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filterPrivacy="1" hidePivotFieldList="1" defaultThemeVersion="124226"/>
  <xr:revisionPtr revIDLastSave="0" documentId="13_ncr:1_{B2FAA38F-C443-4F7D-AC76-BCB701AFEB2B}" xr6:coauthVersionLast="47" xr6:coauthVersionMax="47" xr10:uidLastSave="{00000000-0000-0000-0000-000000000000}"/>
  <bookViews>
    <workbookView xWindow="3165" yWindow="585" windowWidth="23955" windowHeight="13770" tabRatio="905" activeTab="4" xr2:uid="{00000000-000D-0000-FFFF-FFFF00000000}"/>
    <workbookView xWindow="3405" yWindow="-15180" windowWidth="23955" windowHeight="13770" activeTab="10" xr2:uid="{A08A746C-8357-4B16-AF5A-318D9045E523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 (2)" sheetId="37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FacNest" sheetId="7" r:id="rId12"/>
    <sheet name="Population" sheetId="9" r:id="rId13"/>
    <sheet name="CropProd" sheetId="33" r:id="rId14"/>
    <sheet name="Demand_RawData" sheetId="25" r:id="rId15"/>
    <sheet name="Elasticities_RawData" sheetId="26" r:id="rId16"/>
    <sheet name="2019_LMD" sheetId="32" r:id="rId17"/>
    <sheet name="Census" sheetId="34" r:id="rId18"/>
    <sheet name="Sheet2" sheetId="36" r:id="rId19"/>
    <sheet name="Modelled 2019 Emp" sheetId="31" r:id="rId20"/>
    <sheet name="SHR" sheetId="24" r:id="rId21"/>
  </sheets>
  <externalReferences>
    <externalReference r:id="rId22"/>
    <externalReference r:id="rId23"/>
    <externalReference r:id="rId24"/>
    <externalReference r:id="rId25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51" r:id="rId26"/>
    <pivotCache cacheId="52" r:id="rId27"/>
    <pivotCache cacheId="53" r:id="rId2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2" i="27" l="1"/>
  <c r="C3" i="29"/>
  <c r="C4" i="29"/>
  <c r="B5" i="29"/>
  <c r="C5" i="29"/>
  <c r="H3" i="37"/>
  <c r="I3" i="37"/>
  <c r="G3" i="37"/>
  <c r="C5" i="37"/>
  <c r="B5" i="37"/>
  <c r="E5" i="37" s="1"/>
  <c r="C4" i="37"/>
  <c r="B4" i="37"/>
  <c r="E4" i="37" s="1"/>
  <c r="C3" i="37"/>
  <c r="B3" i="37"/>
  <c r="B1" i="37" s="1"/>
  <c r="E1" i="37" s="1"/>
  <c r="C1" i="37"/>
  <c r="R23" i="6"/>
  <c r="S23" i="6"/>
  <c r="T23" i="6"/>
  <c r="U23" i="6"/>
  <c r="R24" i="6"/>
  <c r="S24" i="6"/>
  <c r="T24" i="6"/>
  <c r="U24" i="6"/>
  <c r="R25" i="6"/>
  <c r="S25" i="6"/>
  <c r="T25" i="6"/>
  <c r="U25" i="6"/>
  <c r="AQ18" i="6" s="1"/>
  <c r="R26" i="6"/>
  <c r="S26" i="6"/>
  <c r="T26" i="6"/>
  <c r="U26" i="6"/>
  <c r="R27" i="6"/>
  <c r="S27" i="6"/>
  <c r="T27" i="6"/>
  <c r="U27" i="6"/>
  <c r="AQ15" i="6" s="1"/>
  <c r="R28" i="6"/>
  <c r="S28" i="6"/>
  <c r="T28" i="6"/>
  <c r="U28" i="6"/>
  <c r="AQ64" i="6"/>
  <c r="AP64" i="6"/>
  <c r="AO64" i="6"/>
  <c r="AN64" i="6"/>
  <c r="AQ63" i="6"/>
  <c r="AP63" i="6"/>
  <c r="AO63" i="6"/>
  <c r="AN63" i="6"/>
  <c r="AQ62" i="6"/>
  <c r="AP62" i="6"/>
  <c r="AO62" i="6"/>
  <c r="AN62" i="6"/>
  <c r="AQ61" i="6"/>
  <c r="AP61" i="6"/>
  <c r="AO61" i="6"/>
  <c r="AN61" i="6"/>
  <c r="AQ60" i="6"/>
  <c r="AP60" i="6"/>
  <c r="AO60" i="6"/>
  <c r="AN60" i="6"/>
  <c r="AQ59" i="6"/>
  <c r="AP59" i="6"/>
  <c r="AO59" i="6"/>
  <c r="AN59" i="6"/>
  <c r="AQ58" i="6"/>
  <c r="AP58" i="6"/>
  <c r="AO58" i="6"/>
  <c r="AN58" i="6"/>
  <c r="AQ57" i="6"/>
  <c r="AP57" i="6"/>
  <c r="AO57" i="6"/>
  <c r="AN57" i="6"/>
  <c r="AQ56" i="6"/>
  <c r="AP56" i="6"/>
  <c r="AO56" i="6"/>
  <c r="AN56" i="6"/>
  <c r="AQ55" i="6"/>
  <c r="AP55" i="6"/>
  <c r="AO55" i="6"/>
  <c r="AN55" i="6"/>
  <c r="AQ54" i="6"/>
  <c r="AP54" i="6"/>
  <c r="AO54" i="6"/>
  <c r="AN54" i="6"/>
  <c r="AQ53" i="6"/>
  <c r="AP53" i="6"/>
  <c r="AO53" i="6"/>
  <c r="AN53" i="6"/>
  <c r="AQ52" i="6"/>
  <c r="AP52" i="6"/>
  <c r="AO52" i="6"/>
  <c r="AN52" i="6"/>
  <c r="AQ51" i="6"/>
  <c r="AP51" i="6"/>
  <c r="AO51" i="6"/>
  <c r="AN51" i="6"/>
  <c r="AQ50" i="6"/>
  <c r="AP50" i="6"/>
  <c r="AO50" i="6"/>
  <c r="AN50" i="6"/>
  <c r="AQ49" i="6"/>
  <c r="AP49" i="6"/>
  <c r="AO49" i="6"/>
  <c r="AN49" i="6"/>
  <c r="AQ48" i="6"/>
  <c r="AP48" i="6"/>
  <c r="AO48" i="6"/>
  <c r="AN48" i="6"/>
  <c r="AQ47" i="6"/>
  <c r="AP47" i="6"/>
  <c r="AO47" i="6"/>
  <c r="AN47" i="6"/>
  <c r="AQ46" i="6"/>
  <c r="AP46" i="6"/>
  <c r="AO46" i="6"/>
  <c r="AN46" i="6"/>
  <c r="AQ45" i="6"/>
  <c r="AP45" i="6"/>
  <c r="AO45" i="6"/>
  <c r="AN45" i="6"/>
  <c r="AQ44" i="6"/>
  <c r="AP44" i="6"/>
  <c r="AO44" i="6"/>
  <c r="AN44" i="6"/>
  <c r="AQ43" i="6"/>
  <c r="AP43" i="6"/>
  <c r="AO43" i="6"/>
  <c r="AN43" i="6"/>
  <c r="AQ42" i="6"/>
  <c r="AP42" i="6"/>
  <c r="AO42" i="6"/>
  <c r="AN42" i="6"/>
  <c r="AQ41" i="6"/>
  <c r="AP41" i="6"/>
  <c r="AO41" i="6"/>
  <c r="AN41" i="6"/>
  <c r="AQ40" i="6"/>
  <c r="AP40" i="6"/>
  <c r="AO40" i="6"/>
  <c r="AN40" i="6"/>
  <c r="AQ39" i="6"/>
  <c r="AP39" i="6"/>
  <c r="AO39" i="6"/>
  <c r="AN39" i="6"/>
  <c r="AQ38" i="6"/>
  <c r="AP38" i="6"/>
  <c r="AO38" i="6"/>
  <c r="AN38" i="6"/>
  <c r="AQ37" i="6"/>
  <c r="AP37" i="6"/>
  <c r="AO37" i="6"/>
  <c r="AN37" i="6"/>
  <c r="AQ36" i="6"/>
  <c r="AP36" i="6"/>
  <c r="AO36" i="6"/>
  <c r="AN36" i="6"/>
  <c r="AQ34" i="6"/>
  <c r="AP34" i="6"/>
  <c r="AO34" i="6"/>
  <c r="AN34" i="6"/>
  <c r="AQ33" i="6"/>
  <c r="AP33" i="6"/>
  <c r="AO33" i="6"/>
  <c r="AN33" i="6"/>
  <c r="AQ32" i="6"/>
  <c r="AP32" i="6"/>
  <c r="AO32" i="6"/>
  <c r="AN32" i="6"/>
  <c r="AQ31" i="6"/>
  <c r="AP31" i="6"/>
  <c r="AO31" i="6"/>
  <c r="AN31" i="6"/>
  <c r="AQ30" i="6"/>
  <c r="AP30" i="6"/>
  <c r="AO30" i="6"/>
  <c r="AN30" i="6"/>
  <c r="AQ29" i="6"/>
  <c r="AP29" i="6"/>
  <c r="AO29" i="6"/>
  <c r="AN29" i="6"/>
  <c r="AQ28" i="6"/>
  <c r="AP28" i="6"/>
  <c r="AO28" i="6"/>
  <c r="AN28" i="6"/>
  <c r="AQ27" i="6"/>
  <c r="AP27" i="6"/>
  <c r="AO27" i="6"/>
  <c r="AN27" i="6"/>
  <c r="AQ26" i="6"/>
  <c r="AP26" i="6"/>
  <c r="AO26" i="6"/>
  <c r="AN26" i="6"/>
  <c r="AQ25" i="6"/>
  <c r="AP25" i="6"/>
  <c r="AO25" i="6"/>
  <c r="AN25" i="6"/>
  <c r="AQ24" i="6"/>
  <c r="AP24" i="6"/>
  <c r="AO24" i="6"/>
  <c r="AN24" i="6"/>
  <c r="AQ23" i="6"/>
  <c r="AP23" i="6"/>
  <c r="AO23" i="6"/>
  <c r="AN23" i="6"/>
  <c r="AQ22" i="6"/>
  <c r="AP22" i="6"/>
  <c r="AO22" i="6"/>
  <c r="AN22" i="6"/>
  <c r="AQ21" i="6"/>
  <c r="AP21" i="6"/>
  <c r="AO21" i="6"/>
  <c r="AN21" i="6"/>
  <c r="AQ19" i="6"/>
  <c r="AP19" i="6"/>
  <c r="AO19" i="6"/>
  <c r="AN19" i="6"/>
  <c r="AP18" i="6"/>
  <c r="AO18" i="6"/>
  <c r="AN18" i="6"/>
  <c r="AQ16" i="6"/>
  <c r="AP16" i="6"/>
  <c r="AO16" i="6"/>
  <c r="AN16" i="6"/>
  <c r="AP15" i="6"/>
  <c r="AO15" i="6"/>
  <c r="AN15" i="6"/>
  <c r="AQ14" i="6"/>
  <c r="AP14" i="6"/>
  <c r="AO14" i="6"/>
  <c r="AN14" i="6"/>
  <c r="AQ13" i="6"/>
  <c r="AP13" i="6"/>
  <c r="AO13" i="6"/>
  <c r="AN13" i="6"/>
  <c r="AQ12" i="6"/>
  <c r="AP12" i="6"/>
  <c r="AO12" i="6"/>
  <c r="AN12" i="6"/>
  <c r="AQ11" i="6"/>
  <c r="AP11" i="6"/>
  <c r="AO11" i="6"/>
  <c r="AN11" i="6"/>
  <c r="AQ10" i="6"/>
  <c r="AP10" i="6"/>
  <c r="AO10" i="6"/>
  <c r="AN10" i="6"/>
  <c r="B4" i="29" l="1"/>
  <c r="E4" i="29" s="1"/>
  <c r="E5" i="29"/>
  <c r="B3" i="29"/>
  <c r="E3" i="29" s="1"/>
  <c r="E3" i="37"/>
  <c r="C1" i="29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R19" i="6"/>
  <c r="S19" i="6"/>
  <c r="T19" i="6"/>
  <c r="U19" i="6"/>
  <c r="R20" i="6"/>
  <c r="S20" i="6"/>
  <c r="T20" i="6"/>
  <c r="U20" i="6"/>
  <c r="R21" i="6"/>
  <c r="S21" i="6"/>
  <c r="T21" i="6"/>
  <c r="U21" i="6"/>
  <c r="R22" i="6"/>
  <c r="S22" i="6"/>
  <c r="T22" i="6"/>
  <c r="U22" i="6"/>
  <c r="R29" i="6"/>
  <c r="S29" i="6"/>
  <c r="T29" i="6"/>
  <c r="U29" i="6"/>
  <c r="R30" i="6"/>
  <c r="S30" i="6"/>
  <c r="T30" i="6"/>
  <c r="U30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R37" i="6"/>
  <c r="S37" i="6"/>
  <c r="T37" i="6"/>
  <c r="U37" i="6"/>
  <c r="R38" i="6"/>
  <c r="S38" i="6"/>
  <c r="T38" i="6"/>
  <c r="U38" i="6"/>
  <c r="R39" i="6"/>
  <c r="S39" i="6"/>
  <c r="T39" i="6"/>
  <c r="U39" i="6"/>
  <c r="R40" i="6"/>
  <c r="S40" i="6"/>
  <c r="T40" i="6"/>
  <c r="U40" i="6"/>
  <c r="R41" i="6"/>
  <c r="S41" i="6"/>
  <c r="T41" i="6"/>
  <c r="U41" i="6"/>
  <c r="R42" i="6"/>
  <c r="S42" i="6"/>
  <c r="T42" i="6"/>
  <c r="U42" i="6"/>
  <c r="R43" i="6"/>
  <c r="S43" i="6"/>
  <c r="T43" i="6"/>
  <c r="U43" i="6"/>
  <c r="R44" i="6"/>
  <c r="S44" i="6"/>
  <c r="T44" i="6"/>
  <c r="U44" i="6"/>
  <c r="R45" i="6"/>
  <c r="S45" i="6"/>
  <c r="T45" i="6"/>
  <c r="U45" i="6"/>
  <c r="R46" i="6"/>
  <c r="S46" i="6"/>
  <c r="T46" i="6"/>
  <c r="U46" i="6"/>
  <c r="R47" i="6"/>
  <c r="S47" i="6"/>
  <c r="T47" i="6"/>
  <c r="U47" i="6"/>
  <c r="R48" i="6"/>
  <c r="S48" i="6"/>
  <c r="T48" i="6"/>
  <c r="U48" i="6"/>
  <c r="R49" i="6"/>
  <c r="S49" i="6"/>
  <c r="T49" i="6"/>
  <c r="U49" i="6"/>
  <c r="R50" i="6"/>
  <c r="S50" i="6"/>
  <c r="T50" i="6"/>
  <c r="U50" i="6"/>
  <c r="R51" i="6"/>
  <c r="S51" i="6"/>
  <c r="T51" i="6"/>
  <c r="U51" i="6"/>
  <c r="R52" i="6"/>
  <c r="S52" i="6"/>
  <c r="T52" i="6"/>
  <c r="U52" i="6"/>
  <c r="R53" i="6"/>
  <c r="S53" i="6"/>
  <c r="T53" i="6"/>
  <c r="U53" i="6"/>
  <c r="R54" i="6"/>
  <c r="S54" i="6"/>
  <c r="T54" i="6"/>
  <c r="U54" i="6"/>
  <c r="R55" i="6"/>
  <c r="S55" i="6"/>
  <c r="T55" i="6"/>
  <c r="U55" i="6"/>
  <c r="R56" i="6"/>
  <c r="S56" i="6"/>
  <c r="T56" i="6"/>
  <c r="U56" i="6"/>
  <c r="R57" i="6"/>
  <c r="S57" i="6"/>
  <c r="T57" i="6"/>
  <c r="U57" i="6"/>
  <c r="R58" i="6"/>
  <c r="S58" i="6"/>
  <c r="T58" i="6"/>
  <c r="U58" i="6"/>
  <c r="R59" i="6"/>
  <c r="S59" i="6"/>
  <c r="T59" i="6"/>
  <c r="U59" i="6"/>
  <c r="R60" i="6"/>
  <c r="S60" i="6"/>
  <c r="T60" i="6"/>
  <c r="U60" i="6"/>
  <c r="R61" i="6"/>
  <c r="S61" i="6"/>
  <c r="T61" i="6"/>
  <c r="U61" i="6"/>
  <c r="R62" i="6"/>
  <c r="S62" i="6"/>
  <c r="T62" i="6"/>
  <c r="U62" i="6"/>
  <c r="R63" i="6"/>
  <c r="S63" i="6"/>
  <c r="T63" i="6"/>
  <c r="U63" i="6"/>
  <c r="R64" i="6"/>
  <c r="S64" i="6"/>
  <c r="T64" i="6"/>
  <c r="U64" i="6"/>
  <c r="R65" i="6"/>
  <c r="S65" i="6"/>
  <c r="T65" i="6"/>
  <c r="U65" i="6"/>
  <c r="R66" i="6"/>
  <c r="S66" i="6"/>
  <c r="T66" i="6"/>
  <c r="U66" i="6"/>
  <c r="R67" i="6"/>
  <c r="S67" i="6"/>
  <c r="T67" i="6"/>
  <c r="U67" i="6"/>
  <c r="R68" i="6"/>
  <c r="S68" i="6"/>
  <c r="T68" i="6"/>
  <c r="U68" i="6"/>
  <c r="R69" i="6"/>
  <c r="S69" i="6"/>
  <c r="T69" i="6"/>
  <c r="U69" i="6"/>
  <c r="R70" i="6"/>
  <c r="S70" i="6"/>
  <c r="T70" i="6"/>
  <c r="U70" i="6"/>
  <c r="R71" i="6"/>
  <c r="S71" i="6"/>
  <c r="T71" i="6"/>
  <c r="U71" i="6"/>
  <c r="R72" i="6"/>
  <c r="S72" i="6"/>
  <c r="T72" i="6"/>
  <c r="U72" i="6"/>
  <c r="R73" i="6"/>
  <c r="S73" i="6"/>
  <c r="T73" i="6"/>
  <c r="U73" i="6"/>
  <c r="R74" i="6"/>
  <c r="S74" i="6"/>
  <c r="T74" i="6"/>
  <c r="U74" i="6"/>
  <c r="R75" i="6"/>
  <c r="S75" i="6"/>
  <c r="T75" i="6"/>
  <c r="U75" i="6"/>
  <c r="R76" i="6"/>
  <c r="S76" i="6"/>
  <c r="T76" i="6"/>
  <c r="U76" i="6"/>
  <c r="R77" i="6"/>
  <c r="S77" i="6"/>
  <c r="T77" i="6"/>
  <c r="U77" i="6"/>
  <c r="R78" i="6"/>
  <c r="S78" i="6"/>
  <c r="T78" i="6"/>
  <c r="U78" i="6"/>
  <c r="R79" i="6"/>
  <c r="S79" i="6"/>
  <c r="T79" i="6"/>
  <c r="U79" i="6"/>
  <c r="R80" i="6"/>
  <c r="S80" i="6"/>
  <c r="T80" i="6"/>
  <c r="U80" i="6"/>
  <c r="R81" i="6"/>
  <c r="S81" i="6"/>
  <c r="T81" i="6"/>
  <c r="U81" i="6"/>
  <c r="R82" i="6"/>
  <c r="S82" i="6"/>
  <c r="T82" i="6"/>
  <c r="U82" i="6"/>
  <c r="R83" i="6"/>
  <c r="S83" i="6"/>
  <c r="T83" i="6"/>
  <c r="U83" i="6"/>
  <c r="R84" i="6"/>
  <c r="S84" i="6"/>
  <c r="T84" i="6"/>
  <c r="U84" i="6"/>
  <c r="R85" i="6"/>
  <c r="S85" i="6"/>
  <c r="T85" i="6"/>
  <c r="U85" i="6"/>
  <c r="S9" i="6"/>
  <c r="T9" i="6"/>
  <c r="U9" i="6"/>
  <c r="R9" i="6"/>
  <c r="A1" i="27"/>
  <c r="C30" i="27"/>
  <c r="S20" i="27"/>
  <c r="S21" i="27"/>
  <c r="S23" i="27"/>
  <c r="S24" i="27"/>
  <c r="S25" i="27"/>
  <c r="S27" i="27"/>
  <c r="S26" i="27"/>
  <c r="S28" i="27"/>
  <c r="S29" i="27"/>
  <c r="S19" i="27"/>
  <c r="R20" i="27"/>
  <c r="R21" i="27"/>
  <c r="R22" i="27"/>
  <c r="R23" i="27"/>
  <c r="R24" i="27"/>
  <c r="R25" i="27"/>
  <c r="R27" i="27"/>
  <c r="R26" i="27"/>
  <c r="R28" i="27"/>
  <c r="R29" i="27"/>
  <c r="R19" i="27"/>
  <c r="T20" i="27"/>
  <c r="T22" i="27"/>
  <c r="T23" i="27"/>
  <c r="T24" i="27"/>
  <c r="T25" i="27"/>
  <c r="T27" i="27"/>
  <c r="T26" i="27"/>
  <c r="T28" i="27"/>
  <c r="N28" i="27" s="1"/>
  <c r="T29" i="27"/>
  <c r="T19" i="27"/>
  <c r="B1" i="29" l="1"/>
  <c r="E1" i="29" s="1"/>
  <c r="D30" i="27"/>
  <c r="E30" i="27"/>
  <c r="M20" i="27"/>
  <c r="M19" i="27" l="1"/>
  <c r="M25" i="27"/>
  <c r="M27" i="27"/>
  <c r="M26" i="27"/>
  <c r="M24" i="27"/>
  <c r="M23" i="27"/>
  <c r="M22" i="27"/>
  <c r="E29" i="27" l="1"/>
  <c r="E28" i="27"/>
  <c r="E27" i="27"/>
  <c r="D26" i="27"/>
  <c r="D25" i="27"/>
  <c r="C29" i="27"/>
  <c r="N26" i="27" s="1"/>
  <c r="D29" i="27" s="1"/>
  <c r="C28" i="27"/>
  <c r="N27" i="27" s="1"/>
  <c r="D28" i="27" s="1"/>
  <c r="C27" i="27"/>
  <c r="N25" i="27" s="1"/>
  <c r="D27" i="27" s="1"/>
  <c r="C26" i="27"/>
  <c r="N24" i="27" s="1"/>
  <c r="E26" i="27" s="1"/>
  <c r="C25" i="27"/>
  <c r="N23" i="27" s="1"/>
  <c r="E25" i="27" s="1"/>
  <c r="E12" i="27"/>
  <c r="D12" i="27"/>
  <c r="C12" i="27"/>
  <c r="N29" i="27" s="1"/>
  <c r="D11" i="27"/>
  <c r="C11" i="27"/>
  <c r="N22" i="27" s="1"/>
  <c r="E11" i="27" s="1"/>
  <c r="E10" i="27"/>
  <c r="D10" i="27"/>
  <c r="M21" i="27" s="1"/>
  <c r="C10" i="27"/>
  <c r="E9" i="27"/>
  <c r="C9" i="27"/>
  <c r="N20" i="27" s="1"/>
  <c r="C8" i="27"/>
  <c r="N19" i="27" s="1"/>
  <c r="Z24" i="11"/>
  <c r="R24" i="11"/>
  <c r="J24" i="11"/>
  <c r="A24" i="11"/>
  <c r="I24" i="11" s="1"/>
  <c r="Q24" i="11" s="1"/>
  <c r="Y24" i="11" s="1"/>
  <c r="F24" i="10"/>
  <c r="E24" i="10"/>
  <c r="D24" i="10"/>
  <c r="C24" i="10"/>
  <c r="B24" i="10"/>
  <c r="A24" i="10"/>
  <c r="K24" i="5"/>
  <c r="J24" i="5"/>
  <c r="I24" i="5"/>
  <c r="H24" i="5"/>
  <c r="G24" i="5"/>
  <c r="F24" i="5"/>
  <c r="E24" i="5"/>
  <c r="D24" i="5"/>
  <c r="C24" i="5"/>
  <c r="B24" i="5"/>
  <c r="A24" i="5"/>
  <c r="D8" i="27" l="1"/>
  <c r="E8" i="27"/>
  <c r="G28" i="27"/>
  <c r="G27" i="27"/>
  <c r="R91" i="11" l="1"/>
  <c r="Z91" i="11" s="1"/>
  <c r="J91" i="11"/>
  <c r="J90" i="11"/>
  <c r="R90" i="11" s="1"/>
  <c r="Z90" i="11" s="1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I69" i="10" s="1"/>
  <c r="I70" i="10" s="1"/>
  <c r="H70" i="10"/>
  <c r="H71" i="10"/>
  <c r="I71" i="10" s="1"/>
  <c r="H72" i="10"/>
  <c r="I72" i="10" s="1"/>
  <c r="I73" i="10" s="1"/>
  <c r="H73" i="10"/>
  <c r="H74" i="10"/>
  <c r="I74" i="10" s="1"/>
  <c r="I75" i="10" s="1"/>
  <c r="I76" i="10" s="1"/>
  <c r="I77" i="10" s="1"/>
  <c r="I78" i="10" s="1"/>
  <c r="I79" i="10" s="1"/>
  <c r="I80" i="10" s="1"/>
  <c r="H75" i="10"/>
  <c r="H76" i="10"/>
  <c r="H77" i="10"/>
  <c r="H78" i="10"/>
  <c r="H79" i="10"/>
  <c r="H80" i="10"/>
  <c r="H81" i="10"/>
  <c r="I81" i="10" s="1"/>
  <c r="I82" i="10" s="1"/>
  <c r="H82" i="10"/>
  <c r="H83" i="10"/>
  <c r="I83" i="10" s="1"/>
  <c r="I84" i="10" s="1"/>
  <c r="H84" i="10"/>
  <c r="P20" i="3"/>
  <c r="P19" i="3"/>
  <c r="P18" i="3"/>
  <c r="P17" i="3"/>
  <c r="P16" i="3"/>
  <c r="P15" i="3"/>
  <c r="P14" i="3"/>
  <c r="P13" i="3"/>
  <c r="Q13" i="3" s="1"/>
  <c r="P12" i="3"/>
  <c r="Q12" i="3" s="1"/>
  <c r="P11" i="3"/>
  <c r="P10" i="3"/>
  <c r="P9" i="3"/>
  <c r="P8" i="3"/>
  <c r="P7" i="3"/>
  <c r="J15" i="3"/>
  <c r="J14" i="3"/>
  <c r="J13" i="3"/>
  <c r="J12" i="3"/>
  <c r="J11" i="3"/>
  <c r="J10" i="3"/>
  <c r="J9" i="3"/>
  <c r="J8" i="3"/>
  <c r="J7" i="3"/>
  <c r="H89" i="3"/>
  <c r="G90" i="3"/>
  <c r="A91" i="5" s="1"/>
  <c r="G89" i="3"/>
  <c r="A90" i="5" s="1"/>
  <c r="D90" i="5" s="1"/>
  <c r="G88" i="3"/>
  <c r="A89" i="5" s="1"/>
  <c r="G87" i="3"/>
  <c r="A88" i="5" s="1"/>
  <c r="B88" i="5" s="1"/>
  <c r="G86" i="3"/>
  <c r="A87" i="5" s="1"/>
  <c r="G85" i="3"/>
  <c r="A86" i="5" s="1"/>
  <c r="G84" i="3"/>
  <c r="A85" i="5" s="1"/>
  <c r="G83" i="3"/>
  <c r="A84" i="5" s="1"/>
  <c r="A84" i="10" s="1"/>
  <c r="G82" i="3"/>
  <c r="A83" i="5" s="1"/>
  <c r="G81" i="3"/>
  <c r="A82" i="5" s="1"/>
  <c r="G80" i="3"/>
  <c r="A81" i="5" s="1"/>
  <c r="G79" i="3"/>
  <c r="A80" i="5" s="1"/>
  <c r="H80" i="5" s="1"/>
  <c r="H84" i="5" s="1"/>
  <c r="G78" i="3"/>
  <c r="A79" i="5" s="1"/>
  <c r="G77" i="3"/>
  <c r="A78" i="5" s="1"/>
  <c r="G76" i="3"/>
  <c r="A77" i="5" s="1"/>
  <c r="G75" i="3"/>
  <c r="A76" i="5" s="1"/>
  <c r="G74" i="3"/>
  <c r="A75" i="5" s="1"/>
  <c r="F75" i="5" s="1"/>
  <c r="G73" i="3"/>
  <c r="A74" i="5" s="1"/>
  <c r="G72" i="3"/>
  <c r="A73" i="5" s="1"/>
  <c r="G71" i="3"/>
  <c r="A72" i="5" s="1"/>
  <c r="D72" i="5" s="1"/>
  <c r="G70" i="3"/>
  <c r="A71" i="5" s="1"/>
  <c r="G69" i="3"/>
  <c r="A70" i="5" s="1"/>
  <c r="G68" i="3"/>
  <c r="A69" i="5" s="1"/>
  <c r="G67" i="3"/>
  <c r="A68" i="5" s="1"/>
  <c r="A68" i="10" s="1"/>
  <c r="G66" i="3"/>
  <c r="A67" i="5" s="1"/>
  <c r="A67" i="10" s="1"/>
  <c r="G65" i="3"/>
  <c r="A66" i="5" s="1"/>
  <c r="G64" i="3"/>
  <c r="A65" i="5" s="1"/>
  <c r="G63" i="3"/>
  <c r="A64" i="5" s="1"/>
  <c r="B64" i="5" s="1"/>
  <c r="G62" i="3"/>
  <c r="A63" i="5" s="1"/>
  <c r="G61" i="3"/>
  <c r="A62" i="5" s="1"/>
  <c r="G60" i="3"/>
  <c r="A61" i="5" s="1"/>
  <c r="G59" i="3"/>
  <c r="A60" i="5" s="1"/>
  <c r="G58" i="3"/>
  <c r="A59" i="5" s="1"/>
  <c r="G57" i="3"/>
  <c r="A58" i="5" s="1"/>
  <c r="G56" i="3"/>
  <c r="A57" i="5" s="1"/>
  <c r="A57" i="10" s="1"/>
  <c r="G55" i="3"/>
  <c r="A56" i="5" s="1"/>
  <c r="J56" i="5" s="1"/>
  <c r="G54" i="3"/>
  <c r="A55" i="5" s="1"/>
  <c r="A55" i="10" s="1"/>
  <c r="G53" i="3"/>
  <c r="A54" i="5" s="1"/>
  <c r="A54" i="10" s="1"/>
  <c r="G52" i="3"/>
  <c r="A53" i="5" s="1"/>
  <c r="A53" i="10" s="1"/>
  <c r="G51" i="3"/>
  <c r="A52" i="5" s="1"/>
  <c r="G50" i="3"/>
  <c r="A51" i="5" s="1"/>
  <c r="G49" i="3"/>
  <c r="A50" i="5" s="1"/>
  <c r="G48" i="3"/>
  <c r="A49" i="5" s="1"/>
  <c r="E49" i="5" s="1"/>
  <c r="G47" i="3"/>
  <c r="A48" i="5" s="1"/>
  <c r="G48" i="5" s="1"/>
  <c r="G46" i="3"/>
  <c r="A47" i="5" s="1"/>
  <c r="G45" i="3"/>
  <c r="A46" i="5" s="1"/>
  <c r="C46" i="5" s="1"/>
  <c r="G44" i="3"/>
  <c r="A45" i="5" s="1"/>
  <c r="E45" i="5" s="1"/>
  <c r="G43" i="3"/>
  <c r="A44" i="5" s="1"/>
  <c r="K44" i="5" s="1"/>
  <c r="G42" i="3"/>
  <c r="A43" i="5" s="1"/>
  <c r="G41" i="3"/>
  <c r="A42" i="5" s="1"/>
  <c r="A42" i="10" s="1"/>
  <c r="G40" i="3"/>
  <c r="A41" i="5" s="1"/>
  <c r="A41" i="10" s="1"/>
  <c r="G39" i="3"/>
  <c r="A40" i="5" s="1"/>
  <c r="A40" i="10" s="1"/>
  <c r="G38" i="3"/>
  <c r="A39" i="5" s="1"/>
  <c r="A39" i="10" s="1"/>
  <c r="G37" i="3"/>
  <c r="A38" i="5" s="1"/>
  <c r="A38" i="10" s="1"/>
  <c r="G36" i="3"/>
  <c r="A37" i="5" s="1"/>
  <c r="A37" i="10" s="1"/>
  <c r="G35" i="3"/>
  <c r="A36" i="5" s="1"/>
  <c r="A36" i="10" s="1"/>
  <c r="G34" i="3"/>
  <c r="A35" i="5" s="1"/>
  <c r="A35" i="10" s="1"/>
  <c r="G33" i="3"/>
  <c r="A34" i="5" s="1"/>
  <c r="A34" i="10" s="1"/>
  <c r="G32" i="3"/>
  <c r="A33" i="5" s="1"/>
  <c r="A33" i="10" s="1"/>
  <c r="G31" i="3"/>
  <c r="A32" i="5" s="1"/>
  <c r="A32" i="10" s="1"/>
  <c r="G30" i="3"/>
  <c r="A31" i="5" s="1"/>
  <c r="A31" i="10" s="1"/>
  <c r="G29" i="3"/>
  <c r="A30" i="5" s="1"/>
  <c r="G28" i="3"/>
  <c r="A29" i="5" s="1"/>
  <c r="G27" i="3"/>
  <c r="A28" i="5" s="1"/>
  <c r="G26" i="3"/>
  <c r="A27" i="5" s="1"/>
  <c r="A27" i="10" s="1"/>
  <c r="G25" i="3"/>
  <c r="A26" i="5" s="1"/>
  <c r="A26" i="10" s="1"/>
  <c r="G24" i="3"/>
  <c r="A25" i="5" s="1"/>
  <c r="H25" i="5" s="1"/>
  <c r="H26" i="5" s="1"/>
  <c r="G22" i="3"/>
  <c r="A23" i="5" s="1"/>
  <c r="G21" i="3"/>
  <c r="A22" i="5" s="1"/>
  <c r="E22" i="5" s="1"/>
  <c r="G20" i="3"/>
  <c r="A21" i="5" s="1"/>
  <c r="G19" i="3"/>
  <c r="A20" i="5" s="1"/>
  <c r="G18" i="3"/>
  <c r="A19" i="5" s="1"/>
  <c r="A19" i="10" s="1"/>
  <c r="G17" i="3"/>
  <c r="A18" i="5" s="1"/>
  <c r="A18" i="10" s="1"/>
  <c r="G16" i="3"/>
  <c r="A17" i="5" s="1"/>
  <c r="A17" i="10" s="1"/>
  <c r="G15" i="3"/>
  <c r="A16" i="5" s="1"/>
  <c r="A16" i="10" s="1"/>
  <c r="G14" i="3"/>
  <c r="A15" i="5" s="1"/>
  <c r="A15" i="10" s="1"/>
  <c r="G13" i="3"/>
  <c r="A14" i="5" s="1"/>
  <c r="A14" i="10" s="1"/>
  <c r="G12" i="3"/>
  <c r="A13" i="5" s="1"/>
  <c r="A13" i="10" s="1"/>
  <c r="G11" i="3"/>
  <c r="A12" i="5" s="1"/>
  <c r="A12" i="10" s="1"/>
  <c r="G10" i="3"/>
  <c r="A11" i="5" s="1"/>
  <c r="A11" i="10" s="1"/>
  <c r="G9" i="3"/>
  <c r="A10" i="5" s="1"/>
  <c r="A10" i="10" s="1"/>
  <c r="G8" i="3"/>
  <c r="A9" i="5" s="1"/>
  <c r="A9" i="10" s="1"/>
  <c r="G7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J89" i="11"/>
  <c r="R89" i="11" s="1"/>
  <c r="Z89" i="11" s="1"/>
  <c r="J88" i="11"/>
  <c r="R88" i="11" s="1"/>
  <c r="Z88" i="11" s="1"/>
  <c r="J87" i="11"/>
  <c r="R87" i="11" s="1"/>
  <c r="Z87" i="11" s="1"/>
  <c r="J86" i="11"/>
  <c r="R86" i="11" s="1"/>
  <c r="Z86" i="11" s="1"/>
  <c r="J84" i="10"/>
  <c r="J83" i="10"/>
  <c r="J82" i="10"/>
  <c r="Q19" i="3"/>
  <c r="Q18" i="3"/>
  <c r="Q17" i="3"/>
  <c r="Q16" i="3"/>
  <c r="Q15" i="3"/>
  <c r="Q14" i="3"/>
  <c r="F43" i="5" l="1"/>
  <c r="C43" i="5"/>
  <c r="D43" i="5"/>
  <c r="E43" i="5"/>
  <c r="H43" i="5"/>
  <c r="I43" i="5"/>
  <c r="J43" i="5"/>
  <c r="A51" i="10"/>
  <c r="B51" i="5"/>
  <c r="D51" i="5"/>
  <c r="E51" i="5"/>
  <c r="F51" i="5"/>
  <c r="H51" i="5"/>
  <c r="I51" i="5"/>
  <c r="J51" i="5"/>
  <c r="B59" i="5"/>
  <c r="E59" i="5"/>
  <c r="B83" i="5"/>
  <c r="F83" i="5"/>
  <c r="D52" i="5"/>
  <c r="D53" i="5" s="1"/>
  <c r="D54" i="5" s="1"/>
  <c r="D55" i="5" s="1"/>
  <c r="J52" i="5"/>
  <c r="J53" i="5" s="1"/>
  <c r="J54" i="5" s="1"/>
  <c r="J55" i="5" s="1"/>
  <c r="C60" i="5"/>
  <c r="H60" i="5"/>
  <c r="H76" i="5"/>
  <c r="B76" i="5"/>
  <c r="H61" i="5"/>
  <c r="J61" i="5"/>
  <c r="E69" i="5"/>
  <c r="E67" i="5" s="1"/>
  <c r="E68" i="5" s="1"/>
  <c r="H69" i="5"/>
  <c r="H67" i="5" s="1"/>
  <c r="H68" i="5" s="1"/>
  <c r="J77" i="5"/>
  <c r="B77" i="5"/>
  <c r="D85" i="5"/>
  <c r="G85" i="5"/>
  <c r="G70" i="5"/>
  <c r="H70" i="5"/>
  <c r="B78" i="5"/>
  <c r="C78" i="5"/>
  <c r="F86" i="5"/>
  <c r="H86" i="5"/>
  <c r="C47" i="5"/>
  <c r="B47" i="5"/>
  <c r="D47" i="5"/>
  <c r="E47" i="5"/>
  <c r="F47" i="5"/>
  <c r="A47" i="10"/>
  <c r="C47" i="10" s="1"/>
  <c r="H47" i="5"/>
  <c r="I47" i="5"/>
  <c r="J47" i="5"/>
  <c r="C63" i="5"/>
  <c r="H63" i="5"/>
  <c r="I63" i="5"/>
  <c r="J63" i="5"/>
  <c r="B63" i="5"/>
  <c r="A63" i="10"/>
  <c r="C63" i="10" s="1"/>
  <c r="D63" i="5"/>
  <c r="E63" i="5"/>
  <c r="F63" i="5"/>
  <c r="G71" i="5"/>
  <c r="D71" i="5"/>
  <c r="E71" i="5"/>
  <c r="F71" i="5"/>
  <c r="H71" i="5"/>
  <c r="I71" i="5"/>
  <c r="J71" i="5"/>
  <c r="B71" i="5"/>
  <c r="G79" i="5"/>
  <c r="I79" i="5"/>
  <c r="J79" i="5"/>
  <c r="B79" i="5"/>
  <c r="D79" i="5"/>
  <c r="E79" i="5"/>
  <c r="A79" i="10"/>
  <c r="B79" i="10" s="1"/>
  <c r="F79" i="5"/>
  <c r="H79" i="5"/>
  <c r="A87" i="10"/>
  <c r="C87" i="5"/>
  <c r="D87" i="5"/>
  <c r="F87" i="5"/>
  <c r="G87" i="5"/>
  <c r="H87" i="5"/>
  <c r="J87" i="5"/>
  <c r="K87" i="5"/>
  <c r="B87" i="5"/>
  <c r="I65" i="5"/>
  <c r="F65" i="5"/>
  <c r="B73" i="5"/>
  <c r="J73" i="5"/>
  <c r="H81" i="5"/>
  <c r="E81" i="5"/>
  <c r="B89" i="5"/>
  <c r="J89" i="5"/>
  <c r="K50" i="5"/>
  <c r="C50" i="5"/>
  <c r="G58" i="5"/>
  <c r="G57" i="5" s="1"/>
  <c r="C58" i="5"/>
  <c r="C57" i="5" s="1"/>
  <c r="K66" i="5"/>
  <c r="G66" i="5"/>
  <c r="D74" i="5"/>
  <c r="K74" i="5"/>
  <c r="J82" i="5"/>
  <c r="F82" i="5"/>
  <c r="H90" i="3"/>
  <c r="D80" i="5"/>
  <c r="D84" i="5" s="1"/>
  <c r="H89" i="5"/>
  <c r="H88" i="5"/>
  <c r="F85" i="5"/>
  <c r="E83" i="5"/>
  <c r="D82" i="5"/>
  <c r="D81" i="5"/>
  <c r="C80" i="5"/>
  <c r="C84" i="5" s="1"/>
  <c r="K76" i="5"/>
  <c r="J75" i="5"/>
  <c r="J74" i="5"/>
  <c r="I73" i="5"/>
  <c r="H72" i="5"/>
  <c r="F69" i="5"/>
  <c r="F67" i="5" s="1"/>
  <c r="F68" i="5" s="1"/>
  <c r="F66" i="5"/>
  <c r="E65" i="5"/>
  <c r="C64" i="5"/>
  <c r="I61" i="5"/>
  <c r="G60" i="5"/>
  <c r="D59" i="5"/>
  <c r="H52" i="5"/>
  <c r="H53" i="5" s="1"/>
  <c r="H54" i="5" s="1"/>
  <c r="H55" i="5" s="1"/>
  <c r="I49" i="5"/>
  <c r="I45" i="5"/>
  <c r="G56" i="5"/>
  <c r="A56" i="10"/>
  <c r="C56" i="5"/>
  <c r="K56" i="5"/>
  <c r="D56" i="5"/>
  <c r="A86" i="10"/>
  <c r="C86" i="5"/>
  <c r="K86" i="5"/>
  <c r="G86" i="5"/>
  <c r="A78" i="10"/>
  <c r="I78" i="5"/>
  <c r="E78" i="5"/>
  <c r="A70" i="10"/>
  <c r="I70" i="5"/>
  <c r="E70" i="5"/>
  <c r="A62" i="10"/>
  <c r="E62" i="5"/>
  <c r="I62" i="5"/>
  <c r="B62" i="5"/>
  <c r="J62" i="5"/>
  <c r="A46" i="10"/>
  <c r="E46" i="5"/>
  <c r="F46" i="5"/>
  <c r="H46" i="5"/>
  <c r="I46" i="5"/>
  <c r="B46" i="5"/>
  <c r="J46" i="5"/>
  <c r="D46" i="5"/>
  <c r="D30" i="5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E30" i="5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F30" i="5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G30" i="5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H30" i="5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A30" i="10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B30" i="5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C30" i="5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K30" i="5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H21" i="5"/>
  <c r="I21" i="5"/>
  <c r="B21" i="5"/>
  <c r="J21" i="5"/>
  <c r="C21" i="5"/>
  <c r="K21" i="5"/>
  <c r="D21" i="5"/>
  <c r="A21" i="10"/>
  <c r="E21" i="5"/>
  <c r="G21" i="5"/>
  <c r="G89" i="5"/>
  <c r="F88" i="5"/>
  <c r="E86" i="5"/>
  <c r="D83" i="5"/>
  <c r="C82" i="5"/>
  <c r="B81" i="5"/>
  <c r="B80" i="5"/>
  <c r="B84" i="5" s="1"/>
  <c r="K78" i="5"/>
  <c r="J76" i="5"/>
  <c r="I75" i="5"/>
  <c r="H74" i="5"/>
  <c r="H73" i="5"/>
  <c r="G72" i="5"/>
  <c r="F70" i="5"/>
  <c r="D66" i="5"/>
  <c r="D65" i="5"/>
  <c r="K62" i="5"/>
  <c r="D60" i="5"/>
  <c r="I56" i="5"/>
  <c r="G52" i="5"/>
  <c r="G53" i="5" s="1"/>
  <c r="G54" i="5" s="1"/>
  <c r="G55" i="5" s="1"/>
  <c r="F49" i="5"/>
  <c r="I64" i="5"/>
  <c r="A64" i="10"/>
  <c r="E64" i="5"/>
  <c r="F64" i="5"/>
  <c r="D64" i="5"/>
  <c r="A85" i="10"/>
  <c r="E85" i="5"/>
  <c r="I85" i="5"/>
  <c r="A77" i="10"/>
  <c r="C77" i="5"/>
  <c r="K77" i="5"/>
  <c r="G77" i="5"/>
  <c r="A69" i="10"/>
  <c r="C69" i="5"/>
  <c r="C67" i="5" s="1"/>
  <c r="C68" i="5" s="1"/>
  <c r="K69" i="5"/>
  <c r="K67" i="5" s="1"/>
  <c r="K68" i="5" s="1"/>
  <c r="G69" i="5"/>
  <c r="G67" i="5" s="1"/>
  <c r="G68" i="5" s="1"/>
  <c r="A61" i="10"/>
  <c r="G61" i="5"/>
  <c r="C61" i="5"/>
  <c r="K61" i="5"/>
  <c r="D61" i="5"/>
  <c r="A45" i="10"/>
  <c r="G45" i="5"/>
  <c r="H45" i="5"/>
  <c r="B45" i="5"/>
  <c r="J45" i="5"/>
  <c r="C45" i="5"/>
  <c r="K45" i="5"/>
  <c r="D45" i="5"/>
  <c r="F45" i="5"/>
  <c r="F29" i="5"/>
  <c r="G29" i="5"/>
  <c r="H29" i="5"/>
  <c r="I29" i="5"/>
  <c r="A29" i="10"/>
  <c r="B29" i="5"/>
  <c r="J29" i="5"/>
  <c r="C29" i="5"/>
  <c r="K29" i="5"/>
  <c r="D29" i="5"/>
  <c r="E29" i="5"/>
  <c r="B20" i="5"/>
  <c r="J20" i="5"/>
  <c r="C20" i="5"/>
  <c r="K20" i="5"/>
  <c r="D20" i="5"/>
  <c r="E20" i="5"/>
  <c r="A20" i="10"/>
  <c r="F20" i="5"/>
  <c r="G20" i="5"/>
  <c r="H20" i="5"/>
  <c r="I20" i="5"/>
  <c r="F89" i="5"/>
  <c r="E88" i="5"/>
  <c r="D86" i="5"/>
  <c r="C85" i="5"/>
  <c r="B82" i="5"/>
  <c r="K80" i="5"/>
  <c r="K84" i="5" s="1"/>
  <c r="J78" i="5"/>
  <c r="I77" i="5"/>
  <c r="H75" i="5"/>
  <c r="G74" i="5"/>
  <c r="F73" i="5"/>
  <c r="F72" i="5"/>
  <c r="D70" i="5"/>
  <c r="D69" i="5"/>
  <c r="D67" i="5" s="1"/>
  <c r="D68" i="5" s="1"/>
  <c r="C66" i="5"/>
  <c r="B65" i="5"/>
  <c r="H62" i="5"/>
  <c r="F61" i="5"/>
  <c r="K58" i="5"/>
  <c r="K57" i="5" s="1"/>
  <c r="H56" i="5"/>
  <c r="I88" i="5"/>
  <c r="A76" i="10"/>
  <c r="E76" i="5"/>
  <c r="I76" i="5"/>
  <c r="A60" i="10"/>
  <c r="I60" i="5"/>
  <c r="E60" i="5"/>
  <c r="F60" i="5"/>
  <c r="A52" i="10"/>
  <c r="I52" i="5"/>
  <c r="I53" i="5" s="1"/>
  <c r="I54" i="5" s="1"/>
  <c r="I55" i="5" s="1"/>
  <c r="E52" i="5"/>
  <c r="E53" i="5" s="1"/>
  <c r="E54" i="5" s="1"/>
  <c r="E55" i="5" s="1"/>
  <c r="F52" i="5"/>
  <c r="F53" i="5" s="1"/>
  <c r="F54" i="5" s="1"/>
  <c r="F55" i="5" s="1"/>
  <c r="A44" i="10"/>
  <c r="I44" i="5"/>
  <c r="B44" i="5"/>
  <c r="J44" i="5"/>
  <c r="D44" i="5"/>
  <c r="E44" i="5"/>
  <c r="F44" i="5"/>
  <c r="H44" i="5"/>
  <c r="H28" i="5"/>
  <c r="H27" i="5" s="1"/>
  <c r="I28" i="5"/>
  <c r="I27" i="5" s="1"/>
  <c r="B28" i="5"/>
  <c r="B27" i="5" s="1"/>
  <c r="J28" i="5"/>
  <c r="J27" i="5" s="1"/>
  <c r="A28" i="10"/>
  <c r="C28" i="5"/>
  <c r="C27" i="5" s="1"/>
  <c r="K28" i="5"/>
  <c r="K27" i="5" s="1"/>
  <c r="D28" i="5"/>
  <c r="D27" i="5" s="1"/>
  <c r="E28" i="5"/>
  <c r="E27" i="5" s="1"/>
  <c r="F28" i="5"/>
  <c r="F27" i="5" s="1"/>
  <c r="G28" i="5"/>
  <c r="G27" i="5" s="1"/>
  <c r="D89" i="5"/>
  <c r="D88" i="5"/>
  <c r="B86" i="5"/>
  <c r="B85" i="5"/>
  <c r="K82" i="5"/>
  <c r="J81" i="5"/>
  <c r="J80" i="5"/>
  <c r="J84" i="5" s="1"/>
  <c r="H78" i="5"/>
  <c r="H77" i="5"/>
  <c r="G76" i="5"/>
  <c r="F74" i="5"/>
  <c r="E73" i="5"/>
  <c r="C70" i="5"/>
  <c r="B69" i="5"/>
  <c r="B67" i="5" s="1"/>
  <c r="B68" i="5" s="1"/>
  <c r="B66" i="5"/>
  <c r="K64" i="5"/>
  <c r="G62" i="5"/>
  <c r="E61" i="5"/>
  <c r="B60" i="5"/>
  <c r="H58" i="5"/>
  <c r="H57" i="5" s="1"/>
  <c r="F56" i="5"/>
  <c r="C52" i="5"/>
  <c r="C53" i="5" s="1"/>
  <c r="C54" i="5" s="1"/>
  <c r="C55" i="5" s="1"/>
  <c r="K48" i="5"/>
  <c r="G44" i="5"/>
  <c r="J30" i="5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E72" i="5"/>
  <c r="I72" i="5"/>
  <c r="A72" i="10"/>
  <c r="D23" i="5"/>
  <c r="E23" i="5"/>
  <c r="F23" i="5"/>
  <c r="G23" i="5"/>
  <c r="H23" i="5"/>
  <c r="I23" i="5"/>
  <c r="A23" i="10"/>
  <c r="B23" i="5"/>
  <c r="C23" i="5"/>
  <c r="J23" i="5"/>
  <c r="K23" i="5"/>
  <c r="D91" i="5"/>
  <c r="E91" i="5"/>
  <c r="F91" i="5"/>
  <c r="G91" i="5"/>
  <c r="H91" i="5"/>
  <c r="I91" i="5"/>
  <c r="B91" i="5"/>
  <c r="C91" i="5"/>
  <c r="J91" i="5"/>
  <c r="K91" i="5"/>
  <c r="A91" i="10"/>
  <c r="A83" i="10"/>
  <c r="G83" i="5"/>
  <c r="C83" i="5"/>
  <c r="K83" i="5"/>
  <c r="A75" i="10"/>
  <c r="G75" i="5"/>
  <c r="C75" i="5"/>
  <c r="K75" i="5"/>
  <c r="A59" i="10"/>
  <c r="C59" i="5"/>
  <c r="K59" i="5"/>
  <c r="G59" i="5"/>
  <c r="H59" i="5"/>
  <c r="C89" i="5"/>
  <c r="K85" i="5"/>
  <c r="J83" i="5"/>
  <c r="I81" i="5"/>
  <c r="G78" i="5"/>
  <c r="F77" i="5"/>
  <c r="F76" i="5"/>
  <c r="E75" i="5"/>
  <c r="D73" i="5"/>
  <c r="C72" i="5"/>
  <c r="B70" i="5"/>
  <c r="J65" i="5"/>
  <c r="J64" i="5"/>
  <c r="F62" i="5"/>
  <c r="B61" i="5"/>
  <c r="J59" i="5"/>
  <c r="E56" i="5"/>
  <c r="B52" i="5"/>
  <c r="B53" i="5" s="1"/>
  <c r="B54" i="5" s="1"/>
  <c r="B55" i="5" s="1"/>
  <c r="C44" i="5"/>
  <c r="E80" i="5"/>
  <c r="E84" i="5" s="1"/>
  <c r="I80" i="5"/>
  <c r="I84" i="5" s="1"/>
  <c r="A80" i="10"/>
  <c r="I48" i="5"/>
  <c r="B48" i="5"/>
  <c r="J48" i="5"/>
  <c r="D48" i="5"/>
  <c r="E48" i="5"/>
  <c r="F48" i="5"/>
  <c r="A48" i="10"/>
  <c r="H48" i="5"/>
  <c r="J72" i="5"/>
  <c r="A90" i="10"/>
  <c r="F90" i="5"/>
  <c r="G90" i="5"/>
  <c r="H90" i="5"/>
  <c r="I90" i="5"/>
  <c r="B90" i="5"/>
  <c r="J90" i="5"/>
  <c r="C90" i="5"/>
  <c r="K90" i="5"/>
  <c r="E90" i="5"/>
  <c r="A82" i="10"/>
  <c r="I82" i="5"/>
  <c r="E82" i="5"/>
  <c r="A74" i="10"/>
  <c r="I74" i="5"/>
  <c r="E74" i="5"/>
  <c r="A66" i="10"/>
  <c r="E66" i="5"/>
  <c r="I66" i="5"/>
  <c r="A58" i="10"/>
  <c r="E58" i="5"/>
  <c r="E57" i="5" s="1"/>
  <c r="I58" i="5"/>
  <c r="I57" i="5" s="1"/>
  <c r="B58" i="5"/>
  <c r="B57" i="5" s="1"/>
  <c r="J58" i="5"/>
  <c r="J57" i="5" s="1"/>
  <c r="A50" i="10"/>
  <c r="E50" i="5"/>
  <c r="F50" i="5"/>
  <c r="H50" i="5"/>
  <c r="I50" i="5"/>
  <c r="B50" i="5"/>
  <c r="J50" i="5"/>
  <c r="C26" i="10"/>
  <c r="B26" i="10"/>
  <c r="J86" i="5"/>
  <c r="J85" i="5"/>
  <c r="I83" i="5"/>
  <c r="H82" i="5"/>
  <c r="G80" i="5"/>
  <c r="G84" i="5" s="1"/>
  <c r="F78" i="5"/>
  <c r="E77" i="5"/>
  <c r="D76" i="5"/>
  <c r="D75" i="5"/>
  <c r="C74" i="5"/>
  <c r="B72" i="5"/>
  <c r="K70" i="5"/>
  <c r="J69" i="5"/>
  <c r="J67" i="5" s="1"/>
  <c r="J68" i="5" s="1"/>
  <c r="J66" i="5"/>
  <c r="H64" i="5"/>
  <c r="D62" i="5"/>
  <c r="K60" i="5"/>
  <c r="I59" i="5"/>
  <c r="F58" i="5"/>
  <c r="F57" i="5" s="1"/>
  <c r="B56" i="5"/>
  <c r="G50" i="5"/>
  <c r="C48" i="5"/>
  <c r="K46" i="5"/>
  <c r="G88" i="5"/>
  <c r="A88" i="10"/>
  <c r="C88" i="5"/>
  <c r="K88" i="5"/>
  <c r="B87" i="10"/>
  <c r="C87" i="10"/>
  <c r="A89" i="10"/>
  <c r="E89" i="5"/>
  <c r="I89" i="5"/>
  <c r="A81" i="10"/>
  <c r="C81" i="5"/>
  <c r="K81" i="5"/>
  <c r="G81" i="5"/>
  <c r="A73" i="10"/>
  <c r="C73" i="5"/>
  <c r="K73" i="5"/>
  <c r="G73" i="5"/>
  <c r="A65" i="10"/>
  <c r="G65" i="5"/>
  <c r="C65" i="5"/>
  <c r="K65" i="5"/>
  <c r="A49" i="10"/>
  <c r="G49" i="5"/>
  <c r="H49" i="5"/>
  <c r="B49" i="5"/>
  <c r="J49" i="5"/>
  <c r="C49" i="5"/>
  <c r="K49" i="5"/>
  <c r="D49" i="5"/>
  <c r="A25" i="10"/>
  <c r="B25" i="5"/>
  <c r="B26" i="5" s="1"/>
  <c r="J25" i="5"/>
  <c r="J26" i="5" s="1"/>
  <c r="C25" i="5"/>
  <c r="C26" i="5" s="1"/>
  <c r="K25" i="5"/>
  <c r="K26" i="5" s="1"/>
  <c r="D25" i="5"/>
  <c r="D26" i="5" s="1"/>
  <c r="E25" i="5"/>
  <c r="E26" i="5" s="1"/>
  <c r="F25" i="5"/>
  <c r="F26" i="5" s="1"/>
  <c r="G25" i="5"/>
  <c r="G26" i="5" s="1"/>
  <c r="I25" i="5"/>
  <c r="I26" i="5" s="1"/>
  <c r="K89" i="5"/>
  <c r="J88" i="5"/>
  <c r="I86" i="5"/>
  <c r="H85" i="5"/>
  <c r="H83" i="5"/>
  <c r="G82" i="5"/>
  <c r="F81" i="5"/>
  <c r="F80" i="5"/>
  <c r="F84" i="5" s="1"/>
  <c r="D78" i="5"/>
  <c r="D77" i="5"/>
  <c r="C76" i="5"/>
  <c r="B75" i="5"/>
  <c r="B74" i="5"/>
  <c r="K72" i="5"/>
  <c r="J70" i="5"/>
  <c r="I69" i="5"/>
  <c r="I67" i="5" s="1"/>
  <c r="I68" i="5" s="1"/>
  <c r="H66" i="5"/>
  <c r="H65" i="5"/>
  <c r="G64" i="5"/>
  <c r="C62" i="5"/>
  <c r="J60" i="5"/>
  <c r="F59" i="5"/>
  <c r="D58" i="5"/>
  <c r="D57" i="5" s="1"/>
  <c r="K52" i="5"/>
  <c r="K53" i="5" s="1"/>
  <c r="K54" i="5" s="1"/>
  <c r="K55" i="5" s="1"/>
  <c r="D50" i="5"/>
  <c r="G46" i="5"/>
  <c r="F21" i="5"/>
  <c r="F22" i="5"/>
  <c r="G22" i="5"/>
  <c r="H22" i="5"/>
  <c r="I22" i="5"/>
  <c r="B22" i="5"/>
  <c r="J22" i="5"/>
  <c r="C22" i="5"/>
  <c r="K22" i="5"/>
  <c r="E87" i="5"/>
  <c r="K79" i="5"/>
  <c r="C79" i="5"/>
  <c r="K71" i="5"/>
  <c r="C71" i="5"/>
  <c r="G63" i="5"/>
  <c r="G51" i="5"/>
  <c r="G47" i="5"/>
  <c r="A71" i="10"/>
  <c r="B47" i="10"/>
  <c r="B63" i="10"/>
  <c r="A43" i="10"/>
  <c r="G43" i="5"/>
  <c r="I87" i="5"/>
  <c r="K63" i="5"/>
  <c r="K51" i="5"/>
  <c r="C51" i="5"/>
  <c r="K47" i="5"/>
  <c r="K43" i="5"/>
  <c r="B43" i="5"/>
  <c r="D22" i="5"/>
  <c r="A22" i="10"/>
  <c r="N9" i="3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C79" i="10" l="1"/>
  <c r="C51" i="10"/>
  <c r="B51" i="10"/>
  <c r="B89" i="10"/>
  <c r="C89" i="10"/>
  <c r="B80" i="10"/>
  <c r="B84" i="10" s="1"/>
  <c r="C80" i="10"/>
  <c r="C84" i="10" s="1"/>
  <c r="B25" i="10"/>
  <c r="C25" i="10"/>
  <c r="B49" i="10"/>
  <c r="C49" i="10"/>
  <c r="C73" i="10"/>
  <c r="B73" i="10"/>
  <c r="B74" i="10"/>
  <c r="C74" i="10"/>
  <c r="B48" i="10"/>
  <c r="C48" i="10"/>
  <c r="B72" i="10"/>
  <c r="C72" i="10"/>
  <c r="B29" i="10"/>
  <c r="C29" i="10"/>
  <c r="B62" i="10"/>
  <c r="C62" i="10"/>
  <c r="B71" i="10"/>
  <c r="C71" i="10"/>
  <c r="C59" i="10"/>
  <c r="B59" i="10"/>
  <c r="B83" i="10"/>
  <c r="C83" i="10"/>
  <c r="B23" i="10"/>
  <c r="C23" i="10"/>
  <c r="B76" i="10"/>
  <c r="C76" i="10"/>
  <c r="B64" i="10"/>
  <c r="C64" i="10"/>
  <c r="B58" i="10"/>
  <c r="B57" i="10" s="1"/>
  <c r="C58" i="10"/>
  <c r="C57" i="10" s="1"/>
  <c r="B91" i="10"/>
  <c r="C91" i="10"/>
  <c r="A91" i="11"/>
  <c r="I91" i="11" s="1"/>
  <c r="Q91" i="11" s="1"/>
  <c r="Y91" i="11" s="1"/>
  <c r="B28" i="10"/>
  <c r="B27" i="10" s="1"/>
  <c r="C28" i="10"/>
  <c r="C27" i="10" s="1"/>
  <c r="B52" i="10"/>
  <c r="B53" i="10" s="1"/>
  <c r="B54" i="10" s="1"/>
  <c r="B55" i="10" s="1"/>
  <c r="C52" i="10"/>
  <c r="C53" i="10" s="1"/>
  <c r="C54" i="10" s="1"/>
  <c r="C55" i="10" s="1"/>
  <c r="B61" i="10"/>
  <c r="C61" i="10"/>
  <c r="C77" i="10"/>
  <c r="B77" i="10"/>
  <c r="C21" i="10"/>
  <c r="B21" i="10"/>
  <c r="C86" i="10"/>
  <c r="B86" i="10"/>
  <c r="B82" i="10"/>
  <c r="C82" i="10"/>
  <c r="B20" i="10"/>
  <c r="C20" i="10"/>
  <c r="B46" i="10"/>
  <c r="C46" i="10"/>
  <c r="B70" i="10"/>
  <c r="C70" i="10"/>
  <c r="B65" i="10"/>
  <c r="C65" i="10"/>
  <c r="C81" i="10"/>
  <c r="B81" i="10"/>
  <c r="B88" i="10"/>
  <c r="C88" i="10"/>
  <c r="C43" i="10"/>
  <c r="B43" i="10"/>
  <c r="B22" i="10"/>
  <c r="C22" i="10"/>
  <c r="B50" i="10"/>
  <c r="C50" i="10"/>
  <c r="B66" i="10"/>
  <c r="C66" i="10"/>
  <c r="B90" i="10"/>
  <c r="C90" i="10"/>
  <c r="A90" i="11"/>
  <c r="I90" i="11" s="1"/>
  <c r="Q90" i="11" s="1"/>
  <c r="Y90" i="11" s="1"/>
  <c r="B75" i="10"/>
  <c r="C75" i="10"/>
  <c r="B45" i="10"/>
  <c r="C45" i="10"/>
  <c r="B85" i="10"/>
  <c r="C85" i="10"/>
  <c r="B44" i="10"/>
  <c r="C44" i="10"/>
  <c r="B60" i="10"/>
  <c r="C60" i="10"/>
  <c r="C69" i="10"/>
  <c r="C67" i="10" s="1"/>
  <c r="C68" i="10" s="1"/>
  <c r="B69" i="10"/>
  <c r="B67" i="10" s="1"/>
  <c r="B68" i="10" s="1"/>
  <c r="B30" i="10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C30" i="10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B78" i="10"/>
  <c r="C78" i="10"/>
  <c r="B56" i="10"/>
  <c r="C56" i="10"/>
  <c r="H81" i="3"/>
  <c r="H82" i="3"/>
  <c r="H88" i="3"/>
  <c r="H83" i="3"/>
  <c r="E82" i="3"/>
  <c r="A82" i="14"/>
  <c r="AM82" i="3"/>
  <c r="H84" i="3"/>
  <c r="H86" i="3"/>
  <c r="E81" i="3"/>
  <c r="A81" i="14"/>
  <c r="AM81" i="3"/>
  <c r="E83" i="3"/>
  <c r="AM83" i="3"/>
  <c r="A83" i="14"/>
  <c r="H85" i="3"/>
  <c r="H87" i="3"/>
  <c r="A89" i="11" l="1"/>
  <c r="I89" i="11" s="1"/>
  <c r="Q89" i="11" s="1"/>
  <c r="Y89" i="11" s="1"/>
  <c r="F83" i="6"/>
  <c r="Q83" i="6" s="1"/>
  <c r="B81" i="14"/>
  <c r="F85" i="6"/>
  <c r="Q85" i="6" s="1"/>
  <c r="B83" i="14"/>
  <c r="F84" i="6"/>
  <c r="Q84" i="6" s="1"/>
  <c r="B82" i="14"/>
  <c r="F86" i="6"/>
  <c r="W12" i="33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AD12" i="33" l="1"/>
  <c r="AB84" i="6"/>
  <c r="AC84" i="6"/>
  <c r="AD84" i="6"/>
  <c r="AE84" i="6"/>
  <c r="AB85" i="6"/>
  <c r="AC85" i="6"/>
  <c r="AD85" i="6"/>
  <c r="AE85" i="6"/>
  <c r="AB83" i="6"/>
  <c r="AC83" i="6"/>
  <c r="AD83" i="6"/>
  <c r="AE83" i="6"/>
  <c r="A86" i="11"/>
  <c r="I86" i="11" s="1"/>
  <c r="Q86" i="11" s="1"/>
  <c r="Y86" i="11" s="1"/>
  <c r="A88" i="11"/>
  <c r="I88" i="11" s="1"/>
  <c r="Q88" i="11" s="1"/>
  <c r="Y88" i="11" s="1"/>
  <c r="A87" i="11"/>
  <c r="I87" i="11" s="1"/>
  <c r="Q87" i="11" s="1"/>
  <c r="Y87" i="11" s="1"/>
  <c r="X13" i="33"/>
  <c r="AD13" i="33" s="1"/>
  <c r="AA12" i="33"/>
  <c r="C11" i="33"/>
  <c r="AD6" i="33"/>
  <c r="C16" i="33"/>
  <c r="C8" i="33"/>
  <c r="C10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E11" i="33" s="1"/>
  <c r="AY14" i="33"/>
  <c r="Y9" i="33" s="1"/>
  <c r="AY6" i="33"/>
  <c r="Y6" i="33" s="1"/>
  <c r="AY10" i="33"/>
  <c r="Y10" i="33" s="1"/>
  <c r="AY12" i="33"/>
  <c r="Y7" i="33" s="1"/>
  <c r="AY7" i="33"/>
  <c r="Y5" i="33" s="1"/>
  <c r="AK75" i="32"/>
  <c r="AL75" i="32"/>
  <c r="AJ75" i="32"/>
  <c r="U33" i="32"/>
  <c r="Z6" i="32" s="1"/>
  <c r="AG43" i="32"/>
  <c r="B8" i="9"/>
  <c r="AE4" i="33" l="1"/>
  <c r="AE8" i="33"/>
  <c r="AE5" i="33"/>
  <c r="AE12" i="33"/>
  <c r="AE7" i="33"/>
  <c r="AE10" i="33"/>
  <c r="AE2" i="33"/>
  <c r="AE3" i="33"/>
  <c r="AE6" i="33"/>
  <c r="AE9" i="33"/>
  <c r="AA6" i="32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D24" i="27"/>
  <c r="G26" i="27"/>
  <c r="E24" i="27" l="1"/>
  <c r="C24" i="27"/>
  <c r="G29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J85" i="11"/>
  <c r="R85" i="11" s="1"/>
  <c r="Z85" i="11" s="1"/>
  <c r="J84" i="11"/>
  <c r="R84" i="11" s="1"/>
  <c r="Z84" i="11" s="1"/>
  <c r="R83" i="11"/>
  <c r="Z83" i="11" s="1"/>
  <c r="J83" i="11"/>
  <c r="J82" i="11"/>
  <c r="R82" i="11" s="1"/>
  <c r="Z82" i="11" s="1"/>
  <c r="J81" i="11"/>
  <c r="R81" i="11" s="1"/>
  <c r="Z81" i="11" s="1"/>
  <c r="R80" i="11"/>
  <c r="Z80" i="11" s="1"/>
  <c r="J80" i="11"/>
  <c r="J79" i="11"/>
  <c r="R79" i="11" s="1"/>
  <c r="Z79" i="11" s="1"/>
  <c r="J78" i="11"/>
  <c r="R78" i="11" s="1"/>
  <c r="Z78" i="11" s="1"/>
  <c r="J77" i="11"/>
  <c r="R77" i="11" s="1"/>
  <c r="Z77" i="11" s="1"/>
  <c r="J76" i="11"/>
  <c r="R76" i="11" s="1"/>
  <c r="Z76" i="11" s="1"/>
  <c r="J75" i="11"/>
  <c r="R75" i="11" s="1"/>
  <c r="Z75" i="11" s="1"/>
  <c r="J74" i="11"/>
  <c r="R74" i="11" s="1"/>
  <c r="Z74" i="11" s="1"/>
  <c r="J73" i="11"/>
  <c r="R73" i="11" s="1"/>
  <c r="Z73" i="11" s="1"/>
  <c r="J72" i="11"/>
  <c r="R72" i="11" s="1"/>
  <c r="Z72" i="11" s="1"/>
  <c r="J71" i="11"/>
  <c r="R71" i="11" s="1"/>
  <c r="Z71" i="11" s="1"/>
  <c r="J70" i="11"/>
  <c r="R70" i="11" s="1"/>
  <c r="Z70" i="11" s="1"/>
  <c r="J69" i="11"/>
  <c r="R69" i="11" s="1"/>
  <c r="Z69" i="11" s="1"/>
  <c r="R68" i="11"/>
  <c r="Z68" i="11" s="1"/>
  <c r="J68" i="11"/>
  <c r="J67" i="11"/>
  <c r="R67" i="11" s="1"/>
  <c r="Z67" i="11" s="1"/>
  <c r="J66" i="11"/>
  <c r="R66" i="11" s="1"/>
  <c r="Z66" i="11" s="1"/>
  <c r="J65" i="11"/>
  <c r="R65" i="11" s="1"/>
  <c r="Z65" i="11" s="1"/>
  <c r="J64" i="11"/>
  <c r="R64" i="11" s="1"/>
  <c r="Z64" i="11" s="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3" i="10" s="1"/>
  <c r="D10" i="10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5" i="10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R2" i="31" l="1"/>
  <c r="Q11" i="3"/>
  <c r="Q10" i="3"/>
  <c r="Q9" i="3"/>
  <c r="Q8" i="3"/>
  <c r="Q7" i="3"/>
  <c r="L7" i="3"/>
  <c r="A8" i="5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3" i="3"/>
  <c r="AM62" i="3"/>
  <c r="AM61" i="3"/>
  <c r="AM60" i="3"/>
  <c r="AM59" i="3"/>
  <c r="B9" i="9"/>
  <c r="B10" i="9" s="1"/>
  <c r="B11" i="9" s="1"/>
  <c r="B12" i="9" s="1"/>
  <c r="B13" i="9" s="1"/>
  <c r="B14" i="9" s="1"/>
  <c r="B15" i="9" s="1"/>
  <c r="B16" i="9" s="1"/>
  <c r="B17" i="9" s="1"/>
  <c r="H70" i="3" l="1"/>
  <c r="E76" i="3"/>
  <c r="H66" i="3"/>
  <c r="H60" i="3"/>
  <c r="E64" i="3"/>
  <c r="AM64" i="3"/>
  <c r="H61" i="3"/>
  <c r="H68" i="3"/>
  <c r="H74" i="3"/>
  <c r="H62" i="3"/>
  <c r="H69" i="3"/>
  <c r="H75" i="3"/>
  <c r="H67" i="3"/>
  <c r="H80" i="3"/>
  <c r="H63" i="3"/>
  <c r="H76" i="3"/>
  <c r="H77" i="3"/>
  <c r="E60" i="3"/>
  <c r="F62" i="6" s="1"/>
  <c r="Q62" i="6" s="1"/>
  <c r="H65" i="3"/>
  <c r="H71" i="3"/>
  <c r="H64" i="3"/>
  <c r="E68" i="3"/>
  <c r="F70" i="6" s="1"/>
  <c r="Q70" i="6" s="1"/>
  <c r="H72" i="3"/>
  <c r="H78" i="3"/>
  <c r="H59" i="3"/>
  <c r="H73" i="3"/>
  <c r="H79" i="3"/>
  <c r="F66" i="6"/>
  <c r="Q66" i="6" s="1"/>
  <c r="B64" i="14"/>
  <c r="E71" i="3"/>
  <c r="A71" i="14"/>
  <c r="E77" i="3"/>
  <c r="A77" i="14"/>
  <c r="E70" i="3"/>
  <c r="A70" i="14"/>
  <c r="E65" i="3"/>
  <c r="A65" i="14"/>
  <c r="A72" i="14"/>
  <c r="E78" i="3"/>
  <c r="A78" i="14"/>
  <c r="E59" i="3"/>
  <c r="A59" i="14"/>
  <c r="A60" i="14"/>
  <c r="E66" i="3"/>
  <c r="A66" i="14"/>
  <c r="E72" i="3"/>
  <c r="E79" i="3"/>
  <c r="A79" i="14"/>
  <c r="F78" i="6"/>
  <c r="Q78" i="6" s="1"/>
  <c r="B76" i="14"/>
  <c r="E67" i="3"/>
  <c r="A67" i="14"/>
  <c r="E73" i="3"/>
  <c r="A73" i="14"/>
  <c r="A80" i="14"/>
  <c r="E61" i="3"/>
  <c r="A61" i="14"/>
  <c r="A68" i="14"/>
  <c r="E74" i="3"/>
  <c r="A74" i="14"/>
  <c r="E80" i="3"/>
  <c r="E62" i="3"/>
  <c r="A62" i="14"/>
  <c r="E75" i="3"/>
  <c r="A75" i="14"/>
  <c r="A64" i="14"/>
  <c r="B68" i="14"/>
  <c r="E63" i="3"/>
  <c r="A63" i="14"/>
  <c r="E69" i="3"/>
  <c r="A69" i="14"/>
  <c r="A76" i="14"/>
  <c r="J63" i="11"/>
  <c r="R63" i="11" s="1"/>
  <c r="Z63" i="11" s="1"/>
  <c r="H58" i="3"/>
  <c r="D7" i="27"/>
  <c r="C7" i="27"/>
  <c r="F7" i="27"/>
  <c r="J62" i="11"/>
  <c r="R62" i="11"/>
  <c r="Z62" i="11" s="1"/>
  <c r="H57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H12" i="3"/>
  <c r="H15" i="3"/>
  <c r="H17" i="3"/>
  <c r="H18" i="3"/>
  <c r="H19" i="3"/>
  <c r="H20" i="3"/>
  <c r="H25" i="3"/>
  <c r="H26" i="3"/>
  <c r="H27" i="3"/>
  <c r="H28" i="3"/>
  <c r="H32" i="3"/>
  <c r="H33" i="3"/>
  <c r="H34" i="3"/>
  <c r="H36" i="3"/>
  <c r="H40" i="3"/>
  <c r="H41" i="3"/>
  <c r="H43" i="3"/>
  <c r="H44" i="3"/>
  <c r="H46" i="3"/>
  <c r="H47" i="3"/>
  <c r="H48" i="3"/>
  <c r="H49" i="3"/>
  <c r="H52" i="3"/>
  <c r="H53" i="3"/>
  <c r="H55" i="3"/>
  <c r="H56" i="3"/>
  <c r="K8" i="5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H7" i="3"/>
  <c r="H9" i="3"/>
  <c r="A14" i="11" s="1"/>
  <c r="I14" i="11" s="1"/>
  <c r="Q14" i="11" s="1"/>
  <c r="Y14" i="11" s="1"/>
  <c r="H10" i="3"/>
  <c r="H13" i="3"/>
  <c r="A18" i="11" s="1"/>
  <c r="I18" i="11" s="1"/>
  <c r="Q18" i="11" s="1"/>
  <c r="Y18" i="11" s="1"/>
  <c r="H14" i="3"/>
  <c r="H16" i="3"/>
  <c r="H21" i="3"/>
  <c r="H22" i="3"/>
  <c r="H24" i="3"/>
  <c r="H29" i="3"/>
  <c r="H30" i="3"/>
  <c r="H31" i="3"/>
  <c r="H35" i="3"/>
  <c r="H37" i="3"/>
  <c r="H38" i="3"/>
  <c r="H39" i="3"/>
  <c r="H42" i="3"/>
  <c r="H45" i="3"/>
  <c r="H50" i="3"/>
  <c r="H51" i="3"/>
  <c r="H54" i="3"/>
  <c r="Q8" i="6"/>
  <c r="A53" i="14"/>
  <c r="AM52" i="3"/>
  <c r="AM48" i="3"/>
  <c r="E46" i="3"/>
  <c r="B46" i="14" s="1"/>
  <c r="AM45" i="3"/>
  <c r="AM44" i="3"/>
  <c r="AM40" i="3"/>
  <c r="AM37" i="3"/>
  <c r="AM33" i="3"/>
  <c r="E31" i="3"/>
  <c r="B31" i="14" s="1"/>
  <c r="A28" i="14"/>
  <c r="E25" i="3"/>
  <c r="B25" i="14" s="1"/>
  <c r="A22" i="14"/>
  <c r="A21" i="14"/>
  <c r="A20" i="14"/>
  <c r="A17" i="14"/>
  <c r="A15" i="14"/>
  <c r="AM13" i="3"/>
  <c r="E11" i="3"/>
  <c r="B11" i="14" s="1"/>
  <c r="AM10" i="3"/>
  <c r="AM8" i="3"/>
  <c r="E39" i="3"/>
  <c r="B39" i="14" s="1"/>
  <c r="E51" i="3"/>
  <c r="E32" i="3"/>
  <c r="B32" i="14" s="1"/>
  <c r="E54" i="3"/>
  <c r="B54" i="14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J19" i="11"/>
  <c r="R19" i="11" s="1"/>
  <c r="Z19" i="11" s="1"/>
  <c r="J61" i="11"/>
  <c r="R61" i="11"/>
  <c r="Z61" i="11" s="1"/>
  <c r="J60" i="11"/>
  <c r="R60" i="11"/>
  <c r="Z60" i="11" s="1"/>
  <c r="J59" i="11"/>
  <c r="R59" i="11" s="1"/>
  <c r="Z59" i="11" s="1"/>
  <c r="J58" i="11"/>
  <c r="R58" i="11"/>
  <c r="Z58" i="11"/>
  <c r="J57" i="11"/>
  <c r="R57" i="11" s="1"/>
  <c r="Z57" i="11" s="1"/>
  <c r="J56" i="11"/>
  <c r="R56" i="11"/>
  <c r="Z56" i="11" s="1"/>
  <c r="J55" i="11"/>
  <c r="R55" i="11" s="1"/>
  <c r="Z55" i="11" s="1"/>
  <c r="J54" i="11"/>
  <c r="R54" i="11"/>
  <c r="Z54" i="11" s="1"/>
  <c r="J53" i="11"/>
  <c r="R53" i="11"/>
  <c r="Z53" i="11"/>
  <c r="J52" i="11"/>
  <c r="R52" i="11"/>
  <c r="Z52" i="11" s="1"/>
  <c r="J51" i="11"/>
  <c r="R51" i="11" s="1"/>
  <c r="Z51" i="11" s="1"/>
  <c r="J50" i="11"/>
  <c r="R50" i="11" s="1"/>
  <c r="Z50" i="11" s="1"/>
  <c r="J49" i="11"/>
  <c r="R49" i="11"/>
  <c r="Z49" i="11" s="1"/>
  <c r="J48" i="11"/>
  <c r="R48" i="11"/>
  <c r="Z48" i="11"/>
  <c r="J47" i="11"/>
  <c r="R47" i="11" s="1"/>
  <c r="Z47" i="11" s="1"/>
  <c r="J46" i="11"/>
  <c r="R46" i="11"/>
  <c r="Z46" i="11"/>
  <c r="J45" i="11"/>
  <c r="R45" i="11"/>
  <c r="Z45" i="11"/>
  <c r="J44" i="11"/>
  <c r="R44" i="11" s="1"/>
  <c r="Z44" i="11" s="1"/>
  <c r="J43" i="11"/>
  <c r="R43" i="11" s="1"/>
  <c r="Z43" i="11" s="1"/>
  <c r="J42" i="11"/>
  <c r="R42" i="11" s="1"/>
  <c r="Z42" i="11" s="1"/>
  <c r="J41" i="11"/>
  <c r="R41" i="11"/>
  <c r="Z41" i="11" s="1"/>
  <c r="J40" i="11"/>
  <c r="R40" i="11"/>
  <c r="Z40" i="11"/>
  <c r="J39" i="11"/>
  <c r="R39" i="11" s="1"/>
  <c r="Z39" i="11" s="1"/>
  <c r="J38" i="11"/>
  <c r="R38" i="11"/>
  <c r="Z38" i="11"/>
  <c r="J37" i="11"/>
  <c r="R37" i="11" s="1"/>
  <c r="Z37" i="11" s="1"/>
  <c r="J36" i="11"/>
  <c r="R36" i="11" s="1"/>
  <c r="Z36" i="11" s="1"/>
  <c r="J35" i="11"/>
  <c r="R35" i="11" s="1"/>
  <c r="Z35" i="11" s="1"/>
  <c r="J34" i="11"/>
  <c r="R34" i="11"/>
  <c r="Z34" i="11" s="1"/>
  <c r="J33" i="11"/>
  <c r="R33" i="11"/>
  <c r="Z33" i="11"/>
  <c r="J32" i="11"/>
  <c r="R32" i="11"/>
  <c r="Z32" i="11"/>
  <c r="J31" i="11"/>
  <c r="R31" i="11" s="1"/>
  <c r="Z31" i="11" s="1"/>
  <c r="J30" i="11"/>
  <c r="R30" i="11" s="1"/>
  <c r="Z30" i="11" s="1"/>
  <c r="J29" i="11"/>
  <c r="R29" i="11" s="1"/>
  <c r="Z29" i="11" s="1"/>
  <c r="J28" i="11"/>
  <c r="R28" i="11"/>
  <c r="Z28" i="11" s="1"/>
  <c r="J27" i="11"/>
  <c r="R27" i="11" s="1"/>
  <c r="Z27" i="11" s="1"/>
  <c r="J26" i="11"/>
  <c r="R26" i="11"/>
  <c r="Z26" i="11" s="1"/>
  <c r="J25" i="11"/>
  <c r="R25" i="11"/>
  <c r="Z25" i="11"/>
  <c r="J23" i="11"/>
  <c r="R23" i="11" s="1"/>
  <c r="Z23" i="11" s="1"/>
  <c r="J22" i="11"/>
  <c r="R22" i="11" s="1"/>
  <c r="Z22" i="11" s="1"/>
  <c r="J21" i="11"/>
  <c r="R21" i="11" s="1"/>
  <c r="Z21" i="11" s="1"/>
  <c r="J20" i="11"/>
  <c r="R20" i="11"/>
  <c r="Z20" i="11" s="1"/>
  <c r="J17" i="11"/>
  <c r="R17" i="11"/>
  <c r="Z17" i="11" s="1"/>
  <c r="J16" i="11"/>
  <c r="R16" i="11" s="1"/>
  <c r="Z16" i="11" s="1"/>
  <c r="J15" i="11"/>
  <c r="R15" i="11"/>
  <c r="Z15" i="11"/>
  <c r="J14" i="11"/>
  <c r="R14" i="11" s="1"/>
  <c r="Z14" i="11" s="1"/>
  <c r="J13" i="11"/>
  <c r="R13" i="11" s="1"/>
  <c r="Z13" i="11" s="1"/>
  <c r="J12" i="11"/>
  <c r="R12" i="11" s="1"/>
  <c r="Z12" i="11" s="1"/>
  <c r="J11" i="11"/>
  <c r="R11" i="11" s="1"/>
  <c r="Z11" i="11" s="1"/>
  <c r="J10" i="11"/>
  <c r="R10" i="11" s="1"/>
  <c r="Z10" i="11" s="1"/>
  <c r="J9" i="11"/>
  <c r="R9" i="1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V12" i="25"/>
  <c r="N8" i="25"/>
  <c r="N9" i="25"/>
  <c r="W25" i="25"/>
  <c r="A8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B70" i="6" l="1"/>
  <c r="AC70" i="6"/>
  <c r="AD70" i="6"/>
  <c r="AE70" i="6"/>
  <c r="AB66" i="6"/>
  <c r="AC66" i="6"/>
  <c r="AD66" i="6"/>
  <c r="AE66" i="6"/>
  <c r="AB78" i="6"/>
  <c r="AC78" i="6"/>
  <c r="AD78" i="6"/>
  <c r="AE78" i="6"/>
  <c r="E8" i="3"/>
  <c r="B8" i="14" s="1"/>
  <c r="A46" i="14"/>
  <c r="E45" i="3"/>
  <c r="F47" i="6" s="1"/>
  <c r="Q47" i="6" s="1"/>
  <c r="F10" i="6"/>
  <c r="Q10" i="6" s="1"/>
  <c r="E52" i="3"/>
  <c r="F54" i="6" s="1"/>
  <c r="Q54" i="6" s="1"/>
  <c r="E17" i="3"/>
  <c r="F19" i="6" s="1"/>
  <c r="Q19" i="6" s="1"/>
  <c r="A40" i="14"/>
  <c r="B60" i="14"/>
  <c r="A33" i="14"/>
  <c r="E33" i="3"/>
  <c r="B33" i="14" s="1"/>
  <c r="A25" i="14"/>
  <c r="A26" i="14"/>
  <c r="AM26" i="3"/>
  <c r="A11" i="14"/>
  <c r="AM11" i="3"/>
  <c r="A19" i="14"/>
  <c r="AM19" i="3"/>
  <c r="AM27" i="3"/>
  <c r="A35" i="14"/>
  <c r="AM35" i="3"/>
  <c r="AM42" i="3"/>
  <c r="E49" i="3"/>
  <c r="B49" i="14" s="1"/>
  <c r="AM49" i="3"/>
  <c r="E56" i="3"/>
  <c r="B56" i="14" s="1"/>
  <c r="AM56" i="3"/>
  <c r="A78" i="11"/>
  <c r="I78" i="11" s="1"/>
  <c r="Q78" i="11" s="1"/>
  <c r="Y78" i="11" s="1"/>
  <c r="E18" i="3"/>
  <c r="AM18" i="3"/>
  <c r="E43" i="3"/>
  <c r="B43" i="14" s="1"/>
  <c r="AM43" i="3"/>
  <c r="A48" i="14"/>
  <c r="A10" i="14"/>
  <c r="I22" i="10"/>
  <c r="I23" i="10" s="1"/>
  <c r="I24" i="10" s="1"/>
  <c r="I25" i="10" s="1"/>
  <c r="I26" i="10" s="1"/>
  <c r="I27" i="10" s="1"/>
  <c r="AM21" i="3"/>
  <c r="E29" i="3"/>
  <c r="AM29" i="3"/>
  <c r="A51" i="14"/>
  <c r="AM51" i="3"/>
  <c r="A12" i="14"/>
  <c r="AM12" i="3"/>
  <c r="A57" i="14"/>
  <c r="AM57" i="3"/>
  <c r="E48" i="3"/>
  <c r="B48" i="14" s="1"/>
  <c r="E14" i="3"/>
  <c r="F16" i="6" s="1"/>
  <c r="Q16" i="6" s="1"/>
  <c r="AM14" i="3"/>
  <c r="E22" i="3"/>
  <c r="AM22" i="3"/>
  <c r="AM30" i="3"/>
  <c r="E38" i="3"/>
  <c r="AM38" i="3"/>
  <c r="AM36" i="3"/>
  <c r="E10" i="3"/>
  <c r="E15" i="3"/>
  <c r="B15" i="14" s="1"/>
  <c r="AM15" i="3"/>
  <c r="AM23" i="3"/>
  <c r="A31" i="14"/>
  <c r="AM31" i="3"/>
  <c r="A34" i="14"/>
  <c r="AM34" i="3"/>
  <c r="E55" i="3"/>
  <c r="B55" i="14" s="1"/>
  <c r="AM55" i="3"/>
  <c r="E28" i="3"/>
  <c r="AM28" i="3"/>
  <c r="E7" i="3"/>
  <c r="AM7" i="3"/>
  <c r="A7" i="14"/>
  <c r="F48" i="6"/>
  <c r="Q48" i="6" s="1"/>
  <c r="E40" i="3"/>
  <c r="AM16" i="3"/>
  <c r="E24" i="3"/>
  <c r="B24" i="14" s="1"/>
  <c r="AM24" i="3"/>
  <c r="A32" i="14"/>
  <c r="AM32" i="3"/>
  <c r="A39" i="14"/>
  <c r="AM39" i="3"/>
  <c r="AM46" i="3"/>
  <c r="E53" i="3"/>
  <c r="B53" i="14" s="1"/>
  <c r="AM53" i="3"/>
  <c r="E41" i="3"/>
  <c r="B41" i="14" s="1"/>
  <c r="AM41" i="3"/>
  <c r="E58" i="3"/>
  <c r="F60" i="6" s="1"/>
  <c r="Q60" i="6" s="1"/>
  <c r="AM58" i="3"/>
  <c r="AM20" i="3"/>
  <c r="E50" i="3"/>
  <c r="B50" i="14" s="1"/>
  <c r="AM50" i="3"/>
  <c r="E9" i="3"/>
  <c r="F11" i="6" s="1"/>
  <c r="Q11" i="6" s="1"/>
  <c r="AM9" i="3"/>
  <c r="AM17" i="3"/>
  <c r="AM25" i="3"/>
  <c r="E47" i="3"/>
  <c r="B47" i="14" s="1"/>
  <c r="AM47" i="3"/>
  <c r="AM54" i="3"/>
  <c r="A49" i="14"/>
  <c r="A85" i="11"/>
  <c r="I85" i="11" s="1"/>
  <c r="Q85" i="11" s="1"/>
  <c r="Y85" i="11" s="1"/>
  <c r="A77" i="11"/>
  <c r="I77" i="11" s="1"/>
  <c r="Q77" i="11" s="1"/>
  <c r="Y77" i="11" s="1"/>
  <c r="B77" i="14"/>
  <c r="F79" i="6"/>
  <c r="Q79" i="6" s="1"/>
  <c r="E27" i="3"/>
  <c r="F13" i="6"/>
  <c r="Q13" i="6" s="1"/>
  <c r="E16" i="3"/>
  <c r="F18" i="6" s="1"/>
  <c r="Q18" i="6" s="1"/>
  <c r="A70" i="11"/>
  <c r="I70" i="11" s="1"/>
  <c r="Q70" i="11" s="1"/>
  <c r="Y70" i="11" s="1"/>
  <c r="A82" i="11"/>
  <c r="I82" i="11" s="1"/>
  <c r="Q82" i="11" s="1"/>
  <c r="Y82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80" i="11"/>
  <c r="I80" i="11" s="1"/>
  <c r="Q80" i="11" s="1"/>
  <c r="Y80" i="11" s="1"/>
  <c r="A84" i="11"/>
  <c r="I84" i="11" s="1"/>
  <c r="Q84" i="11" s="1"/>
  <c r="Y84" i="11" s="1"/>
  <c r="A64" i="11"/>
  <c r="I64" i="11" s="1"/>
  <c r="Q64" i="11" s="1"/>
  <c r="Y64" i="11" s="1"/>
  <c r="F69" i="6"/>
  <c r="Q69" i="6" s="1"/>
  <c r="B67" i="14"/>
  <c r="A21" i="11"/>
  <c r="I21" i="11" s="1"/>
  <c r="Q21" i="11" s="1"/>
  <c r="Y21" i="11" s="1"/>
  <c r="A72" i="11"/>
  <c r="I72" i="11" s="1"/>
  <c r="Q72" i="11" s="1"/>
  <c r="Y72" i="11" s="1"/>
  <c r="A75" i="11"/>
  <c r="I75" i="11" s="1"/>
  <c r="Q75" i="11" s="1"/>
  <c r="Y75" i="11" s="1"/>
  <c r="A81" i="11"/>
  <c r="I81" i="11" s="1"/>
  <c r="Q81" i="11" s="1"/>
  <c r="Y81" i="11" s="1"/>
  <c r="F73" i="6"/>
  <c r="Q73" i="6" s="1"/>
  <c r="B71" i="14"/>
  <c r="F27" i="6"/>
  <c r="Q27" i="6" s="1"/>
  <c r="E21" i="3"/>
  <c r="F23" i="6" s="1"/>
  <c r="Q23" i="6" s="1"/>
  <c r="A66" i="11"/>
  <c r="I66" i="11" s="1"/>
  <c r="Q66" i="11" s="1"/>
  <c r="Y66" i="11" s="1"/>
  <c r="A71" i="11"/>
  <c r="I71" i="11" s="1"/>
  <c r="Q71" i="11" s="1"/>
  <c r="Y71" i="11" s="1"/>
  <c r="B80" i="14"/>
  <c r="F82" i="6"/>
  <c r="Q82" i="6" s="1"/>
  <c r="B61" i="14"/>
  <c r="F63" i="6"/>
  <c r="Q63" i="6" s="1"/>
  <c r="A67" i="11"/>
  <c r="I67" i="11" s="1"/>
  <c r="Q67" i="11" s="1"/>
  <c r="Y67" i="11" s="1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A56" i="14"/>
  <c r="F56" i="6"/>
  <c r="Q56" i="6" s="1"/>
  <c r="E42" i="3"/>
  <c r="B42" i="14" s="1"/>
  <c r="A61" i="11"/>
  <c r="I61" i="11" s="1"/>
  <c r="Q61" i="11" s="1"/>
  <c r="Y61" i="11" s="1"/>
  <c r="A62" i="11"/>
  <c r="I62" i="11" s="1"/>
  <c r="Q62" i="11" s="1"/>
  <c r="Y62" i="11" s="1"/>
  <c r="F65" i="6"/>
  <c r="Q65" i="6" s="1"/>
  <c r="B63" i="14"/>
  <c r="B62" i="14"/>
  <c r="F64" i="6"/>
  <c r="Q64" i="6" s="1"/>
  <c r="A79" i="11"/>
  <c r="I79" i="11" s="1"/>
  <c r="Q79" i="11" s="1"/>
  <c r="Y79" i="11" s="1"/>
  <c r="A69" i="11"/>
  <c r="I69" i="11" s="1"/>
  <c r="Q69" i="11" s="1"/>
  <c r="Y69" i="11" s="1"/>
  <c r="F68" i="6"/>
  <c r="Q68" i="6" s="1"/>
  <c r="B66" i="14"/>
  <c r="A68" i="11"/>
  <c r="I68" i="11" s="1"/>
  <c r="Q68" i="11" s="1"/>
  <c r="Y68" i="11" s="1"/>
  <c r="F67" i="6"/>
  <c r="Q67" i="6" s="1"/>
  <c r="B65" i="14"/>
  <c r="A73" i="11"/>
  <c r="I73" i="11" s="1"/>
  <c r="Q73" i="11" s="1"/>
  <c r="Y73" i="11" s="1"/>
  <c r="F41" i="6"/>
  <c r="Q41" i="6" s="1"/>
  <c r="A55" i="14"/>
  <c r="A54" i="14"/>
  <c r="A27" i="14"/>
  <c r="A65" i="11"/>
  <c r="I65" i="11" s="1"/>
  <c r="Q65" i="11" s="1"/>
  <c r="Y65" i="11" s="1"/>
  <c r="A83" i="11"/>
  <c r="I83" i="11" s="1"/>
  <c r="Q83" i="11" s="1"/>
  <c r="Y83" i="11" s="1"/>
  <c r="F76" i="6"/>
  <c r="Q76" i="6" s="1"/>
  <c r="B74" i="14"/>
  <c r="A76" i="11"/>
  <c r="I76" i="11" s="1"/>
  <c r="Q76" i="11" s="1"/>
  <c r="Y76" i="11" s="1"/>
  <c r="F75" i="6"/>
  <c r="Q75" i="6" s="1"/>
  <c r="B73" i="14"/>
  <c r="A12" i="11"/>
  <c r="I12" i="11" s="1"/>
  <c r="Q12" i="11" s="1"/>
  <c r="Y12" i="11" s="1"/>
  <c r="A11" i="11"/>
  <c r="I11" i="11" s="1"/>
  <c r="Q11" i="11" s="1"/>
  <c r="Y11" i="11" s="1"/>
  <c r="A15" i="11"/>
  <c r="I15" i="11" s="1"/>
  <c r="Q15" i="11" s="1"/>
  <c r="Y15" i="11" s="1"/>
  <c r="A33" i="11"/>
  <c r="I33" i="11" s="1"/>
  <c r="Q33" i="11" s="1"/>
  <c r="Y33" i="11" s="1"/>
  <c r="A17" i="11"/>
  <c r="I17" i="11" s="1"/>
  <c r="Q17" i="11" s="1"/>
  <c r="Y17" i="11" s="1"/>
  <c r="B7" i="14"/>
  <c r="F9" i="6"/>
  <c r="Q9" i="6" s="1"/>
  <c r="B29" i="14"/>
  <c r="F31" i="6"/>
  <c r="Q31" i="6" s="1"/>
  <c r="F24" i="6"/>
  <c r="Q24" i="6" s="1"/>
  <c r="B22" i="14"/>
  <c r="D8" i="5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B8" i="5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G8" i="5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I8" i="5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F8" i="5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A8" i="10"/>
  <c r="B28" i="14"/>
  <c r="F30" i="6"/>
  <c r="Q30" i="6" s="1"/>
  <c r="F34" i="6"/>
  <c r="Q34" i="6" s="1"/>
  <c r="F45" i="6"/>
  <c r="Q45" i="6" s="1"/>
  <c r="A23" i="14"/>
  <c r="A29" i="14"/>
  <c r="A36" i="14"/>
  <c r="E57" i="3"/>
  <c r="A27" i="11"/>
  <c r="I27" i="11" s="1"/>
  <c r="Q27" i="11" s="1"/>
  <c r="Y27" i="11" s="1"/>
  <c r="F33" i="6"/>
  <c r="Q33" i="6" s="1"/>
  <c r="A50" i="14"/>
  <c r="B17" i="14"/>
  <c r="E20" i="3"/>
  <c r="E12" i="3"/>
  <c r="A47" i="14"/>
  <c r="E35" i="3"/>
  <c r="B14" i="14"/>
  <c r="E36" i="3"/>
  <c r="C8" i="5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A34" i="11"/>
  <c r="I34" i="11" s="1"/>
  <c r="Q34" i="11" s="1"/>
  <c r="Y34" i="11" s="1"/>
  <c r="A16" i="14"/>
  <c r="E19" i="3"/>
  <c r="A42" i="14"/>
  <c r="A9" i="14"/>
  <c r="A24" i="14"/>
  <c r="A58" i="14"/>
  <c r="J8" i="5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E8" i="5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A43" i="14"/>
  <c r="A31" i="11"/>
  <c r="I31" i="11" s="1"/>
  <c r="Q31" i="11" s="1"/>
  <c r="Y31" i="11" s="1"/>
  <c r="A13" i="14"/>
  <c r="E34" i="3"/>
  <c r="E23" i="3"/>
  <c r="U22" i="25"/>
  <c r="U27" i="25"/>
  <c r="U30" i="25"/>
  <c r="A19" i="11"/>
  <c r="I19" i="11" s="1"/>
  <c r="Q19" i="11" s="1"/>
  <c r="Y19" i="11" s="1"/>
  <c r="U19" i="25"/>
  <c r="U39" i="25"/>
  <c r="A38" i="11"/>
  <c r="I38" i="11" s="1"/>
  <c r="Q38" i="11" s="1"/>
  <c r="Y38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U23" i="25"/>
  <c r="U25" i="25"/>
  <c r="U12" i="25"/>
  <c r="U26" i="25"/>
  <c r="U14" i="25"/>
  <c r="U35" i="25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U15" i="25"/>
  <c r="U21" i="25"/>
  <c r="F42" i="6"/>
  <c r="Q42" i="6" s="1"/>
  <c r="B40" i="14"/>
  <c r="B18" i="14"/>
  <c r="F20" i="6"/>
  <c r="Q20" i="6" s="1"/>
  <c r="U16" i="25"/>
  <c r="U37" i="25"/>
  <c r="U20" i="25"/>
  <c r="A37" i="14"/>
  <c r="E37" i="3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M24" i="25"/>
  <c r="W24" i="25"/>
  <c r="V24" i="25"/>
  <c r="M13" i="25"/>
  <c r="W13" i="25"/>
  <c r="V13" i="25"/>
  <c r="F53" i="6"/>
  <c r="Q53" i="6" s="1"/>
  <c r="B51" i="14"/>
  <c r="E13" i="3"/>
  <c r="S17" i="25"/>
  <c r="S8" i="25"/>
  <c r="F43" i="6"/>
  <c r="Q43" i="6" s="1"/>
  <c r="A52" i="14"/>
  <c r="A16" i="11"/>
  <c r="I16" i="11" s="1"/>
  <c r="Q16" i="11" s="1"/>
  <c r="Y16" i="11" s="1"/>
  <c r="T15" i="25"/>
  <c r="S27" i="25"/>
  <c r="S30" i="25"/>
  <c r="E44" i="3"/>
  <c r="A44" i="14"/>
  <c r="X7" i="25"/>
  <c r="A38" i="14"/>
  <c r="A14" i="14"/>
  <c r="E26" i="3"/>
  <c r="A41" i="14"/>
  <c r="W36" i="25"/>
  <c r="W9" i="25"/>
  <c r="W12" i="25"/>
  <c r="W14" i="25"/>
  <c r="M21" i="25"/>
  <c r="A18" i="14"/>
  <c r="A30" i="14"/>
  <c r="E30" i="3"/>
  <c r="A45" i="14"/>
  <c r="G8" i="27"/>
  <c r="G24" i="27"/>
  <c r="AB73" i="6" l="1"/>
  <c r="AC73" i="6"/>
  <c r="AD73" i="6"/>
  <c r="AE73" i="6"/>
  <c r="AB75" i="6"/>
  <c r="AC75" i="6"/>
  <c r="AD75" i="6"/>
  <c r="AE75" i="6"/>
  <c r="AB27" i="6"/>
  <c r="AB26" i="6" s="1"/>
  <c r="AC27" i="6"/>
  <c r="AC26" i="6" s="1"/>
  <c r="AD27" i="6"/>
  <c r="AD26" i="6" s="1"/>
  <c r="AE27" i="6"/>
  <c r="AE26" i="6" s="1"/>
  <c r="AB69" i="6"/>
  <c r="AC69" i="6"/>
  <c r="AD69" i="6"/>
  <c r="AE69" i="6"/>
  <c r="AB72" i="6"/>
  <c r="AC72" i="6"/>
  <c r="AD72" i="6"/>
  <c r="AE72" i="6"/>
  <c r="AB18" i="6"/>
  <c r="AC18" i="6"/>
  <c r="AD18" i="6"/>
  <c r="AE18" i="6"/>
  <c r="AB16" i="6"/>
  <c r="AC16" i="6"/>
  <c r="AD16" i="6"/>
  <c r="AE16" i="6"/>
  <c r="AB10" i="6"/>
  <c r="AC10" i="6"/>
  <c r="AD10" i="6"/>
  <c r="AE10" i="6"/>
  <c r="AB42" i="6"/>
  <c r="AC42" i="6"/>
  <c r="AD42" i="6"/>
  <c r="AE42" i="6"/>
  <c r="AB41" i="6"/>
  <c r="AC41" i="6"/>
  <c r="AD41" i="6"/>
  <c r="AE41" i="6"/>
  <c r="AB56" i="6"/>
  <c r="AC56" i="6"/>
  <c r="AD56" i="6"/>
  <c r="AE56" i="6"/>
  <c r="AB13" i="6"/>
  <c r="AC13" i="6"/>
  <c r="AD13" i="6"/>
  <c r="AE13" i="6"/>
  <c r="AB48" i="6"/>
  <c r="AC48" i="6"/>
  <c r="AD48" i="6"/>
  <c r="AE48" i="6"/>
  <c r="AB47" i="6"/>
  <c r="AC47" i="6"/>
  <c r="AD47" i="6"/>
  <c r="AE47" i="6"/>
  <c r="AB45" i="6"/>
  <c r="AC45" i="6"/>
  <c r="AD45" i="6"/>
  <c r="AE45" i="6"/>
  <c r="AB64" i="6"/>
  <c r="AC64" i="6"/>
  <c r="AD64" i="6"/>
  <c r="AE64" i="6"/>
  <c r="AB53" i="6"/>
  <c r="AB52" i="6" s="1"/>
  <c r="AC53" i="6"/>
  <c r="AC52" i="6" s="1"/>
  <c r="AD53" i="6"/>
  <c r="AD52" i="6" s="1"/>
  <c r="AE53" i="6"/>
  <c r="AE52" i="6" s="1"/>
  <c r="AB76" i="6"/>
  <c r="AC76" i="6"/>
  <c r="AD76" i="6"/>
  <c r="AE76" i="6"/>
  <c r="AB82" i="6"/>
  <c r="AC82" i="6"/>
  <c r="AD82" i="6"/>
  <c r="AE82" i="6"/>
  <c r="AB80" i="6"/>
  <c r="AC80" i="6"/>
  <c r="AD80" i="6"/>
  <c r="AE80" i="6"/>
  <c r="AB79" i="6"/>
  <c r="AC79" i="6"/>
  <c r="AD79" i="6"/>
  <c r="AE79" i="6"/>
  <c r="AB60" i="6"/>
  <c r="AC60" i="6"/>
  <c r="AD60" i="6"/>
  <c r="AE60" i="6"/>
  <c r="AB40" i="6"/>
  <c r="AC40" i="6"/>
  <c r="AD40" i="6"/>
  <c r="AE40" i="6"/>
  <c r="AB34" i="6"/>
  <c r="AC34" i="6"/>
  <c r="AD34" i="6"/>
  <c r="AE34" i="6"/>
  <c r="AB33" i="6"/>
  <c r="AC33" i="6"/>
  <c r="AD33" i="6"/>
  <c r="AE33" i="6"/>
  <c r="AB30" i="6"/>
  <c r="AC30" i="6"/>
  <c r="AD30" i="6"/>
  <c r="AE30" i="6"/>
  <c r="AB67" i="6"/>
  <c r="AC67" i="6"/>
  <c r="AD67" i="6"/>
  <c r="AE67" i="6"/>
  <c r="AB65" i="6"/>
  <c r="AC65" i="6"/>
  <c r="AD65" i="6"/>
  <c r="AE65" i="6"/>
  <c r="AB77" i="6"/>
  <c r="AC77" i="6"/>
  <c r="AD77" i="6"/>
  <c r="AE77" i="6"/>
  <c r="AB61" i="6"/>
  <c r="AC61" i="6"/>
  <c r="AD61" i="6"/>
  <c r="AE61" i="6"/>
  <c r="AB81" i="6"/>
  <c r="AC81" i="6"/>
  <c r="AD81" i="6"/>
  <c r="AE81" i="6"/>
  <c r="AB24" i="6"/>
  <c r="AC24" i="6"/>
  <c r="AD24" i="6"/>
  <c r="AE24" i="6"/>
  <c r="AB31" i="6"/>
  <c r="AC31" i="6"/>
  <c r="AD31" i="6"/>
  <c r="AE31" i="6"/>
  <c r="AB71" i="6"/>
  <c r="AC71" i="6"/>
  <c r="AD71" i="6"/>
  <c r="AE71" i="6"/>
  <c r="AB11" i="6"/>
  <c r="AC11" i="6"/>
  <c r="AD11" i="6"/>
  <c r="AE11" i="6"/>
  <c r="AB19" i="6"/>
  <c r="AC19" i="6"/>
  <c r="AD19" i="6"/>
  <c r="AE19" i="6"/>
  <c r="AB43" i="6"/>
  <c r="AC43" i="6"/>
  <c r="AD43" i="6"/>
  <c r="AE43" i="6"/>
  <c r="AB20" i="6"/>
  <c r="AC20" i="6"/>
  <c r="AD20" i="6"/>
  <c r="AE20" i="6"/>
  <c r="AB68" i="6"/>
  <c r="AC68" i="6"/>
  <c r="AD68" i="6"/>
  <c r="AE68" i="6"/>
  <c r="AB23" i="6"/>
  <c r="AC23" i="6"/>
  <c r="AD23" i="6"/>
  <c r="AE23" i="6"/>
  <c r="AB74" i="6"/>
  <c r="AC74" i="6"/>
  <c r="AD74" i="6"/>
  <c r="AE74" i="6"/>
  <c r="AB54" i="6"/>
  <c r="AC54" i="6"/>
  <c r="AD54" i="6"/>
  <c r="AE54" i="6"/>
  <c r="B58" i="14"/>
  <c r="F49" i="6"/>
  <c r="Q49" i="6" s="1"/>
  <c r="B16" i="14"/>
  <c r="B21" i="14"/>
  <c r="F50" i="6"/>
  <c r="Q50" i="6" s="1"/>
  <c r="B45" i="14"/>
  <c r="F55" i="6"/>
  <c r="Q55" i="6" s="1"/>
  <c r="F26" i="6"/>
  <c r="Q26" i="6" s="1"/>
  <c r="F51" i="6"/>
  <c r="Q51" i="6" s="1"/>
  <c r="F44" i="6"/>
  <c r="Q44" i="6" s="1"/>
  <c r="F58" i="6"/>
  <c r="Q58" i="6" s="1"/>
  <c r="F35" i="6"/>
  <c r="Q35" i="6" s="1"/>
  <c r="F52" i="6"/>
  <c r="Q52" i="6" s="1"/>
  <c r="F57" i="6"/>
  <c r="Q57" i="6" s="1"/>
  <c r="A20" i="11"/>
  <c r="I20" i="11" s="1"/>
  <c r="Q20" i="11" s="1"/>
  <c r="Y20" i="11" s="1"/>
  <c r="B10" i="14"/>
  <c r="F12" i="6"/>
  <c r="Q12" i="6" s="1"/>
  <c r="A44" i="11"/>
  <c r="I44" i="11" s="1"/>
  <c r="Q44" i="11" s="1"/>
  <c r="Y44" i="11" s="1"/>
  <c r="AC9" i="6"/>
  <c r="AD9" i="6"/>
  <c r="AE9" i="6"/>
  <c r="AB9" i="6"/>
  <c r="B9" i="14"/>
  <c r="F17" i="6"/>
  <c r="Q17" i="6" s="1"/>
  <c r="A50" i="11"/>
  <c r="I50" i="11" s="1"/>
  <c r="Q50" i="11" s="1"/>
  <c r="Y50" i="11" s="1"/>
  <c r="A30" i="11"/>
  <c r="I30" i="11" s="1"/>
  <c r="Q30" i="11" s="1"/>
  <c r="Y30" i="11" s="1"/>
  <c r="A51" i="11"/>
  <c r="I51" i="11" s="1"/>
  <c r="Q51" i="11" s="1"/>
  <c r="Y51" i="11" s="1"/>
  <c r="A74" i="11"/>
  <c r="I74" i="11" s="1"/>
  <c r="Q74" i="11" s="1"/>
  <c r="Y74" i="11" s="1"/>
  <c r="A59" i="11"/>
  <c r="I59" i="11" s="1"/>
  <c r="Q59" i="11" s="1"/>
  <c r="Y59" i="11" s="1"/>
  <c r="B27" i="14"/>
  <c r="F29" i="6"/>
  <c r="Q29" i="6" s="1"/>
  <c r="A49" i="11"/>
  <c r="I49" i="11" s="1"/>
  <c r="Q49" i="11" s="1"/>
  <c r="Y49" i="11" s="1"/>
  <c r="A29" i="11"/>
  <c r="I29" i="11" s="1"/>
  <c r="Q29" i="11" s="1"/>
  <c r="Y29" i="11" s="1"/>
  <c r="A63" i="11"/>
  <c r="I63" i="11" s="1"/>
  <c r="Q63" i="11" s="1"/>
  <c r="Y63" i="11" s="1"/>
  <c r="A28" i="11"/>
  <c r="I28" i="11" s="1"/>
  <c r="Q28" i="11" s="1"/>
  <c r="Y28" i="11" s="1"/>
  <c r="A58" i="11"/>
  <c r="I58" i="11" s="1"/>
  <c r="Q58" i="11" s="1"/>
  <c r="Y58" i="11" s="1"/>
  <c r="A25" i="11"/>
  <c r="I25" i="11" s="1"/>
  <c r="Q25" i="11" s="1"/>
  <c r="Y25" i="11" s="1"/>
  <c r="A47" i="11"/>
  <c r="I47" i="11" s="1"/>
  <c r="Q47" i="11" s="1"/>
  <c r="Y47" i="11" s="1"/>
  <c r="F14" i="6"/>
  <c r="Q14" i="6" s="1"/>
  <c r="B12" i="14"/>
  <c r="A40" i="11"/>
  <c r="I40" i="11" s="1"/>
  <c r="Q40" i="11" s="1"/>
  <c r="Y40" i="11" s="1"/>
  <c r="A8" i="11"/>
  <c r="I8" i="11" s="1"/>
  <c r="Q8" i="11" s="1"/>
  <c r="Y8" i="11" s="1"/>
  <c r="B8" i="10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B19" i="14"/>
  <c r="F21" i="6"/>
  <c r="Q21" i="6" s="1"/>
  <c r="B20" i="14"/>
  <c r="F22" i="6"/>
  <c r="Q22" i="6" s="1"/>
  <c r="A55" i="11"/>
  <c r="I55" i="11" s="1"/>
  <c r="Q55" i="11" s="1"/>
  <c r="Y55" i="11" s="1"/>
  <c r="A56" i="11"/>
  <c r="I56" i="11" s="1"/>
  <c r="Q56" i="11" s="1"/>
  <c r="Y56" i="11" s="1"/>
  <c r="A26" i="11"/>
  <c r="I26" i="11" s="1"/>
  <c r="Q26" i="11" s="1"/>
  <c r="Y26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5" i="11"/>
  <c r="I35" i="11" s="1"/>
  <c r="Q35" i="11" s="1"/>
  <c r="Y35" i="11" s="1"/>
  <c r="A39" i="11"/>
  <c r="I39" i="11" s="1"/>
  <c r="Q39" i="11" s="1"/>
  <c r="Y39" i="11" s="1"/>
  <c r="A48" i="11"/>
  <c r="I48" i="11" s="1"/>
  <c r="Q48" i="11" s="1"/>
  <c r="Y48" i="11" s="1"/>
  <c r="A57" i="11"/>
  <c r="I57" i="11" s="1"/>
  <c r="Q57" i="11" s="1"/>
  <c r="Y57" i="11" s="1"/>
  <c r="A53" i="11"/>
  <c r="I53" i="11" s="1"/>
  <c r="Q53" i="11" s="1"/>
  <c r="Y53" i="11" s="1"/>
  <c r="A42" i="11"/>
  <c r="I42" i="11" s="1"/>
  <c r="Q42" i="11" s="1"/>
  <c r="Y42" i="11" s="1"/>
  <c r="A43" i="11"/>
  <c r="I43" i="11" s="1"/>
  <c r="Q43" i="11" s="1"/>
  <c r="Y43" i="11" s="1"/>
  <c r="A52" i="11"/>
  <c r="I52" i="11" s="1"/>
  <c r="Q52" i="11" s="1"/>
  <c r="Y52" i="11" s="1"/>
  <c r="A45" i="11"/>
  <c r="I45" i="11" s="1"/>
  <c r="Q45" i="11" s="1"/>
  <c r="Y45" i="11" s="1"/>
  <c r="H8" i="5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A46" i="11"/>
  <c r="I46" i="11" s="1"/>
  <c r="Q46" i="11" s="1"/>
  <c r="Y46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6" i="11"/>
  <c r="I36" i="11" s="1"/>
  <c r="Q36" i="11" s="1"/>
  <c r="Y36" i="11" s="1"/>
  <c r="A60" i="11"/>
  <c r="I60" i="11" s="1"/>
  <c r="Q60" i="11" s="1"/>
  <c r="Y60" i="11" s="1"/>
  <c r="X28" i="25"/>
  <c r="B30" i="14"/>
  <c r="F32" i="6"/>
  <c r="Q32" i="6" s="1"/>
  <c r="A32" i="11"/>
  <c r="I32" i="11" s="1"/>
  <c r="Q32" i="11" s="1"/>
  <c r="Y32" i="11" s="1"/>
  <c r="A9" i="11"/>
  <c r="I9" i="11" s="1"/>
  <c r="Q9" i="11" s="1"/>
  <c r="Y9" i="11" s="1"/>
  <c r="A41" i="11"/>
  <c r="I41" i="11" s="1"/>
  <c r="Q41" i="11" s="1"/>
  <c r="Y41" i="11" s="1"/>
  <c r="A54" i="11"/>
  <c r="I54" i="11" s="1"/>
  <c r="Q54" i="11" s="1"/>
  <c r="Y54" i="11" s="1"/>
  <c r="F28" i="6"/>
  <c r="Q28" i="6" s="1"/>
  <c r="B26" i="14"/>
  <c r="A37" i="11"/>
  <c r="I37" i="11" s="1"/>
  <c r="Q37" i="11" s="1"/>
  <c r="Y37" i="11" s="1"/>
  <c r="X19" i="25"/>
  <c r="A10" i="11"/>
  <c r="I10" i="11" s="1"/>
  <c r="Q10" i="11" s="1"/>
  <c r="Y10" i="11" s="1"/>
  <c r="X33" i="25"/>
  <c r="AB39" i="6" l="1"/>
  <c r="AC39" i="6"/>
  <c r="AD39" i="6"/>
  <c r="AE39" i="6"/>
  <c r="AB37" i="6"/>
  <c r="AC37" i="6"/>
  <c r="AD37" i="6"/>
  <c r="AE37" i="6"/>
  <c r="AB22" i="6"/>
  <c r="AC22" i="6"/>
  <c r="AD22" i="6"/>
  <c r="AE22" i="6"/>
  <c r="AB17" i="6"/>
  <c r="AC17" i="6"/>
  <c r="AD17" i="6"/>
  <c r="AE17" i="6"/>
  <c r="AE63" i="6"/>
  <c r="AE62" i="6"/>
  <c r="AB14" i="6"/>
  <c r="AC14" i="6"/>
  <c r="AD14" i="6"/>
  <c r="AE14" i="6"/>
  <c r="AB29" i="6"/>
  <c r="AC29" i="6"/>
  <c r="AD29" i="6"/>
  <c r="AE29" i="6"/>
  <c r="AB55" i="6"/>
  <c r="AC55" i="6"/>
  <c r="AD55" i="6"/>
  <c r="AE55" i="6"/>
  <c r="AD63" i="6"/>
  <c r="AD62" i="6"/>
  <c r="AB28" i="6"/>
  <c r="AC28" i="6"/>
  <c r="AD28" i="6"/>
  <c r="AE28" i="6"/>
  <c r="AB15" i="6"/>
  <c r="AC15" i="6"/>
  <c r="AD15" i="6"/>
  <c r="AE15" i="6"/>
  <c r="AB59" i="6"/>
  <c r="AC59" i="6"/>
  <c r="AD59" i="6"/>
  <c r="AE59" i="6"/>
  <c r="AB36" i="6"/>
  <c r="AC36" i="6"/>
  <c r="AD36" i="6"/>
  <c r="AE36" i="6"/>
  <c r="AB21" i="6"/>
  <c r="AC21" i="6"/>
  <c r="AD21" i="6"/>
  <c r="AE21" i="6"/>
  <c r="AB57" i="6"/>
  <c r="AC57" i="6"/>
  <c r="AD57" i="6"/>
  <c r="AE57" i="6"/>
  <c r="AC63" i="6"/>
  <c r="AC62" i="6"/>
  <c r="AB25" i="6"/>
  <c r="AC25" i="6"/>
  <c r="AD25" i="6"/>
  <c r="AE25" i="6"/>
  <c r="AB50" i="6"/>
  <c r="AC50" i="6"/>
  <c r="AD50" i="6"/>
  <c r="AE50" i="6"/>
  <c r="AB63" i="6"/>
  <c r="AB62" i="6"/>
  <c r="AB35" i="6"/>
  <c r="AC35" i="6"/>
  <c r="AD35" i="6"/>
  <c r="AE35" i="6"/>
  <c r="AB46" i="6"/>
  <c r="AC46" i="6"/>
  <c r="AD46" i="6"/>
  <c r="AE46" i="6"/>
  <c r="AB38" i="6"/>
  <c r="AC38" i="6"/>
  <c r="AD38" i="6"/>
  <c r="AE38" i="6"/>
  <c r="AB58" i="6"/>
  <c r="AC58" i="6"/>
  <c r="AD58" i="6"/>
  <c r="AE58" i="6"/>
  <c r="AB44" i="6"/>
  <c r="AC44" i="6"/>
  <c r="AD44" i="6"/>
  <c r="AE44" i="6"/>
  <c r="AB49" i="6"/>
  <c r="AC49" i="6"/>
  <c r="AD49" i="6"/>
  <c r="AE49" i="6"/>
  <c r="AB32" i="6"/>
  <c r="AC32" i="6"/>
  <c r="AD32" i="6"/>
  <c r="AE32" i="6"/>
  <c r="AB12" i="6"/>
  <c r="AC12" i="6"/>
  <c r="AD12" i="6"/>
  <c r="AE12" i="6"/>
  <c r="AB51" i="6"/>
  <c r="AC51" i="6"/>
  <c r="AD51" i="6"/>
  <c r="AE51" i="6"/>
  <c r="Y9" i="25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  <c r="G9" i="27" l="1"/>
  <c r="E7" i="27"/>
  <c r="G7" i="27" s="1"/>
  <c r="G30" i="2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<sst xmlns="http://schemas.openxmlformats.org/spreadsheetml/2006/main" count="36023" uniqueCount="1382">
  <si>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</si>
  <si>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</si>
  <si>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</si>
  <si>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</si>
  <si>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</si>
  <si>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</si>
  <si>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</si>
  <si>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</si>
  <si>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</si>
  <si>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</si>
  <si>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</si>
  <si>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</si>
  <si>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</si>
  <si>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</si>
  <si>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</si>
  <si>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</si>
  <si>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</si>
  <si>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</si>
  <si>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</si>
  <si>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</si>
  <si>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</si>
  <si>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</si>
  <si>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</si>
  <si>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</si>
  <si>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</si>
  <si>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</si>
  <si>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</si>
  <si>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</si>
  <si>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</si>
  <si>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</si>
  <si>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</si>
  <si>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</si>
  <si>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</si>
  <si>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</si>
  <si>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</si>
  <si>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</si>
  <si>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</si>
  <si>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</si>
  <si>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</si>
  <si>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</si>
  <si>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</si>
  <si>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</si>
  <si>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</si>
  <si>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</si>
  <si>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</si>
  <si>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</si>
  <si>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</si>
  <si>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</si>
  <si>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</si>
  <si>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</si>
  <si>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</si>
  <si>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</si>
  <si>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</si>
  <si>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</si>
  <si>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</si>
  <si>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</si>
  <si>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</si>
  <si>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</si>
  <si>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</si>
  <si>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</si>
  <si>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</si>
  <si>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</si>
  <si>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</si>
  <si>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</si>
  <si>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</si>
  <si>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</si>
  <si>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</si>
  <si>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</si>
  <si>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</si>
  <si>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</si>
  <si>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</si>
  <si>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</si>
  <si>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</si>
  <si>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</si>
  <si>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</si>
  <si>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</si>
  <si>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</si>
  <si>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</si>
  <si>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</si>
  <si>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</si>
  <si>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</si>
  <si>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</si>
  <si>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</si>
  <si>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</si>
  <si>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</si>
  <si>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</si>
  <si>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</si>
  <si>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</si>
  <si>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</si>
  <si>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</si>
  <si>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</si>
  <si>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</si>
  <si>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</si>
  <si>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</si>
  <si>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</si>
  <si>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</si>
  <si>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</si>
  <si>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</si>
  <si>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</si>
  <si>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</si>
  <si>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</si>
  <si>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</si>
  <si>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</si>
  <si>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</si>
  <si>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</si>
  <si>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</si>
  <si>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</si>
  <si>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</si>
  <si>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</si>
  <si>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</si>
  <si>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</si>
  <si>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</si>
  <si>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</si>
  <si>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</si>
  <si>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</si>
  <si>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</si>
  <si>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</si>
  <si>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</si>
  <si>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</si>
  <si>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</si>
  <si>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</si>
  <si>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</si>
  <si>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</si>
  <si>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</si>
  <si>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</si>
  <si>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</si>
  <si>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</si>
  <si>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</si>
  <si>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</si>
  <si>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</si>
  <si>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</si>
  <si>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</si>
  <si>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</si>
  <si>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</si>
  <si>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</si>
  <si>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</si>
  <si>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</si>
  <si>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</si>
  <si>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</si>
  <si>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</si>
  <si>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</si>
  <si>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</si>
  <si>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</si>
  <si>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</si>
  <si>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</si>
  <si>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</si>
  <si>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</si>
  <si>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</si>
  <si>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</si>
  <si>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</si>
  <si>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</si>
  <si>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</si>
  <si>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</si>
  <si>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</si>
  <si>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</si>
  <si>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</si>
  <si>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</si>
  <si>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</si>
  <si>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</si>
  <si>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</si>
  <si>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</si>
  <si>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</si>
  <si>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</si>
  <si>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</si>
  <si>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</si>
  <si>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</si>
  <si>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</si>
  <si>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</si>
  <si>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</si>
  <si>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</si>
  <si>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</si>
  <si>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</si>
  <si>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</si>
  <si>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</si>
  <si>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</si>
  <si>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</si>
  <si>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</si>
  <si>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</si>
  <si>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</si>
  <si>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</si>
  <si>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</si>
  <si>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</si>
  <si>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</si>
  <si>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</si>
  <si>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</si>
  <si>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</si>
  <si>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</si>
  <si>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</si>
  <si>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</si>
  <si>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</si>
  <si>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</si>
  <si>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</si>
  <si>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</si>
  <si>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</si>
  <si>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</si>
  <si>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</si>
  <si>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</si>
  <si>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</si>
  <si>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</si>
  <si>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</si>
  <si>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</si>
  <si>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</si>
  <si>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</si>
  <si>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</si>
  <si>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</si>
  <si>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</si>
  <si>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</si>
  <si>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</si>
  <si>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</si>
  <si>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</si>
  <si>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</si>
  <si>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</si>
  <si>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</si>
  <si>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</si>
  <si>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</si>
  <si>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</si>
  <si>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</si>
  <si>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</si>
  <si>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</si>
  <si>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</si>
  <si>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</si>
  <si>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</si>
  <si>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</si>
  <si>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</si>
  <si>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</si>
  <si>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</si>
  <si>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</si>
  <si>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</si>
  <si>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</si>
  <si>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</si>
  <si>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</si>
  <si>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</si>
  <si>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</si>
  <si>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</si>
  <si>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</si>
  <si>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</si>
  <si>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</si>
  <si>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</si>
  <si>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</si>
  <si>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</si>
  <si>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</si>
  <si>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</si>
  <si>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</si>
  <si>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</si>
  <si>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</si>
  <si>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</si>
  <si>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</si>
  <si>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</si>
  <si>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</si>
  <si>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</si>
  <si>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</si>
  <si>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</si>
  <si>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</si>
  <si>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</si>
  <si>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</si>
  <si>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</si>
  <si>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</si>
  <si>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</si>
  <si>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</si>
  <si>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</si>
  <si>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</si>
  <si>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</si>
  <si>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</si>
  <si>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</si>
  <si>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</si>
  <si>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</si>
  <si>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</si>
  <si>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</si>
  <si>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</si>
  <si>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</si>
  <si>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</si>
  <si>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</si>
  <si>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</si>
  <si>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</si>
  <si>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</si>
  <si>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</si>
  <si>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</si>
  <si>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</si>
  <si>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</si>
  <si>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</si>
  <si>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</si>
  <si>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</si>
  <si>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</si>
  <si>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</si>
  <si>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</si>
  <si>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</si>
  <si>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</si>
  <si>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</si>
  <si>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</si>
  <si>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</si>
  <si>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</si>
  <si>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</si>
  <si>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</si>
  <si>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</si>
  <si>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</si>
  <si>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</si>
  <si>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</si>
  <si>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</si>
  <si>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</si>
  <si>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</si>
  <si>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</si>
  <si>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</si>
  <si>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</si>
  <si>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</si>
  <si>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</si>
  <si>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</si>
  <si>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</si>
  <si>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</si>
  <si>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</si>
  <si>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</si>
  <si>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</si>
  <si>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</si>
  <si>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</si>
  <si>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</si>
  <si>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</si>
  <si>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</si>
  <si>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</si>
  <si>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</si>
  <si>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</si>
  <si>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</si>
  <si>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</si>
  <si>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</si>
  <si>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</si>
  <si>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</si>
  <si>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</si>
  <si>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</si>
  <si>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</si>
  <si>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</si>
  <si>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</si>
  <si>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</si>
  <si>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</si>
  <si>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</si>
  <si>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</si>
  <si>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</si>
  <si>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</si>
  <si>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</si>
  <si>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</si>
  <si>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</si>
  <si>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</si>
  <si>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</si>
  <si>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</si>
  <si>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</si>
  <si>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</si>
  <si>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</si>
  <si>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</si>
  <si>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</si>
  <si>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</si>
  <si>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</si>
  <si>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</si>
  <si>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</si>
  <si>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</si>
  <si>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</si>
  <si>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</si>
  <si>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</si>
  <si>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</si>
  <si>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</si>
  <si>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</si>
  <si>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</si>
  <si>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</si>
  <si>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</si>
  <si>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</si>
  <si>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</si>
  <si>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</si>
  <si>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</si>
  <si>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</si>
  <si>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</si>
  <si>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</si>
  <si>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</si>
  <si>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</si>
  <si>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</si>
  <si>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</si>
  <si>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</si>
  <si>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</si>
  <si>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</si>
  <si>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</si>
  <si>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</si>
  <si>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</si>
  <si>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</si>
  <si>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</si>
  <si>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</si>
  <si>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</si>
  <si>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</si>
  <si>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</si>
  <si>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</si>
  <si>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</si>
  <si>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</si>
  <si>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</si>
  <si>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</si>
  <si>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</si>
  <si>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</si>
  <si>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</si>
  <si>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</si>
  <si>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</si>
  <si>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</si>
  <si>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</si>
  <si>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</si>
  <si>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</si>
  <si>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</si>
  <si>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</si>
  <si>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</si>
  <si>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</si>
  <si>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</si>
  <si>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</si>
  <si>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</si>
  <si>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</si>
  <si>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</si>
  <si>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</si>
  <si>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</si>
  <si>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</si>
  <si>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</si>
  <si>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</si>
  <si>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</si>
  <si>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</si>
  <si>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</si>
  <si>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</si>
  <si>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</si>
  <si>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</si>
  <si>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</si>
  <si>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</si>
  <si>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</si>
  <si>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</si>
  <si>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</si>
  <si>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</si>
  <si>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</si>
  <si>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</si>
  <si>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</si>
  <si>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</si>
  <si>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</si>
  <si>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</si>
  <si>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</si>
  <si>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</si>
  <si>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</si>
  <si>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</si>
  <si>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</si>
  <si>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</si>
  <si>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</si>
  <si>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</si>
  <si>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</si>
  <si>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</si>
  <si>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</si>
  <si>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</si>
  <si>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</si>
  <si>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</si>
  <si>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</si>
  <si>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</si>
  <si>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</si>
  <si>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</si>
  <si>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</si>
  <si>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</si>
  <si>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</si>
  <si>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</si>
  <si>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</si>
  <si>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</si>
  <si>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</si>
  <si>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</si>
  <si>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</si>
  <si>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</si>
  <si>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</si>
  <si>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</si>
  <si>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</si>
  <si>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</si>
  <si>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</si>
  <si>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</si>
  <si>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</si>
  <si>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</si>
  <si>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</si>
  <si>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</si>
  <si>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</si>
  <si>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</si>
  <si>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</si>
  <si>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</si>
  <si>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</si>
  <si>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</si>
  <si>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</si>
  <si>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</si>
  <si>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</si>
  <si>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</si>
  <si>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</si>
  <si>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</si>
  <si>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</si>
  <si>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</si>
  <si>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</si>
  <si>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</si>
  <si>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</si>
  <si>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</si>
  <si>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</si>
  <si>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</si>
  <si>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</si>
  <si>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</si>
  <si>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</si>
  <si>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</si>
  <si>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</si>
  <si>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</si>
  <si>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</si>
  <si>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</si>
  <si>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</si>
  <si>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</si>
  <si>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</si>
  <si>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</si>
  <si>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</si>
  <si>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</si>
  <si>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</si>
  <si>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</si>
  <si>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</si>
  <si>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</si>
  <si>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</si>
  <si>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</si>
  <si>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</si>
  <si>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</si>
  <si>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</si>
  <si>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</si>
  <si>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</si>
  <si>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</si>
  <si>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</si>
  <si>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</si>
  <si>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</si>
  <si>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</si>
  <si>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</si>
  <si>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</si>
  <si>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</si>
  <si>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</si>
  <si>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</si>
  <si>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</si>
  <si>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</si>
  <si>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</si>
  <si>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</si>
  <si>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</si>
  <si>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</si>
  <si>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</si>
  <si>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</si>
  <si>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</si>
  <si>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</si>
  <si>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</si>
  <si>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</si>
  <si>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</si>
  <si>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</si>
  <si>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</si>
  <si>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</si>
  <si>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</si>
  <si>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</si>
  <si>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</si>
  <si>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</si>
  <si>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</si>
  <si>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</si>
  <si>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</si>
  <si>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</si>
  <si>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</si>
  <si>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</si>
  <si>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</si>
  <si>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</si>
  <si>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</si>
  <si>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</si>
  <si>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</si>
  <si>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</si>
  <si>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</si>
  <si>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</si>
  <si>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</si>
  <si>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</si>
  <si>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</si>
  <si>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</si>
  <si>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</si>
  <si>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</si>
  <si>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</si>
  <si>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</si>
  <si>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</si>
  <si>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</si>
  <si>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</si>
  <si>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</si>
  <si>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</si>
  <si>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</si>
  <si>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</si>
  <si>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</si>
  <si>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</si>
  <si>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</si>
  <si>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</si>
  <si>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</si>
  <si>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</si>
  <si>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</si>
  <si>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</si>
  <si>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</si>
  <si>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</si>
  <si>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</si>
  <si>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</si>
  <si>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</si>
  <si>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</si>
  <si>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</si>
  <si>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</si>
  <si>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</si>
  <si>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</si>
  <si>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</si>
  <si>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</si>
  <si>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</si>
  <si>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</si>
  <si>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</si>
  <si>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</si>
  <si>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</si>
  <si>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</si>
  <si>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</si>
  <si>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</si>
  <si>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</si>
  <si>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</si>
  <si>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</si>
  <si>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</si>
  <si>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</si>
  <si>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</si>
  <si>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</si>
  <si>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</si>
  <si>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</si>
  <si>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</si>
  <si>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</si>
  <si>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</si>
  <si>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</si>
  <si>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</si>
  <si>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</si>
  <si>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</si>
  <si>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</si>
  <si>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</si>
  <si>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</si>
  <si>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</si>
  <si>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</si>
  <si>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</si>
  <si>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</si>
  <si>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</si>
  <si>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</si>
  <si>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</si>
  <si>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</si>
  <si>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</si>
  <si>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</si>
  <si>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</si>
  <si>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</si>
  <si>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</si>
  <si>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</si>
  <si>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</si>
  <si>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</si>
  <si>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</si>
  <si>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</si>
  <si>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</si>
  <si>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</si>
  <si>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</si>
  <si>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</si>
  <si>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</si>
  <si>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</si>
  <si>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</si>
  <si>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</si>
  <si>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</si>
  <si>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</si>
  <si>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</si>
  <si>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</si>
  <si>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</si>
  <si>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</si>
  <si>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</si>
  <si>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</si>
  <si>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</si>
  <si>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</si>
  <si>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</si>
  <si>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</si>
  <si>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</si>
  <si>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</si>
  <si>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</si>
  <si>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</si>
  <si>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</si>
  <si>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</si>
  <si>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</si>
  <si>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</si>
  <si>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</si>
  <si>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</si>
  <si>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</si>
  <si>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</si>
  <si>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</si>
  <si>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</si>
  <si>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</si>
  <si>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</si>
  <si>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</si>
  <si>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</si>
  <si>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</si>
  <si>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</si>
  <si>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</si>
  <si>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</si>
  <si>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</si>
  <si>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</si>
  <si>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</si>
  <si>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</si>
  <si>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</si>
  <si>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</si>
  <si>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</si>
  <si>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</si>
  <si>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</si>
  <si>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</si>
  <si>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</si>
  <si>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</si>
  <si>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</si>
  <si>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</si>
  <si>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</si>
  <si>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</si>
  <si>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</si>
  <si>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</si>
  <si>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</si>
  <si>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</si>
  <si>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</si>
  <si>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</si>
  <si>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</si>
  <si>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</si>
  <si>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kt/t</t>
  </si>
  <si>
    <t>old</t>
  </si>
  <si>
    <t>altrp-p</t>
  </si>
  <si>
    <t>altrp-f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</si>
  <si>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</si>
  <si>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</si>
  <si>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</si>
  <si>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</si>
  <si>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</si>
  <si>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</si>
  <si>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</si>
  <si>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</si>
  <si>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</si>
  <si>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</si>
  <si>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</si>
  <si>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</si>
  <si>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</si>
  <si>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</si>
  <si>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</si>
  <si>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</si>
  <si>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</si>
  <si>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</si>
  <si>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</si>
  <si>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</si>
  <si>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</si>
  <si>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</si>
  <si>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</si>
  <si>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</si>
  <si>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</si>
  <si>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</si>
  <si>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</si>
  <si>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</si>
  <si>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</si>
  <si>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</si>
  <si>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</si>
  <si>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</si>
  <si>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</si>
  <si>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</si>
  <si>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</si>
  <si>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</si>
  <si>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</si>
  <si>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</si>
  <si>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</si>
  <si>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</si>
  <si>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</si>
  <si>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</si>
  <si>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</si>
  <si>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</si>
  <si>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</si>
  <si>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</si>
  <si>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</si>
  <si>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</si>
  <si>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</si>
  <si>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</si>
  <si>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</si>
  <si>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</si>
  <si>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</si>
  <si>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</si>
  <si>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</si>
  <si>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</si>
  <si>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</si>
  <si>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</si>
  <si>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</si>
  <si>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</si>
  <si>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</si>
  <si>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</si>
  <si>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</si>
  <si>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</si>
  <si>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</si>
  <si>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</si>
  <si>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</si>
  <si>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</si>
  <si>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</si>
  <si>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</si>
  <si>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</si>
  <si>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</si>
  <si>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</si>
  <si>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</si>
  <si>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</si>
  <si>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</si>
  <si>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</si>
  <si>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</si>
  <si>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</si>
  <si>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</si>
  <si>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</si>
  <si>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</si>
  <si>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</si>
  <si>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</si>
  <si>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</si>
  <si>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</si>
  <si>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</si>
  <si>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</si>
  <si>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</si>
  <si>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</si>
  <si>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</si>
  <si>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</si>
  <si>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</si>
  <si>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</si>
  <si>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</si>
  <si>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</si>
  <si>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</si>
  <si>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</si>
  <si>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</si>
  <si>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</si>
  <si>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</si>
  <si>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</si>
  <si>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</si>
  <si>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</si>
  <si>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</si>
  <si>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</si>
  <si>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</si>
  <si>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</si>
  <si>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</si>
  <si>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</si>
  <si>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</si>
  <si>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</si>
  <si>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</si>
  <si>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</si>
  <si>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</si>
  <si>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</si>
  <si>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</si>
  <si>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</si>
  <si>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</si>
  <si>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</si>
  <si>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</si>
  <si>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</si>
  <si>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</si>
  <si>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</si>
  <si>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</si>
  <si>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</si>
  <si>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</si>
  <si>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</si>
  <si>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</si>
  <si>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</si>
  <si>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</si>
  <si>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</si>
  <si>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</si>
  <si>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</si>
  <si>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</si>
  <si>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</si>
  <si>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</si>
  <si>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</si>
  <si>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</si>
  <si>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</si>
  <si>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</si>
  <si>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</si>
  <si>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</si>
  <si>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</si>
  <si>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</si>
  <si>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</si>
  <si>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</si>
  <si>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</si>
  <si>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</si>
  <si>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</si>
  <si>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</si>
  <si>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</si>
  <si>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</si>
  <si>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</si>
  <si>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</si>
  <si>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</si>
  <si>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</si>
  <si>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</si>
  <si>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</si>
  <si>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</si>
  <si>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</si>
  <si>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</si>
  <si>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</si>
  <si>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</si>
  <si>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</si>
  <si>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</si>
  <si>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</si>
  <si>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</si>
  <si>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</si>
  <si>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</si>
  <si>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</si>
  <si>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</si>
  <si>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</si>
  <si>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</si>
  <si>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</si>
  <si>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</si>
  <si>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</si>
  <si>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</si>
  <si>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</si>
  <si>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</si>
  <si>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</si>
  <si>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</si>
  <si>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</si>
  <si>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</si>
  <si>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</si>
  <si>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</si>
  <si>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</si>
  <si>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</si>
  <si>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</si>
  <si>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</si>
  <si>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</si>
  <si>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</si>
  <si>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</si>
  <si>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</si>
  <si>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</si>
  <si>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</si>
  <si>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</si>
  <si>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</si>
  <si>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</si>
  <si>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</si>
  <si>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</si>
  <si>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</si>
  <si>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</si>
  <si>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</si>
  <si>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</si>
  <si>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</si>
  <si>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</si>
  <si>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</si>
  <si>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</si>
  <si>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</si>
  <si>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</si>
  <si>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</si>
  <si>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</si>
  <si>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</si>
  <si>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</si>
  <si>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</si>
  <si>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</si>
  <si>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</si>
  <si>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</si>
  <si>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</si>
  <si>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</si>
  <si>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</si>
  <si>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</si>
  <si>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</si>
  <si>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</si>
  <si>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</si>
  <si>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</si>
  <si>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</si>
  <si>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</si>
  <si>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</si>
  <si>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</si>
  <si>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</si>
  <si>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</si>
  <si>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</si>
  <si>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</si>
  <si>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</si>
  <si>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</si>
  <si>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</si>
  <si>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</si>
  <si>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</si>
  <si>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</si>
  <si>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</si>
  <si>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</si>
  <si>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</si>
  <si>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</si>
  <si>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</si>
  <si>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</si>
  <si>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</si>
  <si>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</si>
  <si>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</si>
  <si>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</si>
  <si>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</si>
  <si>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</si>
  <si>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</si>
  <si>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</si>
  <si>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</si>
  <si>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</si>
  <si>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</si>
  <si>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</si>
  <si>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</si>
  <si>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</si>
  <si>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</si>
  <si>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</si>
  <si>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</si>
  <si>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</si>
  <si>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</si>
  <si>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</si>
  <si>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</si>
  <si>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</si>
  <si>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</si>
  <si>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</si>
  <si>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</si>
  <si>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</si>
  <si>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</si>
  <si>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</si>
  <si>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</si>
  <si>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</si>
  <si>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</si>
  <si>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</si>
  <si>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</si>
  <si>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</si>
  <si>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</si>
  <si>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</si>
  <si>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</si>
  <si>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</si>
  <si>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</si>
  <si>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</si>
  <si>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</si>
  <si>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</si>
  <si>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</si>
  <si>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</si>
  <si>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</si>
  <si>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</si>
  <si>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</si>
  <si>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</si>
  <si>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</si>
  <si>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</si>
  <si>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</si>
  <si>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</si>
  <si>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</si>
  <si>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</si>
  <si>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</si>
  <si>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</si>
  <si>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</si>
  <si>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</si>
  <si>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</si>
  <si>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</si>
  <si>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</si>
  <si>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</si>
  <si>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</si>
  <si>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</si>
  <si>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</si>
  <si>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</si>
  <si>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</si>
  <si>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</si>
  <si>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</si>
  <si>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</si>
  <si>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</si>
  <si>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</si>
  <si>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</si>
  <si>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</si>
  <si>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</si>
  <si>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</si>
  <si>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</si>
  <si>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</si>
  <si>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</si>
  <si>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</si>
  <si>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</si>
  <si>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</si>
  <si>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</si>
  <si>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</si>
  <si>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</si>
  <si>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</si>
  <si>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</si>
  <si>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</si>
  <si>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</si>
  <si>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</si>
  <si>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</si>
  <si>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</si>
  <si>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</si>
  <si>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</si>
  <si>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</si>
  <si>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</si>
  <si>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</si>
  <si>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</si>
  <si>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</si>
  <si>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</si>
  <si>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</si>
  <si>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</si>
  <si>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</si>
  <si>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</si>
  <si>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</si>
  <si>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</si>
  <si>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</si>
  <si>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</si>
  <si>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</si>
  <si>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</si>
  <si>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</si>
  <si>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</si>
  <si>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</si>
  <si>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</si>
  <si>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</si>
  <si>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</si>
  <si>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</si>
  <si>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</si>
  <si>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</si>
  <si>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</si>
  <si>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</si>
  <si>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</si>
  <si>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</si>
  <si>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</si>
  <si>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</si>
  <si>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</si>
  <si>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</si>
  <si>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</si>
  <si>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</si>
  <si>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</si>
  <si>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</si>
  <si>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</si>
  <si>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</si>
  <si>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</si>
  <si>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</si>
  <si>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</si>
  <si>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</si>
  <si>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</si>
  <si>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</si>
  <si>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</si>
  <si>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</si>
  <si>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</si>
  <si>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</si>
  <si>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</si>
  <si>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</si>
  <si>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</si>
  <si>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</si>
  <si>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</si>
  <si>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</si>
  <si>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</si>
  <si>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</si>
  <si>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</si>
  <si>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</si>
  <si>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</si>
  <si>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</si>
  <si>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</si>
  <si>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</si>
  <si>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</si>
  <si>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</si>
  <si>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</si>
  <si>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</si>
  <si>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</si>
  <si>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</si>
  <si>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</si>
  <si>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</si>
  <si>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</si>
  <si>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</si>
  <si>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</si>
  <si>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</si>
  <si>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</si>
  <si>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</si>
  <si>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</si>
  <si>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</si>
  <si>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</si>
  <si>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</si>
  <si>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</si>
  <si>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</si>
  <si>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</si>
  <si>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</si>
  <si>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</si>
  <si>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</si>
  <si>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</si>
  <si>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</si>
  <si>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</si>
  <si>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</si>
  <si>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</si>
  <si>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</si>
  <si>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</si>
  <si>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</si>
  <si>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</si>
  <si>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</si>
  <si>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</si>
  <si>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</si>
  <si>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</si>
  <si>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</si>
  <si>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</si>
  <si>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</si>
  <si>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</si>
  <si>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</si>
  <si>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</si>
  <si>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</si>
  <si>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</si>
  <si>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</si>
  <si>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</si>
  <si>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</si>
  <si>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</si>
  <si>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</si>
  <si>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</si>
  <si>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</si>
  <si>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</si>
  <si>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</si>
  <si>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</si>
  <si>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</si>
  <si>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</si>
  <si>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</si>
  <si>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</si>
  <si>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</si>
  <si>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</si>
  <si>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</si>
  <si>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</si>
  <si>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</si>
  <si>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</si>
  <si>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</si>
  <si>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</si>
  <si>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</si>
  <si>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</si>
  <si>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</si>
  <si>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</si>
  <si>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</si>
  <si>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</si>
  <si>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</si>
  <si>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</si>
  <si>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</si>
  <si>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</si>
  <si>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</si>
  <si>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</si>
  <si>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</si>
  <si>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</si>
  <si>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</si>
  <si>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</si>
  <si>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</si>
  <si>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</si>
  <si>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</si>
  <si>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</si>
  <si>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</si>
  <si>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</si>
  <si>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</si>
  <si>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</si>
  <si>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</si>
  <si>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</si>
  <si>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</si>
  <si>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</si>
  <si>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</si>
  <si>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</si>
  <si>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</si>
  <si>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</si>
  <si>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</si>
  <si>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</si>
  <si>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</si>
  <si>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</si>
  <si>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</si>
  <si>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</si>
  <si>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</si>
  <si>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</si>
  <si>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</si>
  <si>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</si>
  <si>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</si>
  <si>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</si>
  <si>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</si>
  <si>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</si>
  <si>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</si>
  <si>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</si>
  <si>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</si>
  <si>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</si>
  <si>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</si>
  <si>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</si>
  <si>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</si>
  <si>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</si>
  <si>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</si>
  <si>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</si>
  <si>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</si>
  <si>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</si>
  <si>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</si>
  <si>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</si>
  <si>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</si>
  <si>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</si>
  <si>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</si>
  <si>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</si>
  <si>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</si>
  <si>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</si>
  <si>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</si>
  <si>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</si>
  <si>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</si>
  <si>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</si>
  <si>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</si>
  <si>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</si>
  <si>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</si>
  <si>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</si>
  <si>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</si>
  <si>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</si>
  <si>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</si>
  <si>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</si>
  <si>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</si>
  <si>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</si>
  <si>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</si>
  <si>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</si>
  <si>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</si>
  <si>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</si>
  <si>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</si>
  <si>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</si>
  <si>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</si>
  <si>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</si>
  <si>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</si>
  <si>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</si>
  <si>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</si>
  <si>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</si>
  <si>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</si>
  <si>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</si>
  <si>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</si>
  <si>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</si>
  <si>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</si>
  <si>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</si>
  <si>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</si>
  <si>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</si>
  <si>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</si>
  <si>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</si>
  <si>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</si>
  <si>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</si>
  <si>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</si>
  <si>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</si>
  <si>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</si>
  <si>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</si>
  <si>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</si>
  <si>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</si>
  <si>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</si>
  <si>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</si>
  <si>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</si>
  <si>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</si>
  <si>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</si>
  <si>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</si>
  <si>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</si>
  <si>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</si>
  <si>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</si>
  <si>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</si>
  <si>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</si>
  <si>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</si>
  <si>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</si>
  <si>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</si>
  <si>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</si>
  <si>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</si>
  <si>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</si>
  <si>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</si>
  <si>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</si>
  <si>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</si>
  <si>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</si>
  <si>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</si>
  <si>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</si>
  <si>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</si>
  <si>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</si>
  <si>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</si>
  <si>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</si>
  <si>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</si>
  <si>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</si>
  <si>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</si>
  <si>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</si>
  <si>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</si>
  <si>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</si>
  <si>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</si>
  <si>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</si>
  <si>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</si>
  <si>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</si>
  <si>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</si>
  <si>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</si>
  <si>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</si>
  <si>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</si>
  <si>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</si>
  <si>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</si>
  <si>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</si>
  <si>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</si>
  <si>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</si>
  <si>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</si>
  <si>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</si>
  <si>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</si>
  <si>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</si>
  <si>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</si>
  <si>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</si>
  <si>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</si>
  <si>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</si>
  <si>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</si>
  <si>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</si>
  <si>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</si>
  <si>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</si>
  <si>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</si>
  <si>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</si>
  <si>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</si>
  <si>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</si>
  <si>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</si>
  <si>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</si>
  <si>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</si>
  <si>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</si>
  <si>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</si>
  <si>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</si>
  <si>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</si>
  <si>
    <t>cpetr-p</t>
  </si>
  <si>
    <t>cpetr-d</t>
  </si>
  <si>
    <t>cpetr-h</t>
  </si>
  <si>
    <t>cpetr-k</t>
  </si>
  <si>
    <t>cpetr-l</t>
  </si>
  <si>
    <t>cpetr-o</t>
  </si>
  <si>
    <t>trade prices</t>
  </si>
  <si>
    <t>low-coal</t>
  </si>
  <si>
    <t>ngas</t>
  </si>
  <si>
    <t>petrol</t>
  </si>
  <si>
    <t>diesel</t>
  </si>
  <si>
    <t>hfo</t>
  </si>
  <si>
    <t>lpg</t>
  </si>
  <si>
    <t>kerosene</t>
  </si>
  <si>
    <t>hydrogen</t>
  </si>
  <si>
    <t>Rm/PJ</t>
  </si>
  <si>
    <t>imports</t>
  </si>
  <si>
    <t>exports</t>
  </si>
  <si>
    <t>ccoal-oth</t>
  </si>
  <si>
    <t>production</t>
  </si>
  <si>
    <t>high-coal</t>
  </si>
  <si>
    <t>oil</t>
  </si>
  <si>
    <t>electricity</t>
  </si>
  <si>
    <t>awtrp</t>
  </si>
  <si>
    <t>aatrp</t>
  </si>
  <si>
    <t>2012 Hydrogen 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</si>
</sst>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0.0%"/>
    <numFmt numFmtId="172" formatCode="_(* #,##0.00000_);_(* \(#,##0.00000\);_(* &quot;-&quot;??_);_(@_)"/>
    <numFmt numFmtId="173" formatCode="_(* #,##0.000000_);_(* \(#,##0.000000\);_(* &quot;-&quot;??_);_(@_)"/>
    <numFmt numFmtId="174" formatCode="_(* #,##0.0000000000_);_(* \(#,##0.0000000000\);_(* &quot;-&quot;??_);_(@_)"/>
    <numFmt numFmtId="175" formatCode="0.000E+00"/>
    <numFmt numFmtId="177" formatCode="_(* #,##0.0000000_);_(* \(#,##0.0000000\);_(* &quot;-&quot;??_);_(@_)"/>
    <numFmt numFmtId="178" formatCode="_(* #,##0.00000000_);_(* \(#,##0.00000000\);_(* &quot;-&quot;??_);_(@_)"/>
  </numFmts>
  <fonts count="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  <font>
      <i/>
      <sz val="11"/>
      <color theme="0" tint="-0.34998626667073579"/>
      <name val="Calibri"/>
      <family val="2"/>
      <scheme val="minor"/>
    </font>
    <font>
      <b/>
      <sz val="14"/>
      <name val="Calibri"/>
      <family val="2"/>
      <scheme val="minor"/>
    </font>
    <font>
      <sz val="11"/>
      <color theme="3" tint="0.59999389629810485"/>
      <name val="Calibri"/>
      <family val="2"/>
      <scheme val="minor"/>
    </font>
    <font>
      <i/>
      <sz val="11"/>
      <color theme="3" tint="0.59999389629810485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164" fontId="10" fillId="0" borderId="0" applyFont="0" applyFill="0" applyBorder="0" applyAlignment="0" applyProtection="0"/>
    <xf numFmtId="0" fontId="19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</cellStyleXfs>
  <cellXfs count="17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164" fontId="0" fillId="0" borderId="0" xfId="1" applyFont="1"/>
    <xf numFmtId="164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43" fontId="0" fillId="0" borderId="0" xfId="0" applyNumberFormat="1"/>
    <xf numFmtId="9" fontId="0" fillId="0" borderId="0" xfId="4" applyFont="1"/>
    <xf numFmtId="0" fontId="0" fillId="0" borderId="0" xfId="0" applyFill="1" applyBorder="1"/>
    <xf numFmtId="170" fontId="0" fillId="0" borderId="0" xfId="0" applyNumberFormat="1" applyAlignment="1">
      <alignment horizontal="right"/>
    </xf>
    <xf numFmtId="0" fontId="0" fillId="0" borderId="0" xfId="0"/>
    <xf numFmtId="3" fontId="0" fillId="0" borderId="0" xfId="0" applyNumberFormat="1"/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21" fillId="0" borderId="0" xfId="0" applyFont="1" applyBorder="1"/>
    <xf numFmtId="0" fontId="37" fillId="0" borderId="0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164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164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1" fontId="41" fillId="0" borderId="0" xfId="4" applyNumberFormat="1" applyFont="1"/>
    <xf numFmtId="0" fontId="0" fillId="0" borderId="0" xfId="0" pivotButton="1"/>
    <xf numFmtId="0" fontId="0" fillId="0" borderId="0" xfId="0" applyNumberFormat="1"/>
    <xf numFmtId="0" fontId="65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64" fillId="0" borderId="0" xfId="0" applyFont="1" applyFill="1" applyBorder="1" applyAlignment="1">
      <alignment horizontal="center" vertical="top"/>
    </xf>
    <xf numFmtId="165" fontId="0" fillId="0" borderId="0" xfId="1" applyNumberFormat="1" applyFont="1" applyFill="1" applyBorder="1"/>
    <xf numFmtId="0" fontId="0" fillId="0" borderId="0" xfId="0" applyFill="1" applyBorder="1" applyAlignment="1"/>
    <xf numFmtId="170" fontId="0" fillId="0" borderId="0" xfId="1" applyNumberFormat="1" applyFont="1" applyFill="1" applyBorder="1"/>
    <xf numFmtId="165" fontId="0" fillId="0" borderId="0" xfId="0" applyNumberFormat="1" applyFill="1" applyBorder="1"/>
    <xf numFmtId="3" fontId="0" fillId="0" borderId="0" xfId="0" applyNumberFormat="1" applyFill="1" applyBorder="1"/>
    <xf numFmtId="0" fontId="0" fillId="0" borderId="0" xfId="0"/>
    <xf numFmtId="0" fontId="66" fillId="0" borderId="0" xfId="0" applyFont="1"/>
    <xf numFmtId="169" fontId="66" fillId="0" borderId="0" xfId="3" applyNumberFormat="1" applyFont="1"/>
    <xf numFmtId="43" fontId="66" fillId="0" borderId="0" xfId="0" applyNumberFormat="1" applyFont="1"/>
    <xf numFmtId="169" fontId="66" fillId="0" borderId="0" xfId="0" applyNumberFormat="1" applyFont="1"/>
    <xf numFmtId="2" fontId="7" fillId="0" borderId="0" xfId="0" applyNumberFormat="1" applyFont="1"/>
    <xf numFmtId="2" fontId="29" fillId="0" borderId="0" xfId="0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2" fontId="29" fillId="0" borderId="0" xfId="0" applyNumberFormat="1" applyFont="1"/>
    <xf numFmtId="2" fontId="67" fillId="0" borderId="0" xfId="0" applyNumberFormat="1" applyFont="1"/>
    <xf numFmtId="3" fontId="14" fillId="0" borderId="0" xfId="0" applyNumberFormat="1" applyFont="1"/>
    <xf numFmtId="164" fontId="14" fillId="0" borderId="0" xfId="1" applyFont="1"/>
    <xf numFmtId="0" fontId="0" fillId="0" borderId="0" xfId="0" applyFont="1"/>
    <xf numFmtId="3" fontId="0" fillId="0" borderId="0" xfId="0" quotePrefix="1" applyNumberFormat="1" applyFont="1"/>
    <xf numFmtId="2" fontId="67" fillId="0" borderId="0" xfId="0" applyNumberFormat="1" applyFont="1" applyAlignment="1">
      <alignment horizontal="right"/>
    </xf>
    <xf numFmtId="0" fontId="0" fillId="0" borderId="0" xfId="0"/>
    <xf numFmtId="0" fontId="6" fillId="0" borderId="0" xfId="0" applyFont="1"/>
    <xf numFmtId="164" fontId="0" fillId="0" borderId="0" xfId="1" applyFont="1"/>
    <xf numFmtId="164" fontId="0" fillId="2" borderId="0" xfId="1" applyFont="1" applyFill="1"/>
    <xf numFmtId="11" fontId="6" fillId="0" borderId="0" xfId="0" applyNumberFormat="1" applyFont="1"/>
    <xf numFmtId="0" fontId="69" fillId="0" borderId="0" xfId="0" applyFont="1"/>
    <xf numFmtId="1" fontId="69" fillId="0" borderId="0" xfId="0" applyNumberFormat="1" applyFont="1"/>
    <xf numFmtId="1" fontId="70" fillId="0" borderId="0" xfId="0" applyNumberFormat="1" applyFont="1"/>
    <xf numFmtId="174" fontId="6" fillId="0" borderId="0" xfId="1" applyNumberFormat="1" applyFont="1" applyFill="1"/>
    <xf numFmtId="11" fontId="6" fillId="0" borderId="0" xfId="0" applyNumberFormat="1" applyFont="1" applyFill="1"/>
    <xf numFmtId="0" fontId="0" fillId="0" borderId="0" xfId="0"/>
    <xf numFmtId="0" fontId="0" fillId="0" borderId="0" xfId="0"/>
    <xf numFmtId="0" fontId="68" fillId="0" borderId="0" xfId="0" applyFont="1" applyFill="1"/>
    <xf numFmtId="3" fontId="6" fillId="0" borderId="0" xfId="0" applyNumberFormat="1" applyFont="1" applyFill="1"/>
    <xf numFmtId="0" fontId="6" fillId="0" borderId="0" xfId="0" applyFont="1" applyFill="1"/>
    <xf numFmtId="9" fontId="6" fillId="0" borderId="0" xfId="4" applyFont="1" applyFill="1"/>
    <xf numFmtId="0" fontId="0" fillId="0" borderId="0" xfId="0"/>
    <xf numFmtId="164" fontId="0" fillId="0" borderId="0" xfId="1" applyFont="1"/>
    <xf numFmtId="3" fontId="6" fillId="0" borderId="0" xfId="0" applyNumberFormat="1" applyFont="1" applyFill="1"/>
    <xf numFmtId="0" fontId="6" fillId="0" borderId="0" xfId="0" applyFont="1" applyFill="1"/>
    <xf numFmtId="169" fontId="6" fillId="0" borderId="0" xfId="0" applyNumberFormat="1" applyFont="1" applyFill="1"/>
    <xf numFmtId="0" fontId="0" fillId="0" borderId="0" xfId="0"/>
    <xf numFmtId="164" fontId="0" fillId="0" borderId="0" xfId="1" applyFont="1"/>
    <xf numFmtId="0" fontId="0" fillId="0" borderId="0" xfId="0" quotePrefix="1"/>
    <xf numFmtId="164" fontId="6" fillId="0" borderId="0" xfId="1" applyFont="1" applyFill="1"/>
    <xf numFmtId="0" fontId="6" fillId="0" borderId="0" xfId="0" applyFont="1" applyFill="1"/>
    <xf numFmtId="0" fontId="6" fillId="0" borderId="0" xfId="0" quotePrefix="1" applyFont="1" applyFill="1"/>
    <xf numFmtId="172" fontId="6" fillId="0" borderId="0" xfId="1" applyNumberFormat="1" applyFont="1" applyFill="1"/>
    <xf numFmtId="173" fontId="6" fillId="0" borderId="0" xfId="1" applyNumberFormat="1" applyFont="1" applyFill="1"/>
    <xf numFmtId="164" fontId="6" fillId="0" borderId="0" xfId="1" applyNumberFormat="1" applyFont="1" applyFill="1"/>
    <xf numFmtId="164" fontId="6" fillId="0" borderId="0" xfId="0" applyNumberFormat="1" applyFont="1" applyFill="1"/>
    <xf numFmtId="175" fontId="6" fillId="0" borderId="0" xfId="0" applyNumberFormat="1" applyFont="1" applyFill="1"/>
    <xf numFmtId="168" fontId="6" fillId="0" borderId="0" xfId="1" applyNumberFormat="1" applyFont="1" applyFill="1"/>
    <xf numFmtId="164" fontId="6" fillId="0" borderId="0" xfId="0" applyNumberFormat="1" applyFont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  <xf numFmtId="173" fontId="0" fillId="2" borderId="0" xfId="1" applyNumberFormat="1" applyFont="1" applyFill="1"/>
    <xf numFmtId="178" fontId="0" fillId="2" borderId="0" xfId="1" applyNumberFormat="1" applyFont="1" applyFill="1"/>
    <xf numFmtId="172" fontId="0" fillId="0" borderId="0" xfId="0" applyNumberFormat="1"/>
    <xf numFmtId="177" fontId="0" fillId="0" borderId="0" xfId="0" applyNumberFormat="1"/>
  </cellXfs>
  <cellStyles count="56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2 3" xfId="52" xr:uid="{287B4BA6-E958-4186-BEA1-2EA572AA2055}"/>
    <cellStyle name="Comma 3" xfId="5" xr:uid="{D6107CC6-31F9-46E5-8283-5EDE17DFC44B}"/>
    <cellStyle name="Comma 3 2" xfId="51" xr:uid="{8F3EBCAA-B6E6-4790-AD2E-B0EE4EEA8111}"/>
    <cellStyle name="Comma 3 3" xfId="53" xr:uid="{DAA729BE-4A45-4C77-B889-30748CFFBBE6}"/>
    <cellStyle name="Explanatory Text" xfId="22" builtinId="53" customBuiltin="1"/>
    <cellStyle name="Followed Hyperlink" xfId="49" builtinId="9" customBuiltin="1"/>
    <cellStyle name="Followed Hyperlink 2" xfId="55" xr:uid="{A72026BA-A467-4A9D-81AD-D08B1DE6EAD2}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Hyperlink 2" xfId="54" xr:uid="{170FBB5C-CC20-4D36-8547-0766DC6F6153}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5"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2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#,##0.00_);_(* \(#,##0.00\);_(*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#,##0.00_);_(* \(#,##0.00\);_(*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390525</xdr:colOff>
      <xdr:row>1</xdr:row>
      <xdr:rowOff>9525</xdr:rowOff>
    </xdr:from>
    <xdr:to>
      <xdr:col>66</xdr:col>
      <xdr:colOff>125452</xdr:colOff>
      <xdr:row>20</xdr:row>
      <xdr:rowOff>16764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91025" y="2000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eSAM%20builder/1eSA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TABLE"/>
      <sheetName val="SAM_EB_PRICES"/>
      <sheetName val="SAM_in"/>
      <sheetName val="SAM_temp"/>
      <sheetName val="SAM_temp2"/>
      <sheetName val="Petroleum"/>
      <sheetName val="Sets"/>
      <sheetName val="Mapping"/>
      <sheetName val="Energy"/>
      <sheetName val="Prices"/>
      <sheetName val="Coal(2)"/>
      <sheetName val="Coal_High (2)"/>
      <sheetName val="Coal_Low (2)"/>
      <sheetName val="Coal"/>
      <sheetName val="Coal_High"/>
      <sheetName val="Coal_Low"/>
      <sheetName val="Coal price"/>
      <sheetName val="ElecPrice"/>
      <sheetName val="Celec"/>
      <sheetName val="Utility_Calcs"/>
      <sheetName val="Detailed"/>
      <sheetName val="NewTec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C8">
            <v>346</v>
          </cell>
          <cell r="D8">
            <v>356</v>
          </cell>
          <cell r="E8">
            <v>122</v>
          </cell>
          <cell r="F8">
            <v>17.8</v>
          </cell>
          <cell r="G8">
            <v>110</v>
          </cell>
        </row>
        <row r="9">
          <cell r="C9">
            <v>166.49999999999997</v>
          </cell>
          <cell r="D9">
            <v>10.700000000000069</v>
          </cell>
        </row>
        <row r="10">
          <cell r="E10">
            <v>0</v>
          </cell>
          <cell r="F10">
            <v>1.7379335235418196</v>
          </cell>
          <cell r="G10">
            <v>4.9611367836179738</v>
          </cell>
        </row>
      </sheetData>
      <sheetData sheetId="8"/>
      <sheetData sheetId="9"/>
      <sheetData sheetId="10">
        <row r="7">
          <cell r="C7">
            <v>2192.5999999999995</v>
          </cell>
          <cell r="D7">
            <v>3076.4</v>
          </cell>
          <cell r="E7">
            <v>0</v>
          </cell>
          <cell r="F7">
            <v>49</v>
          </cell>
          <cell r="G7">
            <v>706.15688870828262</v>
          </cell>
        </row>
        <row r="8">
          <cell r="E8">
            <v>785.1</v>
          </cell>
          <cell r="F8">
            <v>138.76999999999998</v>
          </cell>
          <cell r="G8">
            <v>0</v>
          </cell>
        </row>
        <row r="9">
          <cell r="C9">
            <v>1727</v>
          </cell>
          <cell r="E9">
            <v>0</v>
          </cell>
          <cell r="G9">
            <v>17.95688870828257</v>
          </cell>
        </row>
      </sheetData>
      <sheetData sheetId="11">
        <row r="7">
          <cell r="N7">
            <v>21.097770273012543</v>
          </cell>
        </row>
        <row r="8">
          <cell r="N8">
            <v>41.600830574818936</v>
          </cell>
        </row>
        <row r="11">
          <cell r="P11">
            <v>38.733000000000004</v>
          </cell>
        </row>
        <row r="13">
          <cell r="O13"/>
        </row>
        <row r="14">
          <cell r="O14"/>
        </row>
        <row r="15">
          <cell r="N15"/>
        </row>
        <row r="16">
          <cell r="P16"/>
        </row>
        <row r="17">
          <cell r="P17"/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708334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2939812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685.383743055558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5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51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  <sheetView workbookViewId="1"/>
  </sheetViews>
  <sheetFormatPr defaultRowHeight="15" x14ac:dyDescent="0.25"/>
  <cols>
    <col min="2" max="2" width="33" bestFit="1" customWidth="1"/>
  </cols>
  <sheetData>
    <row r="1" spans="1:22" ht="18.75" x14ac:dyDescent="0.3">
      <c r="A1" s="1" t="str">
        <f>B4&amp;" "&amp;B3&amp;" Computable General Equilibrium (CGE) Model"</f>
        <v>2019 South Africa Computable General Equilibrium (CGE) Model</v>
      </c>
    </row>
    <row r="3" spans="1:22" x14ac:dyDescent="0.25">
      <c r="A3" s="3" t="s">
        <v>0</v>
      </c>
      <c r="B3" s="4" t="s">
        <v>3</v>
      </c>
    </row>
    <row r="4" spans="1:22" x14ac:dyDescent="0.25">
      <c r="A4" s="3" t="s">
        <v>1</v>
      </c>
      <c r="B4" s="4">
        <v>2019</v>
      </c>
      <c r="G4" s="11"/>
      <c r="L4" s="11"/>
    </row>
    <row r="5" spans="1:22" x14ac:dyDescent="0.25">
      <c r="A5" s="3" t="s">
        <v>2</v>
      </c>
      <c r="B5" s="4" t="s">
        <v>855</v>
      </c>
      <c r="G5" s="11"/>
      <c r="L5" s="11"/>
    </row>
    <row r="8" spans="1:22" x14ac:dyDescent="0.25">
      <c r="A8" s="82" t="s">
        <v>856</v>
      </c>
      <c r="B8" s="80"/>
    </row>
    <row r="9" spans="1:22" x14ac:dyDescent="0.25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25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25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25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25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25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25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25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25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25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25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25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25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25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25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25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25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25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25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25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25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25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25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25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25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25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25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25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25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25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25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25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25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25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25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25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25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25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25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25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25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25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25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25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25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25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25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25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25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25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25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25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25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25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25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25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25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25">
      <c r="A66" s="33" t="s">
        <v>578</v>
      </c>
      <c r="B66" t="s">
        <v>599</v>
      </c>
      <c r="F66" s="33"/>
    </row>
    <row r="67" spans="1:22" x14ac:dyDescent="0.25">
      <c r="A67" s="33" t="s">
        <v>579</v>
      </c>
      <c r="B67" t="s">
        <v>600</v>
      </c>
      <c r="F67" s="33"/>
    </row>
    <row r="68" spans="1:22" x14ac:dyDescent="0.25">
      <c r="A68" s="33" t="s">
        <v>580</v>
      </c>
      <c r="B68" t="s">
        <v>601</v>
      </c>
      <c r="F68" s="33"/>
    </row>
    <row r="69" spans="1:22" x14ac:dyDescent="0.25">
      <c r="A69" s="33" t="s">
        <v>581</v>
      </c>
      <c r="B69" t="s">
        <v>602</v>
      </c>
      <c r="F69" s="33"/>
    </row>
    <row r="70" spans="1:22" x14ac:dyDescent="0.25">
      <c r="A70" s="33" t="s">
        <v>582</v>
      </c>
      <c r="B70" t="s">
        <v>603</v>
      </c>
      <c r="F70" s="33"/>
    </row>
    <row r="71" spans="1:22" x14ac:dyDescent="0.25">
      <c r="A71" s="33" t="s">
        <v>583</v>
      </c>
      <c r="B71" t="s">
        <v>604</v>
      </c>
      <c r="F71" s="33"/>
    </row>
    <row r="72" spans="1:22" x14ac:dyDescent="0.25">
      <c r="A72" s="33" t="s">
        <v>22</v>
      </c>
      <c r="B72" t="s">
        <v>446</v>
      </c>
      <c r="F72" s="33"/>
    </row>
    <row r="73" spans="1:22" x14ac:dyDescent="0.25">
      <c r="A73" s="33" t="s">
        <v>23</v>
      </c>
      <c r="B73" t="s">
        <v>447</v>
      </c>
      <c r="F73" s="33"/>
    </row>
    <row r="74" spans="1:22" x14ac:dyDescent="0.25">
      <c r="A74" s="33" t="s">
        <v>367</v>
      </c>
      <c r="B74" t="s">
        <v>448</v>
      </c>
      <c r="F74" s="33"/>
    </row>
    <row r="75" spans="1:22" x14ac:dyDescent="0.25">
      <c r="A75" s="33" t="s">
        <v>24</v>
      </c>
      <c r="B75" t="s">
        <v>77</v>
      </c>
      <c r="F75" s="33"/>
    </row>
    <row r="76" spans="1:22" x14ac:dyDescent="0.25">
      <c r="A76" s="33" t="s">
        <v>368</v>
      </c>
      <c r="B76" t="s">
        <v>449</v>
      </c>
      <c r="F76" s="33"/>
    </row>
    <row r="77" spans="1:22" x14ac:dyDescent="0.25">
      <c r="F77" s="33"/>
    </row>
    <row r="78" spans="1:22" x14ac:dyDescent="0.25">
      <c r="F78" s="33"/>
    </row>
    <row r="79" spans="1:22" x14ac:dyDescent="0.25">
      <c r="F79" s="33"/>
    </row>
    <row r="80" spans="1:22" x14ac:dyDescent="0.25">
      <c r="F80" s="33"/>
    </row>
    <row r="81" spans="6:6" x14ac:dyDescent="0.25">
      <c r="F81" s="33"/>
    </row>
    <row r="82" spans="6:6" x14ac:dyDescent="0.25">
      <c r="F82" s="33"/>
    </row>
    <row r="83" spans="6:6" x14ac:dyDescent="0.25">
      <c r="F83" s="33"/>
    </row>
    <row r="84" spans="6:6" x14ac:dyDescent="0.25">
      <c r="F84" s="33"/>
    </row>
    <row r="85" spans="6:6" x14ac:dyDescent="0.25">
      <c r="F85" s="33"/>
    </row>
    <row r="86" spans="6:6" x14ac:dyDescent="0.25">
      <c r="F86" s="34"/>
    </row>
    <row r="87" spans="6:6" x14ac:dyDescent="0.25">
      <c r="F87" s="34"/>
    </row>
    <row r="88" spans="6:6" x14ac:dyDescent="0.25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F82"/>
  <sheetViews>
    <sheetView zoomScale="80" zoomScaleNormal="80" workbookViewId="0">
      <pane ySplit="12" topLeftCell="A39" activePane="bottomLeft" state="frozen"/>
      <selection activeCell="AA82" sqref="AA82"/>
      <selection pane="bottomLeft" activeCell="C49" sqref="C49"/>
    </sheetView>
    <sheetView workbookViewId="1"/>
  </sheetViews>
  <sheetFormatPr defaultRowHeight="15" x14ac:dyDescent="0.25"/>
  <cols>
    <col min="2" max="2" width="12.28515625" customWidth="1"/>
    <col min="3" max="3" width="15.7109375" customWidth="1"/>
  </cols>
  <sheetData>
    <row r="1" spans="1:5" ht="18.75" x14ac:dyDescent="0.3">
      <c r="A1" s="1" t="s">
        <v>89</v>
      </c>
    </row>
    <row r="5" spans="1:5" x14ac:dyDescent="0.25">
      <c r="A5" s="3"/>
    </row>
    <row r="11" spans="1:5" x14ac:dyDescent="0.25">
      <c r="A11" s="3" t="s">
        <v>269</v>
      </c>
    </row>
    <row r="12" spans="1:5" x14ac:dyDescent="0.25">
      <c r="D12" t="s">
        <v>90</v>
      </c>
      <c r="E12" t="s">
        <v>91</v>
      </c>
    </row>
    <row r="13" spans="1:5" x14ac:dyDescent="0.25">
      <c r="A13" t="s">
        <v>244</v>
      </c>
      <c r="B13" t="s">
        <v>93</v>
      </c>
      <c r="C13" t="s">
        <v>216</v>
      </c>
      <c r="D13">
        <v>1</v>
      </c>
    </row>
    <row r="14" spans="1:5" x14ac:dyDescent="0.25">
      <c r="A14" t="s">
        <v>244</v>
      </c>
      <c r="B14" t="s">
        <v>94</v>
      </c>
      <c r="C14" t="s">
        <v>217</v>
      </c>
      <c r="D14">
        <v>1</v>
      </c>
    </row>
    <row r="15" spans="1:5" x14ac:dyDescent="0.25">
      <c r="A15" t="s">
        <v>244</v>
      </c>
      <c r="B15" t="s">
        <v>215</v>
      </c>
      <c r="C15" t="s">
        <v>218</v>
      </c>
      <c r="D15">
        <v>1</v>
      </c>
    </row>
    <row r="16" spans="1:5" x14ac:dyDescent="0.25">
      <c r="A16" t="s">
        <v>244</v>
      </c>
      <c r="B16" t="s">
        <v>289</v>
      </c>
      <c r="C16" t="s">
        <v>219</v>
      </c>
      <c r="D16">
        <v>1</v>
      </c>
    </row>
    <row r="17" spans="1:4" x14ac:dyDescent="0.25">
      <c r="A17" t="s">
        <v>244</v>
      </c>
      <c r="B17" t="s">
        <v>95</v>
      </c>
      <c r="C17" t="s">
        <v>220</v>
      </c>
      <c r="D17">
        <v>1</v>
      </c>
    </row>
    <row r="18" spans="1:4" x14ac:dyDescent="0.25">
      <c r="A18" t="s">
        <v>244</v>
      </c>
      <c r="B18" t="s">
        <v>96</v>
      </c>
      <c r="C18" t="s">
        <v>221</v>
      </c>
      <c r="D18">
        <v>1</v>
      </c>
    </row>
    <row r="19" spans="1:4" x14ac:dyDescent="0.25">
      <c r="A19" t="s">
        <v>244</v>
      </c>
      <c r="B19" t="s">
        <v>288</v>
      </c>
      <c r="C19" t="s">
        <v>222</v>
      </c>
      <c r="D19">
        <v>1</v>
      </c>
    </row>
    <row r="20" spans="1:4" x14ac:dyDescent="0.25">
      <c r="A20" t="s">
        <v>244</v>
      </c>
      <c r="B20" t="s">
        <v>97</v>
      </c>
      <c r="C20" t="s">
        <v>223</v>
      </c>
      <c r="D20">
        <v>1</v>
      </c>
    </row>
    <row r="21" spans="1:4" x14ac:dyDescent="0.25">
      <c r="A21" t="s">
        <v>244</v>
      </c>
      <c r="B21" t="s">
        <v>98</v>
      </c>
      <c r="C21" t="s">
        <v>224</v>
      </c>
      <c r="D21">
        <v>1</v>
      </c>
    </row>
    <row r="22" spans="1:4" x14ac:dyDescent="0.25">
      <c r="A22" t="s">
        <v>244</v>
      </c>
      <c r="B22" t="s">
        <v>99</v>
      </c>
      <c r="C22" t="s">
        <v>225</v>
      </c>
      <c r="D22">
        <v>1</v>
      </c>
    </row>
    <row r="23" spans="1:4" x14ac:dyDescent="0.25">
      <c r="A23" t="s">
        <v>244</v>
      </c>
      <c r="B23" t="s">
        <v>102</v>
      </c>
      <c r="C23" t="s">
        <v>226</v>
      </c>
      <c r="D23">
        <v>1</v>
      </c>
    </row>
    <row r="24" spans="1:4" x14ac:dyDescent="0.25">
      <c r="A24" t="s">
        <v>244</v>
      </c>
      <c r="B24" t="s">
        <v>103</v>
      </c>
      <c r="C24" t="s">
        <v>227</v>
      </c>
      <c r="D24">
        <v>1</v>
      </c>
    </row>
    <row r="25" spans="1:4" x14ac:dyDescent="0.25">
      <c r="A25" t="s">
        <v>244</v>
      </c>
      <c r="B25" t="s">
        <v>104</v>
      </c>
      <c r="C25" t="s">
        <v>228</v>
      </c>
      <c r="D25">
        <v>1</v>
      </c>
    </row>
    <row r="26" spans="1:4" x14ac:dyDescent="0.25">
      <c r="A26" t="s">
        <v>244</v>
      </c>
      <c r="B26" t="s">
        <v>100</v>
      </c>
      <c r="C26" t="s">
        <v>229</v>
      </c>
      <c r="D26">
        <v>1</v>
      </c>
    </row>
    <row r="27" spans="1:4" x14ac:dyDescent="0.25">
      <c r="A27" t="s">
        <v>244</v>
      </c>
      <c r="B27" t="s">
        <v>101</v>
      </c>
      <c r="C27" t="s">
        <v>230</v>
      </c>
      <c r="D27">
        <v>1</v>
      </c>
    </row>
    <row r="28" spans="1:4" x14ac:dyDescent="0.25">
      <c r="A28" t="s">
        <v>244</v>
      </c>
      <c r="B28" t="s">
        <v>167</v>
      </c>
      <c r="C28" t="s">
        <v>231</v>
      </c>
      <c r="D28">
        <v>1</v>
      </c>
    </row>
    <row r="29" spans="1:4" x14ac:dyDescent="0.25">
      <c r="A29" t="s">
        <v>244</v>
      </c>
      <c r="B29" t="s">
        <v>168</v>
      </c>
      <c r="C29" t="s">
        <v>232</v>
      </c>
      <c r="D29">
        <v>1</v>
      </c>
    </row>
    <row r="30" spans="1:4" x14ac:dyDescent="0.25">
      <c r="A30" t="s">
        <v>244</v>
      </c>
      <c r="B30" t="s">
        <v>169</v>
      </c>
      <c r="C30" t="s">
        <v>233</v>
      </c>
      <c r="D30">
        <v>1</v>
      </c>
    </row>
    <row r="31" spans="1:4" x14ac:dyDescent="0.25">
      <c r="A31" t="s">
        <v>244</v>
      </c>
      <c r="B31" t="s">
        <v>180</v>
      </c>
      <c r="C31" t="s">
        <v>234</v>
      </c>
      <c r="D31">
        <v>1</v>
      </c>
    </row>
    <row r="32" spans="1:4" x14ac:dyDescent="0.25">
      <c r="A32" t="s">
        <v>244</v>
      </c>
      <c r="B32" t="s">
        <v>172</v>
      </c>
      <c r="C32" t="s">
        <v>235</v>
      </c>
      <c r="D32">
        <v>1</v>
      </c>
    </row>
    <row r="33" spans="1:6" x14ac:dyDescent="0.25">
      <c r="A33" t="s">
        <v>244</v>
      </c>
      <c r="B33" t="s">
        <v>176</v>
      </c>
      <c r="C33" t="s">
        <v>236</v>
      </c>
      <c r="D33">
        <v>1</v>
      </c>
    </row>
    <row r="34" spans="1:6" x14ac:dyDescent="0.25">
      <c r="A34" t="s">
        <v>244</v>
      </c>
      <c r="B34" t="s">
        <v>174</v>
      </c>
      <c r="C34" t="s">
        <v>237</v>
      </c>
      <c r="D34">
        <v>1</v>
      </c>
    </row>
    <row r="35" spans="1:6" x14ac:dyDescent="0.25">
      <c r="A35" t="s">
        <v>244</v>
      </c>
      <c r="B35" t="s">
        <v>175</v>
      </c>
      <c r="C35" t="s">
        <v>238</v>
      </c>
      <c r="D35">
        <v>1</v>
      </c>
    </row>
    <row r="36" spans="1:6" x14ac:dyDescent="0.25">
      <c r="A36" t="s">
        <v>244</v>
      </c>
      <c r="B36" t="s">
        <v>182</v>
      </c>
      <c r="C36" t="s">
        <v>239</v>
      </c>
      <c r="D36">
        <v>1</v>
      </c>
    </row>
    <row r="37" spans="1:6" x14ac:dyDescent="0.25">
      <c r="A37" t="s">
        <v>244</v>
      </c>
      <c r="B37" t="s">
        <v>178</v>
      </c>
      <c r="C37" t="s">
        <v>240</v>
      </c>
      <c r="D37">
        <v>1</v>
      </c>
    </row>
    <row r="38" spans="1:6" x14ac:dyDescent="0.25">
      <c r="A38" t="s">
        <v>244</v>
      </c>
      <c r="B38" t="s">
        <v>185</v>
      </c>
      <c r="C38" t="s">
        <v>241</v>
      </c>
      <c r="D38">
        <v>1</v>
      </c>
    </row>
    <row r="39" spans="1:6" x14ac:dyDescent="0.25">
      <c r="A39" t="s">
        <v>244</v>
      </c>
      <c r="B39" t="s">
        <v>186</v>
      </c>
      <c r="C39" t="s">
        <v>242</v>
      </c>
      <c r="D39">
        <v>1</v>
      </c>
    </row>
    <row r="40" spans="1:6" x14ac:dyDescent="0.25">
      <c r="A40" t="s">
        <v>244</v>
      </c>
      <c r="B40" t="s">
        <v>192</v>
      </c>
      <c r="C40" t="s">
        <v>243</v>
      </c>
      <c r="D40">
        <v>1</v>
      </c>
    </row>
    <row r="41" spans="1:6" x14ac:dyDescent="0.25">
      <c r="A41" t="s">
        <v>244</v>
      </c>
      <c r="B41" t="s">
        <v>245</v>
      </c>
      <c r="C41" t="s">
        <v>254</v>
      </c>
      <c r="D41">
        <v>1</v>
      </c>
    </row>
    <row r="42" spans="1:6" x14ac:dyDescent="0.25">
      <c r="A42" t="s">
        <v>244</v>
      </c>
      <c r="B42" t="s">
        <v>246</v>
      </c>
      <c r="C42" t="s">
        <v>255</v>
      </c>
      <c r="D42">
        <v>1</v>
      </c>
    </row>
    <row r="43" spans="1:6" x14ac:dyDescent="0.25">
      <c r="A43" t="s">
        <v>244</v>
      </c>
      <c r="B43" t="s">
        <v>247</v>
      </c>
      <c r="C43" t="s">
        <v>256</v>
      </c>
      <c r="D43">
        <v>1</v>
      </c>
    </row>
    <row r="44" spans="1:6" x14ac:dyDescent="0.25">
      <c r="A44" t="s">
        <v>244</v>
      </c>
      <c r="B44" t="s">
        <v>535</v>
      </c>
      <c r="C44" t="s">
        <v>537</v>
      </c>
      <c r="D44">
        <v>1</v>
      </c>
    </row>
    <row r="45" spans="1:6" x14ac:dyDescent="0.25">
      <c r="A45" t="s">
        <v>244</v>
      </c>
      <c r="B45" t="s">
        <v>539</v>
      </c>
      <c r="C45" t="s">
        <v>538</v>
      </c>
      <c r="D45">
        <v>1</v>
      </c>
    </row>
    <row r="46" spans="1:6" x14ac:dyDescent="0.25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25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25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25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25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25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25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25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25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25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25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25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25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25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25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25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25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25">
      <c r="A63" s="7" t="s">
        <v>92</v>
      </c>
      <c r="B63" s="120" t="s">
        <v>1344</v>
      </c>
      <c r="C63" s="120" t="s">
        <v>1345</v>
      </c>
      <c r="D63" s="7">
        <v>2</v>
      </c>
      <c r="E63" s="7"/>
    </row>
    <row r="80" spans="1:1" x14ac:dyDescent="0.25">
      <c r="A80" s="3" t="s">
        <v>269</v>
      </c>
    </row>
    <row r="81" spans="1:5" x14ac:dyDescent="0.25">
      <c r="A81" s="14"/>
      <c r="B81" s="14"/>
      <c r="C81" s="14"/>
      <c r="D81" s="14" t="s">
        <v>90</v>
      </c>
      <c r="E81" s="14" t="s">
        <v>91</v>
      </c>
    </row>
    <row r="82" spans="1:5" x14ac:dyDescent="0.25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T222"/>
  <sheetViews>
    <sheetView topLeftCell="W1" zoomScale="85" zoomScaleNormal="85" workbookViewId="0">
      <pane ySplit="6" topLeftCell="A66" activePane="bottomLeft" state="frozen"/>
      <selection activeCell="AA82" sqref="AA82"/>
      <selection pane="bottomLeft" activeCell="J6" sqref="J6"/>
    </sheetView>
    <sheetView workbookViewId="1"/>
  </sheetViews>
  <sheetFormatPr defaultColWidth="8.85546875" defaultRowHeight="12" x14ac:dyDescent="0.2"/>
  <cols>
    <col min="1" max="1" width="8.85546875" style="46"/>
    <col min="2" max="2" width="14.28515625" style="90" customWidth="1"/>
    <col min="3" max="3" width="3.28515625" style="46" customWidth="1"/>
    <col min="4" max="5" width="8.85546875" style="46"/>
    <col min="6" max="6" width="3.28515625" style="46" customWidth="1"/>
    <col min="7" max="8" width="8.85546875" style="46"/>
    <col min="9" max="9" width="3.28515625" style="46" customWidth="1"/>
    <col min="10" max="14" width="8.85546875" style="46"/>
    <col min="15" max="15" width="3.28515625" style="46" customWidth="1"/>
    <col min="16" max="20" width="8.85546875" style="46"/>
    <col min="21" max="21" width="3.28515625" style="46" customWidth="1"/>
    <col min="22" max="24" width="8.85546875" style="46"/>
    <col min="25" max="25" width="3.28515625" style="46" customWidth="1"/>
    <col min="26" max="32" width="8.85546875" style="46"/>
    <col min="33" max="33" width="3.28515625" style="46" customWidth="1"/>
    <col min="34" max="35" width="8.85546875" style="46"/>
    <col min="36" max="36" width="3.28515625" style="46" customWidth="1"/>
    <col min="37" max="37" width="8.85546875" style="46"/>
    <col min="38" max="38" width="3.28515625" style="46" customWidth="1"/>
    <col min="39" max="16384" width="8.85546875" style="46"/>
  </cols>
  <sheetData>
    <row r="1" spans="1:46" x14ac:dyDescent="0.2">
      <c r="A1" s="83" t="s">
        <v>188</v>
      </c>
      <c r="B1" s="46"/>
      <c r="AO1" s="46" t="s">
        <v>12</v>
      </c>
    </row>
    <row r="2" spans="1:46" x14ac:dyDescent="0.2">
      <c r="A2" s="84" t="s">
        <v>118</v>
      </c>
      <c r="B2" s="84" t="s">
        <v>119</v>
      </c>
      <c r="C2" s="84" t="s">
        <v>120</v>
      </c>
      <c r="D2" s="84" t="s">
        <v>121</v>
      </c>
      <c r="E2" s="84" t="s">
        <v>122</v>
      </c>
      <c r="F2" s="84" t="s">
        <v>123</v>
      </c>
      <c r="G2" s="84" t="s">
        <v>124</v>
      </c>
      <c r="H2" s="84" t="s">
        <v>125</v>
      </c>
      <c r="I2" s="84" t="s">
        <v>126</v>
      </c>
      <c r="J2" s="84" t="s">
        <v>127</v>
      </c>
      <c r="K2" s="84" t="s">
        <v>128</v>
      </c>
      <c r="L2" s="84" t="s">
        <v>129</v>
      </c>
      <c r="M2" s="84" t="s">
        <v>130</v>
      </c>
      <c r="N2" s="84" t="s">
        <v>131</v>
      </c>
      <c r="O2" s="84" t="s">
        <v>132</v>
      </c>
      <c r="P2" s="84" t="s">
        <v>133</v>
      </c>
      <c r="Q2" s="85" t="s">
        <v>134</v>
      </c>
      <c r="R2" s="85" t="s">
        <v>135</v>
      </c>
      <c r="S2" s="84" t="s">
        <v>136</v>
      </c>
      <c r="T2" s="84" t="s">
        <v>137</v>
      </c>
      <c r="U2" s="84" t="s">
        <v>138</v>
      </c>
      <c r="V2" s="84" t="s">
        <v>139</v>
      </c>
      <c r="W2" s="84" t="s">
        <v>140</v>
      </c>
      <c r="X2" s="84" t="s">
        <v>141</v>
      </c>
      <c r="Y2" s="84" t="s">
        <v>142</v>
      </c>
      <c r="Z2" s="84" t="s">
        <v>143</v>
      </c>
      <c r="AA2" s="84" t="s">
        <v>144</v>
      </c>
      <c r="AB2" s="84" t="s">
        <v>145</v>
      </c>
      <c r="AC2" s="84" t="s">
        <v>146</v>
      </c>
      <c r="AD2" s="84" t="s">
        <v>147</v>
      </c>
      <c r="AE2" s="84" t="s">
        <v>148</v>
      </c>
      <c r="AF2" s="84" t="s">
        <v>149</v>
      </c>
      <c r="AG2" s="84" t="s">
        <v>150</v>
      </c>
      <c r="AH2" s="84" t="s">
        <v>151</v>
      </c>
      <c r="AI2" s="84" t="s">
        <v>152</v>
      </c>
      <c r="AJ2" s="84" t="s">
        <v>153</v>
      </c>
      <c r="AK2" s="84" t="s">
        <v>154</v>
      </c>
      <c r="AL2" s="84" t="s">
        <v>155</v>
      </c>
      <c r="AM2" s="84" t="s">
        <v>156</v>
      </c>
      <c r="AN2" s="84" t="s">
        <v>157</v>
      </c>
      <c r="AO2" s="84" t="s">
        <v>158</v>
      </c>
      <c r="AP2" s="84" t="s">
        <v>159</v>
      </c>
      <c r="AQ2" s="84" t="s">
        <v>160</v>
      </c>
      <c r="AR2" s="84" t="s">
        <v>161</v>
      </c>
      <c r="AS2" s="84" t="s">
        <v>162</v>
      </c>
      <c r="AT2" s="84" t="s">
        <v>163</v>
      </c>
    </row>
    <row r="3" spans="1:46" x14ac:dyDescent="0.2">
      <c r="B3" s="46"/>
      <c r="J3" s="46" t="s">
        <v>281</v>
      </c>
      <c r="K3" s="46" t="s">
        <v>281</v>
      </c>
    </row>
    <row r="4" spans="1:46" x14ac:dyDescent="0.2">
      <c r="A4" s="86" t="s">
        <v>117</v>
      </c>
      <c r="B4" s="84"/>
      <c r="D4" s="86" t="s">
        <v>115</v>
      </c>
      <c r="E4" s="86"/>
      <c r="F4" s="86"/>
      <c r="G4" s="86" t="s">
        <v>114</v>
      </c>
      <c r="H4" s="86"/>
      <c r="J4" s="86" t="s">
        <v>4</v>
      </c>
      <c r="K4" s="86"/>
      <c r="L4" s="86"/>
      <c r="M4" s="84"/>
      <c r="N4" s="84"/>
      <c r="O4" s="84"/>
      <c r="P4" s="86" t="s">
        <v>110</v>
      </c>
      <c r="V4" s="86" t="s">
        <v>164</v>
      </c>
      <c r="W4" s="84"/>
      <c r="X4" s="84"/>
      <c r="Z4" s="87" t="s">
        <v>170</v>
      </c>
      <c r="AA4" s="87"/>
      <c r="AH4" s="87" t="s">
        <v>183</v>
      </c>
      <c r="AK4" s="87" t="s">
        <v>248</v>
      </c>
      <c r="AM4" s="87" t="s">
        <v>250</v>
      </c>
    </row>
    <row r="5" spans="1:46" x14ac:dyDescent="0.2">
      <c r="A5" s="85" t="s">
        <v>105</v>
      </c>
      <c r="B5" s="85"/>
      <c r="D5" s="88" t="s">
        <v>116</v>
      </c>
      <c r="E5" s="85" t="s">
        <v>205</v>
      </c>
      <c r="G5" s="88" t="s">
        <v>116</v>
      </c>
      <c r="H5" s="85" t="s">
        <v>105</v>
      </c>
      <c r="J5" s="85" t="s">
        <v>111</v>
      </c>
      <c r="K5" s="85" t="s">
        <v>116</v>
      </c>
      <c r="L5" s="85" t="s">
        <v>112</v>
      </c>
      <c r="M5" s="85" t="s">
        <v>78</v>
      </c>
      <c r="N5" s="85" t="s">
        <v>113</v>
      </c>
      <c r="P5" s="88" t="s">
        <v>105</v>
      </c>
      <c r="Q5" s="88" t="s">
        <v>106</v>
      </c>
      <c r="R5" s="88" t="s">
        <v>107</v>
      </c>
      <c r="S5" s="88" t="s">
        <v>108</v>
      </c>
      <c r="T5" s="88" t="s">
        <v>109</v>
      </c>
      <c r="V5" s="85" t="s">
        <v>106</v>
      </c>
      <c r="W5" s="85" t="s">
        <v>165</v>
      </c>
      <c r="X5" s="85" t="s">
        <v>166</v>
      </c>
      <c r="Z5" s="85" t="s">
        <v>179</v>
      </c>
      <c r="AA5" s="85" t="s">
        <v>171</v>
      </c>
      <c r="AB5" s="85" t="s">
        <v>165</v>
      </c>
      <c r="AC5" s="85" t="s">
        <v>173</v>
      </c>
      <c r="AD5" s="85" t="s">
        <v>166</v>
      </c>
      <c r="AE5" s="85" t="s">
        <v>181</v>
      </c>
      <c r="AF5" s="85" t="s">
        <v>177</v>
      </c>
      <c r="AH5" s="85" t="s">
        <v>106</v>
      </c>
      <c r="AI5" s="85" t="s">
        <v>184</v>
      </c>
      <c r="AK5" s="86" t="s">
        <v>249</v>
      </c>
      <c r="AM5" s="85" t="s">
        <v>251</v>
      </c>
      <c r="AN5" s="85" t="s">
        <v>252</v>
      </c>
      <c r="AO5" s="85" t="s">
        <v>253</v>
      </c>
    </row>
    <row r="6" spans="1:46" x14ac:dyDescent="0.2">
      <c r="A6" s="89" t="s">
        <v>93</v>
      </c>
      <c r="B6" s="91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89" t="s">
        <v>167</v>
      </c>
      <c r="W6" s="89" t="s">
        <v>168</v>
      </c>
      <c r="X6" s="89" t="s">
        <v>169</v>
      </c>
      <c r="Z6" s="84" t="s">
        <v>180</v>
      </c>
      <c r="AA6" s="84" t="s">
        <v>172</v>
      </c>
      <c r="AB6" s="84" t="s">
        <v>176</v>
      </c>
      <c r="AC6" s="84" t="s">
        <v>174</v>
      </c>
      <c r="AD6" s="84" t="s">
        <v>175</v>
      </c>
      <c r="AE6" s="84" t="s">
        <v>182</v>
      </c>
      <c r="AF6" s="84" t="s">
        <v>178</v>
      </c>
      <c r="AH6" s="84" t="s">
        <v>185</v>
      </c>
      <c r="AI6" s="84" t="s">
        <v>186</v>
      </c>
      <c r="AK6" s="84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6" x14ac:dyDescent="0.2">
      <c r="A7" s="46" t="s">
        <v>720</v>
      </c>
      <c r="B7" s="90" t="s">
        <v>115</v>
      </c>
      <c r="D7" s="46" t="str">
        <f>A7</f>
        <v>aawhe</v>
      </c>
      <c r="E7" s="46" t="str">
        <f>D7</f>
        <v>aawhe</v>
      </c>
      <c r="G7" s="46" t="str">
        <f>A84</f>
        <v>cawhe</v>
      </c>
      <c r="H7" s="46" t="str">
        <f t="shared" ref="H7:H22" si="0">G7</f>
        <v>cawhe</v>
      </c>
      <c r="J7" s="46" t="str">
        <f t="shared" ref="J7:J15" si="1">A172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 t="shared" ref="P7:P19" si="2">A181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17</v>
      </c>
      <c r="AP7" s="46" t="s">
        <v>8</v>
      </c>
      <c r="AQ7" s="46" t="s">
        <v>550</v>
      </c>
    </row>
    <row r="8" spans="1:46" x14ac:dyDescent="0.2">
      <c r="A8" s="46" t="s">
        <v>721</v>
      </c>
      <c r="D8" s="46" t="str">
        <f t="shared" ref="D8:D71" si="3">A8</f>
        <v>aamai</v>
      </c>
      <c r="E8" s="46" t="str">
        <f t="shared" ref="E8:E51" si="4">D8</f>
        <v>aamai</v>
      </c>
      <c r="G8" s="46" t="str">
        <f t="shared" ref="G8:G22" si="5">A85</f>
        <v>camai</v>
      </c>
      <c r="H8" s="46" t="str">
        <f t="shared" si="0"/>
        <v>camai</v>
      </c>
      <c r="J8" s="46" t="str">
        <f t="shared" si="1"/>
        <v>flab-m</v>
      </c>
      <c r="L8" s="46" t="str">
        <f t="shared" ref="L8:L10" si="6">J8</f>
        <v>flab-m</v>
      </c>
      <c r="M8" s="46" t="str">
        <f>J12</f>
        <v>fegy</v>
      </c>
      <c r="N8" s="46" t="str">
        <f t="shared" ref="N8:N9" si="7">J14</f>
        <v>fpsa</v>
      </c>
      <c r="P8" s="46" t="str">
        <f t="shared" si="2"/>
        <v>ent-e</v>
      </c>
      <c r="Q8" s="46" t="str">
        <f t="shared" ref="Q8:Q19" si="8">P8</f>
        <v>ent-e</v>
      </c>
      <c r="R8" s="46" t="str">
        <f t="shared" ref="R8:R18" si="9">Q8</f>
        <v>ent-e</v>
      </c>
      <c r="S8" s="46" t="str">
        <f>R8</f>
        <v>ent-e</v>
      </c>
      <c r="T8" s="46" t="str">
        <f t="shared" ref="T8:T16" si="10">R10</f>
        <v>hhd-1</v>
      </c>
      <c r="AI8" s="46" t="s">
        <v>341</v>
      </c>
      <c r="AK8" s="46" t="s">
        <v>534</v>
      </c>
      <c r="AM8" s="46" t="str">
        <f t="shared" ref="AM8:AM71" si="11">D8</f>
        <v>aamai</v>
      </c>
      <c r="AO8" s="46" t="s">
        <v>12</v>
      </c>
      <c r="AP8" s="46" t="s">
        <v>408</v>
      </c>
      <c r="AQ8" s="46" t="s">
        <v>551</v>
      </c>
    </row>
    <row r="9" spans="1:46" x14ac:dyDescent="0.2">
      <c r="A9" s="46" t="s">
        <v>722</v>
      </c>
      <c r="D9" s="46" t="str">
        <f t="shared" si="3"/>
        <v>aaoce</v>
      </c>
      <c r="E9" s="46" t="str">
        <f t="shared" si="4"/>
        <v>aaoce</v>
      </c>
      <c r="G9" s="46" t="str">
        <f t="shared" si="5"/>
        <v>caoce</v>
      </c>
      <c r="H9" s="46" t="str">
        <f t="shared" si="0"/>
        <v>caoce</v>
      </c>
      <c r="J9" s="46" t="str">
        <f t="shared" si="1"/>
        <v>flab-s</v>
      </c>
      <c r="L9" s="46" t="str">
        <f t="shared" si="6"/>
        <v>flab-s</v>
      </c>
      <c r="N9" s="46" t="str">
        <f t="shared" si="7"/>
        <v>fland</v>
      </c>
      <c r="P9" s="46" t="str">
        <f t="shared" si="2"/>
        <v>hhd-0</v>
      </c>
      <c r="Q9" s="46" t="str">
        <f t="shared" si="8"/>
        <v>hhd-0</v>
      </c>
      <c r="R9" s="46" t="str">
        <f t="shared" si="9"/>
        <v>hhd-0</v>
      </c>
      <c r="T9" s="46" t="str">
        <f t="shared" si="10"/>
        <v>hhd-2</v>
      </c>
      <c r="AI9" s="46" t="s">
        <v>342</v>
      </c>
      <c r="AM9" s="46" t="str">
        <f t="shared" si="11"/>
        <v>aaoce</v>
      </c>
      <c r="AO9" s="46" t="s">
        <v>574</v>
      </c>
      <c r="AQ9" s="46" t="s">
        <v>326</v>
      </c>
    </row>
    <row r="10" spans="1:46" x14ac:dyDescent="0.2">
      <c r="A10" s="46" t="s">
        <v>723</v>
      </c>
      <c r="D10" s="46" t="str">
        <f t="shared" si="3"/>
        <v>aaveg</v>
      </c>
      <c r="E10" s="46" t="str">
        <f t="shared" si="4"/>
        <v>aaveg</v>
      </c>
      <c r="G10" s="46" t="str">
        <f t="shared" si="5"/>
        <v>caveg</v>
      </c>
      <c r="H10" s="46" t="str">
        <f t="shared" si="0"/>
        <v>caveg</v>
      </c>
      <c r="J10" s="46" t="str">
        <f t="shared" si="1"/>
        <v>flab-t</v>
      </c>
      <c r="L10" s="46" t="str">
        <f t="shared" si="6"/>
        <v>flab-t</v>
      </c>
      <c r="P10" s="46" t="str">
        <f t="shared" si="2"/>
        <v>hhd-1</v>
      </c>
      <c r="Q10" s="46" t="str">
        <f t="shared" si="8"/>
        <v>hhd-1</v>
      </c>
      <c r="R10" s="46" t="str">
        <f t="shared" si="9"/>
        <v>hhd-1</v>
      </c>
      <c r="T10" s="46" t="str">
        <f t="shared" si="10"/>
        <v>hhd-3</v>
      </c>
      <c r="AI10" s="46" t="s">
        <v>62</v>
      </c>
      <c r="AM10" s="46" t="str">
        <f t="shared" si="11"/>
        <v>aaveg</v>
      </c>
      <c r="AQ10" s="46" t="s">
        <v>411</v>
      </c>
    </row>
    <row r="11" spans="1:46" x14ac:dyDescent="0.2">
      <c r="A11" s="46" t="s">
        <v>724</v>
      </c>
      <c r="D11" s="46" t="str">
        <f t="shared" si="3"/>
        <v>aaofr</v>
      </c>
      <c r="E11" s="46" t="str">
        <f t="shared" si="4"/>
        <v>aaofr</v>
      </c>
      <c r="G11" s="46" t="str">
        <f t="shared" si="5"/>
        <v>caofr</v>
      </c>
      <c r="H11" s="46" t="str">
        <f t="shared" si="0"/>
        <v>caofr</v>
      </c>
      <c r="J11" s="46" t="str">
        <f t="shared" si="1"/>
        <v>fcap</v>
      </c>
      <c r="P11" s="46" t="str">
        <f t="shared" si="2"/>
        <v>hhd-2</v>
      </c>
      <c r="Q11" s="46" t="str">
        <f t="shared" si="8"/>
        <v>hhd-2</v>
      </c>
      <c r="R11" s="46" t="str">
        <f t="shared" si="9"/>
        <v>hhd-2</v>
      </c>
      <c r="T11" s="46" t="str">
        <f t="shared" si="10"/>
        <v>hhd-4</v>
      </c>
      <c r="AM11" s="46" t="str">
        <f t="shared" si="11"/>
        <v>aaofr</v>
      </c>
      <c r="AQ11" s="46" t="s">
        <v>584</v>
      </c>
    </row>
    <row r="12" spans="1:46" x14ac:dyDescent="0.2">
      <c r="A12" s="46" t="s">
        <v>725</v>
      </c>
      <c r="D12" s="46" t="str">
        <f t="shared" si="3"/>
        <v>aagra</v>
      </c>
      <c r="E12" s="46" t="str">
        <f t="shared" si="4"/>
        <v>aagra</v>
      </c>
      <c r="G12" s="46" t="str">
        <f t="shared" si="5"/>
        <v>cagra</v>
      </c>
      <c r="H12" s="46" t="str">
        <f t="shared" si="0"/>
        <v>cagra</v>
      </c>
      <c r="J12" s="46" t="str">
        <f t="shared" si="1"/>
        <v>fegy</v>
      </c>
      <c r="P12" s="46" t="str">
        <f t="shared" si="2"/>
        <v>hhd-3</v>
      </c>
      <c r="Q12" s="46" t="str">
        <f t="shared" si="8"/>
        <v>hhd-3</v>
      </c>
      <c r="R12" s="46" t="str">
        <f t="shared" si="9"/>
        <v>hhd-3</v>
      </c>
      <c r="T12" s="46" t="str">
        <f t="shared" si="10"/>
        <v>hhd-5</v>
      </c>
      <c r="AM12" s="46" t="str">
        <f t="shared" si="11"/>
        <v>aagra</v>
      </c>
    </row>
    <row r="13" spans="1:46" x14ac:dyDescent="0.2">
      <c r="A13" s="46" t="s">
        <v>726</v>
      </c>
      <c r="D13" s="46" t="str">
        <f t="shared" si="3"/>
        <v>aaoil</v>
      </c>
      <c r="E13" s="46" t="str">
        <f t="shared" si="4"/>
        <v>aaoil</v>
      </c>
      <c r="G13" s="46" t="str">
        <f t="shared" si="5"/>
        <v>caoil</v>
      </c>
      <c r="H13" s="46" t="str">
        <f t="shared" si="0"/>
        <v>caoil</v>
      </c>
      <c r="J13" s="46" t="str">
        <f t="shared" si="1"/>
        <v>fsas</v>
      </c>
      <c r="P13" s="46" t="str">
        <f t="shared" si="2"/>
        <v>hhd-4</v>
      </c>
      <c r="Q13" s="46" t="str">
        <f t="shared" si="8"/>
        <v>hhd-4</v>
      </c>
      <c r="R13" s="46" t="str">
        <f t="shared" si="9"/>
        <v>hhd-4</v>
      </c>
      <c r="T13" s="46" t="str">
        <f t="shared" si="10"/>
        <v>hhd-6</v>
      </c>
      <c r="AM13" s="46" t="str">
        <f t="shared" si="11"/>
        <v>aaoil</v>
      </c>
    </row>
    <row r="14" spans="1:46" x14ac:dyDescent="0.2">
      <c r="A14" s="46" t="s">
        <v>727</v>
      </c>
      <c r="D14" s="46" t="str">
        <f t="shared" si="3"/>
        <v>aatub</v>
      </c>
      <c r="E14" s="46" t="str">
        <f t="shared" si="4"/>
        <v>aatub</v>
      </c>
      <c r="G14" s="46" t="str">
        <f t="shared" si="5"/>
        <v>catub</v>
      </c>
      <c r="H14" s="46" t="str">
        <f t="shared" si="0"/>
        <v>catub</v>
      </c>
      <c r="J14" s="46" t="str">
        <f t="shared" si="1"/>
        <v>fpsa</v>
      </c>
      <c r="P14" s="46" t="str">
        <f t="shared" si="2"/>
        <v>hhd-5</v>
      </c>
      <c r="Q14" s="46" t="str">
        <f t="shared" si="8"/>
        <v>hhd-5</v>
      </c>
      <c r="R14" s="46" t="str">
        <f t="shared" si="9"/>
        <v>hhd-5</v>
      </c>
      <c r="T14" s="46" t="str">
        <f t="shared" si="10"/>
        <v>hhd-7</v>
      </c>
      <c r="AM14" s="46" t="str">
        <f t="shared" si="11"/>
        <v>aatub</v>
      </c>
    </row>
    <row r="15" spans="1:46" x14ac:dyDescent="0.2">
      <c r="A15" s="46" t="s">
        <v>728</v>
      </c>
      <c r="D15" s="46" t="str">
        <f t="shared" si="3"/>
        <v>aapul</v>
      </c>
      <c r="E15" s="46" t="str">
        <f t="shared" si="4"/>
        <v>aapul</v>
      </c>
      <c r="G15" s="46" t="str">
        <f t="shared" si="5"/>
        <v>capul</v>
      </c>
      <c r="H15" s="46" t="str">
        <f t="shared" si="0"/>
        <v>capul</v>
      </c>
      <c r="J15" s="46" t="str">
        <f t="shared" si="1"/>
        <v>fland</v>
      </c>
      <c r="P15" s="46" t="str">
        <f t="shared" si="2"/>
        <v>hhd-6</v>
      </c>
      <c r="Q15" s="46" t="str">
        <f t="shared" si="8"/>
        <v>hhd-6</v>
      </c>
      <c r="R15" s="46" t="str">
        <f t="shared" si="9"/>
        <v>hhd-6</v>
      </c>
      <c r="T15" s="46" t="str">
        <f t="shared" si="10"/>
        <v>hhd-8</v>
      </c>
      <c r="AM15" s="46" t="str">
        <f t="shared" si="11"/>
        <v>aapul</v>
      </c>
    </row>
    <row r="16" spans="1:46" x14ac:dyDescent="0.2">
      <c r="A16" s="46" t="s">
        <v>729</v>
      </c>
      <c r="D16" s="46" t="str">
        <f t="shared" si="3"/>
        <v>aasug</v>
      </c>
      <c r="E16" s="46" t="str">
        <f t="shared" si="4"/>
        <v>aasug</v>
      </c>
      <c r="G16" s="46" t="str">
        <f t="shared" si="5"/>
        <v>casug</v>
      </c>
      <c r="H16" s="46" t="str">
        <f t="shared" si="0"/>
        <v>casug</v>
      </c>
      <c r="P16" s="46" t="str">
        <f t="shared" si="2"/>
        <v>hhd-7</v>
      </c>
      <c r="Q16" s="46" t="str">
        <f t="shared" si="8"/>
        <v>hhd-7</v>
      </c>
      <c r="R16" s="46" t="str">
        <f t="shared" si="9"/>
        <v>hhd-7</v>
      </c>
      <c r="T16" s="46" t="str">
        <f t="shared" si="10"/>
        <v>hhd-9</v>
      </c>
      <c r="AM16" s="46" t="str">
        <f t="shared" si="11"/>
        <v>aasug</v>
      </c>
    </row>
    <row r="17" spans="1:39" x14ac:dyDescent="0.2">
      <c r="A17" s="46" t="s">
        <v>730</v>
      </c>
      <c r="D17" s="46" t="str">
        <f t="shared" si="3"/>
        <v>aaoth</v>
      </c>
      <c r="E17" s="46" t="str">
        <f t="shared" si="4"/>
        <v>aaoth</v>
      </c>
      <c r="G17" s="46" t="str">
        <f t="shared" si="5"/>
        <v>caoth</v>
      </c>
      <c r="H17" s="46" t="str">
        <f t="shared" si="0"/>
        <v>caoth</v>
      </c>
      <c r="P17" s="46" t="str">
        <f t="shared" si="2"/>
        <v>hhd-8</v>
      </c>
      <c r="Q17" s="46" t="str">
        <f t="shared" si="8"/>
        <v>hhd-8</v>
      </c>
      <c r="R17" s="46" t="str">
        <f t="shared" si="9"/>
        <v>hhd-8</v>
      </c>
      <c r="AM17" s="46" t="str">
        <f t="shared" si="11"/>
        <v>aaoth</v>
      </c>
    </row>
    <row r="18" spans="1:39" x14ac:dyDescent="0.2">
      <c r="A18" s="46" t="s">
        <v>731</v>
      </c>
      <c r="D18" s="46" t="str">
        <f t="shared" si="3"/>
        <v>alani</v>
      </c>
      <c r="E18" s="46" t="str">
        <f t="shared" si="4"/>
        <v>alani</v>
      </c>
      <c r="G18" s="46" t="str">
        <f t="shared" si="5"/>
        <v>clani</v>
      </c>
      <c r="H18" s="46" t="str">
        <f t="shared" si="0"/>
        <v>clani</v>
      </c>
      <c r="P18" s="46" t="str">
        <f t="shared" si="2"/>
        <v>hhd-9</v>
      </c>
      <c r="Q18" s="46" t="str">
        <f t="shared" si="8"/>
        <v>hhd-9</v>
      </c>
      <c r="R18" s="46" t="str">
        <f t="shared" si="9"/>
        <v>hhd-9</v>
      </c>
      <c r="AM18" s="46" t="str">
        <f t="shared" si="11"/>
        <v>alani</v>
      </c>
    </row>
    <row r="19" spans="1:39" x14ac:dyDescent="0.2">
      <c r="A19" s="46" t="s">
        <v>402</v>
      </c>
      <c r="D19" s="46" t="str">
        <f t="shared" si="3"/>
        <v>afore</v>
      </c>
      <c r="E19" s="46" t="str">
        <f t="shared" si="4"/>
        <v>afore</v>
      </c>
      <c r="G19" s="46" t="str">
        <f t="shared" si="5"/>
        <v>cfore</v>
      </c>
      <c r="H19" s="46" t="str">
        <f t="shared" si="0"/>
        <v>cfore</v>
      </c>
      <c r="P19" s="46" t="str">
        <f t="shared" si="2"/>
        <v>gov</v>
      </c>
      <c r="Q19" s="46" t="str">
        <f t="shared" si="8"/>
        <v>gov</v>
      </c>
      <c r="AM19" s="46" t="str">
        <f t="shared" si="11"/>
        <v>afore</v>
      </c>
    </row>
    <row r="20" spans="1:39" x14ac:dyDescent="0.2">
      <c r="A20" s="46" t="s">
        <v>403</v>
      </c>
      <c r="D20" s="46" t="str">
        <f t="shared" si="3"/>
        <v>afish</v>
      </c>
      <c r="E20" s="46" t="str">
        <f t="shared" si="4"/>
        <v>afish</v>
      </c>
      <c r="G20" s="46" t="str">
        <f t="shared" si="5"/>
        <v>cfish</v>
      </c>
      <c r="H20" s="46" t="str">
        <f t="shared" si="0"/>
        <v>cfish</v>
      </c>
      <c r="P20" s="46" t="str">
        <f>A205</f>
        <v>row</v>
      </c>
      <c r="AM20" s="46" t="str">
        <f t="shared" si="11"/>
        <v>afish</v>
      </c>
    </row>
    <row r="21" spans="1:39" x14ac:dyDescent="0.2">
      <c r="A21" s="46" t="s">
        <v>8</v>
      </c>
      <c r="D21" s="46" t="str">
        <f t="shared" si="3"/>
        <v>acoal</v>
      </c>
      <c r="E21" s="46" t="str">
        <f t="shared" si="4"/>
        <v>acoal</v>
      </c>
      <c r="G21" s="46" t="str">
        <f t="shared" si="5"/>
        <v>ccoal-low</v>
      </c>
      <c r="H21" s="46" t="str">
        <f t="shared" si="0"/>
        <v>ccoal-low</v>
      </c>
      <c r="AM21" s="46" t="str">
        <f t="shared" si="11"/>
        <v>acoal</v>
      </c>
    </row>
    <row r="22" spans="1:39" x14ac:dyDescent="0.2">
      <c r="A22" s="46" t="s">
        <v>585</v>
      </c>
      <c r="D22" s="46" t="str">
        <f t="shared" si="3"/>
        <v>agold</v>
      </c>
      <c r="E22" s="46" t="str">
        <f t="shared" si="4"/>
        <v>agold</v>
      </c>
      <c r="G22" s="46" t="str">
        <f t="shared" si="5"/>
        <v>ccoal-hgh</v>
      </c>
      <c r="H22" s="46" t="str">
        <f t="shared" si="0"/>
        <v>ccoal-hgh</v>
      </c>
      <c r="AM22" s="46" t="str">
        <f t="shared" si="11"/>
        <v>agold</v>
      </c>
    </row>
    <row r="23" spans="1:39" x14ac:dyDescent="0.2">
      <c r="A23" s="46" t="s">
        <v>408</v>
      </c>
      <c r="D23" s="46" t="str">
        <f t="shared" si="3"/>
        <v>angas</v>
      </c>
      <c r="E23" s="46" t="str">
        <f t="shared" si="4"/>
        <v>angas</v>
      </c>
      <c r="G23" s="46" t="s">
        <v>1374</v>
      </c>
      <c r="H23" s="46" t="s">
        <v>1374</v>
      </c>
      <c r="AM23" s="46" t="str">
        <f t="shared" si="11"/>
        <v>angas</v>
      </c>
    </row>
    <row r="24" spans="1:39" x14ac:dyDescent="0.2">
      <c r="A24" s="46" t="s">
        <v>1348</v>
      </c>
      <c r="D24" s="46" t="str">
        <f t="shared" si="3"/>
        <v>apgm</v>
      </c>
      <c r="E24" s="46" t="str">
        <f t="shared" si="4"/>
        <v>apgm</v>
      </c>
      <c r="G24" s="46" t="str">
        <f t="shared" ref="G24:G55" si="12">A101</f>
        <v>ccoil</v>
      </c>
      <c r="H24" s="46" t="str">
        <f t="shared" ref="H24:H39" si="13">G24</f>
        <v>ccoil</v>
      </c>
      <c r="AM24" s="46" t="str">
        <f t="shared" si="11"/>
        <v>apgm</v>
      </c>
    </row>
    <row r="25" spans="1:39" x14ac:dyDescent="0.2">
      <c r="A25" s="46" t="s">
        <v>586</v>
      </c>
      <c r="D25" s="46" t="str">
        <f t="shared" si="3"/>
        <v>amore</v>
      </c>
      <c r="E25" s="46" t="str">
        <f t="shared" si="4"/>
        <v>amore</v>
      </c>
      <c r="G25" s="46" t="str">
        <f t="shared" si="12"/>
        <v>cngas</v>
      </c>
      <c r="H25" s="46" t="str">
        <f t="shared" si="13"/>
        <v>cngas</v>
      </c>
      <c r="AM25" s="46" t="str">
        <f t="shared" si="11"/>
        <v>amore</v>
      </c>
    </row>
    <row r="26" spans="1:39" x14ac:dyDescent="0.2">
      <c r="A26" s="46" t="s">
        <v>561</v>
      </c>
      <c r="D26" s="46" t="str">
        <f t="shared" si="3"/>
        <v>amine</v>
      </c>
      <c r="E26" s="46" t="str">
        <f t="shared" si="4"/>
        <v>amine</v>
      </c>
      <c r="G26" s="46" t="str">
        <f t="shared" si="12"/>
        <v>cpgm</v>
      </c>
      <c r="H26" s="46" t="str">
        <f t="shared" si="13"/>
        <v>cpgm</v>
      </c>
      <c r="AM26" s="46" t="str">
        <f t="shared" si="11"/>
        <v>amine</v>
      </c>
    </row>
    <row r="27" spans="1:39" x14ac:dyDescent="0.2">
      <c r="A27" s="46" t="s">
        <v>732</v>
      </c>
      <c r="D27" s="46" t="str">
        <f t="shared" si="3"/>
        <v>ameat</v>
      </c>
      <c r="E27" s="46" t="str">
        <f t="shared" si="4"/>
        <v>ameat</v>
      </c>
      <c r="G27" s="46" t="str">
        <f t="shared" si="12"/>
        <v>cmore</v>
      </c>
      <c r="H27" s="46" t="str">
        <f t="shared" si="13"/>
        <v>cmore</v>
      </c>
      <c r="AM27" s="46" t="str">
        <f t="shared" si="11"/>
        <v>ameat</v>
      </c>
    </row>
    <row r="28" spans="1:39" x14ac:dyDescent="0.2">
      <c r="A28" s="46" t="s">
        <v>733</v>
      </c>
      <c r="D28" s="46" t="str">
        <f t="shared" si="3"/>
        <v>apfis</v>
      </c>
      <c r="E28" s="46" t="str">
        <f t="shared" si="4"/>
        <v>apfis</v>
      </c>
      <c r="G28" s="46" t="str">
        <f t="shared" si="12"/>
        <v>cmine</v>
      </c>
      <c r="H28" s="46" t="str">
        <f t="shared" si="13"/>
        <v>cmine</v>
      </c>
      <c r="AM28" s="46" t="str">
        <f t="shared" si="11"/>
        <v>apfis</v>
      </c>
    </row>
    <row r="29" spans="1:39" x14ac:dyDescent="0.2">
      <c r="A29" s="46" t="s">
        <v>734</v>
      </c>
      <c r="D29" s="46" t="str">
        <f t="shared" si="3"/>
        <v>avege</v>
      </c>
      <c r="E29" s="46" t="str">
        <f t="shared" si="4"/>
        <v>avege</v>
      </c>
      <c r="G29" s="46" t="str">
        <f t="shared" si="12"/>
        <v>cmeat</v>
      </c>
      <c r="H29" s="46" t="str">
        <f t="shared" si="13"/>
        <v>cmeat</v>
      </c>
      <c r="AM29" s="46" t="str">
        <f t="shared" si="11"/>
        <v>avege</v>
      </c>
    </row>
    <row r="30" spans="1:39" x14ac:dyDescent="0.2">
      <c r="A30" s="46" t="s">
        <v>735</v>
      </c>
      <c r="D30" s="46" t="str">
        <f t="shared" si="3"/>
        <v>afats</v>
      </c>
      <c r="E30" s="46" t="str">
        <f t="shared" si="4"/>
        <v>afats</v>
      </c>
      <c r="G30" s="46" t="str">
        <f t="shared" si="12"/>
        <v>cpfis</v>
      </c>
      <c r="H30" s="46" t="str">
        <f t="shared" si="13"/>
        <v>cpfis</v>
      </c>
      <c r="AM30" s="46" t="str">
        <f t="shared" si="11"/>
        <v>afats</v>
      </c>
    </row>
    <row r="31" spans="1:39" x14ac:dyDescent="0.2">
      <c r="A31" s="46" t="s">
        <v>736</v>
      </c>
      <c r="D31" s="46" t="str">
        <f t="shared" si="3"/>
        <v>adair</v>
      </c>
      <c r="E31" s="46" t="str">
        <f t="shared" si="4"/>
        <v>adair</v>
      </c>
      <c r="G31" s="46" t="str">
        <f t="shared" si="12"/>
        <v>cvege</v>
      </c>
      <c r="H31" s="46" t="str">
        <f t="shared" si="13"/>
        <v>cvege</v>
      </c>
      <c r="AM31" s="46" t="str">
        <f t="shared" si="11"/>
        <v>adair</v>
      </c>
    </row>
    <row r="32" spans="1:39" x14ac:dyDescent="0.2">
      <c r="A32" s="46" t="s">
        <v>737</v>
      </c>
      <c r="D32" s="46" t="str">
        <f t="shared" si="3"/>
        <v>agrai</v>
      </c>
      <c r="E32" s="46" t="str">
        <f t="shared" si="4"/>
        <v>agrai</v>
      </c>
      <c r="G32" s="46" t="str">
        <f t="shared" si="12"/>
        <v>cfats</v>
      </c>
      <c r="H32" s="46" t="str">
        <f t="shared" si="13"/>
        <v>cfats</v>
      </c>
      <c r="AM32" s="46" t="str">
        <f t="shared" si="11"/>
        <v>agrai</v>
      </c>
    </row>
    <row r="33" spans="1:39" x14ac:dyDescent="0.2">
      <c r="A33" s="46" t="s">
        <v>738</v>
      </c>
      <c r="D33" s="46" t="str">
        <f t="shared" si="3"/>
        <v>astar</v>
      </c>
      <c r="E33" s="46" t="str">
        <f t="shared" si="4"/>
        <v>astar</v>
      </c>
      <c r="G33" s="46" t="str">
        <f t="shared" si="12"/>
        <v>cdair</v>
      </c>
      <c r="H33" s="46" t="str">
        <f t="shared" si="13"/>
        <v>cdair</v>
      </c>
      <c r="AM33" s="46" t="str">
        <f t="shared" si="11"/>
        <v>astar</v>
      </c>
    </row>
    <row r="34" spans="1:39" x14ac:dyDescent="0.2">
      <c r="A34" s="46" t="s">
        <v>739</v>
      </c>
      <c r="D34" s="46" t="str">
        <f t="shared" si="3"/>
        <v>afeed</v>
      </c>
      <c r="E34" s="46" t="str">
        <f t="shared" si="4"/>
        <v>afeed</v>
      </c>
      <c r="G34" s="46" t="str">
        <f t="shared" si="12"/>
        <v>cgrai</v>
      </c>
      <c r="H34" s="46" t="str">
        <f t="shared" si="13"/>
        <v>cgrai</v>
      </c>
      <c r="AM34" s="46" t="str">
        <f t="shared" si="11"/>
        <v>afeed</v>
      </c>
    </row>
    <row r="35" spans="1:39" x14ac:dyDescent="0.2">
      <c r="A35" s="46" t="s">
        <v>740</v>
      </c>
      <c r="D35" s="46" t="str">
        <f t="shared" si="3"/>
        <v>abake</v>
      </c>
      <c r="E35" s="46" t="str">
        <f t="shared" si="4"/>
        <v>abake</v>
      </c>
      <c r="G35" s="46" t="str">
        <f t="shared" si="12"/>
        <v>cstar</v>
      </c>
      <c r="H35" s="46" t="str">
        <f t="shared" si="13"/>
        <v>cstar</v>
      </c>
      <c r="AM35" s="46" t="str">
        <f t="shared" si="11"/>
        <v>abake</v>
      </c>
    </row>
    <row r="36" spans="1:39" x14ac:dyDescent="0.2">
      <c r="A36" s="46" t="s">
        <v>741</v>
      </c>
      <c r="D36" s="46" t="str">
        <f t="shared" si="3"/>
        <v>asuga</v>
      </c>
      <c r="E36" s="46" t="str">
        <f t="shared" si="4"/>
        <v>asuga</v>
      </c>
      <c r="G36" s="46" t="str">
        <f t="shared" si="12"/>
        <v>cafee</v>
      </c>
      <c r="H36" s="46" t="str">
        <f t="shared" si="13"/>
        <v>cafee</v>
      </c>
      <c r="AM36" s="46" t="str">
        <f t="shared" si="11"/>
        <v>asuga</v>
      </c>
    </row>
    <row r="37" spans="1:39" x14ac:dyDescent="0.2">
      <c r="A37" s="46" t="s">
        <v>742</v>
      </c>
      <c r="D37" s="46" t="str">
        <f t="shared" si="3"/>
        <v>aconf</v>
      </c>
      <c r="E37" s="46" t="str">
        <f t="shared" si="4"/>
        <v>aconf</v>
      </c>
      <c r="G37" s="46" t="str">
        <f t="shared" si="12"/>
        <v>cbake</v>
      </c>
      <c r="H37" s="46" t="str">
        <f t="shared" si="13"/>
        <v>cbake</v>
      </c>
      <c r="AM37" s="46" t="str">
        <f t="shared" si="11"/>
        <v>aconf</v>
      </c>
    </row>
    <row r="38" spans="1:39" x14ac:dyDescent="0.2">
      <c r="A38" s="46" t="s">
        <v>743</v>
      </c>
      <c r="D38" s="46" t="str">
        <f t="shared" si="3"/>
        <v>apast</v>
      </c>
      <c r="E38" s="46" t="str">
        <f t="shared" si="4"/>
        <v>apast</v>
      </c>
      <c r="G38" s="46" t="str">
        <f t="shared" si="12"/>
        <v>csuga</v>
      </c>
      <c r="H38" s="46" t="str">
        <f t="shared" si="13"/>
        <v>csuga</v>
      </c>
      <c r="AM38" s="46" t="str">
        <f t="shared" si="11"/>
        <v>apast</v>
      </c>
    </row>
    <row r="39" spans="1:39" x14ac:dyDescent="0.2">
      <c r="A39" s="46" t="s">
        <v>744</v>
      </c>
      <c r="D39" s="46" t="str">
        <f t="shared" si="3"/>
        <v>aofoo</v>
      </c>
      <c r="E39" s="46" t="str">
        <f t="shared" si="4"/>
        <v>aofoo</v>
      </c>
      <c r="G39" s="46" t="str">
        <f t="shared" si="12"/>
        <v>cconf</v>
      </c>
      <c r="H39" s="46" t="str">
        <f t="shared" si="13"/>
        <v>cconf</v>
      </c>
      <c r="AM39" s="46" t="str">
        <f t="shared" si="11"/>
        <v>aofoo</v>
      </c>
    </row>
    <row r="40" spans="1:39" x14ac:dyDescent="0.2">
      <c r="A40" s="46" t="s">
        <v>347</v>
      </c>
      <c r="D40" s="46" t="str">
        <f t="shared" si="3"/>
        <v>abevt</v>
      </c>
      <c r="E40" s="46" t="str">
        <f t="shared" si="4"/>
        <v>abevt</v>
      </c>
      <c r="G40" s="46" t="str">
        <f t="shared" si="12"/>
        <v>cpast</v>
      </c>
      <c r="H40" s="46" t="str">
        <f t="shared" ref="H40:H56" si="14">G40</f>
        <v>cpast</v>
      </c>
      <c r="AM40" s="46" t="str">
        <f t="shared" si="11"/>
        <v>abevt</v>
      </c>
    </row>
    <row r="41" spans="1:39" x14ac:dyDescent="0.2">
      <c r="A41" s="46" t="s">
        <v>11</v>
      </c>
      <c r="D41" s="46" t="str">
        <f t="shared" si="3"/>
        <v>atext</v>
      </c>
      <c r="E41" s="46" t="str">
        <f t="shared" si="4"/>
        <v>atext</v>
      </c>
      <c r="G41" s="46" t="str">
        <f t="shared" si="12"/>
        <v>cofoo</v>
      </c>
      <c r="H41" s="46" t="str">
        <f t="shared" si="14"/>
        <v>cofoo</v>
      </c>
      <c r="AM41" s="46" t="str">
        <f t="shared" si="11"/>
        <v>atext</v>
      </c>
    </row>
    <row r="42" spans="1:39" x14ac:dyDescent="0.2">
      <c r="A42" s="46" t="s">
        <v>348</v>
      </c>
      <c r="D42" s="46" t="str">
        <f t="shared" si="3"/>
        <v>aclth</v>
      </c>
      <c r="E42" s="46" t="str">
        <f t="shared" si="4"/>
        <v>aclth</v>
      </c>
      <c r="G42" s="46" t="str">
        <f t="shared" si="12"/>
        <v>cbevt</v>
      </c>
      <c r="H42" s="46" t="str">
        <f t="shared" si="14"/>
        <v>cbevt</v>
      </c>
      <c r="AM42" s="46" t="str">
        <f t="shared" si="11"/>
        <v>aclth</v>
      </c>
    </row>
    <row r="43" spans="1:39" x14ac:dyDescent="0.2">
      <c r="A43" s="46" t="s">
        <v>349</v>
      </c>
      <c r="D43" s="46" t="str">
        <f t="shared" si="3"/>
        <v>aleat</v>
      </c>
      <c r="E43" s="46" t="str">
        <f t="shared" si="4"/>
        <v>aleat</v>
      </c>
      <c r="G43" s="46" t="str">
        <f t="shared" si="12"/>
        <v>ctext</v>
      </c>
      <c r="H43" s="46" t="str">
        <f t="shared" si="14"/>
        <v>ctext</v>
      </c>
      <c r="AM43" s="46" t="str">
        <f t="shared" si="11"/>
        <v>aleat</v>
      </c>
    </row>
    <row r="44" spans="1:39" x14ac:dyDescent="0.2">
      <c r="A44" s="46" t="s">
        <v>350</v>
      </c>
      <c r="D44" s="46" t="str">
        <f t="shared" si="3"/>
        <v>afoot</v>
      </c>
      <c r="E44" s="46" t="str">
        <f t="shared" si="4"/>
        <v>afoot</v>
      </c>
      <c r="G44" s="46" t="str">
        <f t="shared" si="12"/>
        <v>cclth</v>
      </c>
      <c r="H44" s="46" t="str">
        <f t="shared" si="14"/>
        <v>cclth</v>
      </c>
      <c r="AM44" s="46" t="str">
        <f t="shared" si="11"/>
        <v>afoot</v>
      </c>
    </row>
    <row r="45" spans="1:39" x14ac:dyDescent="0.2">
      <c r="A45" s="46" t="s">
        <v>351</v>
      </c>
      <c r="D45" s="46" t="str">
        <f t="shared" si="3"/>
        <v>awood</v>
      </c>
      <c r="E45" s="46" t="str">
        <f t="shared" si="4"/>
        <v>awood</v>
      </c>
      <c r="G45" s="46" t="str">
        <f t="shared" si="12"/>
        <v>cleat</v>
      </c>
      <c r="H45" s="46" t="str">
        <f t="shared" si="14"/>
        <v>cleat</v>
      </c>
      <c r="AM45" s="46" t="str">
        <f t="shared" si="11"/>
        <v>awood</v>
      </c>
    </row>
    <row r="46" spans="1:39" x14ac:dyDescent="0.2">
      <c r="A46" s="46" t="s">
        <v>352</v>
      </c>
      <c r="D46" s="46" t="str">
        <f t="shared" si="3"/>
        <v>apapr</v>
      </c>
      <c r="E46" s="46" t="str">
        <f t="shared" si="4"/>
        <v>apapr</v>
      </c>
      <c r="G46" s="46" t="str">
        <f t="shared" si="12"/>
        <v>cfoot</v>
      </c>
      <c r="H46" s="46" t="str">
        <f t="shared" si="14"/>
        <v>cfoot</v>
      </c>
      <c r="AM46" s="46" t="str">
        <f t="shared" si="11"/>
        <v>apapr</v>
      </c>
    </row>
    <row r="47" spans="1:39" x14ac:dyDescent="0.2">
      <c r="A47" s="46" t="s">
        <v>353</v>
      </c>
      <c r="D47" s="46" t="str">
        <f t="shared" si="3"/>
        <v>aprnt</v>
      </c>
      <c r="E47" s="46" t="str">
        <f t="shared" si="4"/>
        <v>aprnt</v>
      </c>
      <c r="G47" s="46" t="str">
        <f t="shared" si="12"/>
        <v>cwood</v>
      </c>
      <c r="H47" s="46" t="str">
        <f t="shared" si="14"/>
        <v>cwood</v>
      </c>
      <c r="AM47" s="46" t="str">
        <f t="shared" si="11"/>
        <v>aprnt</v>
      </c>
    </row>
    <row r="48" spans="1:39" x14ac:dyDescent="0.2">
      <c r="A48" s="46" t="s">
        <v>12</v>
      </c>
      <c r="D48" s="46" t="str">
        <f t="shared" si="3"/>
        <v>apetr</v>
      </c>
      <c r="E48" s="46" t="str">
        <f t="shared" si="4"/>
        <v>apetr</v>
      </c>
      <c r="G48" s="46" t="str">
        <f t="shared" si="12"/>
        <v>cpapr</v>
      </c>
      <c r="H48" s="46" t="str">
        <f t="shared" si="14"/>
        <v>cpapr</v>
      </c>
      <c r="AM48" s="46" t="str">
        <f t="shared" si="11"/>
        <v>apetr</v>
      </c>
    </row>
    <row r="49" spans="1:39" x14ac:dyDescent="0.2">
      <c r="A49" s="46" t="s">
        <v>574</v>
      </c>
      <c r="D49" s="46" t="str">
        <f t="shared" si="3"/>
        <v>ahydr</v>
      </c>
      <c r="E49" s="46" t="str">
        <f t="shared" si="4"/>
        <v>ahydr</v>
      </c>
      <c r="G49" s="46" t="str">
        <f t="shared" si="12"/>
        <v>cprnt</v>
      </c>
      <c r="H49" s="46" t="str">
        <f t="shared" si="14"/>
        <v>cprnt</v>
      </c>
      <c r="AM49" s="46" t="str">
        <f t="shared" si="11"/>
        <v>ahydr</v>
      </c>
    </row>
    <row r="50" spans="1:39" x14ac:dyDescent="0.2">
      <c r="A50" s="46" t="s">
        <v>1349</v>
      </c>
      <c r="D50" s="46" t="str">
        <f t="shared" si="3"/>
        <v>aammo</v>
      </c>
      <c r="E50" s="46" t="str">
        <f t="shared" si="4"/>
        <v>aammo</v>
      </c>
      <c r="G50" s="46" t="str">
        <f t="shared" si="12"/>
        <v>cpetr-p</v>
      </c>
      <c r="H50" s="46" t="str">
        <f t="shared" si="14"/>
        <v>cpetr-p</v>
      </c>
      <c r="AM50" s="46" t="str">
        <f t="shared" si="11"/>
        <v>aammo</v>
      </c>
    </row>
    <row r="51" spans="1:39" x14ac:dyDescent="0.2">
      <c r="A51" s="46" t="s">
        <v>354</v>
      </c>
      <c r="D51" s="46" t="str">
        <f t="shared" si="3"/>
        <v>abchm</v>
      </c>
      <c r="E51" s="46" t="str">
        <f t="shared" si="4"/>
        <v>abchm</v>
      </c>
      <c r="G51" s="46" t="str">
        <f t="shared" si="12"/>
        <v>cpetr-d</v>
      </c>
      <c r="H51" s="46" t="str">
        <f t="shared" si="14"/>
        <v>cpetr-d</v>
      </c>
      <c r="AM51" s="46" t="str">
        <f t="shared" si="11"/>
        <v>abchm</v>
      </c>
    </row>
    <row r="52" spans="1:39" x14ac:dyDescent="0.2">
      <c r="A52" s="46" t="s">
        <v>355</v>
      </c>
      <c r="D52" s="46" t="str">
        <f t="shared" si="3"/>
        <v>aochm</v>
      </c>
      <c r="E52" s="46" t="str">
        <f t="shared" ref="E52:E58" si="15">D52</f>
        <v>aochm</v>
      </c>
      <c r="G52" s="46" t="str">
        <f t="shared" si="12"/>
        <v>cpetr-h</v>
      </c>
      <c r="H52" s="46" t="str">
        <f t="shared" si="14"/>
        <v>cpetr-h</v>
      </c>
      <c r="AM52" s="46" t="str">
        <f t="shared" si="11"/>
        <v>aochm</v>
      </c>
    </row>
    <row r="53" spans="1:39" x14ac:dyDescent="0.2">
      <c r="A53" s="46" t="s">
        <v>356</v>
      </c>
      <c r="D53" s="46" t="str">
        <f t="shared" si="3"/>
        <v>arubb</v>
      </c>
      <c r="E53" s="46" t="str">
        <f t="shared" si="15"/>
        <v>arubb</v>
      </c>
      <c r="G53" s="46" t="str">
        <f t="shared" si="12"/>
        <v>cpetr-k</v>
      </c>
      <c r="H53" s="46" t="str">
        <f t="shared" si="14"/>
        <v>cpetr-k</v>
      </c>
      <c r="AM53" s="46" t="str">
        <f t="shared" si="11"/>
        <v>arubb</v>
      </c>
    </row>
    <row r="54" spans="1:39" x14ac:dyDescent="0.2">
      <c r="A54" s="46" t="s">
        <v>357</v>
      </c>
      <c r="D54" s="46" t="str">
        <f t="shared" si="3"/>
        <v>aplas</v>
      </c>
      <c r="E54" s="46" t="str">
        <f t="shared" si="15"/>
        <v>aplas</v>
      </c>
      <c r="G54" s="46" t="str">
        <f t="shared" si="12"/>
        <v>cpetr-l</v>
      </c>
      <c r="H54" s="46" t="str">
        <f t="shared" si="14"/>
        <v>cpetr-l</v>
      </c>
      <c r="AM54" s="46" t="str">
        <f t="shared" si="11"/>
        <v>aplas</v>
      </c>
    </row>
    <row r="55" spans="1:39" x14ac:dyDescent="0.2">
      <c r="A55" s="46" t="s">
        <v>13</v>
      </c>
      <c r="D55" s="46" t="str">
        <f t="shared" si="3"/>
        <v>anmet</v>
      </c>
      <c r="E55" s="46" t="str">
        <f t="shared" si="15"/>
        <v>anmet</v>
      </c>
      <c r="G55" s="46" t="str">
        <f t="shared" si="12"/>
        <v>chydr</v>
      </c>
      <c r="H55" s="46" t="str">
        <f t="shared" si="14"/>
        <v>chydr</v>
      </c>
      <c r="AM55" s="46" t="str">
        <f t="shared" si="11"/>
        <v>anmet</v>
      </c>
    </row>
    <row r="56" spans="1:39" x14ac:dyDescent="0.2">
      <c r="A56" s="46" t="s">
        <v>359</v>
      </c>
      <c r="D56" s="46" t="str">
        <f t="shared" si="3"/>
        <v>airon</v>
      </c>
      <c r="E56" s="46" t="str">
        <f t="shared" si="15"/>
        <v>airon</v>
      </c>
      <c r="G56" s="46" t="str">
        <f t="shared" ref="G56:G87" si="16">A133</f>
        <v>cammo</v>
      </c>
      <c r="H56" s="46" t="str">
        <f t="shared" si="14"/>
        <v>cammo</v>
      </c>
      <c r="AM56" s="46" t="str">
        <f t="shared" si="11"/>
        <v>airon</v>
      </c>
    </row>
    <row r="57" spans="1:39" x14ac:dyDescent="0.2">
      <c r="A57" s="46" t="s">
        <v>360</v>
      </c>
      <c r="D57" s="46" t="str">
        <f t="shared" si="3"/>
        <v>anfrm</v>
      </c>
      <c r="E57" s="46" t="str">
        <f t="shared" si="15"/>
        <v>anfrm</v>
      </c>
      <c r="G57" s="46" t="str">
        <f t="shared" si="16"/>
        <v>cbchm</v>
      </c>
      <c r="H57" s="46" t="str">
        <f t="shared" ref="H57:H58" si="17">G57</f>
        <v>cbchm</v>
      </c>
      <c r="AM57" s="46" t="str">
        <f t="shared" si="11"/>
        <v>anfrm</v>
      </c>
    </row>
    <row r="58" spans="1:39" x14ac:dyDescent="0.2">
      <c r="A58" s="46" t="s">
        <v>361</v>
      </c>
      <c r="D58" s="46" t="str">
        <f t="shared" si="3"/>
        <v>ametp</v>
      </c>
      <c r="E58" s="46" t="str">
        <f t="shared" si="15"/>
        <v>ametp</v>
      </c>
      <c r="G58" s="46" t="str">
        <f t="shared" si="16"/>
        <v>cochm</v>
      </c>
      <c r="H58" s="46" t="str">
        <f t="shared" si="17"/>
        <v>cochm</v>
      </c>
      <c r="AM58" s="46" t="str">
        <f t="shared" si="11"/>
        <v>ametp</v>
      </c>
    </row>
    <row r="59" spans="1:39" x14ac:dyDescent="0.2">
      <c r="A59" s="46" t="s">
        <v>14</v>
      </c>
      <c r="D59" s="46" t="str">
        <f t="shared" si="3"/>
        <v>amach</v>
      </c>
      <c r="E59" s="46" t="str">
        <f t="shared" ref="E59:E80" si="18">D59</f>
        <v>amach</v>
      </c>
      <c r="G59" s="46" t="str">
        <f t="shared" si="16"/>
        <v>crubb</v>
      </c>
      <c r="H59" s="46" t="str">
        <f t="shared" ref="H59:H80" si="19">G59</f>
        <v>crubb</v>
      </c>
      <c r="AM59" s="46" t="str">
        <f t="shared" si="11"/>
        <v>amach</v>
      </c>
    </row>
    <row r="60" spans="1:39" x14ac:dyDescent="0.2">
      <c r="A60" s="46" t="s">
        <v>1350</v>
      </c>
      <c r="D60" s="46" t="str">
        <f t="shared" si="3"/>
        <v>afcel</v>
      </c>
      <c r="E60" s="46" t="str">
        <f t="shared" si="18"/>
        <v>afcel</v>
      </c>
      <c r="G60" s="46" t="str">
        <f t="shared" si="16"/>
        <v>cplas</v>
      </c>
      <c r="H60" s="46" t="str">
        <f t="shared" si="19"/>
        <v>cplas</v>
      </c>
      <c r="AM60" s="46" t="str">
        <f t="shared" si="11"/>
        <v>afcel</v>
      </c>
    </row>
    <row r="61" spans="1:39" x14ac:dyDescent="0.2">
      <c r="A61" s="46" t="s">
        <v>1351</v>
      </c>
      <c r="D61" s="46" t="str">
        <f t="shared" si="3"/>
        <v>aelct</v>
      </c>
      <c r="E61" s="46" t="str">
        <f t="shared" si="18"/>
        <v>aelct</v>
      </c>
      <c r="G61" s="46" t="str">
        <f t="shared" si="16"/>
        <v>cnmet</v>
      </c>
      <c r="H61" s="46" t="str">
        <f t="shared" si="19"/>
        <v>cnmet</v>
      </c>
      <c r="AM61" s="46" t="str">
        <f t="shared" si="11"/>
        <v>aelct</v>
      </c>
    </row>
    <row r="62" spans="1:39" x14ac:dyDescent="0.2">
      <c r="A62" s="46" t="s">
        <v>362</v>
      </c>
      <c r="D62" s="46" t="str">
        <f t="shared" si="3"/>
        <v>aemch</v>
      </c>
      <c r="E62" s="46" t="str">
        <f t="shared" si="18"/>
        <v>aemch</v>
      </c>
      <c r="G62" s="46" t="str">
        <f t="shared" si="16"/>
        <v>ciron</v>
      </c>
      <c r="H62" s="46" t="str">
        <f t="shared" si="19"/>
        <v>ciron</v>
      </c>
      <c r="AM62" s="46" t="str">
        <f t="shared" si="11"/>
        <v>aemch</v>
      </c>
    </row>
    <row r="63" spans="1:39" x14ac:dyDescent="0.2">
      <c r="A63" s="46" t="s">
        <v>363</v>
      </c>
      <c r="D63" s="46" t="str">
        <f t="shared" si="3"/>
        <v>asequ</v>
      </c>
      <c r="E63" s="46" t="str">
        <f t="shared" si="18"/>
        <v>asequ</v>
      </c>
      <c r="G63" s="46" t="str">
        <f t="shared" si="16"/>
        <v>cnfrm</v>
      </c>
      <c r="H63" s="46" t="str">
        <f t="shared" si="19"/>
        <v>cnfrm</v>
      </c>
      <c r="AM63" s="46" t="str">
        <f t="shared" si="11"/>
        <v>asequ</v>
      </c>
    </row>
    <row r="64" spans="1:39" x14ac:dyDescent="0.2">
      <c r="A64" s="46" t="s">
        <v>15</v>
      </c>
      <c r="D64" s="46" t="str">
        <f t="shared" si="3"/>
        <v>avehi</v>
      </c>
      <c r="E64" s="46" t="str">
        <f t="shared" si="18"/>
        <v>avehi</v>
      </c>
      <c r="G64" s="46" t="str">
        <f t="shared" si="16"/>
        <v>cmetp</v>
      </c>
      <c r="H64" s="46" t="str">
        <f t="shared" si="19"/>
        <v>cmetp</v>
      </c>
      <c r="AM64" s="46" t="str">
        <f t="shared" si="11"/>
        <v>avehi</v>
      </c>
    </row>
    <row r="65" spans="1:39" x14ac:dyDescent="0.2">
      <c r="A65" s="46" t="s">
        <v>364</v>
      </c>
      <c r="D65" s="46" t="str">
        <f t="shared" si="3"/>
        <v>atequ</v>
      </c>
      <c r="E65" s="46" t="str">
        <f t="shared" si="18"/>
        <v>atequ</v>
      </c>
      <c r="G65" s="46" t="str">
        <f t="shared" si="16"/>
        <v>cmach</v>
      </c>
      <c r="H65" s="46" t="str">
        <f t="shared" si="19"/>
        <v>cmach</v>
      </c>
      <c r="AM65" s="46" t="str">
        <f t="shared" si="11"/>
        <v>atequ</v>
      </c>
    </row>
    <row r="66" spans="1:39" x14ac:dyDescent="0.2">
      <c r="A66" s="46" t="s">
        <v>365</v>
      </c>
      <c r="D66" s="46" t="str">
        <f t="shared" si="3"/>
        <v>afurn</v>
      </c>
      <c r="E66" s="46" t="str">
        <f t="shared" si="18"/>
        <v>afurn</v>
      </c>
      <c r="G66" s="46" t="str">
        <f t="shared" si="16"/>
        <v>cfcel</v>
      </c>
      <c r="H66" s="46" t="str">
        <f t="shared" si="19"/>
        <v>cfcel</v>
      </c>
      <c r="AM66" s="46" t="str">
        <f t="shared" si="11"/>
        <v>afurn</v>
      </c>
    </row>
    <row r="67" spans="1:39" x14ac:dyDescent="0.2">
      <c r="A67" s="46" t="s">
        <v>16</v>
      </c>
      <c r="D67" s="46" t="str">
        <f t="shared" si="3"/>
        <v>aoman</v>
      </c>
      <c r="E67" s="46" t="str">
        <f t="shared" si="18"/>
        <v>aoman</v>
      </c>
      <c r="G67" s="46" t="str">
        <f t="shared" si="16"/>
        <v>celct</v>
      </c>
      <c r="H67" s="46" t="str">
        <f t="shared" si="19"/>
        <v>celct</v>
      </c>
      <c r="AM67" s="46" t="str">
        <f t="shared" si="11"/>
        <v>aoman</v>
      </c>
    </row>
    <row r="68" spans="1:39" x14ac:dyDescent="0.2">
      <c r="A68" s="46" t="s">
        <v>17</v>
      </c>
      <c r="D68" s="46" t="str">
        <f t="shared" si="3"/>
        <v>aelec</v>
      </c>
      <c r="E68" s="46" t="str">
        <f t="shared" si="18"/>
        <v>aelec</v>
      </c>
      <c r="G68" s="46" t="str">
        <f t="shared" si="16"/>
        <v>cemch</v>
      </c>
      <c r="H68" s="46" t="str">
        <f t="shared" si="19"/>
        <v>cemch</v>
      </c>
      <c r="AM68" s="46" t="str">
        <f t="shared" si="11"/>
        <v>aelec</v>
      </c>
    </row>
    <row r="69" spans="1:39" x14ac:dyDescent="0.2">
      <c r="A69" s="46" t="s">
        <v>18</v>
      </c>
      <c r="D69" s="46" t="str">
        <f t="shared" si="3"/>
        <v>awatr</v>
      </c>
      <c r="E69" s="46" t="str">
        <f t="shared" si="18"/>
        <v>awatr</v>
      </c>
      <c r="G69" s="46" t="str">
        <f t="shared" si="16"/>
        <v>csequ</v>
      </c>
      <c r="H69" s="46" t="str">
        <f t="shared" si="19"/>
        <v>csequ</v>
      </c>
      <c r="AM69" s="46" t="str">
        <f t="shared" si="11"/>
        <v>awatr</v>
      </c>
    </row>
    <row r="70" spans="1:39" x14ac:dyDescent="0.2">
      <c r="A70" s="46" t="s">
        <v>19</v>
      </c>
      <c r="D70" s="46" t="str">
        <f t="shared" si="3"/>
        <v>acons</v>
      </c>
      <c r="E70" s="46" t="str">
        <f t="shared" si="18"/>
        <v>acons</v>
      </c>
      <c r="G70" s="46" t="str">
        <f t="shared" si="16"/>
        <v>cvehi</v>
      </c>
      <c r="H70" s="46" t="str">
        <f t="shared" si="19"/>
        <v>cvehi</v>
      </c>
      <c r="AM70" s="46" t="str">
        <f t="shared" si="11"/>
        <v>acons</v>
      </c>
    </row>
    <row r="71" spans="1:39" x14ac:dyDescent="0.2">
      <c r="A71" s="46" t="s">
        <v>20</v>
      </c>
      <c r="D71" s="46" t="str">
        <f t="shared" si="3"/>
        <v>atrad</v>
      </c>
      <c r="E71" s="46" t="str">
        <f t="shared" si="18"/>
        <v>atrad</v>
      </c>
      <c r="G71" s="46" t="str">
        <f t="shared" si="16"/>
        <v>ctequ</v>
      </c>
      <c r="H71" s="46" t="str">
        <f t="shared" si="19"/>
        <v>ctequ</v>
      </c>
      <c r="AM71" s="46" t="str">
        <f t="shared" si="11"/>
        <v>atrad</v>
      </c>
    </row>
    <row r="72" spans="1:39" x14ac:dyDescent="0.2">
      <c r="A72" s="46" t="s">
        <v>366</v>
      </c>
      <c r="D72" s="46" t="str">
        <f t="shared" ref="D72:D83" si="20">A72</f>
        <v>ahotl</v>
      </c>
      <c r="E72" s="46" t="str">
        <f t="shared" si="18"/>
        <v>ahotl</v>
      </c>
      <c r="G72" s="46" t="str">
        <f t="shared" si="16"/>
        <v>cfurn</v>
      </c>
      <c r="H72" s="46" t="str">
        <f t="shared" si="19"/>
        <v>cfurn</v>
      </c>
      <c r="AM72" s="46" t="str">
        <f t="shared" ref="AM72:AM83" si="21">D72</f>
        <v>ahotl</v>
      </c>
    </row>
    <row r="73" spans="1:39" x14ac:dyDescent="0.2">
      <c r="A73" s="46" t="s">
        <v>704</v>
      </c>
      <c r="D73" s="46" t="str">
        <f t="shared" si="20"/>
        <v>altrp-p</v>
      </c>
      <c r="E73" s="46" t="str">
        <f t="shared" si="18"/>
        <v>altrp-p</v>
      </c>
      <c r="G73" s="46" t="str">
        <f t="shared" si="16"/>
        <v>coman</v>
      </c>
      <c r="H73" s="46" t="str">
        <f t="shared" si="19"/>
        <v>coman</v>
      </c>
      <c r="AM73" s="46" t="str">
        <f t="shared" si="21"/>
        <v>altrp-p</v>
      </c>
    </row>
    <row r="74" spans="1:39" x14ac:dyDescent="0.2">
      <c r="A74" s="46" t="s">
        <v>705</v>
      </c>
      <c r="D74" s="46" t="str">
        <f t="shared" si="20"/>
        <v>altrp-f</v>
      </c>
      <c r="E74" s="46" t="str">
        <f t="shared" si="18"/>
        <v>altrp-f</v>
      </c>
      <c r="G74" s="46" t="str">
        <f t="shared" si="16"/>
        <v>celec</v>
      </c>
      <c r="H74" s="46" t="str">
        <f t="shared" si="19"/>
        <v>celec</v>
      </c>
      <c r="AM74" s="46" t="str">
        <f t="shared" si="21"/>
        <v>altrp-f</v>
      </c>
    </row>
    <row r="75" spans="1:39" x14ac:dyDescent="0.2">
      <c r="A75" s="46" t="s">
        <v>745</v>
      </c>
      <c r="D75" s="46" t="str">
        <f t="shared" si="20"/>
        <v>aotrp-p</v>
      </c>
      <c r="E75" s="46" t="str">
        <f t="shared" si="18"/>
        <v>aotrp-p</v>
      </c>
      <c r="G75" s="46" t="str">
        <f t="shared" si="16"/>
        <v>cwatr</v>
      </c>
      <c r="H75" s="46" t="str">
        <f t="shared" si="19"/>
        <v>cwatr</v>
      </c>
      <c r="AM75" s="46" t="str">
        <f t="shared" si="21"/>
        <v>aotrp-p</v>
      </c>
    </row>
    <row r="76" spans="1:39" x14ac:dyDescent="0.2">
      <c r="A76" s="46" t="s">
        <v>746</v>
      </c>
      <c r="D76" s="46" t="str">
        <f t="shared" si="20"/>
        <v>aotrp-f</v>
      </c>
      <c r="E76" s="46" t="str">
        <f t="shared" si="18"/>
        <v>aotrp-f</v>
      </c>
      <c r="G76" s="46" t="str">
        <f t="shared" si="16"/>
        <v>ccons</v>
      </c>
      <c r="H76" s="46" t="str">
        <f t="shared" si="19"/>
        <v>ccons</v>
      </c>
      <c r="AM76" s="46" t="str">
        <f t="shared" si="21"/>
        <v>aotrp-f</v>
      </c>
    </row>
    <row r="77" spans="1:39" x14ac:dyDescent="0.2">
      <c r="A77" s="46" t="s">
        <v>718</v>
      </c>
      <c r="D77" s="46" t="str">
        <f t="shared" si="20"/>
        <v>aprtr</v>
      </c>
      <c r="E77" s="46" t="str">
        <f t="shared" si="18"/>
        <v>aprtr</v>
      </c>
      <c r="G77" s="46" t="str">
        <f t="shared" si="16"/>
        <v>ctrad</v>
      </c>
      <c r="H77" s="46" t="str">
        <f t="shared" si="19"/>
        <v>ctrad</v>
      </c>
      <c r="AM77" s="46" t="str">
        <f t="shared" si="21"/>
        <v>aprtr</v>
      </c>
    </row>
    <row r="78" spans="1:39" x14ac:dyDescent="0.2">
      <c r="A78" s="46" t="s">
        <v>562</v>
      </c>
      <c r="D78" s="46" t="str">
        <f t="shared" si="20"/>
        <v>atrps</v>
      </c>
      <c r="E78" s="46" t="str">
        <f t="shared" si="18"/>
        <v>atrps</v>
      </c>
      <c r="G78" s="46" t="str">
        <f t="shared" si="16"/>
        <v>chotl</v>
      </c>
      <c r="H78" s="46" t="str">
        <f t="shared" si="19"/>
        <v>chotl</v>
      </c>
      <c r="AM78" s="46" t="str">
        <f t="shared" si="21"/>
        <v>atrps</v>
      </c>
    </row>
    <row r="79" spans="1:39" x14ac:dyDescent="0.2">
      <c r="A79" s="46" t="s">
        <v>22</v>
      </c>
      <c r="D79" s="46" t="str">
        <f t="shared" si="20"/>
        <v>acomm</v>
      </c>
      <c r="E79" s="46" t="str">
        <f t="shared" si="18"/>
        <v>acomm</v>
      </c>
      <c r="G79" s="46" t="str">
        <f t="shared" si="16"/>
        <v>cptrp-l</v>
      </c>
      <c r="H79" s="46" t="str">
        <f t="shared" si="19"/>
        <v>cptrp-l</v>
      </c>
      <c r="AM79" s="46" t="str">
        <f t="shared" si="21"/>
        <v>acomm</v>
      </c>
    </row>
    <row r="80" spans="1:39" x14ac:dyDescent="0.2">
      <c r="A80" s="46" t="s">
        <v>23</v>
      </c>
      <c r="D80" s="46" t="str">
        <f t="shared" si="20"/>
        <v>afsrv</v>
      </c>
      <c r="E80" s="46" t="str">
        <f t="shared" si="18"/>
        <v>afsrv</v>
      </c>
      <c r="G80" s="46" t="str">
        <f t="shared" si="16"/>
        <v>cftrp-l</v>
      </c>
      <c r="H80" s="46" t="str">
        <f t="shared" si="19"/>
        <v>cftrp-l</v>
      </c>
      <c r="AM80" s="46" t="str">
        <f t="shared" si="21"/>
        <v>afsrv</v>
      </c>
    </row>
    <row r="81" spans="1:39" x14ac:dyDescent="0.2">
      <c r="A81" s="46" t="s">
        <v>367</v>
      </c>
      <c r="D81" s="46" t="str">
        <f t="shared" si="20"/>
        <v>absrv</v>
      </c>
      <c r="E81" s="46" t="str">
        <f t="shared" ref="E81:E83" si="22">D81</f>
        <v>absrv</v>
      </c>
      <c r="G81" s="46" t="str">
        <f t="shared" si="16"/>
        <v>cptrp-o</v>
      </c>
      <c r="H81" s="46" t="str">
        <f t="shared" ref="H81:H90" si="23">G81</f>
        <v>cptrp-o</v>
      </c>
      <c r="AM81" s="46" t="str">
        <f t="shared" si="21"/>
        <v>absrv</v>
      </c>
    </row>
    <row r="82" spans="1:39" x14ac:dyDescent="0.2">
      <c r="A82" s="46" t="s">
        <v>24</v>
      </c>
      <c r="D82" s="46" t="str">
        <f t="shared" si="20"/>
        <v>agsrv</v>
      </c>
      <c r="E82" s="46" t="str">
        <f t="shared" si="22"/>
        <v>agsrv</v>
      </c>
      <c r="G82" s="46" t="str">
        <f t="shared" si="16"/>
        <v>cftrp-o</v>
      </c>
      <c r="H82" s="46" t="str">
        <f t="shared" si="23"/>
        <v>cftrp-o</v>
      </c>
      <c r="AM82" s="46" t="str">
        <f t="shared" si="21"/>
        <v>agsrv</v>
      </c>
    </row>
    <row r="83" spans="1:39" x14ac:dyDescent="0.2">
      <c r="A83" s="46" t="s">
        <v>368</v>
      </c>
      <c r="D83" s="46" t="str">
        <f t="shared" si="20"/>
        <v>aosrv</v>
      </c>
      <c r="E83" s="46" t="str">
        <f t="shared" si="22"/>
        <v>aosrv</v>
      </c>
      <c r="G83" s="46" t="str">
        <f t="shared" si="16"/>
        <v>cprtr</v>
      </c>
      <c r="H83" s="46" t="str">
        <f t="shared" si="23"/>
        <v>cprtr</v>
      </c>
      <c r="AM83" s="46" t="str">
        <f t="shared" si="21"/>
        <v>aosrv</v>
      </c>
    </row>
    <row r="84" spans="1:39" x14ac:dyDescent="0.2">
      <c r="A84" s="46" t="s">
        <v>747</v>
      </c>
      <c r="B84" s="90" t="s">
        <v>114</v>
      </c>
      <c r="G84" s="46" t="str">
        <f t="shared" si="16"/>
        <v>ctrps</v>
      </c>
      <c r="H84" s="46" t="str">
        <f t="shared" si="23"/>
        <v>ctrps</v>
      </c>
    </row>
    <row r="85" spans="1:39" x14ac:dyDescent="0.2">
      <c r="A85" s="46" t="s">
        <v>748</v>
      </c>
      <c r="G85" s="46" t="str">
        <f t="shared" si="16"/>
        <v>ccomm</v>
      </c>
      <c r="H85" s="46" t="str">
        <f t="shared" si="23"/>
        <v>ccomm</v>
      </c>
    </row>
    <row r="86" spans="1:39" x14ac:dyDescent="0.2">
      <c r="A86" s="46" t="s">
        <v>749</v>
      </c>
      <c r="G86" s="46" t="str">
        <f t="shared" si="16"/>
        <v>cfsrv</v>
      </c>
      <c r="H86" s="46" t="str">
        <f t="shared" si="23"/>
        <v>cfsrv</v>
      </c>
    </row>
    <row r="87" spans="1:39" x14ac:dyDescent="0.2">
      <c r="A87" s="46" t="s">
        <v>750</v>
      </c>
      <c r="G87" s="46" t="str">
        <f t="shared" si="16"/>
        <v>cbsrv</v>
      </c>
      <c r="H87" s="46" t="str">
        <f t="shared" si="23"/>
        <v>cbsrv</v>
      </c>
    </row>
    <row r="88" spans="1:39" x14ac:dyDescent="0.2">
      <c r="A88" s="46" t="s">
        <v>751</v>
      </c>
      <c r="G88" s="46" t="str">
        <f t="shared" ref="G88:G90" si="24">A165</f>
        <v>cgsrv</v>
      </c>
      <c r="H88" s="46" t="str">
        <f t="shared" si="23"/>
        <v>cgsrv</v>
      </c>
    </row>
    <row r="89" spans="1:39" x14ac:dyDescent="0.2">
      <c r="A89" s="46" t="s">
        <v>752</v>
      </c>
      <c r="G89" s="46" t="str">
        <f t="shared" si="24"/>
        <v>cosrv</v>
      </c>
      <c r="H89" s="46" t="str">
        <f t="shared" si="23"/>
        <v>cosrv</v>
      </c>
    </row>
    <row r="90" spans="1:39" x14ac:dyDescent="0.2">
      <c r="A90" s="46" t="s">
        <v>753</v>
      </c>
      <c r="G90" s="46" t="str">
        <f t="shared" si="24"/>
        <v>cimpt</v>
      </c>
      <c r="H90" s="46" t="str">
        <f t="shared" si="23"/>
        <v>cimpt</v>
      </c>
    </row>
    <row r="91" spans="1:39" x14ac:dyDescent="0.2">
      <c r="A91" s="46" t="s">
        <v>754</v>
      </c>
    </row>
    <row r="92" spans="1:39" x14ac:dyDescent="0.2">
      <c r="A92" s="46" t="s">
        <v>755</v>
      </c>
    </row>
    <row r="93" spans="1:39" x14ac:dyDescent="0.2">
      <c r="A93" s="46" t="s">
        <v>756</v>
      </c>
    </row>
    <row r="94" spans="1:39" x14ac:dyDescent="0.2">
      <c r="A94" s="46" t="s">
        <v>757</v>
      </c>
    </row>
    <row r="95" spans="1:39" x14ac:dyDescent="0.2">
      <c r="A95" s="46" t="s">
        <v>758</v>
      </c>
    </row>
    <row r="96" spans="1:39" x14ac:dyDescent="0.2">
      <c r="A96" s="46" t="s">
        <v>405</v>
      </c>
    </row>
    <row r="97" spans="1:1" x14ac:dyDescent="0.2">
      <c r="A97" s="46" t="s">
        <v>406</v>
      </c>
    </row>
    <row r="98" spans="1:1" x14ac:dyDescent="0.2">
      <c r="A98" s="46" t="s">
        <v>550</v>
      </c>
    </row>
    <row r="99" spans="1:1" x14ac:dyDescent="0.2">
      <c r="A99" s="46" t="s">
        <v>551</v>
      </c>
    </row>
    <row r="100" spans="1:1" x14ac:dyDescent="0.2">
      <c r="A100" s="46" t="s">
        <v>1374</v>
      </c>
    </row>
    <row r="101" spans="1:1" x14ac:dyDescent="0.2">
      <c r="A101" s="46" t="s">
        <v>326</v>
      </c>
    </row>
    <row r="102" spans="1:1" x14ac:dyDescent="0.2">
      <c r="A102" s="46" t="s">
        <v>411</v>
      </c>
    </row>
    <row r="103" spans="1:1" x14ac:dyDescent="0.2">
      <c r="A103" s="46" t="s">
        <v>1352</v>
      </c>
    </row>
    <row r="104" spans="1:1" x14ac:dyDescent="0.2">
      <c r="A104" s="46" t="s">
        <v>587</v>
      </c>
    </row>
    <row r="105" spans="1:1" x14ac:dyDescent="0.2">
      <c r="A105" s="46" t="s">
        <v>563</v>
      </c>
    </row>
    <row r="106" spans="1:1" x14ac:dyDescent="0.2">
      <c r="A106" s="46" t="s">
        <v>759</v>
      </c>
    </row>
    <row r="107" spans="1:1" x14ac:dyDescent="0.2">
      <c r="A107" s="46" t="s">
        <v>760</v>
      </c>
    </row>
    <row r="108" spans="1:1" x14ac:dyDescent="0.2">
      <c r="A108" s="46" t="s">
        <v>761</v>
      </c>
    </row>
    <row r="109" spans="1:1" x14ac:dyDescent="0.2">
      <c r="A109" s="46" t="s">
        <v>762</v>
      </c>
    </row>
    <row r="110" spans="1:1" x14ac:dyDescent="0.2">
      <c r="A110" s="46" t="s">
        <v>763</v>
      </c>
    </row>
    <row r="111" spans="1:1" x14ac:dyDescent="0.2">
      <c r="A111" s="46" t="s">
        <v>764</v>
      </c>
    </row>
    <row r="112" spans="1:1" x14ac:dyDescent="0.2">
      <c r="A112" s="46" t="s">
        <v>765</v>
      </c>
    </row>
    <row r="113" spans="1:1" x14ac:dyDescent="0.2">
      <c r="A113" s="46" t="s">
        <v>766</v>
      </c>
    </row>
    <row r="114" spans="1:1" x14ac:dyDescent="0.2">
      <c r="A114" s="46" t="s">
        <v>767</v>
      </c>
    </row>
    <row r="115" spans="1:1" x14ac:dyDescent="0.2">
      <c r="A115" s="46" t="s">
        <v>768</v>
      </c>
    </row>
    <row r="116" spans="1:1" x14ac:dyDescent="0.2">
      <c r="A116" s="46" t="s">
        <v>769</v>
      </c>
    </row>
    <row r="117" spans="1:1" x14ac:dyDescent="0.2">
      <c r="A117" s="46" t="s">
        <v>770</v>
      </c>
    </row>
    <row r="118" spans="1:1" x14ac:dyDescent="0.2">
      <c r="A118" s="46" t="s">
        <v>771</v>
      </c>
    </row>
    <row r="119" spans="1:1" x14ac:dyDescent="0.2">
      <c r="A119" s="46" t="s">
        <v>369</v>
      </c>
    </row>
    <row r="120" spans="1:1" x14ac:dyDescent="0.2">
      <c r="A120" s="46" t="s">
        <v>29</v>
      </c>
    </row>
    <row r="121" spans="1:1" x14ac:dyDescent="0.2">
      <c r="A121" s="46" t="s">
        <v>370</v>
      </c>
    </row>
    <row r="122" spans="1:1" x14ac:dyDescent="0.2">
      <c r="A122" s="46" t="s">
        <v>371</v>
      </c>
    </row>
    <row r="123" spans="1:1" x14ac:dyDescent="0.2">
      <c r="A123" s="46" t="s">
        <v>372</v>
      </c>
    </row>
    <row r="124" spans="1:1" x14ac:dyDescent="0.2">
      <c r="A124" s="46" t="s">
        <v>373</v>
      </c>
    </row>
    <row r="125" spans="1:1" x14ac:dyDescent="0.2">
      <c r="A125" s="46" t="s">
        <v>374</v>
      </c>
    </row>
    <row r="126" spans="1:1" x14ac:dyDescent="0.2">
      <c r="A126" s="46" t="s">
        <v>375</v>
      </c>
    </row>
    <row r="127" spans="1:1" x14ac:dyDescent="0.2">
      <c r="A127" s="46" t="s">
        <v>1356</v>
      </c>
    </row>
    <row r="128" spans="1:1" x14ac:dyDescent="0.2">
      <c r="A128" s="46" t="s">
        <v>1357</v>
      </c>
    </row>
    <row r="129" spans="1:1" x14ac:dyDescent="0.2">
      <c r="A129" s="46" t="s">
        <v>1358</v>
      </c>
    </row>
    <row r="130" spans="1:1" x14ac:dyDescent="0.2">
      <c r="A130" s="46" t="s">
        <v>1359</v>
      </c>
    </row>
    <row r="131" spans="1:1" x14ac:dyDescent="0.2">
      <c r="A131" s="46" t="s">
        <v>1360</v>
      </c>
    </row>
    <row r="132" spans="1:1" x14ac:dyDescent="0.2">
      <c r="A132" s="46" t="s">
        <v>584</v>
      </c>
    </row>
    <row r="133" spans="1:1" x14ac:dyDescent="0.2">
      <c r="A133" s="46" t="s">
        <v>1353</v>
      </c>
    </row>
    <row r="134" spans="1:1" x14ac:dyDescent="0.2">
      <c r="A134" s="46" t="s">
        <v>376</v>
      </c>
    </row>
    <row r="135" spans="1:1" x14ac:dyDescent="0.2">
      <c r="A135" s="46" t="s">
        <v>377</v>
      </c>
    </row>
    <row r="136" spans="1:1" x14ac:dyDescent="0.2">
      <c r="A136" s="46" t="s">
        <v>378</v>
      </c>
    </row>
    <row r="137" spans="1:1" x14ac:dyDescent="0.2">
      <c r="A137" s="46" t="s">
        <v>379</v>
      </c>
    </row>
    <row r="138" spans="1:1" x14ac:dyDescent="0.2">
      <c r="A138" s="46" t="s">
        <v>31</v>
      </c>
    </row>
    <row r="139" spans="1:1" x14ac:dyDescent="0.2">
      <c r="A139" s="46" t="s">
        <v>381</v>
      </c>
    </row>
    <row r="140" spans="1:1" x14ac:dyDescent="0.2">
      <c r="A140" s="46" t="s">
        <v>382</v>
      </c>
    </row>
    <row r="141" spans="1:1" x14ac:dyDescent="0.2">
      <c r="A141" s="46" t="s">
        <v>383</v>
      </c>
    </row>
    <row r="142" spans="1:1" x14ac:dyDescent="0.2">
      <c r="A142" s="46" t="s">
        <v>32</v>
      </c>
    </row>
    <row r="143" spans="1:1" x14ac:dyDescent="0.2">
      <c r="A143" s="46" t="s">
        <v>1354</v>
      </c>
    </row>
    <row r="144" spans="1:1" x14ac:dyDescent="0.2">
      <c r="A144" s="46" t="s">
        <v>1355</v>
      </c>
    </row>
    <row r="145" spans="1:2" x14ac:dyDescent="0.2">
      <c r="A145" s="46" t="s">
        <v>384</v>
      </c>
    </row>
    <row r="146" spans="1:2" x14ac:dyDescent="0.2">
      <c r="A146" s="46" t="s">
        <v>385</v>
      </c>
    </row>
    <row r="147" spans="1:2" x14ac:dyDescent="0.2">
      <c r="A147" s="46" t="s">
        <v>33</v>
      </c>
    </row>
    <row r="148" spans="1:2" x14ac:dyDescent="0.2">
      <c r="A148" s="46" t="s">
        <v>386</v>
      </c>
    </row>
    <row r="149" spans="1:2" x14ac:dyDescent="0.2">
      <c r="A149" s="46" t="s">
        <v>387</v>
      </c>
    </row>
    <row r="150" spans="1:2" x14ac:dyDescent="0.2">
      <c r="A150" s="46" t="s">
        <v>34</v>
      </c>
    </row>
    <row r="151" spans="1:2" x14ac:dyDescent="0.2">
      <c r="A151" s="46" t="s">
        <v>35</v>
      </c>
    </row>
    <row r="152" spans="1:2" x14ac:dyDescent="0.2">
      <c r="A152" s="46" t="s">
        <v>36</v>
      </c>
    </row>
    <row r="153" spans="1:2" x14ac:dyDescent="0.2">
      <c r="A153" s="46" t="s">
        <v>37</v>
      </c>
    </row>
    <row r="154" spans="1:2" x14ac:dyDescent="0.2">
      <c r="A154" s="46" t="s">
        <v>38</v>
      </c>
    </row>
    <row r="155" spans="1:2" x14ac:dyDescent="0.2">
      <c r="A155" s="46" t="s">
        <v>388</v>
      </c>
    </row>
    <row r="156" spans="1:2" x14ac:dyDescent="0.2">
      <c r="A156" s="46" t="s">
        <v>566</v>
      </c>
    </row>
    <row r="157" spans="1:2" x14ac:dyDescent="0.2">
      <c r="A157" s="46" t="s">
        <v>567</v>
      </c>
      <c r="B157" s="91"/>
    </row>
    <row r="158" spans="1:2" x14ac:dyDescent="0.2">
      <c r="A158" s="46" t="s">
        <v>569</v>
      </c>
      <c r="B158" s="91"/>
    </row>
    <row r="159" spans="1:2" x14ac:dyDescent="0.2">
      <c r="A159" s="46" t="s">
        <v>570</v>
      </c>
      <c r="B159" s="91"/>
    </row>
    <row r="160" spans="1:2" x14ac:dyDescent="0.2">
      <c r="A160" s="46" t="s">
        <v>719</v>
      </c>
      <c r="B160" s="91"/>
    </row>
    <row r="161" spans="1:2" x14ac:dyDescent="0.2">
      <c r="A161" s="46" t="s">
        <v>706</v>
      </c>
      <c r="B161" s="91"/>
    </row>
    <row r="162" spans="1:2" x14ac:dyDescent="0.2">
      <c r="A162" s="46" t="s">
        <v>40</v>
      </c>
      <c r="B162" s="91"/>
    </row>
    <row r="163" spans="1:2" x14ac:dyDescent="0.2">
      <c r="A163" s="46" t="s">
        <v>41</v>
      </c>
      <c r="B163" s="91"/>
    </row>
    <row r="164" spans="1:2" x14ac:dyDescent="0.2">
      <c r="A164" s="46" t="s">
        <v>389</v>
      </c>
      <c r="B164" s="91"/>
    </row>
    <row r="165" spans="1:2" x14ac:dyDescent="0.2">
      <c r="A165" s="46" t="s">
        <v>42</v>
      </c>
      <c r="B165" s="91"/>
    </row>
    <row r="166" spans="1:2" x14ac:dyDescent="0.2">
      <c r="A166" s="46" t="s">
        <v>390</v>
      </c>
      <c r="B166" s="91"/>
    </row>
    <row r="167" spans="1:2" x14ac:dyDescent="0.2">
      <c r="A167" s="46" t="s">
        <v>552</v>
      </c>
    </row>
    <row r="168" spans="1:2" x14ac:dyDescent="0.2">
      <c r="A168" s="46" t="s">
        <v>43</v>
      </c>
      <c r="B168" s="91" t="s">
        <v>79</v>
      </c>
    </row>
    <row r="169" spans="1:2" x14ac:dyDescent="0.2">
      <c r="A169" s="46" t="s">
        <v>189</v>
      </c>
      <c r="B169" s="91"/>
    </row>
    <row r="170" spans="1:2" x14ac:dyDescent="0.2">
      <c r="A170" s="46" t="s">
        <v>190</v>
      </c>
    </row>
    <row r="171" spans="1:2" x14ac:dyDescent="0.2">
      <c r="A171" s="46" t="s">
        <v>191</v>
      </c>
    </row>
    <row r="172" spans="1:2" x14ac:dyDescent="0.2">
      <c r="A172" s="46" t="s">
        <v>391</v>
      </c>
      <c r="B172" s="90" t="s">
        <v>112</v>
      </c>
    </row>
    <row r="173" spans="1:2" x14ac:dyDescent="0.2">
      <c r="A173" s="46" t="s">
        <v>392</v>
      </c>
    </row>
    <row r="174" spans="1:2" x14ac:dyDescent="0.2">
      <c r="A174" s="46" t="s">
        <v>393</v>
      </c>
    </row>
    <row r="175" spans="1:2" x14ac:dyDescent="0.2">
      <c r="A175" s="46" t="s">
        <v>394</v>
      </c>
    </row>
    <row r="176" spans="1:2" x14ac:dyDescent="0.2">
      <c r="A176" s="46" t="s">
        <v>44</v>
      </c>
      <c r="B176" s="90" t="s">
        <v>533</v>
      </c>
    </row>
    <row r="177" spans="1:2" x14ac:dyDescent="0.2">
      <c r="A177" s="46" t="s">
        <v>530</v>
      </c>
      <c r="B177" s="90" t="s">
        <v>532</v>
      </c>
    </row>
    <row r="178" spans="1:2" x14ac:dyDescent="0.2">
      <c r="A178" s="46" t="s">
        <v>541</v>
      </c>
    </row>
    <row r="179" spans="1:2" x14ac:dyDescent="0.2">
      <c r="A179" s="46" t="s">
        <v>542</v>
      </c>
    </row>
    <row r="180" spans="1:2" x14ac:dyDescent="0.2">
      <c r="A180" s="46" t="s">
        <v>772</v>
      </c>
      <c r="B180" s="90" t="s">
        <v>113</v>
      </c>
    </row>
    <row r="181" spans="1:2" x14ac:dyDescent="0.2">
      <c r="A181" s="46" t="s">
        <v>529</v>
      </c>
      <c r="B181" s="90" t="s">
        <v>80</v>
      </c>
    </row>
    <row r="182" spans="1:2" x14ac:dyDescent="0.2">
      <c r="A182" s="46" t="s">
        <v>531</v>
      </c>
    </row>
    <row r="183" spans="1:2" x14ac:dyDescent="0.2">
      <c r="A183" s="46" t="s">
        <v>46</v>
      </c>
      <c r="B183" s="90" t="s">
        <v>5</v>
      </c>
    </row>
    <row r="184" spans="1:2" x14ac:dyDescent="0.2">
      <c r="A184" s="46" t="s">
        <v>47</v>
      </c>
    </row>
    <row r="185" spans="1:2" x14ac:dyDescent="0.2">
      <c r="A185" s="46" t="s">
        <v>48</v>
      </c>
    </row>
    <row r="186" spans="1:2" x14ac:dyDescent="0.2">
      <c r="A186" s="46" t="s">
        <v>49</v>
      </c>
    </row>
    <row r="187" spans="1:2" x14ac:dyDescent="0.2">
      <c r="A187" s="46" t="s">
        <v>50</v>
      </c>
    </row>
    <row r="188" spans="1:2" x14ac:dyDescent="0.2">
      <c r="A188" s="46" t="s">
        <v>51</v>
      </c>
    </row>
    <row r="189" spans="1:2" x14ac:dyDescent="0.2">
      <c r="A189" s="46" t="s">
        <v>52</v>
      </c>
    </row>
    <row r="190" spans="1:2" x14ac:dyDescent="0.2">
      <c r="A190" s="46" t="s">
        <v>53</v>
      </c>
    </row>
    <row r="191" spans="1:2" x14ac:dyDescent="0.2">
      <c r="A191" s="46" t="s">
        <v>54</v>
      </c>
    </row>
    <row r="192" spans="1:2" x14ac:dyDescent="0.2">
      <c r="A192" s="46" t="s">
        <v>717</v>
      </c>
    </row>
    <row r="193" spans="1:2" x14ac:dyDescent="0.2">
      <c r="A193" s="46" t="s">
        <v>59</v>
      </c>
      <c r="B193" s="90" t="s">
        <v>85</v>
      </c>
    </row>
    <row r="194" spans="1:2" x14ac:dyDescent="0.2">
      <c r="A194" s="46" t="s">
        <v>57</v>
      </c>
      <c r="B194" s="90" t="s">
        <v>194</v>
      </c>
    </row>
    <row r="195" spans="1:2" x14ac:dyDescent="0.2">
      <c r="A195" s="46" t="s">
        <v>540</v>
      </c>
    </row>
    <row r="196" spans="1:2" x14ac:dyDescent="0.2">
      <c r="A196" s="46" t="s">
        <v>58</v>
      </c>
    </row>
    <row r="197" spans="1:2" x14ac:dyDescent="0.2">
      <c r="A197" s="46" t="s">
        <v>56</v>
      </c>
    </row>
    <row r="198" spans="1:2" x14ac:dyDescent="0.2">
      <c r="A198" s="46" t="s">
        <v>55</v>
      </c>
    </row>
    <row r="199" spans="1:2" x14ac:dyDescent="0.2">
      <c r="A199" s="46" t="s">
        <v>553</v>
      </c>
    </row>
    <row r="200" spans="1:2" x14ac:dyDescent="0.2">
      <c r="A200" s="46" t="s">
        <v>713</v>
      </c>
    </row>
    <row r="201" spans="1:2" x14ac:dyDescent="0.2">
      <c r="A201" s="46" t="s">
        <v>714</v>
      </c>
    </row>
    <row r="202" spans="1:2" x14ac:dyDescent="0.2">
      <c r="A202" s="46" t="s">
        <v>60</v>
      </c>
      <c r="B202" s="90" t="s">
        <v>195</v>
      </c>
    </row>
    <row r="203" spans="1:2" x14ac:dyDescent="0.2">
      <c r="A203" s="46" t="s">
        <v>534</v>
      </c>
    </row>
    <row r="204" spans="1:2" x14ac:dyDescent="0.2">
      <c r="A204" s="46" t="s">
        <v>61</v>
      </c>
      <c r="B204" s="90" t="s">
        <v>196</v>
      </c>
    </row>
    <row r="205" spans="1:2" x14ac:dyDescent="0.2">
      <c r="A205" s="46" t="s">
        <v>62</v>
      </c>
      <c r="B205" s="90" t="s">
        <v>88</v>
      </c>
    </row>
    <row r="206" spans="1:2" x14ac:dyDescent="0.2">
      <c r="A206" s="46" t="s">
        <v>193</v>
      </c>
      <c r="B206" s="90" t="s">
        <v>257</v>
      </c>
    </row>
    <row r="207" spans="1:2" x14ac:dyDescent="0.2">
      <c r="A207" s="46" t="s">
        <v>340</v>
      </c>
      <c r="B207" s="90" t="s">
        <v>295</v>
      </c>
    </row>
    <row r="208" spans="1:2" x14ac:dyDescent="0.2">
      <c r="A208" s="46" t="s">
        <v>341</v>
      </c>
    </row>
    <row r="209" spans="1:2" x14ac:dyDescent="0.2">
      <c r="A209" s="46" t="s">
        <v>342</v>
      </c>
    </row>
    <row r="210" spans="1:2" x14ac:dyDescent="0.2">
      <c r="A210" s="46" t="s">
        <v>270</v>
      </c>
      <c r="B210" s="90" t="s">
        <v>773</v>
      </c>
    </row>
    <row r="211" spans="1:2" x14ac:dyDescent="0.2">
      <c r="A211" s="46" t="s">
        <v>271</v>
      </c>
      <c r="B211" s="90" t="s">
        <v>773</v>
      </c>
    </row>
    <row r="212" spans="1:2" x14ac:dyDescent="0.2">
      <c r="A212" s="46" t="s">
        <v>272</v>
      </c>
      <c r="B212" s="90" t="s">
        <v>773</v>
      </c>
    </row>
    <row r="213" spans="1:2" x14ac:dyDescent="0.2">
      <c r="A213" s="46" t="s">
        <v>273</v>
      </c>
      <c r="B213" s="90" t="s">
        <v>774</v>
      </c>
    </row>
    <row r="214" spans="1:2" x14ac:dyDescent="0.2">
      <c r="A214" s="46" t="s">
        <v>274</v>
      </c>
      <c r="B214" s="90" t="s">
        <v>775</v>
      </c>
    </row>
    <row r="215" spans="1:2" x14ac:dyDescent="0.2">
      <c r="A215" s="46" t="s">
        <v>275</v>
      </c>
      <c r="B215" s="90" t="s">
        <v>776</v>
      </c>
    </row>
    <row r="216" spans="1:2" x14ac:dyDescent="0.2">
      <c r="A216" s="46" t="s">
        <v>276</v>
      </c>
      <c r="B216" s="90" t="s">
        <v>777</v>
      </c>
    </row>
    <row r="217" spans="1:2" x14ac:dyDescent="0.2">
      <c r="A217" s="46" t="s">
        <v>277</v>
      </c>
      <c r="B217" s="90" t="s">
        <v>778</v>
      </c>
    </row>
    <row r="218" spans="1:2" x14ac:dyDescent="0.2">
      <c r="A218" s="46" t="s">
        <v>278</v>
      </c>
      <c r="B218" s="90" t="s">
        <v>779</v>
      </c>
    </row>
    <row r="219" spans="1:2" x14ac:dyDescent="0.2">
      <c r="A219" s="46" t="s">
        <v>279</v>
      </c>
      <c r="B219" s="90" t="s">
        <v>780</v>
      </c>
    </row>
    <row r="220" spans="1:2" x14ac:dyDescent="0.2">
      <c r="A220" s="46" t="s">
        <v>61</v>
      </c>
      <c r="B220" s="90" t="s">
        <v>781</v>
      </c>
    </row>
    <row r="221" spans="1:2" x14ac:dyDescent="0.2">
      <c r="A221" s="46" t="s">
        <v>280</v>
      </c>
      <c r="B221" s="90" t="s">
        <v>782</v>
      </c>
    </row>
    <row r="222" spans="1:2" x14ac:dyDescent="0.2">
      <c r="A222" s="46" t="s">
        <v>63</v>
      </c>
      <c r="B222" s="90" t="s">
        <v>783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T97"/>
  <sheetViews>
    <sheetView zoomScale="98" zoomScaleNormal="80" workbookViewId="0">
      <pane ySplit="6" topLeftCell="A19" activePane="bottomLeft" state="frozen"/>
      <selection activeCell="AA82" sqref="AA82"/>
      <selection pane="bottomLeft" activeCell="B22" sqref="B22"/>
    </sheetView>
    <sheetView workbookViewId="1"/>
  </sheetViews>
  <sheetFormatPr defaultRowHeight="15" x14ac:dyDescent="0.25"/>
  <sheetData>
    <row r="1" spans="1:46" ht="18.75" x14ac:dyDescent="0.3">
      <c r="A1" s="1" t="s">
        <v>187</v>
      </c>
    </row>
    <row r="2" spans="1:46" x14ac:dyDescent="0.25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25">
      <c r="A4" s="3" t="s">
        <v>200</v>
      </c>
    </row>
    <row r="5" spans="1:46" x14ac:dyDescent="0.25">
      <c r="A5" s="5" t="s">
        <v>265</v>
      </c>
    </row>
    <row r="6" spans="1:46" x14ac:dyDescent="0.25">
      <c r="A6" s="7" t="s">
        <v>215</v>
      </c>
      <c r="B6" s="7" t="s">
        <v>94</v>
      </c>
      <c r="C6" s="7" t="s">
        <v>185</v>
      </c>
    </row>
    <row r="7" spans="1:46" x14ac:dyDescent="0.25">
      <c r="A7" t="str">
        <f>Sets!D7</f>
        <v>aawhe</v>
      </c>
      <c r="B7" t="str">
        <f>Sets!E7</f>
        <v>aawhe</v>
      </c>
      <c r="C7" t="s">
        <v>193</v>
      </c>
    </row>
    <row r="8" spans="1:46" x14ac:dyDescent="0.25">
      <c r="A8" t="str">
        <f>Sets!D8</f>
        <v>aamai</v>
      </c>
      <c r="B8" t="str">
        <f>Sets!E8</f>
        <v>aamai</v>
      </c>
      <c r="C8" t="s">
        <v>193</v>
      </c>
    </row>
    <row r="9" spans="1:46" x14ac:dyDescent="0.25">
      <c r="A9" t="str">
        <f>Sets!D9</f>
        <v>aaoce</v>
      </c>
      <c r="B9" t="str">
        <f>Sets!E9</f>
        <v>aaoce</v>
      </c>
      <c r="C9" t="s">
        <v>193</v>
      </c>
    </row>
    <row r="10" spans="1:46" x14ac:dyDescent="0.25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25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25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25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25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25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25">
      <c r="A16" t="str">
        <f>Sets!D16</f>
        <v>aasug</v>
      </c>
      <c r="B16" t="str">
        <f>Sets!E16</f>
        <v>aasug</v>
      </c>
      <c r="C16" t="s">
        <v>193</v>
      </c>
    </row>
    <row r="17" spans="1:3" x14ac:dyDescent="0.25">
      <c r="A17" t="str">
        <f>Sets!D17</f>
        <v>aaoth</v>
      </c>
      <c r="B17" t="str">
        <f>Sets!E17</f>
        <v>aaoth</v>
      </c>
      <c r="C17" t="s">
        <v>193</v>
      </c>
    </row>
    <row r="18" spans="1:3" x14ac:dyDescent="0.25">
      <c r="A18" t="str">
        <f>Sets!D18</f>
        <v>alani</v>
      </c>
      <c r="B18" t="str">
        <f>Sets!E18</f>
        <v>alani</v>
      </c>
      <c r="C18" t="s">
        <v>193</v>
      </c>
    </row>
    <row r="19" spans="1:3" x14ac:dyDescent="0.25">
      <c r="A19" t="str">
        <f>Sets!D19</f>
        <v>afore</v>
      </c>
      <c r="B19" t="str">
        <f>Sets!E19</f>
        <v>afore</v>
      </c>
      <c r="C19" t="s">
        <v>193</v>
      </c>
    </row>
    <row r="20" spans="1:3" x14ac:dyDescent="0.25">
      <c r="A20" t="str">
        <f>Sets!D20</f>
        <v>afish</v>
      </c>
      <c r="B20" t="str">
        <f>Sets!E20</f>
        <v>afish</v>
      </c>
      <c r="C20" t="s">
        <v>193</v>
      </c>
    </row>
    <row r="21" spans="1:3" x14ac:dyDescent="0.25">
      <c r="A21" t="str">
        <f>Sets!D21</f>
        <v>acoal</v>
      </c>
      <c r="B21" t="str">
        <f>Sets!E21</f>
        <v>acoal</v>
      </c>
      <c r="C21" t="s">
        <v>193</v>
      </c>
    </row>
    <row r="22" spans="1:3" x14ac:dyDescent="0.25">
      <c r="A22" t="str">
        <f>Sets!D22</f>
        <v>agold</v>
      </c>
      <c r="B22" t="str">
        <f>Sets!E22</f>
        <v>agold</v>
      </c>
      <c r="C22" t="s">
        <v>193</v>
      </c>
    </row>
    <row r="23" spans="1:3" x14ac:dyDescent="0.25">
      <c r="A23" t="str">
        <f>Sets!D23</f>
        <v>angas</v>
      </c>
      <c r="B23" t="str">
        <f>Sets!E23</f>
        <v>angas</v>
      </c>
      <c r="C23" t="s">
        <v>193</v>
      </c>
    </row>
    <row r="24" spans="1:3" x14ac:dyDescent="0.25">
      <c r="A24" t="str">
        <f>Sets!D24</f>
        <v>apgm</v>
      </c>
      <c r="B24" t="str">
        <f>Sets!E24</f>
        <v>apgm</v>
      </c>
      <c r="C24" t="s">
        <v>193</v>
      </c>
    </row>
    <row r="25" spans="1:3" x14ac:dyDescent="0.25">
      <c r="A25" t="str">
        <f>Sets!D25</f>
        <v>amore</v>
      </c>
      <c r="B25" t="str">
        <f>Sets!E25</f>
        <v>amore</v>
      </c>
      <c r="C25" t="s">
        <v>193</v>
      </c>
    </row>
    <row r="26" spans="1:3" x14ac:dyDescent="0.25">
      <c r="A26" t="str">
        <f>Sets!D26</f>
        <v>amine</v>
      </c>
      <c r="B26" t="str">
        <f>Sets!E26</f>
        <v>amine</v>
      </c>
      <c r="C26" t="s">
        <v>193</v>
      </c>
    </row>
    <row r="27" spans="1:3" x14ac:dyDescent="0.25">
      <c r="A27" t="str">
        <f>Sets!D27</f>
        <v>ameat</v>
      </c>
      <c r="B27" t="str">
        <f>Sets!E27</f>
        <v>ameat</v>
      </c>
      <c r="C27" t="s">
        <v>193</v>
      </c>
    </row>
    <row r="28" spans="1:3" x14ac:dyDescent="0.25">
      <c r="A28" t="str">
        <f>Sets!D28</f>
        <v>apfis</v>
      </c>
      <c r="B28" t="str">
        <f>Sets!E28</f>
        <v>apfis</v>
      </c>
      <c r="C28" t="s">
        <v>193</v>
      </c>
    </row>
    <row r="29" spans="1:3" x14ac:dyDescent="0.25">
      <c r="A29" t="str">
        <f>Sets!D29</f>
        <v>avege</v>
      </c>
      <c r="B29" t="str">
        <f>Sets!E29</f>
        <v>avege</v>
      </c>
      <c r="C29" t="s">
        <v>193</v>
      </c>
    </row>
    <row r="30" spans="1:3" x14ac:dyDescent="0.25">
      <c r="A30" t="str">
        <f>Sets!D30</f>
        <v>afats</v>
      </c>
      <c r="B30" t="str">
        <f>Sets!E30</f>
        <v>afats</v>
      </c>
      <c r="C30" t="s">
        <v>193</v>
      </c>
    </row>
    <row r="31" spans="1:3" x14ac:dyDescent="0.25">
      <c r="A31" t="str">
        <f>Sets!D31</f>
        <v>adair</v>
      </c>
      <c r="B31" t="str">
        <f>Sets!E31</f>
        <v>adair</v>
      </c>
      <c r="C31" t="s">
        <v>193</v>
      </c>
    </row>
    <row r="32" spans="1:3" x14ac:dyDescent="0.25">
      <c r="A32" t="str">
        <f>Sets!D32</f>
        <v>agrai</v>
      </c>
      <c r="B32" t="str">
        <f>Sets!E32</f>
        <v>agrai</v>
      </c>
      <c r="C32" t="s">
        <v>193</v>
      </c>
    </row>
    <row r="33" spans="1:3" x14ac:dyDescent="0.25">
      <c r="A33" t="str">
        <f>Sets!D33</f>
        <v>astar</v>
      </c>
      <c r="B33" t="str">
        <f>Sets!E33</f>
        <v>astar</v>
      </c>
      <c r="C33" t="s">
        <v>193</v>
      </c>
    </row>
    <row r="34" spans="1:3" x14ac:dyDescent="0.25">
      <c r="A34" t="str">
        <f>Sets!D34</f>
        <v>afeed</v>
      </c>
      <c r="B34" t="str">
        <f>Sets!E34</f>
        <v>afeed</v>
      </c>
      <c r="C34" t="s">
        <v>193</v>
      </c>
    </row>
    <row r="35" spans="1:3" x14ac:dyDescent="0.25">
      <c r="A35" t="str">
        <f>Sets!D35</f>
        <v>abake</v>
      </c>
      <c r="B35" t="str">
        <f>Sets!E35</f>
        <v>abake</v>
      </c>
      <c r="C35" t="s">
        <v>193</v>
      </c>
    </row>
    <row r="36" spans="1:3" x14ac:dyDescent="0.25">
      <c r="A36" t="str">
        <f>Sets!D36</f>
        <v>asuga</v>
      </c>
      <c r="B36" t="str">
        <f>Sets!E36</f>
        <v>asuga</v>
      </c>
      <c r="C36" t="s">
        <v>193</v>
      </c>
    </row>
    <row r="37" spans="1:3" x14ac:dyDescent="0.25">
      <c r="A37" t="str">
        <f>Sets!D37</f>
        <v>aconf</v>
      </c>
      <c r="B37" t="str">
        <f>Sets!E37</f>
        <v>aconf</v>
      </c>
      <c r="C37" t="s">
        <v>193</v>
      </c>
    </row>
    <row r="38" spans="1:3" x14ac:dyDescent="0.25">
      <c r="A38" t="str">
        <f>Sets!D38</f>
        <v>apast</v>
      </c>
      <c r="B38" t="str">
        <f>Sets!E38</f>
        <v>apast</v>
      </c>
      <c r="C38" t="s">
        <v>193</v>
      </c>
    </row>
    <row r="39" spans="1:3" x14ac:dyDescent="0.25">
      <c r="A39" t="str">
        <f>Sets!D39</f>
        <v>aofoo</v>
      </c>
      <c r="B39" t="str">
        <f>Sets!E39</f>
        <v>aofoo</v>
      </c>
      <c r="C39" t="s">
        <v>193</v>
      </c>
    </row>
    <row r="40" spans="1:3" x14ac:dyDescent="0.25">
      <c r="A40" t="str">
        <f>Sets!D40</f>
        <v>abevt</v>
      </c>
      <c r="B40" t="str">
        <f>Sets!E40</f>
        <v>abevt</v>
      </c>
      <c r="C40" t="s">
        <v>193</v>
      </c>
    </row>
    <row r="41" spans="1:3" x14ac:dyDescent="0.25">
      <c r="A41" t="str">
        <f>Sets!D41</f>
        <v>atext</v>
      </c>
      <c r="B41" t="str">
        <f>Sets!E41</f>
        <v>atext</v>
      </c>
      <c r="C41" t="s">
        <v>193</v>
      </c>
    </row>
    <row r="42" spans="1:3" x14ac:dyDescent="0.25">
      <c r="A42" t="str">
        <f>Sets!D42</f>
        <v>aclth</v>
      </c>
      <c r="B42" t="str">
        <f>Sets!E42</f>
        <v>aclth</v>
      </c>
      <c r="C42" t="s">
        <v>193</v>
      </c>
    </row>
    <row r="43" spans="1:3" x14ac:dyDescent="0.25">
      <c r="A43" t="str">
        <f>Sets!D43</f>
        <v>aleat</v>
      </c>
      <c r="B43" t="str">
        <f>Sets!E43</f>
        <v>aleat</v>
      </c>
      <c r="C43" t="s">
        <v>193</v>
      </c>
    </row>
    <row r="44" spans="1:3" x14ac:dyDescent="0.25">
      <c r="A44" t="str">
        <f>Sets!D44</f>
        <v>afoot</v>
      </c>
      <c r="B44" t="str">
        <f>Sets!E44</f>
        <v>afoot</v>
      </c>
      <c r="C44" t="s">
        <v>193</v>
      </c>
    </row>
    <row r="45" spans="1:3" x14ac:dyDescent="0.25">
      <c r="A45" t="str">
        <f>Sets!D45</f>
        <v>awood</v>
      </c>
      <c r="B45" t="str">
        <f>Sets!E45</f>
        <v>awood</v>
      </c>
      <c r="C45" t="s">
        <v>193</v>
      </c>
    </row>
    <row r="46" spans="1:3" x14ac:dyDescent="0.25">
      <c r="A46" t="str">
        <f>Sets!D46</f>
        <v>apapr</v>
      </c>
      <c r="B46" t="str">
        <f>Sets!E46</f>
        <v>apapr</v>
      </c>
      <c r="C46" t="s">
        <v>193</v>
      </c>
    </row>
    <row r="47" spans="1:3" x14ac:dyDescent="0.25">
      <c r="A47" t="str">
        <f>Sets!D47</f>
        <v>aprnt</v>
      </c>
      <c r="B47" t="str">
        <f>Sets!E47</f>
        <v>aprnt</v>
      </c>
      <c r="C47" t="s">
        <v>193</v>
      </c>
    </row>
    <row r="48" spans="1:3" x14ac:dyDescent="0.25">
      <c r="A48" t="str">
        <f>Sets!D48</f>
        <v>apetr</v>
      </c>
      <c r="B48" t="str">
        <f>Sets!E48</f>
        <v>apetr</v>
      </c>
      <c r="C48" t="s">
        <v>193</v>
      </c>
    </row>
    <row r="49" spans="1:3" x14ac:dyDescent="0.25">
      <c r="A49" t="str">
        <f>Sets!D49</f>
        <v>ahydr</v>
      </c>
      <c r="B49" t="str">
        <f>Sets!E49</f>
        <v>ahydr</v>
      </c>
      <c r="C49" t="s">
        <v>193</v>
      </c>
    </row>
    <row r="50" spans="1:3" x14ac:dyDescent="0.25">
      <c r="A50" t="str">
        <f>Sets!D50</f>
        <v>aammo</v>
      </c>
      <c r="B50" t="str">
        <f>Sets!E50</f>
        <v>aammo</v>
      </c>
      <c r="C50" t="s">
        <v>193</v>
      </c>
    </row>
    <row r="51" spans="1:3" x14ac:dyDescent="0.25">
      <c r="A51" t="str">
        <f>Sets!D51</f>
        <v>abchm</v>
      </c>
      <c r="B51" t="str">
        <f>Sets!E51</f>
        <v>abchm</v>
      </c>
      <c r="C51" t="s">
        <v>193</v>
      </c>
    </row>
    <row r="52" spans="1:3" x14ac:dyDescent="0.25">
      <c r="A52" t="str">
        <f>Sets!D52</f>
        <v>aochm</v>
      </c>
      <c r="B52" t="str">
        <f>Sets!E52</f>
        <v>aochm</v>
      </c>
      <c r="C52" t="s">
        <v>193</v>
      </c>
    </row>
    <row r="53" spans="1:3" x14ac:dyDescent="0.25">
      <c r="A53" t="str">
        <f>Sets!D53</f>
        <v>arubb</v>
      </c>
      <c r="B53" t="str">
        <f>Sets!E53</f>
        <v>arubb</v>
      </c>
      <c r="C53" t="s">
        <v>193</v>
      </c>
    </row>
    <row r="54" spans="1:3" x14ac:dyDescent="0.25">
      <c r="A54" t="str">
        <f>Sets!D54</f>
        <v>aplas</v>
      </c>
      <c r="B54" t="str">
        <f>Sets!E54</f>
        <v>aplas</v>
      </c>
      <c r="C54" t="s">
        <v>193</v>
      </c>
    </row>
    <row r="55" spans="1:3" x14ac:dyDescent="0.25">
      <c r="A55" t="str">
        <f>Sets!D55</f>
        <v>anmet</v>
      </c>
      <c r="B55" t="str">
        <f>Sets!E55</f>
        <v>anmet</v>
      </c>
      <c r="C55" t="s">
        <v>193</v>
      </c>
    </row>
    <row r="56" spans="1:3" x14ac:dyDescent="0.25">
      <c r="A56" t="str">
        <f>Sets!D56</f>
        <v>airon</v>
      </c>
      <c r="B56" t="str">
        <f>Sets!E56</f>
        <v>airon</v>
      </c>
      <c r="C56" t="s">
        <v>193</v>
      </c>
    </row>
    <row r="57" spans="1:3" x14ac:dyDescent="0.25">
      <c r="A57" t="str">
        <f>Sets!D57</f>
        <v>anfrm</v>
      </c>
      <c r="B57" t="str">
        <f>Sets!E57</f>
        <v>anfrm</v>
      </c>
      <c r="C57" t="s">
        <v>193</v>
      </c>
    </row>
    <row r="58" spans="1:3" x14ac:dyDescent="0.25">
      <c r="A58" s="66" t="str">
        <f>Sets!D58</f>
        <v>ametp</v>
      </c>
      <c r="B58" s="66" t="str">
        <f>Sets!E58</f>
        <v>ametp</v>
      </c>
      <c r="C58" s="66" t="s">
        <v>193</v>
      </c>
    </row>
    <row r="59" spans="1:3" x14ac:dyDescent="0.25">
      <c r="A59" s="66" t="str">
        <f>Sets!D59</f>
        <v>amach</v>
      </c>
      <c r="B59" s="66" t="str">
        <f>Sets!E59</f>
        <v>amach</v>
      </c>
      <c r="C59" s="66" t="s">
        <v>193</v>
      </c>
    </row>
    <row r="60" spans="1:3" x14ac:dyDescent="0.25">
      <c r="A60" s="66" t="str">
        <f>Sets!D60</f>
        <v>afcel</v>
      </c>
      <c r="B60" s="66" t="str">
        <f>Sets!E60</f>
        <v>afcel</v>
      </c>
      <c r="C60" s="66" t="s">
        <v>193</v>
      </c>
    </row>
    <row r="61" spans="1:3" x14ac:dyDescent="0.25">
      <c r="A61" s="66" t="str">
        <f>Sets!D61</f>
        <v>aelct</v>
      </c>
      <c r="B61" s="66" t="str">
        <f>Sets!E61</f>
        <v>aelct</v>
      </c>
      <c r="C61" s="66" t="s">
        <v>193</v>
      </c>
    </row>
    <row r="62" spans="1:3" x14ac:dyDescent="0.25">
      <c r="A62" s="66" t="str">
        <f>Sets!D62</f>
        <v>aemch</v>
      </c>
      <c r="B62" s="66" t="str">
        <f>Sets!E62</f>
        <v>aemch</v>
      </c>
      <c r="C62" s="66" t="s">
        <v>193</v>
      </c>
    </row>
    <row r="63" spans="1:3" x14ac:dyDescent="0.25">
      <c r="A63" s="66" t="str">
        <f>Sets!D63</f>
        <v>asequ</v>
      </c>
      <c r="B63" s="66" t="str">
        <f>Sets!E63</f>
        <v>asequ</v>
      </c>
      <c r="C63" s="66" t="s">
        <v>193</v>
      </c>
    </row>
    <row r="64" spans="1:3" x14ac:dyDescent="0.25">
      <c r="A64" s="66" t="str">
        <f>Sets!D64</f>
        <v>avehi</v>
      </c>
      <c r="B64" s="66" t="str">
        <f>Sets!E64</f>
        <v>avehi</v>
      </c>
      <c r="C64" s="66" t="s">
        <v>193</v>
      </c>
    </row>
    <row r="65" spans="1:3" x14ac:dyDescent="0.25">
      <c r="A65" s="66" t="str">
        <f>Sets!D65</f>
        <v>atequ</v>
      </c>
      <c r="B65" s="66" t="str">
        <f>Sets!E65</f>
        <v>atequ</v>
      </c>
      <c r="C65" s="66" t="s">
        <v>193</v>
      </c>
    </row>
    <row r="66" spans="1:3" x14ac:dyDescent="0.25">
      <c r="A66" s="66" t="str">
        <f>Sets!D66</f>
        <v>afurn</v>
      </c>
      <c r="B66" s="66" t="str">
        <f>Sets!E66</f>
        <v>afurn</v>
      </c>
      <c r="C66" s="66" t="s">
        <v>193</v>
      </c>
    </row>
    <row r="67" spans="1:3" x14ac:dyDescent="0.25">
      <c r="A67" s="66" t="str">
        <f>Sets!D67</f>
        <v>aoman</v>
      </c>
      <c r="B67" s="66" t="str">
        <f>Sets!E67</f>
        <v>aoman</v>
      </c>
      <c r="C67" s="66" t="s">
        <v>193</v>
      </c>
    </row>
    <row r="68" spans="1:3" x14ac:dyDescent="0.25">
      <c r="A68" s="66" t="str">
        <f>Sets!D68</f>
        <v>aelec</v>
      </c>
      <c r="B68" s="66" t="str">
        <f>Sets!E68</f>
        <v>aelec</v>
      </c>
      <c r="C68" s="66" t="s">
        <v>193</v>
      </c>
    </row>
    <row r="69" spans="1:3" x14ac:dyDescent="0.25">
      <c r="A69" s="66" t="str">
        <f>Sets!D69</f>
        <v>awatr</v>
      </c>
      <c r="B69" s="66" t="str">
        <f>Sets!E69</f>
        <v>awatr</v>
      </c>
      <c r="C69" s="66" t="s">
        <v>193</v>
      </c>
    </row>
    <row r="70" spans="1:3" x14ac:dyDescent="0.25">
      <c r="A70" s="66" t="str">
        <f>Sets!D70</f>
        <v>acons</v>
      </c>
      <c r="B70" s="66" t="str">
        <f>Sets!E70</f>
        <v>acons</v>
      </c>
      <c r="C70" s="66" t="s">
        <v>193</v>
      </c>
    </row>
    <row r="71" spans="1:3" x14ac:dyDescent="0.25">
      <c r="A71" s="66" t="str">
        <f>Sets!D71</f>
        <v>atrad</v>
      </c>
      <c r="B71" s="66" t="str">
        <f>Sets!E71</f>
        <v>atrad</v>
      </c>
      <c r="C71" s="66" t="s">
        <v>193</v>
      </c>
    </row>
    <row r="72" spans="1:3" x14ac:dyDescent="0.25">
      <c r="A72" s="66" t="str">
        <f>Sets!D72</f>
        <v>ahotl</v>
      </c>
      <c r="B72" s="66" t="str">
        <f>Sets!E72</f>
        <v>ahotl</v>
      </c>
      <c r="C72" s="66" t="s">
        <v>193</v>
      </c>
    </row>
    <row r="73" spans="1:3" x14ac:dyDescent="0.25">
      <c r="A73" s="66" t="str">
        <f>Sets!D73</f>
        <v>altrp-p</v>
      </c>
      <c r="B73" s="66" t="str">
        <f>Sets!E73</f>
        <v>altrp-p</v>
      </c>
      <c r="C73" s="66" t="s">
        <v>193</v>
      </c>
    </row>
    <row r="74" spans="1:3" x14ac:dyDescent="0.25">
      <c r="A74" s="66" t="str">
        <f>Sets!D74</f>
        <v>altrp-f</v>
      </c>
      <c r="B74" s="66" t="str">
        <f>Sets!E74</f>
        <v>altrp-f</v>
      </c>
      <c r="C74" s="66" t="s">
        <v>193</v>
      </c>
    </row>
    <row r="75" spans="1:3" x14ac:dyDescent="0.25">
      <c r="A75" s="66" t="str">
        <f>Sets!D75</f>
        <v>aotrp-p</v>
      </c>
      <c r="B75" s="66" t="str">
        <f>Sets!E75</f>
        <v>aotrp-p</v>
      </c>
      <c r="C75" s="66" t="s">
        <v>193</v>
      </c>
    </row>
    <row r="76" spans="1:3" x14ac:dyDescent="0.25">
      <c r="A76" s="66" t="str">
        <f>Sets!D76</f>
        <v>aotrp-f</v>
      </c>
      <c r="B76" s="66" t="str">
        <f>Sets!E76</f>
        <v>aotrp-f</v>
      </c>
      <c r="C76" s="66" t="s">
        <v>193</v>
      </c>
    </row>
    <row r="77" spans="1:3" x14ac:dyDescent="0.25">
      <c r="A77" s="66" t="str">
        <f>Sets!D77</f>
        <v>aprtr</v>
      </c>
      <c r="B77" s="66" t="str">
        <f>Sets!E77</f>
        <v>aprtr</v>
      </c>
      <c r="C77" s="66" t="s">
        <v>193</v>
      </c>
    </row>
    <row r="78" spans="1:3" x14ac:dyDescent="0.25">
      <c r="A78" s="66" t="str">
        <f>Sets!D78</f>
        <v>atrps</v>
      </c>
      <c r="B78" s="66" t="str">
        <f>Sets!E78</f>
        <v>atrps</v>
      </c>
      <c r="C78" s="66" t="s">
        <v>193</v>
      </c>
    </row>
    <row r="79" spans="1:3" x14ac:dyDescent="0.25">
      <c r="A79" s="66" t="str">
        <f>Sets!D79</f>
        <v>acomm</v>
      </c>
      <c r="B79" s="66" t="str">
        <f>Sets!E79</f>
        <v>acomm</v>
      </c>
      <c r="C79" s="66" t="s">
        <v>193</v>
      </c>
    </row>
    <row r="80" spans="1:3" x14ac:dyDescent="0.25">
      <c r="A80" s="66" t="str">
        <f>Sets!D80</f>
        <v>afsrv</v>
      </c>
      <c r="B80" s="66" t="str">
        <f>Sets!E80</f>
        <v>afsrv</v>
      </c>
      <c r="C80" s="66" t="s">
        <v>193</v>
      </c>
    </row>
    <row r="81" spans="1:3" x14ac:dyDescent="0.25">
      <c r="A81" s="120" t="str">
        <f>Sets!D81</f>
        <v>absrv</v>
      </c>
      <c r="B81" s="120" t="str">
        <f>Sets!E81</f>
        <v>absrv</v>
      </c>
      <c r="C81" s="120" t="s">
        <v>193</v>
      </c>
    </row>
    <row r="82" spans="1:3" x14ac:dyDescent="0.25">
      <c r="A82" s="120" t="str">
        <f>Sets!D82</f>
        <v>agsrv</v>
      </c>
      <c r="B82" s="120" t="str">
        <f>Sets!E82</f>
        <v>agsrv</v>
      </c>
      <c r="C82" s="120" t="s">
        <v>193</v>
      </c>
    </row>
    <row r="83" spans="1:3" x14ac:dyDescent="0.25">
      <c r="A83" s="120" t="str">
        <f>Sets!D83</f>
        <v>aosrv</v>
      </c>
      <c r="B83" s="120" t="str">
        <f>Sets!E83</f>
        <v>aosrv</v>
      </c>
      <c r="C83" s="120" t="s">
        <v>193</v>
      </c>
    </row>
    <row r="84" spans="1:3" x14ac:dyDescent="0.25">
      <c r="A84" s="120"/>
      <c r="B84" s="120"/>
      <c r="C84" s="120"/>
    </row>
    <row r="85" spans="1:3" x14ac:dyDescent="0.25">
      <c r="A85" s="120"/>
      <c r="B85" s="120"/>
      <c r="C85" s="120"/>
    </row>
    <row r="86" spans="1:3" x14ac:dyDescent="0.25">
      <c r="A86" s="120"/>
      <c r="B86" s="120"/>
      <c r="C86" s="120"/>
    </row>
    <row r="87" spans="1:3" x14ac:dyDescent="0.25">
      <c r="A87" s="120"/>
      <c r="B87" s="120"/>
      <c r="C87" s="120"/>
    </row>
    <row r="88" spans="1:3" x14ac:dyDescent="0.25">
      <c r="A88" s="120"/>
      <c r="B88" s="120"/>
      <c r="C88" s="120"/>
    </row>
    <row r="89" spans="1:3" x14ac:dyDescent="0.25">
      <c r="A89" s="120"/>
      <c r="B89" s="120"/>
      <c r="C89" s="120"/>
    </row>
    <row r="90" spans="1:3" x14ac:dyDescent="0.25">
      <c r="A90" s="120"/>
      <c r="B90" s="120"/>
      <c r="C90" s="120"/>
    </row>
    <row r="91" spans="1:3" x14ac:dyDescent="0.25">
      <c r="A91" s="120"/>
      <c r="B91" s="120"/>
      <c r="C91" s="120"/>
    </row>
    <row r="92" spans="1:3" x14ac:dyDescent="0.25">
      <c r="A92" s="120"/>
      <c r="B92" s="120"/>
      <c r="C92" s="120"/>
    </row>
    <row r="93" spans="1:3" x14ac:dyDescent="0.25">
      <c r="A93" s="120"/>
      <c r="B93" s="120"/>
      <c r="C93" s="120"/>
    </row>
    <row r="94" spans="1:3" x14ac:dyDescent="0.25">
      <c r="A94" s="120"/>
      <c r="B94" s="120"/>
      <c r="C94" s="120"/>
    </row>
    <row r="95" spans="1:3" x14ac:dyDescent="0.25">
      <c r="A95" s="120"/>
      <c r="B95" s="120"/>
      <c r="C95" s="120"/>
    </row>
    <row r="96" spans="1:3" x14ac:dyDescent="0.25">
      <c r="A96" s="120"/>
      <c r="B96" s="120"/>
      <c r="C96" s="120"/>
    </row>
    <row r="97" spans="1:3" x14ac:dyDescent="0.25">
      <c r="A97" s="120"/>
      <c r="B97" s="120"/>
      <c r="C97" s="12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sheetPr>
    <tabColor rgb="FF92D050"/>
  </sheetPr>
  <dimension ref="A1:GP202"/>
  <sheetViews>
    <sheetView tabSelected="1" zoomScale="70" zoomScaleNormal="70" workbookViewId="0">
      <pane xSplit="1" ySplit="7" topLeftCell="GH95" activePane="bottomRight" state="frozen"/>
      <selection activeCell="AA82" sqref="AA82"/>
      <selection pane="topRight" activeCell="AA82" sqref="AA82"/>
      <selection pane="bottomLeft" activeCell="AA82" sqref="AA82"/>
      <selection pane="bottomRight" activeCell="GK103" sqref="GK103"/>
    </sheetView>
    <sheetView workbookViewId="1"/>
  </sheetViews>
  <sheetFormatPr defaultColWidth="9.140625" defaultRowHeight="15" x14ac:dyDescent="0.25"/>
  <cols>
    <col min="1" max="1" width="11.140625" style="7" bestFit="1" customWidth="1"/>
    <col min="2" max="2" width="12.7109375" style="7" bestFit="1" customWidth="1"/>
    <col min="3" max="3" width="12.140625" style="7" bestFit="1" customWidth="1"/>
    <col min="4" max="4" width="10.42578125" style="7" bestFit="1" customWidth="1"/>
    <col min="5" max="7" width="11.7109375" style="7" bestFit="1" customWidth="1"/>
    <col min="8" max="8" width="10.7109375" style="7" bestFit="1" customWidth="1"/>
    <col min="9" max="10" width="10.42578125" style="7" bestFit="1" customWidth="1"/>
    <col min="11" max="12" width="11.7109375" style="7" bestFit="1" customWidth="1"/>
    <col min="13" max="13" width="12.140625" style="7" bestFit="1" customWidth="1"/>
    <col min="14" max="14" width="11.7109375" style="7" bestFit="1" customWidth="1"/>
    <col min="15" max="15" width="10.7109375" style="7" bestFit="1" customWidth="1"/>
    <col min="16" max="16" width="12.7109375" style="7" bestFit="1" customWidth="1"/>
    <col min="17" max="17" width="12.42578125" style="7" bestFit="1" customWidth="1"/>
    <col min="18" max="18" width="10.42578125" style="7" bestFit="1" customWidth="1"/>
    <col min="19" max="19" width="12.7109375" style="7" bestFit="1" customWidth="1"/>
    <col min="20" max="20" width="12.42578125" style="7" bestFit="1" customWidth="1"/>
    <col min="21" max="23" width="12.140625" style="7" bestFit="1" customWidth="1"/>
    <col min="24" max="24" width="11.7109375" style="7" bestFit="1" customWidth="1"/>
    <col min="25" max="25" width="10.7109375" style="7" bestFit="1" customWidth="1"/>
    <col min="26" max="29" width="11.7109375" style="7" bestFit="1" customWidth="1"/>
    <col min="30" max="30" width="12.140625" style="7" bestFit="1" customWidth="1"/>
    <col min="31" max="31" width="11.28515625" style="7" bestFit="1" customWidth="1"/>
    <col min="32" max="32" width="10.7109375" style="7" bestFit="1" customWidth="1"/>
    <col min="33" max="33" width="10.42578125" style="7" bestFit="1" customWidth="1"/>
    <col min="34" max="34" width="11.7109375" style="7" bestFit="1" customWidth="1"/>
    <col min="35" max="37" width="12.140625" style="7" bestFit="1" customWidth="1"/>
    <col min="38" max="38" width="11.7109375" style="7" bestFit="1" customWidth="1"/>
    <col min="39" max="39" width="11.28515625" style="7" bestFit="1" customWidth="1"/>
    <col min="40" max="40" width="12.140625" style="7" bestFit="1" customWidth="1"/>
    <col min="41" max="41" width="12.7109375" style="7" bestFit="1" customWidth="1"/>
    <col min="42" max="42" width="12.140625" style="7" bestFit="1" customWidth="1"/>
    <col min="43" max="43" width="12.7109375" style="7" bestFit="1" customWidth="1"/>
    <col min="44" max="44" width="10.42578125" style="7" bestFit="1" customWidth="1"/>
    <col min="45" max="45" width="11.7109375" style="7" bestFit="1" customWidth="1"/>
    <col min="46" max="47" width="12.7109375" style="7" bestFit="1" customWidth="1"/>
    <col min="48" max="48" width="12.140625" style="7" bestFit="1" customWidth="1"/>
    <col min="49" max="49" width="11.7109375" style="7" bestFit="1" customWidth="1"/>
    <col min="50" max="50" width="12.140625" style="7" bestFit="1" customWidth="1"/>
    <col min="51" max="51" width="13.28515625" style="7" bestFit="1" customWidth="1"/>
    <col min="52" max="52" width="12.140625" style="7" bestFit="1" customWidth="1"/>
    <col min="53" max="53" width="12.42578125" style="7" bestFit="1" customWidth="1"/>
    <col min="54" max="54" width="12.7109375" style="7" bestFit="1" customWidth="1"/>
    <col min="55" max="55" width="10.42578125" style="7" bestFit="1" customWidth="1"/>
    <col min="56" max="56" width="11.140625" style="7" bestFit="1" customWidth="1"/>
    <col min="57" max="57" width="11.7109375" style="7" bestFit="1" customWidth="1"/>
    <col min="58" max="58" width="12.140625" style="7" bestFit="1" customWidth="1"/>
    <col min="59" max="59" width="13.28515625" style="7" bestFit="1" customWidth="1"/>
    <col min="60" max="61" width="12.140625" style="7" bestFit="1" customWidth="1"/>
    <col min="62" max="62" width="11.7109375" style="7" bestFit="1" customWidth="1"/>
    <col min="63" max="63" width="13.28515625" style="7" bestFit="1" customWidth="1"/>
    <col min="64" max="64" width="12.140625" style="7" bestFit="1" customWidth="1"/>
    <col min="65" max="65" width="13.28515625" style="7" bestFit="1" customWidth="1"/>
    <col min="66" max="66" width="14.5703125" style="7" bestFit="1" customWidth="1"/>
    <col min="67" max="67" width="12.140625" style="7" bestFit="1" customWidth="1"/>
    <col min="68" max="69" width="12.7109375" style="7" bestFit="1" customWidth="1"/>
    <col min="70" max="70" width="12.140625" style="7" bestFit="1" customWidth="1"/>
    <col min="71" max="71" width="11.7109375" style="7" bestFit="1" customWidth="1"/>
    <col min="72" max="72" width="12.7109375" style="7" bestFit="1" customWidth="1"/>
    <col min="73" max="73" width="12.140625" style="7" bestFit="1" customWidth="1"/>
    <col min="74" max="75" width="13.28515625" style="7" bestFit="1" customWidth="1"/>
    <col min="76" max="77" width="14.140625" style="7" bestFit="1" customWidth="1"/>
    <col min="78" max="78" width="13.28515625" style="7" bestFit="1" customWidth="1"/>
    <col min="79" max="79" width="11.7109375" style="7" bestFit="1" customWidth="1"/>
    <col min="80" max="80" width="12.140625" style="7" bestFit="1" customWidth="1"/>
    <col min="81" max="81" width="10.42578125" style="7" bestFit="1" customWidth="1"/>
    <col min="82" max="82" width="11.7109375" style="7" bestFit="1" customWidth="1"/>
    <col min="83" max="83" width="12.140625" style="7" bestFit="1" customWidth="1"/>
    <col min="84" max="84" width="11.7109375" style="7" bestFit="1" customWidth="1"/>
    <col min="85" max="85" width="10.7109375" style="7" bestFit="1" customWidth="1"/>
    <col min="86" max="86" width="11.28515625" style="7" bestFit="1" customWidth="1"/>
    <col min="87" max="87" width="10.42578125" style="7" bestFit="1" customWidth="1"/>
    <col min="88" max="89" width="11.7109375" style="7" bestFit="1" customWidth="1"/>
    <col min="90" max="90" width="12.140625" style="7" bestFit="1" customWidth="1"/>
    <col min="91" max="92" width="11.7109375" style="7" bestFit="1" customWidth="1"/>
    <col min="93" max="94" width="12.140625" style="7" bestFit="1" customWidth="1"/>
    <col min="95" max="95" width="10.7109375" style="7" bestFit="1" customWidth="1"/>
    <col min="96" max="96" width="12.42578125" style="7" bestFit="1" customWidth="1"/>
    <col min="97" max="97" width="10.7109375" style="7" bestFit="1" customWidth="1"/>
    <col min="98" max="100" width="12.7109375" style="7" bestFit="1" customWidth="1"/>
    <col min="101" max="105" width="12.140625" style="7" bestFit="1" customWidth="1"/>
    <col min="106" max="107" width="11.7109375" style="7" bestFit="1" customWidth="1"/>
    <col min="108" max="109" width="12.140625" style="7" bestFit="1" customWidth="1"/>
    <col min="110" max="111" width="11.7109375" style="7" bestFit="1" customWidth="1"/>
    <col min="112" max="112" width="10.7109375" style="7" bestFit="1" customWidth="1"/>
    <col min="113" max="113" width="11.7109375" style="7" bestFit="1" customWidth="1"/>
    <col min="114" max="114" width="13.28515625" style="7" bestFit="1" customWidth="1"/>
    <col min="115" max="119" width="12.140625" style="7" bestFit="1" customWidth="1"/>
    <col min="120" max="120" width="12.7109375" style="7" bestFit="1" customWidth="1"/>
    <col min="121" max="121" width="12.140625" style="7" bestFit="1" customWidth="1"/>
    <col min="122" max="123" width="12.42578125" style="7" bestFit="1" customWidth="1"/>
    <col min="124" max="124" width="11.28515625" style="7" bestFit="1" customWidth="1"/>
    <col min="125" max="126" width="11.7109375" style="7" bestFit="1" customWidth="1"/>
    <col min="127" max="127" width="10.42578125" style="7" bestFit="1" customWidth="1"/>
    <col min="128" max="128" width="11.7109375" style="7" bestFit="1" customWidth="1"/>
    <col min="129" max="130" width="13.28515625" style="7" bestFit="1" customWidth="1"/>
    <col min="131" max="131" width="12.140625" style="7" bestFit="1" customWidth="1"/>
    <col min="132" max="133" width="12.42578125" style="7" bestFit="1" customWidth="1"/>
    <col min="134" max="134" width="13.28515625" style="7" bestFit="1" customWidth="1"/>
    <col min="135" max="137" width="12.7109375" style="7" bestFit="1" customWidth="1"/>
    <col min="138" max="138" width="10.42578125" style="7" bestFit="1" customWidth="1"/>
    <col min="139" max="139" width="10.28515625" style="7" bestFit="1" customWidth="1"/>
    <col min="140" max="141" width="12.7109375" style="7" bestFit="1" customWidth="1"/>
    <col min="142" max="142" width="13.28515625" style="7" bestFit="1" customWidth="1"/>
    <col min="143" max="145" width="12.140625" style="7" bestFit="1" customWidth="1"/>
    <col min="146" max="146" width="13.28515625" style="7" bestFit="1" customWidth="1"/>
    <col min="147" max="147" width="12.140625" style="7" bestFit="1" customWidth="1"/>
    <col min="148" max="148" width="13.28515625" style="7" bestFit="1" customWidth="1"/>
    <col min="149" max="149" width="14.5703125" style="7" bestFit="1" customWidth="1"/>
    <col min="150" max="150" width="12.140625" style="7" bestFit="1" customWidth="1"/>
    <col min="151" max="152" width="12.7109375" style="7" bestFit="1" customWidth="1"/>
    <col min="153" max="153" width="12.140625" style="7" bestFit="1" customWidth="1"/>
    <col min="154" max="154" width="11.7109375" style="7" bestFit="1" customWidth="1"/>
    <col min="155" max="155" width="12.7109375" style="7" bestFit="1" customWidth="1"/>
    <col min="156" max="156" width="11.7109375" style="7" bestFit="1" customWidth="1"/>
    <col min="157" max="158" width="13.28515625" style="7" bestFit="1" customWidth="1"/>
    <col min="159" max="160" width="14.5703125" style="7" bestFit="1" customWidth="1"/>
    <col min="161" max="161" width="12.7109375" style="7" bestFit="1" customWidth="1"/>
    <col min="162" max="162" width="10.7109375" style="7" bestFit="1" customWidth="1"/>
    <col min="163" max="163" width="14.140625" style="7" bestFit="1" customWidth="1"/>
    <col min="164" max="164" width="12.42578125" style="7" bestFit="1" customWidth="1"/>
    <col min="165" max="165" width="13.28515625" style="7" bestFit="1" customWidth="1"/>
    <col min="166" max="166" width="12.7109375" style="7" bestFit="1" customWidth="1"/>
    <col min="167" max="167" width="14.140625" style="7" bestFit="1" customWidth="1"/>
    <col min="168" max="168" width="14.5703125" style="7" bestFit="1" customWidth="1"/>
    <col min="169" max="169" width="12.140625" style="7" bestFit="1" customWidth="1"/>
    <col min="170" max="170" width="11.28515625" style="7" bestFit="1" customWidth="1"/>
    <col min="171" max="171" width="15" style="7" bestFit="1" customWidth="1"/>
    <col min="172" max="172" width="12.140625" style="7" bestFit="1" customWidth="1"/>
    <col min="173" max="173" width="10.7109375" style="7" bestFit="1" customWidth="1"/>
    <col min="174" max="174" width="11.7109375" style="7" bestFit="1" customWidth="1"/>
    <col min="175" max="175" width="12.140625" style="7" bestFit="1" customWidth="1"/>
    <col min="176" max="177" width="12.7109375" style="7" bestFit="1" customWidth="1"/>
    <col min="178" max="178" width="13.28515625" style="7" bestFit="1" customWidth="1"/>
    <col min="179" max="179" width="12.7109375" style="7" bestFit="1" customWidth="1"/>
    <col min="180" max="180" width="13.28515625" style="7" bestFit="1" customWidth="1"/>
    <col min="181" max="181" width="12.7109375" style="7" bestFit="1" customWidth="1"/>
    <col min="182" max="182" width="14.140625" style="7" bestFit="1" customWidth="1"/>
    <col min="183" max="183" width="14.5703125" style="7" bestFit="1" customWidth="1"/>
    <col min="184" max="184" width="11.7109375" style="7" bestFit="1" customWidth="1"/>
    <col min="185" max="185" width="12.7109375" style="7" bestFit="1" customWidth="1"/>
    <col min="186" max="186" width="12.140625" style="7" bestFit="1" customWidth="1"/>
    <col min="187" max="187" width="12.42578125" style="7" bestFit="1" customWidth="1"/>
    <col min="188" max="188" width="13.85546875" style="7" bestFit="1" customWidth="1"/>
    <col min="189" max="189" width="13.85546875" style="137" bestFit="1" customWidth="1"/>
    <col min="190" max="190" width="13.28515625" style="137" bestFit="1" customWidth="1"/>
    <col min="191" max="191" width="12.140625" style="7" bestFit="1" customWidth="1"/>
    <col min="192" max="192" width="11.28515625" style="7" bestFit="1" customWidth="1"/>
    <col min="193" max="193" width="14.5703125" style="7" bestFit="1" customWidth="1"/>
    <col min="194" max="194" width="15" style="7" bestFit="1" customWidth="1"/>
    <col min="195" max="195" width="9.28515625" style="7" bestFit="1" customWidth="1"/>
    <col min="196" max="196" width="12" style="7" bestFit="1" customWidth="1"/>
    <col min="197" max="197" width="13.5703125" style="7" bestFit="1" customWidth="1"/>
    <col min="198" max="198" width="9.140625" style="140"/>
    <col min="199" max="16384" width="9.140625" style="7"/>
  </cols>
  <sheetData>
    <row r="1" spans="1:198" ht="18.75" x14ac:dyDescent="0.3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7"/>
      <c r="BF1" s="147"/>
      <c r="BG1" s="147"/>
      <c r="BH1" s="147"/>
      <c r="BI1" s="147"/>
      <c r="BJ1" s="147"/>
      <c r="BK1" s="147"/>
      <c r="BL1" s="147"/>
      <c r="BM1" s="147"/>
      <c r="BN1" s="147"/>
      <c r="BO1" s="147"/>
      <c r="BP1" s="147"/>
      <c r="BQ1" s="147"/>
      <c r="BR1" s="147"/>
      <c r="BS1" s="147"/>
      <c r="BT1" s="147"/>
      <c r="BU1" s="147"/>
      <c r="BV1" s="147"/>
      <c r="BW1" s="147"/>
      <c r="BX1" s="147"/>
      <c r="BY1" s="147"/>
      <c r="BZ1" s="147"/>
      <c r="CA1" s="147"/>
      <c r="CB1" s="147"/>
      <c r="CC1" s="147"/>
      <c r="CD1" s="147"/>
      <c r="CE1" s="147"/>
      <c r="CF1" s="147"/>
      <c r="CG1" s="147"/>
      <c r="CH1" s="147"/>
      <c r="CI1" s="147"/>
      <c r="CJ1" s="147"/>
      <c r="CK1" s="147"/>
      <c r="CL1" s="147"/>
      <c r="CM1" s="147"/>
      <c r="CN1" s="147"/>
      <c r="CO1" s="147"/>
      <c r="CP1" s="147"/>
      <c r="CQ1" s="147"/>
      <c r="CR1" s="147"/>
      <c r="CS1" s="147"/>
      <c r="CT1" s="147"/>
      <c r="CU1" s="147"/>
      <c r="CV1" s="147"/>
      <c r="CW1" s="147"/>
      <c r="CX1" s="147"/>
      <c r="CY1" s="147"/>
      <c r="CZ1" s="147"/>
      <c r="DA1" s="147"/>
      <c r="DB1" s="147"/>
      <c r="DC1" s="147"/>
      <c r="DD1" s="147"/>
      <c r="DE1" s="147"/>
      <c r="DF1" s="147"/>
      <c r="DG1" s="147"/>
      <c r="DH1" s="147"/>
      <c r="DI1" s="147"/>
      <c r="DJ1" s="147"/>
      <c r="DK1" s="147"/>
      <c r="DL1" s="147"/>
      <c r="DM1" s="147"/>
      <c r="DN1" s="147"/>
      <c r="DO1" s="147"/>
      <c r="DP1" s="147"/>
      <c r="DQ1" s="147"/>
      <c r="DR1" s="147"/>
      <c r="DS1" s="147"/>
      <c r="DT1" s="147"/>
      <c r="DU1" s="147"/>
      <c r="DV1" s="147"/>
      <c r="DW1" s="147"/>
      <c r="DX1" s="147"/>
      <c r="DY1" s="147"/>
      <c r="DZ1" s="147"/>
      <c r="EA1" s="147"/>
      <c r="EB1" s="147"/>
      <c r="EC1" s="147"/>
      <c r="ED1" s="147"/>
      <c r="EE1" s="147"/>
      <c r="EF1" s="147"/>
      <c r="EG1" s="147"/>
      <c r="EH1" s="147"/>
      <c r="EI1" s="147"/>
      <c r="EJ1" s="147"/>
      <c r="EK1" s="147"/>
      <c r="EL1" s="147"/>
      <c r="EM1" s="147"/>
      <c r="EN1" s="147"/>
      <c r="EO1" s="147"/>
      <c r="EP1" s="147"/>
      <c r="EQ1" s="147"/>
      <c r="ER1" s="147"/>
      <c r="ES1" s="147"/>
      <c r="ET1" s="147"/>
      <c r="EU1" s="147"/>
      <c r="EV1" s="147"/>
      <c r="EW1" s="147"/>
      <c r="EX1" s="147"/>
      <c r="EY1" s="147"/>
      <c r="EZ1" s="147"/>
      <c r="FA1" s="147"/>
      <c r="FB1" s="147"/>
      <c r="FC1" s="147"/>
      <c r="FD1" s="147"/>
      <c r="FE1" s="147"/>
      <c r="FF1" s="147"/>
      <c r="FG1" s="147"/>
      <c r="FH1" s="147"/>
      <c r="FI1" s="147"/>
      <c r="FJ1" s="147"/>
      <c r="FK1" s="147"/>
      <c r="FL1" s="147"/>
      <c r="FM1" s="147"/>
      <c r="FN1" s="147"/>
      <c r="FO1" s="147"/>
      <c r="FP1" s="147"/>
      <c r="FQ1" s="147"/>
      <c r="FR1" s="147"/>
      <c r="FS1" s="147"/>
      <c r="FT1" s="147"/>
      <c r="FU1" s="147"/>
      <c r="FV1" s="147"/>
      <c r="FW1" s="147"/>
      <c r="FX1" s="147"/>
      <c r="FY1" s="147"/>
      <c r="FZ1" s="147"/>
      <c r="GA1" s="147"/>
      <c r="GB1" s="147"/>
      <c r="GC1" s="147"/>
      <c r="GD1" s="147"/>
      <c r="GE1" s="147"/>
      <c r="GF1" s="147"/>
      <c r="GG1" s="147"/>
      <c r="GH1" s="147"/>
      <c r="GI1" s="147"/>
      <c r="GJ1" s="147"/>
      <c r="GK1" s="147"/>
      <c r="GL1" s="147"/>
      <c r="GM1" s="147"/>
      <c r="GN1" s="146"/>
      <c r="GO1" s="146"/>
    </row>
    <row r="2" spans="1:198" x14ac:dyDescent="0.25">
      <c r="A2" s="147"/>
      <c r="B2" s="155" t="s">
        <v>711</v>
      </c>
      <c r="C2" s="155" t="s">
        <v>712</v>
      </c>
      <c r="D2" s="152"/>
      <c r="E2" s="22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7"/>
      <c r="AF2" s="147"/>
      <c r="AG2" s="147"/>
      <c r="AH2" s="147"/>
      <c r="AI2" s="147"/>
      <c r="AJ2" s="147"/>
      <c r="AK2" s="147"/>
      <c r="AL2" s="147"/>
      <c r="AM2" s="147"/>
      <c r="AN2" s="147"/>
      <c r="AO2" s="147"/>
      <c r="AP2" s="147"/>
      <c r="AQ2" s="147"/>
      <c r="AR2" s="147"/>
      <c r="AS2" s="147"/>
      <c r="AT2" s="147"/>
      <c r="AU2" s="147"/>
      <c r="AV2" s="147"/>
      <c r="AW2" s="147"/>
      <c r="AX2" s="147"/>
      <c r="AY2" s="147"/>
      <c r="AZ2" s="147"/>
      <c r="BA2" s="147"/>
      <c r="BB2" s="147"/>
      <c r="BC2" s="147"/>
      <c r="BD2" s="147"/>
      <c r="BE2" s="147"/>
      <c r="BF2" s="147"/>
      <c r="BG2" s="147"/>
      <c r="BH2" s="147"/>
      <c r="BI2" s="147"/>
      <c r="BJ2" s="147"/>
      <c r="BK2" s="147"/>
      <c r="BL2" s="147"/>
      <c r="BM2" s="147"/>
      <c r="BN2" s="147"/>
      <c r="BO2" s="147"/>
      <c r="BP2" s="147"/>
      <c r="BQ2" s="147"/>
      <c r="BR2" s="147"/>
      <c r="BS2" s="147"/>
      <c r="BT2" s="147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L2" s="147"/>
      <c r="CM2" s="147"/>
      <c r="CN2" s="147"/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6"/>
      <c r="GO2" s="146"/>
    </row>
    <row r="3" spans="1:198" x14ac:dyDescent="0.25">
      <c r="A3" s="150" t="s">
        <v>710</v>
      </c>
      <c r="B3" s="153">
        <f>SUM(B194:BZ194)</f>
        <v>-59.542778000444869</v>
      </c>
      <c r="C3" s="153">
        <f>SUM(FQ194:FZ194)</f>
        <v>59.542778000444926</v>
      </c>
      <c r="D3" s="156"/>
      <c r="E3" s="168">
        <f>SUM(B3:C3)</f>
        <v>5.6843418860808015E-14</v>
      </c>
      <c r="F3" s="147"/>
      <c r="G3" s="32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7"/>
      <c r="BD3" s="147"/>
      <c r="BE3" s="147"/>
      <c r="BF3" s="147"/>
      <c r="BG3" s="147"/>
      <c r="BH3" s="147"/>
      <c r="BI3" s="147"/>
      <c r="BJ3" s="147"/>
      <c r="BK3" s="147"/>
      <c r="BL3" s="147"/>
      <c r="BM3" s="147"/>
      <c r="BN3" s="147"/>
      <c r="BO3" s="147"/>
      <c r="BP3" s="147"/>
      <c r="BQ3" s="147"/>
      <c r="BR3" s="147"/>
      <c r="BS3" s="147"/>
      <c r="BT3" s="147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L3" s="147"/>
      <c r="CM3" s="147"/>
      <c r="CN3" s="147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6"/>
      <c r="GO3" s="146"/>
    </row>
    <row r="4" spans="1:198" x14ac:dyDescent="0.25">
      <c r="A4" s="150" t="s">
        <v>715</v>
      </c>
      <c r="B4" s="158">
        <f t="shared" ref="B4:B5" si="0">SUM(B195:BZ195)</f>
        <v>0</v>
      </c>
      <c r="C4" s="158">
        <f t="shared" ref="C4:C5" si="1">SUM(FQ195:FZ195)</f>
        <v>0</v>
      </c>
      <c r="D4" s="156"/>
      <c r="E4" s="168">
        <f t="shared" ref="E4:E5" si="2">SUM(B4:C4)</f>
        <v>0</v>
      </c>
      <c r="F4" s="147"/>
      <c r="G4" s="147"/>
      <c r="H4" s="147"/>
      <c r="I4" s="147"/>
      <c r="J4" s="147"/>
      <c r="K4" s="147"/>
      <c r="L4" s="147"/>
      <c r="M4" s="147"/>
      <c r="N4" s="147"/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7"/>
      <c r="AG4" s="147"/>
      <c r="AH4" s="147"/>
      <c r="AI4" s="147"/>
      <c r="AJ4" s="147"/>
      <c r="AK4" s="147"/>
      <c r="AL4" s="147"/>
      <c r="AM4" s="147"/>
      <c r="AN4" s="147"/>
      <c r="AO4" s="147"/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7"/>
      <c r="BA4" s="147"/>
      <c r="BB4" s="147"/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7"/>
      <c r="BN4" s="147"/>
      <c r="BO4" s="147"/>
      <c r="BP4" s="147"/>
      <c r="BQ4" s="147"/>
      <c r="BR4" s="147"/>
      <c r="BS4" s="147"/>
      <c r="BT4" s="147"/>
      <c r="BU4" s="147"/>
      <c r="BV4" s="147"/>
      <c r="BW4" s="147"/>
      <c r="BX4" s="147"/>
      <c r="BY4" s="147"/>
      <c r="BZ4" s="147"/>
      <c r="CA4" s="147"/>
      <c r="CB4" s="147"/>
      <c r="CC4" s="147"/>
      <c r="CD4" s="147"/>
      <c r="CE4" s="147"/>
      <c r="CF4" s="147"/>
      <c r="CG4" s="147"/>
      <c r="CH4" s="147"/>
      <c r="CI4" s="147"/>
      <c r="CJ4" s="147"/>
      <c r="CK4" s="147"/>
      <c r="CL4" s="147"/>
      <c r="CM4" s="147"/>
      <c r="CN4" s="147"/>
      <c r="CO4" s="147"/>
      <c r="CP4" s="147"/>
      <c r="CQ4" s="147"/>
      <c r="CR4" s="147"/>
      <c r="CS4" s="147"/>
      <c r="CT4" s="147"/>
      <c r="CU4" s="147"/>
      <c r="CV4" s="147"/>
      <c r="CW4" s="147"/>
      <c r="CX4" s="147"/>
      <c r="CY4" s="147"/>
      <c r="CZ4" s="147"/>
      <c r="DA4" s="147"/>
      <c r="DB4" s="147"/>
      <c r="DC4" s="147"/>
      <c r="DD4" s="147"/>
      <c r="DE4" s="147"/>
      <c r="DF4" s="147"/>
      <c r="DG4" s="147"/>
      <c r="DH4" s="147"/>
      <c r="DI4" s="147"/>
      <c r="DJ4" s="147"/>
      <c r="DK4" s="147"/>
      <c r="DL4" s="147"/>
      <c r="DM4" s="147"/>
      <c r="DN4" s="147"/>
      <c r="DO4" s="147"/>
      <c r="DP4" s="147"/>
      <c r="DQ4" s="147"/>
      <c r="DR4" s="147"/>
      <c r="DS4" s="147"/>
      <c r="DT4" s="147"/>
      <c r="DU4" s="147"/>
      <c r="DV4" s="147"/>
      <c r="DW4" s="147"/>
      <c r="DX4" s="147"/>
      <c r="DY4" s="147"/>
      <c r="DZ4" s="147"/>
      <c r="EA4" s="147"/>
      <c r="EB4" s="147"/>
      <c r="EC4" s="147"/>
      <c r="ED4" s="147"/>
      <c r="EE4" s="147"/>
      <c r="EF4" s="147"/>
      <c r="EG4" s="147"/>
      <c r="EH4" s="147"/>
      <c r="EI4" s="147"/>
      <c r="EJ4" s="147"/>
      <c r="EK4" s="147"/>
      <c r="EL4" s="147"/>
      <c r="EM4" s="147"/>
      <c r="EN4" s="147"/>
      <c r="EO4" s="147"/>
      <c r="EP4" s="147"/>
      <c r="EQ4" s="147"/>
      <c r="ER4" s="147"/>
      <c r="ES4" s="147"/>
      <c r="ET4" s="147"/>
      <c r="EU4" s="147"/>
      <c r="EV4" s="147"/>
      <c r="EW4" s="147"/>
      <c r="EX4" s="147"/>
      <c r="EY4" s="147"/>
      <c r="EZ4" s="147"/>
      <c r="FA4" s="147"/>
      <c r="FB4" s="147"/>
      <c r="FC4" s="147"/>
      <c r="FD4" s="147"/>
      <c r="FE4" s="147"/>
      <c r="FF4" s="147"/>
      <c r="FG4" s="147"/>
      <c r="FH4" s="147"/>
      <c r="FI4" s="147"/>
      <c r="FJ4" s="147"/>
      <c r="FK4" s="147"/>
      <c r="FL4" s="147"/>
      <c r="FM4" s="147"/>
      <c r="FN4" s="147"/>
      <c r="FO4" s="147"/>
      <c r="FP4" s="147"/>
      <c r="FQ4" s="147"/>
      <c r="FR4" s="147"/>
      <c r="FS4" s="147"/>
      <c r="FT4" s="147"/>
      <c r="FU4" s="147"/>
      <c r="FV4" s="147"/>
      <c r="FW4" s="147"/>
      <c r="FX4" s="147"/>
      <c r="FY4" s="147"/>
      <c r="FZ4" s="147"/>
      <c r="GA4" s="147"/>
      <c r="GB4" s="147"/>
      <c r="GC4" s="147"/>
      <c r="GD4" s="147"/>
      <c r="GE4" s="147"/>
      <c r="GF4" s="147"/>
      <c r="GG4" s="147"/>
      <c r="GH4" s="147"/>
      <c r="GI4" s="147"/>
      <c r="GJ4" s="147"/>
      <c r="GK4" s="147"/>
      <c r="GL4" s="147"/>
      <c r="GM4" s="147"/>
      <c r="GN4" s="146"/>
      <c r="GO4" s="146"/>
    </row>
    <row r="5" spans="1:198" x14ac:dyDescent="0.25">
      <c r="A5" s="150" t="s">
        <v>716</v>
      </c>
      <c r="B5" s="158">
        <f t="shared" si="0"/>
        <v>1.0727747851424357E-3</v>
      </c>
      <c r="C5" s="158">
        <f t="shared" si="1"/>
        <v>-1.072774785140819E-3</v>
      </c>
      <c r="D5" s="156"/>
      <c r="E5" s="168">
        <f t="shared" si="2"/>
        <v>1.6167622796103842E-15</v>
      </c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7"/>
      <c r="AE5" s="147"/>
      <c r="AF5" s="147"/>
      <c r="AG5" s="147"/>
      <c r="AH5" s="151"/>
      <c r="AI5" s="151"/>
      <c r="AJ5" s="151"/>
      <c r="AK5" s="147"/>
      <c r="AL5" s="147"/>
      <c r="AM5" s="147"/>
      <c r="AN5" s="147"/>
      <c r="AO5" s="147"/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7"/>
      <c r="BA5" s="147"/>
      <c r="BB5" s="147"/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147"/>
      <c r="BS5" s="147"/>
      <c r="BT5" s="147"/>
      <c r="BU5" s="147"/>
      <c r="BV5" s="147"/>
      <c r="BW5" s="147"/>
      <c r="BX5" s="147"/>
      <c r="BY5" s="147"/>
      <c r="BZ5" s="147"/>
      <c r="CA5" s="147"/>
      <c r="CB5" s="147"/>
      <c r="CC5" s="147"/>
      <c r="CD5" s="147"/>
      <c r="CE5" s="147"/>
      <c r="CF5" s="147"/>
      <c r="CG5" s="147"/>
      <c r="CH5" s="147"/>
      <c r="CI5" s="147"/>
      <c r="CJ5" s="147"/>
      <c r="CK5" s="147"/>
      <c r="CL5" s="147"/>
      <c r="CM5" s="147"/>
      <c r="CN5" s="147"/>
      <c r="CO5" s="147"/>
      <c r="CP5" s="147"/>
      <c r="CQ5" s="147"/>
      <c r="CR5" s="147"/>
      <c r="CS5" s="147"/>
      <c r="CT5" s="147"/>
      <c r="CU5" s="147"/>
      <c r="CV5" s="147"/>
      <c r="CW5" s="147"/>
      <c r="CX5" s="147"/>
      <c r="CY5" s="147"/>
      <c r="CZ5" s="147"/>
      <c r="DA5" s="147"/>
      <c r="DB5" s="147"/>
      <c r="DC5" s="147"/>
      <c r="DD5" s="147"/>
      <c r="DE5" s="147"/>
      <c r="DF5" s="147"/>
      <c r="DG5" s="147"/>
      <c r="DH5" s="147"/>
      <c r="DI5" s="147"/>
      <c r="DJ5" s="147"/>
      <c r="DK5" s="147"/>
      <c r="DL5" s="147"/>
      <c r="DM5" s="147"/>
      <c r="DN5" s="147"/>
      <c r="DO5" s="147"/>
      <c r="DP5" s="147"/>
      <c r="DQ5" s="147"/>
      <c r="DR5" s="147"/>
      <c r="DS5" s="147"/>
      <c r="DT5" s="147"/>
      <c r="DU5" s="147"/>
      <c r="DV5" s="147"/>
      <c r="DW5" s="147"/>
      <c r="DX5" s="147"/>
      <c r="DY5" s="147"/>
      <c r="DZ5" s="147"/>
      <c r="EA5" s="147"/>
      <c r="EB5" s="147"/>
      <c r="EC5" s="147"/>
      <c r="ED5" s="147"/>
      <c r="EE5" s="147"/>
      <c r="EF5" s="147"/>
      <c r="EG5" s="147"/>
      <c r="EH5" s="147"/>
      <c r="EI5" s="147"/>
      <c r="EJ5" s="147"/>
      <c r="EK5" s="147"/>
      <c r="EL5" s="147"/>
      <c r="EM5" s="147"/>
      <c r="EN5" s="147"/>
      <c r="EO5" s="147"/>
      <c r="EP5" s="147"/>
      <c r="EQ5" s="147"/>
      <c r="ER5" s="147"/>
      <c r="ES5" s="147"/>
      <c r="ET5" s="147"/>
      <c r="EU5" s="147"/>
      <c r="EV5" s="147"/>
      <c r="EW5" s="147"/>
      <c r="EX5" s="147"/>
      <c r="EY5" s="147"/>
      <c r="EZ5" s="147"/>
      <c r="FA5" s="147"/>
      <c r="FB5" s="147"/>
      <c r="FC5" s="147"/>
      <c r="FD5" s="147"/>
      <c r="FE5" s="147"/>
      <c r="FF5" s="147"/>
      <c r="FG5" s="147"/>
      <c r="FH5" s="147"/>
      <c r="FI5" s="147"/>
      <c r="FJ5" s="147"/>
      <c r="FK5" s="147"/>
      <c r="FL5" s="147"/>
      <c r="FM5" s="147"/>
      <c r="FN5" s="147"/>
      <c r="FO5" s="147"/>
      <c r="FP5" s="147"/>
      <c r="FQ5" s="147"/>
      <c r="FR5" s="147"/>
      <c r="FS5" s="147"/>
      <c r="FT5" s="147"/>
      <c r="FU5" s="147"/>
      <c r="FV5" s="147"/>
      <c r="FW5" s="147"/>
      <c r="FX5" s="147"/>
      <c r="FY5" s="147"/>
      <c r="FZ5" s="147"/>
      <c r="GA5" s="147"/>
      <c r="GB5" s="147"/>
      <c r="GC5" s="147"/>
      <c r="GD5" s="147"/>
      <c r="GE5" s="147"/>
      <c r="GF5" s="147"/>
      <c r="GG5" s="147"/>
      <c r="GH5" s="147"/>
      <c r="GI5" s="147"/>
      <c r="GJ5" s="147"/>
      <c r="GK5" s="147"/>
      <c r="GL5" s="147"/>
      <c r="GM5" s="147"/>
      <c r="GN5" s="146"/>
      <c r="GO5" s="146"/>
    </row>
    <row r="6" spans="1:198" x14ac:dyDescent="0.25">
      <c r="A6" s="147"/>
      <c r="B6" s="147"/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147"/>
      <c r="AL6" s="147"/>
      <c r="AM6" s="147"/>
      <c r="AN6" s="147"/>
      <c r="AO6" s="147"/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7"/>
      <c r="BA6" s="147"/>
      <c r="BB6" s="147"/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L6" s="147"/>
      <c r="CM6" s="147"/>
      <c r="CN6" s="147"/>
      <c r="CO6" s="147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/>
      <c r="GL6" s="147"/>
      <c r="GM6" s="147"/>
      <c r="GN6" s="146"/>
      <c r="GO6" s="146"/>
    </row>
    <row r="7" spans="1:198" x14ac:dyDescent="0.25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34" t="s">
        <v>56</v>
      </c>
      <c r="GE7" s="34" t="s">
        <v>55</v>
      </c>
      <c r="GF7" s="34" t="s">
        <v>553</v>
      </c>
      <c r="GG7" s="34" t="s">
        <v>714</v>
      </c>
      <c r="GH7" s="34" t="s">
        <v>60</v>
      </c>
      <c r="GI7" s="34" t="s">
        <v>534</v>
      </c>
      <c r="GJ7" s="34" t="s">
        <v>61</v>
      </c>
      <c r="GK7" s="34" t="s">
        <v>62</v>
      </c>
      <c r="GL7" s="34" t="s">
        <v>63</v>
      </c>
      <c r="GM7" s="34"/>
      <c r="GN7" s="137"/>
      <c r="GO7" s="137"/>
      <c r="GP7" s="144"/>
    </row>
    <row r="8" spans="1:198" x14ac:dyDescent="0.25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37"/>
      <c r="GN8" s="160"/>
      <c r="GO8" s="160"/>
      <c r="GP8" s="144"/>
    </row>
    <row r="9" spans="1:198" x14ac:dyDescent="0.25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37"/>
      <c r="GN9" s="160"/>
      <c r="GO9" s="160"/>
      <c r="GP9" s="144"/>
    </row>
    <row r="10" spans="1:198" x14ac:dyDescent="0.25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37"/>
      <c r="GN10" s="160"/>
      <c r="GO10" s="160"/>
      <c r="GP10" s="144"/>
    </row>
    <row r="11" spans="1:198" x14ac:dyDescent="0.25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37"/>
      <c r="GN11" s="160"/>
      <c r="GO11" s="160"/>
      <c r="GP11" s="144"/>
    </row>
    <row r="12" spans="1:198" x14ac:dyDescent="0.25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37"/>
      <c r="GN12" s="160"/>
      <c r="GO12" s="160"/>
      <c r="GP12" s="144"/>
    </row>
    <row r="13" spans="1:198" x14ac:dyDescent="0.25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37"/>
      <c r="GN13" s="160"/>
      <c r="GO13" s="160"/>
      <c r="GP13" s="144"/>
    </row>
    <row r="14" spans="1:198" x14ac:dyDescent="0.25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37"/>
      <c r="GN14" s="160"/>
      <c r="GO14" s="160"/>
      <c r="GP14" s="144"/>
    </row>
    <row r="15" spans="1:198" x14ac:dyDescent="0.25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37"/>
      <c r="GN15" s="160"/>
      <c r="GO15" s="160"/>
      <c r="GP15" s="144"/>
    </row>
    <row r="16" spans="1:198" x14ac:dyDescent="0.25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37"/>
      <c r="GN16" s="160"/>
      <c r="GO16" s="160"/>
      <c r="GP16" s="144"/>
    </row>
    <row r="17" spans="1:198" x14ac:dyDescent="0.25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37"/>
      <c r="GN17" s="160"/>
      <c r="GO17" s="160"/>
      <c r="GP17" s="144"/>
    </row>
    <row r="18" spans="1:198" x14ac:dyDescent="0.25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37"/>
      <c r="GN18" s="160"/>
      <c r="GO18" s="160"/>
      <c r="GP18" s="144"/>
    </row>
    <row r="19" spans="1:198" x14ac:dyDescent="0.25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37"/>
      <c r="GN19" s="160"/>
      <c r="GO19" s="160"/>
      <c r="GP19" s="144"/>
    </row>
    <row r="20" spans="1:198" x14ac:dyDescent="0.25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37"/>
      <c r="GN20" s="160"/>
      <c r="GO20" s="160"/>
      <c r="GP20" s="144"/>
    </row>
    <row r="21" spans="1:198" x14ac:dyDescent="0.25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37"/>
      <c r="GN21" s="160"/>
      <c r="GO21" s="160"/>
      <c r="GP21" s="144"/>
    </row>
    <row r="22" spans="1:198" x14ac:dyDescent="0.25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37"/>
      <c r="GN22" s="160"/>
      <c r="GO22" s="160"/>
      <c r="GP22" s="144"/>
    </row>
    <row r="23" spans="1:198" x14ac:dyDescent="0.25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37"/>
      <c r="GN23" s="160"/>
      <c r="GO23" s="160"/>
      <c r="GP23" s="144"/>
    </row>
    <row r="24" spans="1:198" x14ac:dyDescent="0.25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37"/>
      <c r="GN24" s="160"/>
      <c r="GO24" s="160"/>
      <c r="GP24" s="144"/>
    </row>
    <row r="25" spans="1:198" x14ac:dyDescent="0.25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37"/>
      <c r="GN25" s="160"/>
      <c r="GO25" s="160"/>
      <c r="GP25" s="144"/>
    </row>
    <row r="26" spans="1:198" x14ac:dyDescent="0.25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37"/>
      <c r="GN26" s="160"/>
      <c r="GO26" s="160"/>
      <c r="GP26" s="144"/>
    </row>
    <row r="27" spans="1:198" x14ac:dyDescent="0.25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37"/>
      <c r="GN27" s="160"/>
      <c r="GO27" s="160"/>
      <c r="GP27" s="144"/>
    </row>
    <row r="28" spans="1:198" x14ac:dyDescent="0.25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37"/>
      <c r="GN28" s="160"/>
      <c r="GO28" s="160"/>
      <c r="GP28" s="144"/>
    </row>
    <row r="29" spans="1:198" x14ac:dyDescent="0.25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37"/>
      <c r="GN29" s="160"/>
      <c r="GO29" s="160"/>
      <c r="GP29" s="144"/>
    </row>
    <row r="30" spans="1:198" x14ac:dyDescent="0.25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37"/>
      <c r="GN30" s="160"/>
      <c r="GO30" s="160"/>
      <c r="GP30" s="144"/>
    </row>
    <row r="31" spans="1:198" x14ac:dyDescent="0.25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37"/>
      <c r="GN31" s="160"/>
      <c r="GO31" s="160"/>
      <c r="GP31" s="144"/>
    </row>
    <row r="32" spans="1:198" x14ac:dyDescent="0.25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37"/>
      <c r="GN32" s="160"/>
      <c r="GO32" s="160"/>
      <c r="GP32" s="144"/>
    </row>
    <row r="33" spans="1:198" x14ac:dyDescent="0.25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37"/>
      <c r="GN33" s="160"/>
      <c r="GO33" s="160"/>
      <c r="GP33" s="144"/>
    </row>
    <row r="34" spans="1:198" x14ac:dyDescent="0.25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37"/>
      <c r="GN34" s="160"/>
      <c r="GO34" s="160"/>
      <c r="GP34" s="144"/>
    </row>
    <row r="35" spans="1:198" x14ac:dyDescent="0.25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37"/>
      <c r="GN35" s="160"/>
      <c r="GO35" s="160"/>
      <c r="GP35" s="144"/>
    </row>
    <row r="36" spans="1:198" x14ac:dyDescent="0.25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37"/>
      <c r="GN36" s="160"/>
      <c r="GO36" s="160"/>
      <c r="GP36" s="144"/>
    </row>
    <row r="37" spans="1:198" x14ac:dyDescent="0.25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37"/>
      <c r="GN37" s="160"/>
      <c r="GO37" s="160"/>
      <c r="GP37" s="144"/>
    </row>
    <row r="38" spans="1:198" x14ac:dyDescent="0.25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37"/>
      <c r="GN38" s="160"/>
      <c r="GO38" s="160"/>
      <c r="GP38" s="144"/>
    </row>
    <row r="39" spans="1:198" x14ac:dyDescent="0.25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37"/>
      <c r="GN39" s="160"/>
      <c r="GO39" s="160"/>
      <c r="GP39" s="144"/>
    </row>
    <row r="40" spans="1:198" x14ac:dyDescent="0.25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37"/>
      <c r="GN40" s="160"/>
      <c r="GO40" s="160"/>
      <c r="GP40" s="144"/>
    </row>
    <row r="41" spans="1:198" x14ac:dyDescent="0.25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37"/>
      <c r="GN41" s="160"/>
      <c r="GO41" s="160"/>
      <c r="GP41" s="144"/>
    </row>
    <row r="42" spans="1:198" x14ac:dyDescent="0.25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37"/>
      <c r="GN42" s="160"/>
      <c r="GO42" s="160"/>
      <c r="GP42" s="144"/>
    </row>
    <row r="43" spans="1:198" x14ac:dyDescent="0.25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37"/>
      <c r="GN43" s="160"/>
      <c r="GO43" s="160"/>
      <c r="GP43" s="144"/>
    </row>
    <row r="44" spans="1:198" x14ac:dyDescent="0.25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37"/>
      <c r="GN44" s="160"/>
      <c r="GO44" s="160"/>
      <c r="GP44" s="144"/>
    </row>
    <row r="45" spans="1:198" x14ac:dyDescent="0.25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37"/>
      <c r="GN45" s="160"/>
      <c r="GO45" s="160"/>
      <c r="GP45" s="144"/>
    </row>
    <row r="46" spans="1:198" x14ac:dyDescent="0.25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37"/>
      <c r="GN46" s="160"/>
      <c r="GO46" s="160"/>
      <c r="GP46" s="144"/>
    </row>
    <row r="47" spans="1:198" x14ac:dyDescent="0.25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37"/>
      <c r="GN47" s="160"/>
      <c r="GO47" s="160"/>
      <c r="GP47" s="144"/>
    </row>
    <row r="48" spans="1:198" x14ac:dyDescent="0.25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37"/>
      <c r="GN48" s="160"/>
      <c r="GO48" s="160"/>
      <c r="GP48" s="144"/>
    </row>
    <row r="49" spans="1:198" x14ac:dyDescent="0.25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37"/>
      <c r="GN49" s="160"/>
      <c r="GO49" s="160"/>
      <c r="GP49" s="144"/>
    </row>
    <row r="50" spans="1:198" x14ac:dyDescent="0.25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37"/>
      <c r="GN50" s="160"/>
      <c r="GO50" s="160"/>
      <c r="GP50" s="144"/>
    </row>
    <row r="51" spans="1:198" x14ac:dyDescent="0.25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37"/>
      <c r="GN51" s="160"/>
      <c r="GO51" s="160"/>
      <c r="GP51" s="144"/>
    </row>
    <row r="52" spans="1:198" x14ac:dyDescent="0.25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37"/>
      <c r="GN52" s="160"/>
      <c r="GO52" s="160"/>
      <c r="GP52" s="144"/>
    </row>
    <row r="53" spans="1:198" x14ac:dyDescent="0.25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37"/>
      <c r="GN53" s="160"/>
      <c r="GO53" s="160"/>
      <c r="GP53" s="144"/>
    </row>
    <row r="54" spans="1:198" x14ac:dyDescent="0.25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37"/>
      <c r="GN54" s="160"/>
      <c r="GO54" s="160"/>
      <c r="GP54" s="144"/>
    </row>
    <row r="55" spans="1:198" x14ac:dyDescent="0.25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37"/>
      <c r="GN55" s="160"/>
      <c r="GO55" s="160"/>
      <c r="GP55" s="144"/>
    </row>
    <row r="56" spans="1:198" x14ac:dyDescent="0.25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37"/>
      <c r="GN56" s="160"/>
      <c r="GO56" s="160"/>
      <c r="GP56" s="144"/>
    </row>
    <row r="57" spans="1:198" x14ac:dyDescent="0.25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37"/>
      <c r="GN57" s="160"/>
      <c r="GO57" s="160"/>
      <c r="GP57" s="144"/>
    </row>
    <row r="58" spans="1:198" x14ac:dyDescent="0.25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37"/>
      <c r="GN58" s="160"/>
      <c r="GO58" s="160"/>
      <c r="GP58" s="144"/>
    </row>
    <row r="59" spans="1:198" x14ac:dyDescent="0.25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37"/>
      <c r="GN59" s="160"/>
      <c r="GO59" s="160"/>
      <c r="GP59" s="144"/>
    </row>
    <row r="60" spans="1:198" x14ac:dyDescent="0.25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37"/>
      <c r="GN60" s="160"/>
      <c r="GO60" s="160"/>
      <c r="GP60" s="144"/>
    </row>
    <row r="61" spans="1:198" x14ac:dyDescent="0.25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37"/>
      <c r="GN61" s="160"/>
      <c r="GO61" s="160"/>
      <c r="GP61" s="144"/>
    </row>
    <row r="62" spans="1:198" x14ac:dyDescent="0.25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37"/>
      <c r="GN62" s="160"/>
      <c r="GO62" s="160"/>
      <c r="GP62" s="144"/>
    </row>
    <row r="63" spans="1:198" x14ac:dyDescent="0.25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37"/>
      <c r="GN63" s="160"/>
      <c r="GO63" s="160"/>
      <c r="GP63" s="144"/>
    </row>
    <row r="64" spans="1:198" x14ac:dyDescent="0.25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37"/>
      <c r="GN64" s="160"/>
      <c r="GO64" s="160"/>
      <c r="GP64" s="144"/>
    </row>
    <row r="65" spans="1:198" x14ac:dyDescent="0.25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37"/>
      <c r="GN65" s="160"/>
      <c r="GO65" s="160"/>
      <c r="GP65" s="144"/>
    </row>
    <row r="66" spans="1:198" x14ac:dyDescent="0.25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37"/>
      <c r="GN66" s="160"/>
      <c r="GO66" s="160"/>
      <c r="GP66" s="144"/>
    </row>
    <row r="67" spans="1:198" x14ac:dyDescent="0.25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37"/>
      <c r="GN67" s="160"/>
      <c r="GO67" s="160"/>
      <c r="GP67" s="144"/>
    </row>
    <row r="68" spans="1:198" x14ac:dyDescent="0.25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37"/>
      <c r="GN68" s="160"/>
      <c r="GO68" s="160"/>
      <c r="GP68" s="144"/>
    </row>
    <row r="69" spans="1:198" x14ac:dyDescent="0.25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37"/>
      <c r="GN69" s="160"/>
      <c r="GO69" s="160"/>
      <c r="GP69" s="144"/>
    </row>
    <row r="70" spans="1:198" x14ac:dyDescent="0.25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37"/>
      <c r="GN70" s="160"/>
      <c r="GO70" s="160"/>
      <c r="GP70" s="144"/>
    </row>
    <row r="71" spans="1:198" x14ac:dyDescent="0.25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37"/>
      <c r="GN71" s="160"/>
      <c r="GO71" s="160"/>
      <c r="GP71" s="144"/>
    </row>
    <row r="72" spans="1:198" x14ac:dyDescent="0.25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37"/>
      <c r="GN72" s="160"/>
      <c r="GO72" s="160"/>
      <c r="GP72" s="144"/>
    </row>
    <row r="73" spans="1:198" x14ac:dyDescent="0.25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37"/>
      <c r="GN73" s="160"/>
      <c r="GO73" s="160"/>
      <c r="GP73" s="144"/>
    </row>
    <row r="74" spans="1:198" x14ac:dyDescent="0.25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37"/>
      <c r="GN74" s="160"/>
      <c r="GO74" s="160"/>
      <c r="GP74" s="144"/>
    </row>
    <row r="75" spans="1:198" x14ac:dyDescent="0.25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37"/>
      <c r="GN75" s="160"/>
      <c r="GO75" s="160"/>
      <c r="GP75" s="144"/>
    </row>
    <row r="76" spans="1:198" x14ac:dyDescent="0.25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37"/>
      <c r="GN76" s="160"/>
      <c r="GO76" s="160"/>
      <c r="GP76" s="144"/>
    </row>
    <row r="77" spans="1:198" x14ac:dyDescent="0.25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37"/>
      <c r="GN77" s="160"/>
      <c r="GO77" s="160"/>
      <c r="GP77" s="144"/>
    </row>
    <row r="78" spans="1:198" x14ac:dyDescent="0.25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37"/>
      <c r="GN78" s="160"/>
      <c r="GO78" s="160"/>
      <c r="GP78" s="144"/>
    </row>
    <row r="79" spans="1:198" x14ac:dyDescent="0.25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37"/>
      <c r="GN79" s="160"/>
      <c r="GO79" s="160"/>
      <c r="GP79" s="144"/>
    </row>
    <row r="80" spans="1:198" x14ac:dyDescent="0.25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37"/>
      <c r="GN80" s="160"/>
      <c r="GO80" s="160"/>
      <c r="GP80" s="144"/>
    </row>
    <row r="81" spans="1:198" x14ac:dyDescent="0.25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37"/>
      <c r="GN81" s="160"/>
      <c r="GO81" s="160"/>
      <c r="GP81" s="144"/>
    </row>
    <row r="82" spans="1:198" x14ac:dyDescent="0.25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37"/>
      <c r="GN82" s="160"/>
      <c r="GO82" s="160"/>
      <c r="GP82" s="144"/>
    </row>
    <row r="83" spans="1:198" x14ac:dyDescent="0.25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37"/>
      <c r="GN83" s="160"/>
      <c r="GO83" s="160"/>
      <c r="GP83" s="144"/>
    </row>
    <row r="84" spans="1:198" x14ac:dyDescent="0.25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37"/>
      <c r="GN84" s="160"/>
      <c r="GO84" s="160"/>
      <c r="GP84" s="144"/>
    </row>
    <row r="85" spans="1:198" x14ac:dyDescent="0.25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37"/>
      <c r="GN85" s="160"/>
      <c r="GO85" s="160"/>
      <c r="GP85" s="144"/>
    </row>
    <row r="86" spans="1:198" x14ac:dyDescent="0.25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37"/>
      <c r="GN86" s="160"/>
      <c r="GO86" s="160"/>
      <c r="GP86" s="144"/>
    </row>
    <row r="87" spans="1:198" x14ac:dyDescent="0.25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37"/>
      <c r="GN87" s="160"/>
      <c r="GO87" s="160"/>
      <c r="GP87" s="144"/>
    </row>
    <row r="88" spans="1:198" x14ac:dyDescent="0.25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37"/>
      <c r="GN88" s="160"/>
      <c r="GO88" s="160"/>
      <c r="GP88" s="144"/>
    </row>
    <row r="89" spans="1:198" x14ac:dyDescent="0.25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37"/>
      <c r="GN89" s="160"/>
      <c r="GO89" s="160"/>
      <c r="GP89" s="144"/>
    </row>
    <row r="90" spans="1:198" x14ac:dyDescent="0.25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37"/>
      <c r="GN90" s="160"/>
      <c r="GO90" s="160"/>
      <c r="GP90" s="144"/>
    </row>
    <row r="91" spans="1:198" x14ac:dyDescent="0.25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37"/>
      <c r="GN91" s="160"/>
      <c r="GO91" s="160"/>
      <c r="GP91" s="144"/>
    </row>
    <row r="92" spans="1:198" x14ac:dyDescent="0.25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37"/>
      <c r="GN92" s="160"/>
      <c r="GO92" s="160"/>
      <c r="GP92" s="144"/>
    </row>
    <row r="93" spans="1:198" x14ac:dyDescent="0.25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37"/>
      <c r="GN93" s="160"/>
      <c r="GO93" s="160"/>
      <c r="GP93" s="144"/>
    </row>
    <row r="94" spans="1:198" x14ac:dyDescent="0.25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37"/>
      <c r="GN94" s="160"/>
      <c r="GO94" s="160"/>
      <c r="GP94" s="144"/>
    </row>
    <row r="95" spans="1:198" x14ac:dyDescent="0.25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37"/>
      <c r="GN95" s="160"/>
      <c r="GO95" s="160"/>
      <c r="GP95" s="144"/>
    </row>
    <row r="96" spans="1:198" x14ac:dyDescent="0.25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37"/>
      <c r="GN96" s="160"/>
      <c r="GO96" s="160"/>
      <c r="GP96" s="144"/>
    </row>
    <row r="97" spans="1:198" x14ac:dyDescent="0.25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37"/>
      <c r="GN97" s="160"/>
      <c r="GO97" s="160"/>
      <c r="GP97" s="144"/>
    </row>
    <row r="98" spans="1:198" x14ac:dyDescent="0.25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37"/>
      <c r="GN98" s="160"/>
      <c r="GO98" s="160"/>
      <c r="GP98" s="144"/>
    </row>
    <row r="99" spans="1:198" x14ac:dyDescent="0.25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37"/>
      <c r="GN99" s="160"/>
      <c r="GO99" s="160"/>
      <c r="GP99" s="144"/>
    </row>
    <row r="100" spans="1:198" x14ac:dyDescent="0.25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37"/>
      <c r="GN100" s="160"/>
      <c r="GO100" s="160"/>
      <c r="GP100" s="144"/>
    </row>
    <row r="101" spans="1:198" x14ac:dyDescent="0.25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37"/>
      <c r="GN101" s="160"/>
      <c r="GO101" s="160"/>
      <c r="GP101" s="144"/>
    </row>
    <row r="102" spans="1:198" x14ac:dyDescent="0.25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37"/>
      <c r="GN102" s="160"/>
      <c r="GO102" s="160"/>
      <c r="GP102" s="144"/>
    </row>
    <row r="103" spans="1:198" x14ac:dyDescent="0.25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37"/>
      <c r="GN103" s="160"/>
      <c r="GO103" s="160"/>
      <c r="GP103" s="144"/>
    </row>
    <row r="104" spans="1:198" x14ac:dyDescent="0.25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37"/>
      <c r="GN104" s="160"/>
      <c r="GO104" s="160"/>
      <c r="GP104" s="144"/>
    </row>
    <row r="105" spans="1:198" x14ac:dyDescent="0.25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37"/>
      <c r="GN105" s="160"/>
      <c r="GO105" s="160"/>
      <c r="GP105" s="144"/>
    </row>
    <row r="106" spans="1:198" x14ac:dyDescent="0.25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37"/>
      <c r="GN106" s="160"/>
      <c r="GO106" s="160"/>
      <c r="GP106" s="144"/>
    </row>
    <row r="107" spans="1:198" x14ac:dyDescent="0.25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37"/>
      <c r="GN107" s="160"/>
      <c r="GO107" s="160"/>
      <c r="GP107" s="144"/>
    </row>
    <row r="108" spans="1:198" x14ac:dyDescent="0.25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37"/>
      <c r="GN108" s="160"/>
      <c r="GO108" s="160"/>
      <c r="GP108" s="144"/>
    </row>
    <row r="109" spans="1:198" x14ac:dyDescent="0.25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37"/>
      <c r="GN109" s="160"/>
      <c r="GO109" s="160"/>
      <c r="GP109" s="144"/>
    </row>
    <row r="110" spans="1:198" x14ac:dyDescent="0.25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37"/>
      <c r="GN110" s="160"/>
      <c r="GO110" s="160"/>
      <c r="GP110" s="144"/>
    </row>
    <row r="111" spans="1:198" x14ac:dyDescent="0.25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37"/>
      <c r="GN111" s="160"/>
      <c r="GO111" s="160"/>
      <c r="GP111" s="144"/>
    </row>
    <row r="112" spans="1:198" x14ac:dyDescent="0.25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37"/>
      <c r="GN112" s="160"/>
      <c r="GO112" s="160"/>
      <c r="GP112" s="144"/>
    </row>
    <row r="113" spans="1:198" x14ac:dyDescent="0.25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37"/>
      <c r="GN113" s="160"/>
      <c r="GO113" s="160"/>
      <c r="GP113" s="144"/>
    </row>
    <row r="114" spans="1:198" x14ac:dyDescent="0.25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37"/>
      <c r="GN114" s="160"/>
      <c r="GO114" s="160"/>
      <c r="GP114" s="144"/>
    </row>
    <row r="115" spans="1:198" x14ac:dyDescent="0.25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37"/>
      <c r="GN115" s="160"/>
      <c r="GO115" s="160"/>
      <c r="GP115" s="144"/>
    </row>
    <row r="116" spans="1:198" x14ac:dyDescent="0.25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37"/>
      <c r="GN116" s="160"/>
      <c r="GO116" s="160"/>
      <c r="GP116" s="144"/>
    </row>
    <row r="117" spans="1:198" x14ac:dyDescent="0.25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37"/>
      <c r="GN117" s="160"/>
      <c r="GO117" s="160"/>
      <c r="GP117" s="144"/>
    </row>
    <row r="118" spans="1:198" x14ac:dyDescent="0.25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37"/>
      <c r="GN118" s="160"/>
      <c r="GO118" s="160"/>
      <c r="GP118" s="144"/>
    </row>
    <row r="119" spans="1:198" x14ac:dyDescent="0.25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37"/>
      <c r="GN119" s="160"/>
      <c r="GO119" s="160"/>
      <c r="GP119" s="144"/>
    </row>
    <row r="120" spans="1:198" x14ac:dyDescent="0.25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37"/>
      <c r="GN120" s="160"/>
      <c r="GO120" s="160"/>
      <c r="GP120" s="144"/>
    </row>
    <row r="121" spans="1:198" x14ac:dyDescent="0.25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37"/>
      <c r="GN121" s="160"/>
      <c r="GO121" s="160"/>
      <c r="GP121" s="144"/>
    </row>
    <row r="122" spans="1:198" x14ac:dyDescent="0.25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37"/>
      <c r="GN122" s="160"/>
      <c r="GO122" s="160"/>
      <c r="GP122" s="144"/>
    </row>
    <row r="123" spans="1:198" x14ac:dyDescent="0.25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37"/>
      <c r="GN123" s="160"/>
      <c r="GO123" s="160"/>
      <c r="GP123" s="144"/>
    </row>
    <row r="124" spans="1:198" x14ac:dyDescent="0.25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37"/>
      <c r="GN124" s="160"/>
      <c r="GO124" s="160"/>
      <c r="GP124" s="144"/>
    </row>
    <row r="125" spans="1:198" x14ac:dyDescent="0.25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37"/>
      <c r="GN125" s="160"/>
      <c r="GO125" s="160"/>
      <c r="GP125" s="144"/>
    </row>
    <row r="126" spans="1:198" x14ac:dyDescent="0.25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37"/>
      <c r="GN126" s="160"/>
      <c r="GO126" s="160"/>
      <c r="GP126" s="144"/>
    </row>
    <row r="127" spans="1:198" x14ac:dyDescent="0.25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37"/>
      <c r="GN127" s="160"/>
      <c r="GO127" s="160"/>
      <c r="GP127" s="144"/>
    </row>
    <row r="128" spans="1:198" x14ac:dyDescent="0.25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>
        <v>-1E-3</v>
      </c>
      <c r="GK128" s="160">
        <v>1E-3</v>
      </c>
      <c r="GL128" s="160">
        <v>181.34374778889611</v>
      </c>
      <c r="GM128" s="137"/>
      <c r="GN128" s="160"/>
      <c r="GO128" s="160"/>
      <c r="GP128" s="144"/>
    </row>
    <row r="129" spans="1:198" x14ac:dyDescent="0.25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>
        <v>-1E-3</v>
      </c>
      <c r="GK129" s="160">
        <v>1E-3</v>
      </c>
      <c r="GL129" s="160">
        <v>215.78136661319817</v>
      </c>
      <c r="GM129" s="137"/>
      <c r="GN129" s="160"/>
      <c r="GO129" s="160"/>
      <c r="GP129" s="144"/>
    </row>
    <row r="130" spans="1:198" x14ac:dyDescent="0.25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>
        <v>1E-3</v>
      </c>
      <c r="GL130" s="160">
        <v>10.176075744989697</v>
      </c>
      <c r="GM130" s="137"/>
      <c r="GN130" s="160"/>
      <c r="GO130" s="160"/>
      <c r="GP130" s="144"/>
    </row>
    <row r="131" spans="1:198" x14ac:dyDescent="0.25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>
        <v>1E-3</v>
      </c>
      <c r="GK131" s="160">
        <v>1.5555926164066594</v>
      </c>
      <c r="GL131" s="160">
        <v>28.682670605112683</v>
      </c>
      <c r="GM131" s="137"/>
      <c r="GN131" s="160"/>
      <c r="GO131" s="160"/>
      <c r="GP131" s="144"/>
    </row>
    <row r="132" spans="1:198" x14ac:dyDescent="0.25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>
        <v>1E-3</v>
      </c>
      <c r="GK132" s="160">
        <v>1.2815532594769854</v>
      </c>
      <c r="GL132" s="160">
        <v>17.128778545638266</v>
      </c>
      <c r="GM132" s="137"/>
      <c r="GN132" s="160"/>
      <c r="GO132" s="160"/>
      <c r="GP132" s="144"/>
    </row>
    <row r="133" spans="1:198" x14ac:dyDescent="0.25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37"/>
      <c r="GN133" s="160"/>
      <c r="GO133" s="160"/>
      <c r="GP133" s="144"/>
    </row>
    <row r="134" spans="1:198" x14ac:dyDescent="0.25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37"/>
      <c r="GN134" s="160"/>
      <c r="GO134" s="160"/>
      <c r="GP134" s="144"/>
    </row>
    <row r="135" spans="1:198" x14ac:dyDescent="0.25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37"/>
      <c r="GN135" s="160"/>
      <c r="GO135" s="160"/>
      <c r="GP135" s="144"/>
    </row>
    <row r="136" spans="1:198" x14ac:dyDescent="0.25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37"/>
      <c r="GN136" s="160"/>
      <c r="GO136" s="160"/>
      <c r="GP136" s="144"/>
    </row>
    <row r="137" spans="1:198" x14ac:dyDescent="0.25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37"/>
      <c r="GN137" s="160"/>
      <c r="GO137" s="160"/>
      <c r="GP137" s="144"/>
    </row>
    <row r="138" spans="1:198" x14ac:dyDescent="0.25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37"/>
      <c r="GN138" s="160"/>
      <c r="GO138" s="160"/>
      <c r="GP138" s="144"/>
    </row>
    <row r="139" spans="1:198" x14ac:dyDescent="0.25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37"/>
      <c r="GN139" s="160"/>
      <c r="GO139" s="160"/>
      <c r="GP139" s="144"/>
    </row>
    <row r="140" spans="1:198" x14ac:dyDescent="0.25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37"/>
      <c r="GN140" s="160"/>
      <c r="GO140" s="160"/>
      <c r="GP140" s="144"/>
    </row>
    <row r="141" spans="1:198" x14ac:dyDescent="0.25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37"/>
      <c r="GN141" s="160"/>
      <c r="GO141" s="160"/>
      <c r="GP141" s="144"/>
    </row>
    <row r="142" spans="1:198" x14ac:dyDescent="0.25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37"/>
      <c r="GN142" s="160"/>
      <c r="GO142" s="160"/>
      <c r="GP142" s="144"/>
    </row>
    <row r="143" spans="1:198" x14ac:dyDescent="0.25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37"/>
      <c r="GN143" s="160"/>
      <c r="GO143" s="160"/>
      <c r="GP143" s="144"/>
    </row>
    <row r="144" spans="1:198" x14ac:dyDescent="0.25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37"/>
      <c r="GN144" s="160"/>
      <c r="GO144" s="160"/>
      <c r="GP144" s="144"/>
    </row>
    <row r="145" spans="1:198" x14ac:dyDescent="0.25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37"/>
      <c r="GN145" s="160"/>
      <c r="GO145" s="160"/>
      <c r="GP145" s="144"/>
    </row>
    <row r="146" spans="1:198" x14ac:dyDescent="0.25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37"/>
      <c r="GN146" s="160"/>
      <c r="GO146" s="160"/>
      <c r="GP146" s="144"/>
    </row>
    <row r="147" spans="1:198" x14ac:dyDescent="0.25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37"/>
      <c r="GN147" s="160"/>
      <c r="GO147" s="160"/>
      <c r="GP147" s="144"/>
    </row>
    <row r="148" spans="1:198" x14ac:dyDescent="0.25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37"/>
      <c r="GN148" s="160"/>
      <c r="GO148" s="160"/>
      <c r="GP148" s="144"/>
    </row>
    <row r="149" spans="1:198" x14ac:dyDescent="0.25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37"/>
      <c r="GN149" s="160"/>
      <c r="GO149" s="160"/>
      <c r="GP149" s="144"/>
    </row>
    <row r="150" spans="1:198" x14ac:dyDescent="0.25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37"/>
      <c r="GN150" s="160"/>
      <c r="GO150" s="160"/>
      <c r="GP150" s="144"/>
    </row>
    <row r="151" spans="1:198" x14ac:dyDescent="0.25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37"/>
      <c r="GN151" s="160"/>
      <c r="GO151" s="160"/>
      <c r="GP151" s="144"/>
    </row>
    <row r="152" spans="1:198" x14ac:dyDescent="0.25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37"/>
      <c r="GN152" s="160"/>
      <c r="GO152" s="160"/>
      <c r="GP152" s="144"/>
    </row>
    <row r="153" spans="1:198" x14ac:dyDescent="0.25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37"/>
      <c r="GN153" s="160"/>
      <c r="GO153" s="160"/>
      <c r="GP153" s="144"/>
    </row>
    <row r="154" spans="1:198" x14ac:dyDescent="0.25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37"/>
      <c r="GN154" s="160"/>
      <c r="GO154" s="160"/>
      <c r="GP154" s="144"/>
    </row>
    <row r="155" spans="1:198" x14ac:dyDescent="0.25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37"/>
      <c r="GN155" s="160"/>
      <c r="GO155" s="160"/>
      <c r="GP155" s="144"/>
    </row>
    <row r="156" spans="1:198" x14ac:dyDescent="0.25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37"/>
      <c r="GN156" s="160"/>
      <c r="GO156" s="160"/>
      <c r="GP156" s="144"/>
    </row>
    <row r="157" spans="1:198" x14ac:dyDescent="0.25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37"/>
      <c r="GN157" s="160"/>
      <c r="GO157" s="160"/>
      <c r="GP157" s="144"/>
    </row>
    <row r="158" spans="1:198" x14ac:dyDescent="0.25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37"/>
      <c r="GN158" s="160"/>
      <c r="GO158" s="160"/>
      <c r="GP158" s="144"/>
    </row>
    <row r="159" spans="1:198" x14ac:dyDescent="0.25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37"/>
      <c r="GN159" s="160"/>
      <c r="GO159" s="160"/>
      <c r="GP159" s="144"/>
    </row>
    <row r="160" spans="1:198" x14ac:dyDescent="0.25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37"/>
      <c r="GN160" s="160"/>
      <c r="GO160" s="160"/>
      <c r="GP160" s="144"/>
    </row>
    <row r="161" spans="1:198" x14ac:dyDescent="0.25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37"/>
      <c r="GN161" s="160"/>
      <c r="GO161" s="160"/>
      <c r="GP161" s="144"/>
    </row>
    <row r="162" spans="1:198" x14ac:dyDescent="0.25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37"/>
      <c r="GN162" s="160"/>
      <c r="GO162" s="160"/>
      <c r="GP162" s="144"/>
    </row>
    <row r="163" spans="1:198" x14ac:dyDescent="0.25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37"/>
      <c r="GN163" s="160"/>
      <c r="GO163" s="160"/>
      <c r="GP163" s="144"/>
    </row>
    <row r="164" spans="1:198" x14ac:dyDescent="0.25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37"/>
      <c r="GN164" s="160"/>
      <c r="GO164" s="160"/>
      <c r="GP164" s="144"/>
    </row>
    <row r="165" spans="1:198" x14ac:dyDescent="0.25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37"/>
      <c r="GN165" s="160"/>
      <c r="GO165" s="160"/>
      <c r="GP165" s="144"/>
    </row>
    <row r="166" spans="1:198" x14ac:dyDescent="0.25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37"/>
      <c r="GN166" s="160"/>
      <c r="GO166" s="160"/>
      <c r="GP166" s="144"/>
    </row>
    <row r="167" spans="1:198" x14ac:dyDescent="0.25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37"/>
      <c r="GN167" s="160"/>
      <c r="GO167" s="160"/>
      <c r="GP167" s="144"/>
    </row>
    <row r="168" spans="1:198" x14ac:dyDescent="0.25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37"/>
      <c r="GN168" s="160"/>
      <c r="GO168" s="160"/>
      <c r="GP168" s="144"/>
    </row>
    <row r="169" spans="1:198" x14ac:dyDescent="0.25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37"/>
      <c r="GN169" s="160"/>
      <c r="GO169" s="160"/>
      <c r="GP169" s="144"/>
    </row>
    <row r="170" spans="1:198" x14ac:dyDescent="0.25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37"/>
      <c r="GN170" s="160"/>
      <c r="GO170" s="160"/>
      <c r="GP170" s="144"/>
    </row>
    <row r="171" spans="1:198" x14ac:dyDescent="0.25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37"/>
      <c r="GN171" s="160"/>
      <c r="GO171" s="160"/>
      <c r="GP171" s="144"/>
    </row>
    <row r="172" spans="1:198" x14ac:dyDescent="0.25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37"/>
      <c r="GN172" s="160"/>
      <c r="GO172" s="160"/>
      <c r="GP172" s="144"/>
    </row>
    <row r="173" spans="1:198" x14ac:dyDescent="0.25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37"/>
      <c r="GN173" s="160"/>
      <c r="GO173" s="160"/>
      <c r="GP173" s="144"/>
    </row>
    <row r="174" spans="1:198" x14ac:dyDescent="0.25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37"/>
      <c r="GN174" s="160"/>
      <c r="GO174" s="160"/>
      <c r="GP174" s="144"/>
    </row>
    <row r="175" spans="1:198" x14ac:dyDescent="0.25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37"/>
      <c r="GN175" s="160"/>
      <c r="GO175" s="160"/>
      <c r="GP175" s="144"/>
    </row>
    <row r="176" spans="1:198" x14ac:dyDescent="0.25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37"/>
      <c r="GN176" s="160"/>
      <c r="GO176" s="160"/>
      <c r="GP176" s="144"/>
    </row>
    <row r="177" spans="1:198" x14ac:dyDescent="0.25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0">
        <v>3.1974423109204508E-14</v>
      </c>
      <c r="GG177" s="160">
        <v>1.6167622796103842E-15</v>
      </c>
      <c r="GH177" s="160"/>
      <c r="GI177" s="160"/>
      <c r="GJ177" s="160"/>
      <c r="GK177" s="160"/>
      <c r="GL177" s="160">
        <v>2249.6034614746959</v>
      </c>
      <c r="GM177" s="137"/>
      <c r="GN177" s="160"/>
      <c r="GO177" s="160"/>
      <c r="GP177" s="144"/>
    </row>
    <row r="178" spans="1:198" x14ac:dyDescent="0.25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37"/>
      <c r="GN178" s="160"/>
      <c r="GO178" s="160"/>
      <c r="GP178" s="144"/>
    </row>
    <row r="179" spans="1:198" x14ac:dyDescent="0.25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37"/>
      <c r="GN179" s="160"/>
      <c r="GO179" s="160"/>
      <c r="GP179" s="144"/>
    </row>
    <row r="180" spans="1:198" x14ac:dyDescent="0.25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37"/>
      <c r="GN180" s="160"/>
      <c r="GO180" s="160"/>
      <c r="GP180" s="144"/>
    </row>
    <row r="181" spans="1:198" x14ac:dyDescent="0.25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37"/>
      <c r="GN181" s="160"/>
      <c r="GO181" s="160"/>
      <c r="GP181" s="144"/>
    </row>
    <row r="182" spans="1:198" x14ac:dyDescent="0.25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37"/>
      <c r="GN182" s="160"/>
      <c r="GO182" s="160"/>
      <c r="GP182" s="144"/>
    </row>
    <row r="183" spans="1:198" x14ac:dyDescent="0.25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37"/>
      <c r="GN183" s="160"/>
      <c r="GO183" s="160"/>
      <c r="GP183" s="144"/>
    </row>
    <row r="184" spans="1:198" x14ac:dyDescent="0.25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37"/>
      <c r="GN184" s="160"/>
      <c r="GO184" s="160"/>
      <c r="GP184" s="144"/>
    </row>
    <row r="185" spans="1:198" x14ac:dyDescent="0.25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37"/>
      <c r="GN185" s="160"/>
      <c r="GO185" s="160"/>
      <c r="GP185" s="144"/>
    </row>
    <row r="186" spans="1:198" x14ac:dyDescent="0.25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37"/>
      <c r="GN186" s="160"/>
      <c r="GO186" s="160"/>
      <c r="GP186" s="144"/>
    </row>
    <row r="187" spans="1:198" x14ac:dyDescent="0.25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37"/>
      <c r="GN187" s="160"/>
      <c r="GO187" s="160"/>
      <c r="GP187" s="144"/>
    </row>
    <row r="188" spans="1:198" x14ac:dyDescent="0.25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37"/>
      <c r="GN188" s="160"/>
      <c r="GO188" s="160"/>
      <c r="GP188" s="144"/>
    </row>
    <row r="189" spans="1:198" x14ac:dyDescent="0.25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37"/>
      <c r="GN189" s="160"/>
      <c r="GO189" s="160"/>
      <c r="GP189" s="144"/>
    </row>
    <row r="190" spans="1:198" x14ac:dyDescent="0.25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37"/>
      <c r="GN190" s="160"/>
      <c r="GO190" s="160"/>
      <c r="GP190" s="144"/>
    </row>
    <row r="191" spans="1:198" x14ac:dyDescent="0.25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37"/>
      <c r="GN191" s="160"/>
      <c r="GO191" s="160"/>
      <c r="GP191" s="144"/>
    </row>
    <row r="192" spans="1:198" x14ac:dyDescent="0.25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37"/>
      <c r="GN192" s="160"/>
      <c r="GO192" s="160"/>
      <c r="GP192" s="144"/>
    </row>
    <row r="193" spans="1:198" x14ac:dyDescent="0.25">
      <c r="A193" s="34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37"/>
      <c r="GN193" s="160"/>
      <c r="GO193" s="160"/>
      <c r="GP193" s="144"/>
    </row>
    <row r="194" spans="1:198" x14ac:dyDescent="0.25">
      <c r="A194" s="34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37"/>
      <c r="GN194" s="160"/>
      <c r="GO194" s="160"/>
      <c r="GP194" s="144"/>
    </row>
    <row r="195" spans="1:198" x14ac:dyDescent="0.25">
      <c r="A195" s="34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37"/>
      <c r="GN195" s="160"/>
      <c r="GO195" s="160"/>
      <c r="GP195" s="144"/>
    </row>
    <row r="196" spans="1:198" x14ac:dyDescent="0.25">
      <c r="A196" s="34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37"/>
      <c r="GN196" s="160"/>
      <c r="GO196" s="160"/>
      <c r="GP196" s="144"/>
    </row>
    <row r="197" spans="1:198" x14ac:dyDescent="0.25">
      <c r="A197" s="34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37"/>
      <c r="GN197" s="160"/>
      <c r="GO197" s="160"/>
      <c r="GP197" s="144"/>
    </row>
    <row r="198" spans="1:198" x14ac:dyDescent="0.25">
      <c r="A198" s="34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37"/>
      <c r="GN198" s="160"/>
      <c r="GO198" s="160"/>
      <c r="GP198" s="144"/>
    </row>
    <row r="199" spans="1:198" x14ac:dyDescent="0.25">
      <c r="A199" s="34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37"/>
      <c r="GN199" s="160"/>
      <c r="GO199" s="160"/>
      <c r="GP199" s="144"/>
    </row>
    <row r="200" spans="1:198" x14ac:dyDescent="0.25">
      <c r="A200" s="34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>
        <v>1E-3</v>
      </c>
      <c r="DU200" s="160">
        <v>1E-3</v>
      </c>
      <c r="DV200" s="160">
        <v>1E-3</v>
      </c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1787.8028261133993</v>
      </c>
      <c r="GM200" s="137"/>
      <c r="GN200" s="160"/>
      <c r="GO200" s="160"/>
      <c r="GP200" s="144"/>
    </row>
    <row r="201" spans="1:198" x14ac:dyDescent="0.25">
      <c r="A201" s="34" t="s">
        <v>63</v>
      </c>
      <c r="B201" s="137">
        <v>7.3254030029964747</v>
      </c>
      <c r="C201" s="137">
        <v>27.849040741199417</v>
      </c>
      <c r="D201" s="137">
        <v>1.6929328717627854</v>
      </c>
      <c r="E201" s="137">
        <v>16.825728460736411</v>
      </c>
      <c r="F201" s="137">
        <v>38.153587964371958</v>
      </c>
      <c r="G201" s="137">
        <v>14.023460280090385</v>
      </c>
      <c r="H201" s="137">
        <v>11.641422994811848</v>
      </c>
      <c r="I201" s="137">
        <v>9.1549154019775045</v>
      </c>
      <c r="J201" s="137">
        <v>1.4907171897319593</v>
      </c>
      <c r="K201" s="137">
        <v>10.597927384035856</v>
      </c>
      <c r="L201" s="137">
        <v>10.242978432780353</v>
      </c>
      <c r="M201" s="137">
        <v>66.280172743196317</v>
      </c>
      <c r="N201" s="137">
        <v>18.726941173789864</v>
      </c>
      <c r="O201" s="137">
        <v>9.7207041198304882</v>
      </c>
      <c r="P201" s="137">
        <v>167.52796243891754</v>
      </c>
      <c r="Q201" s="137">
        <v>102.60415253675849</v>
      </c>
      <c r="R201" s="137">
        <v>1.8979170000000005</v>
      </c>
      <c r="S201" s="137">
        <v>193.07206817184328</v>
      </c>
      <c r="T201" s="137">
        <v>148.00715544362802</v>
      </c>
      <c r="U201" s="137">
        <v>112.12588122625785</v>
      </c>
      <c r="V201" s="137">
        <v>60.583978955536587</v>
      </c>
      <c r="W201" s="137">
        <v>23.742802305904288</v>
      </c>
      <c r="X201" s="137">
        <v>42.072806823054066</v>
      </c>
      <c r="Y201" s="137">
        <v>9.8991716843502573</v>
      </c>
      <c r="Z201" s="137">
        <v>40.80139565316248</v>
      </c>
      <c r="AA201" s="137">
        <v>40.512041724695415</v>
      </c>
      <c r="AB201" s="137">
        <v>19.659376268691485</v>
      </c>
      <c r="AC201" s="137">
        <v>14.805218840136533</v>
      </c>
      <c r="AD201" s="137">
        <v>92.595948989730928</v>
      </c>
      <c r="AE201" s="137">
        <v>21.804151986722552</v>
      </c>
      <c r="AF201" s="137">
        <v>10.741128564562567</v>
      </c>
      <c r="AG201" s="137">
        <v>1.2872523742810624</v>
      </c>
      <c r="AH201" s="137">
        <v>35.135359134763632</v>
      </c>
      <c r="AI201" s="137">
        <v>119.60650762021729</v>
      </c>
      <c r="AJ201" s="137">
        <v>44.598423026616729</v>
      </c>
      <c r="AK201" s="137">
        <v>46.484546970993243</v>
      </c>
      <c r="AL201" s="137">
        <v>13.609457374764546</v>
      </c>
      <c r="AM201" s="137">
        <v>11.506589845518011</v>
      </c>
      <c r="AN201" s="137">
        <v>65.905391920211741</v>
      </c>
      <c r="AO201" s="137">
        <v>102.38623417613336</v>
      </c>
      <c r="AP201" s="137">
        <v>64.763093208461157</v>
      </c>
      <c r="AQ201" s="137">
        <v>199.24741569870127</v>
      </c>
      <c r="AR201" s="137">
        <v>1.0000010000000004</v>
      </c>
      <c r="AS201" s="137">
        <v>15.386555038279321</v>
      </c>
      <c r="AT201" s="137">
        <v>138.47899534451375</v>
      </c>
      <c r="AU201" s="137">
        <v>184.22456808638793</v>
      </c>
      <c r="AV201" s="137">
        <v>23.559387656253847</v>
      </c>
      <c r="AW201" s="137">
        <v>53.100891624322045</v>
      </c>
      <c r="AX201" s="137">
        <v>75.382330911038977</v>
      </c>
      <c r="AY201" s="137">
        <v>202.20393459846576</v>
      </c>
      <c r="AZ201" s="137">
        <v>76.35258933911264</v>
      </c>
      <c r="BA201" s="137">
        <v>116.83345005699847</v>
      </c>
      <c r="BB201" s="137">
        <v>133.74257410401222</v>
      </c>
      <c r="BC201" s="137">
        <v>1.0000000000000002</v>
      </c>
      <c r="BD201" s="137">
        <v>0.25279038435791396</v>
      </c>
      <c r="BE201" s="137">
        <v>68.261992881570919</v>
      </c>
      <c r="BF201" s="137">
        <v>53.559035486501713</v>
      </c>
      <c r="BG201" s="137">
        <v>236.35867665852658</v>
      </c>
      <c r="BH201" s="137">
        <v>25.952821972761438</v>
      </c>
      <c r="BI201" s="137">
        <v>28.223971430764415</v>
      </c>
      <c r="BJ201" s="137">
        <v>72.19426785666883</v>
      </c>
      <c r="BK201" s="137">
        <v>242.42625016518335</v>
      </c>
      <c r="BL201" s="137">
        <v>86.699998474192739</v>
      </c>
      <c r="BM201" s="137">
        <v>552.78763942951309</v>
      </c>
      <c r="BN201" s="137">
        <v>1049.9833203599521</v>
      </c>
      <c r="BO201" s="137">
        <v>117.75198491233959</v>
      </c>
      <c r="BP201" s="137">
        <v>128.23560407994262</v>
      </c>
      <c r="BQ201" s="137">
        <v>617.92288829330971</v>
      </c>
      <c r="BR201" s="137">
        <v>35.439020911750788</v>
      </c>
      <c r="BS201" s="137">
        <v>30.409211760884176</v>
      </c>
      <c r="BT201" s="137">
        <v>146.6729224183529</v>
      </c>
      <c r="BU201" s="137">
        <v>111.91249105856566</v>
      </c>
      <c r="BV201" s="137">
        <v>245.85241972128065</v>
      </c>
      <c r="BW201" s="137">
        <v>829.76761808781305</v>
      </c>
      <c r="BX201" s="137">
        <v>1410.9276236144563</v>
      </c>
      <c r="BY201" s="137">
        <v>1203.1288476938746</v>
      </c>
      <c r="BZ201" s="137">
        <v>838.99019238688061</v>
      </c>
      <c r="CA201" s="137">
        <v>15.69558732773941</v>
      </c>
      <c r="CB201" s="137">
        <v>31.29082151764807</v>
      </c>
      <c r="CC201" s="137">
        <v>2.2561802531853896</v>
      </c>
      <c r="CD201" s="137">
        <v>19.281756183686731</v>
      </c>
      <c r="CE201" s="137">
        <v>42.687588716628596</v>
      </c>
      <c r="CF201" s="137">
        <v>15.571020219976706</v>
      </c>
      <c r="CG201" s="137">
        <v>15.401106446425175</v>
      </c>
      <c r="CH201" s="137">
        <v>10.162071575683191</v>
      </c>
      <c r="CI201" s="137">
        <v>2.8871854365067491</v>
      </c>
      <c r="CJ201" s="137">
        <v>12.452650463231583</v>
      </c>
      <c r="CK201" s="137">
        <v>14.494820677430985</v>
      </c>
      <c r="CL201" s="137">
        <v>84.028456532541668</v>
      </c>
      <c r="CM201" s="137">
        <v>22.088913892558267</v>
      </c>
      <c r="CN201" s="137">
        <v>12.789687676679277</v>
      </c>
      <c r="CO201" s="137">
        <v>64.465451787326586</v>
      </c>
      <c r="CP201" s="137">
        <v>89.44903540194575</v>
      </c>
      <c r="CQ201" s="137">
        <v>2.3837530962886144</v>
      </c>
      <c r="CR201" s="137">
        <v>105.82831066257131</v>
      </c>
      <c r="CS201" s="137">
        <v>7.2728964100000004</v>
      </c>
      <c r="CT201" s="137">
        <v>193.23761772346745</v>
      </c>
      <c r="CU201" s="137">
        <v>219.77004863998124</v>
      </c>
      <c r="CV201" s="137">
        <v>207.05570501642831</v>
      </c>
      <c r="CW201" s="137">
        <v>94.348840211865081</v>
      </c>
      <c r="CX201" s="137">
        <v>33.934377929095064</v>
      </c>
      <c r="CY201" s="137">
        <v>56.858269586961775</v>
      </c>
      <c r="CZ201" s="137">
        <v>38.065825008792586</v>
      </c>
      <c r="DA201" s="137">
        <v>68.24558615763361</v>
      </c>
      <c r="DB201" s="137">
        <v>61.949393750427078</v>
      </c>
      <c r="DC201" s="137">
        <v>25.398102124178692</v>
      </c>
      <c r="DD201" s="137">
        <v>34.670217064791167</v>
      </c>
      <c r="DE201" s="137">
        <v>115.48820741568387</v>
      </c>
      <c r="DF201" s="137">
        <v>35.769117914033792</v>
      </c>
      <c r="DG201" s="137">
        <v>17.675504254707551</v>
      </c>
      <c r="DH201" s="137">
        <v>2.5750907309593605</v>
      </c>
      <c r="DI201" s="137">
        <v>64.183346434072888</v>
      </c>
      <c r="DJ201" s="137">
        <v>289.09223140437803</v>
      </c>
      <c r="DK201" s="137">
        <v>84.209511762976845</v>
      </c>
      <c r="DL201" s="137">
        <v>95.284533561746088</v>
      </c>
      <c r="DM201" s="137">
        <v>26.069091349245241</v>
      </c>
      <c r="DN201" s="137">
        <v>39.334195191430453</v>
      </c>
      <c r="DO201" s="137">
        <v>82.13980609366925</v>
      </c>
      <c r="DP201" s="137">
        <v>161.84506652591898</v>
      </c>
      <c r="DQ201" s="137">
        <v>98.615013438189308</v>
      </c>
      <c r="DR201" s="137">
        <v>181.34374778889611</v>
      </c>
      <c r="DS201" s="137">
        <v>215.78136661319814</v>
      </c>
      <c r="DT201" s="137">
        <v>10.176075744989681</v>
      </c>
      <c r="DU201" s="137">
        <v>28.682670605112666</v>
      </c>
      <c r="DV201" s="137">
        <v>17.128778545638255</v>
      </c>
      <c r="DW201" s="137">
        <v>1.0000019999999998</v>
      </c>
      <c r="DX201" s="137">
        <v>25.147737667646677</v>
      </c>
      <c r="DY201" s="137">
        <v>226.32963900882007</v>
      </c>
      <c r="DZ201" s="137">
        <v>364.28533126004697</v>
      </c>
      <c r="EA201" s="137">
        <v>54.54591126880149</v>
      </c>
      <c r="EB201" s="137">
        <v>110.74778427363178</v>
      </c>
      <c r="EC201" s="137">
        <v>139.22148247482394</v>
      </c>
      <c r="ED201" s="137">
        <v>291.4340301725889</v>
      </c>
      <c r="EE201" s="137">
        <v>133.80459192991185</v>
      </c>
      <c r="EF201" s="137">
        <v>194.95837029912528</v>
      </c>
      <c r="EG201" s="137">
        <v>320.74650758779359</v>
      </c>
      <c r="EH201" s="137">
        <v>1</v>
      </c>
      <c r="EI201" s="137">
        <v>0.25279038435791384</v>
      </c>
      <c r="EJ201" s="137">
        <v>174.8389511127456</v>
      </c>
      <c r="EK201" s="137">
        <v>182.43407813856129</v>
      </c>
      <c r="EL201" s="137">
        <v>603.0224813534137</v>
      </c>
      <c r="EM201" s="137">
        <v>48.472263242885091</v>
      </c>
      <c r="EN201" s="137">
        <v>50.11724254965393</v>
      </c>
      <c r="EO201" s="137">
        <v>113.17051186381816</v>
      </c>
      <c r="EP201" s="137">
        <v>250.66923605333656</v>
      </c>
      <c r="EQ201" s="137">
        <v>91.440165735802054</v>
      </c>
      <c r="ER201" s="137">
        <v>557.85676683311681</v>
      </c>
      <c r="ES201" s="137">
        <v>1052.418543853104</v>
      </c>
      <c r="ET201" s="137">
        <v>159.133406916192</v>
      </c>
      <c r="EU201" s="137">
        <v>145.58909099171228</v>
      </c>
      <c r="EV201" s="137">
        <v>617.63513331107981</v>
      </c>
      <c r="EW201" s="137">
        <v>38.381648958939891</v>
      </c>
      <c r="EX201" s="137">
        <v>31.902866376846436</v>
      </c>
      <c r="EY201" s="137">
        <v>146.6729224183529</v>
      </c>
      <c r="EZ201" s="137">
        <v>114.16921043171513</v>
      </c>
      <c r="FA201" s="137">
        <v>248.01484898580344</v>
      </c>
      <c r="FB201" s="137">
        <v>872.23867764528518</v>
      </c>
      <c r="FC201" s="137">
        <v>1566.6666806767239</v>
      </c>
      <c r="FD201" s="137">
        <v>1233.7965188581702</v>
      </c>
      <c r="FE201" s="137">
        <v>944.52660566792338</v>
      </c>
      <c r="FF201" s="137">
        <v>7.4930185942111303</v>
      </c>
      <c r="FG201" s="137">
        <v>1047.4196667323522</v>
      </c>
      <c r="FH201" s="137">
        <v>182.37618943303937</v>
      </c>
      <c r="FI201" s="137">
        <v>396.20668841321964</v>
      </c>
      <c r="FJ201" s="137">
        <v>683.15398565768442</v>
      </c>
      <c r="FK201" s="137">
        <v>1184.684937407676</v>
      </c>
      <c r="FL201" s="137">
        <v>2017.4405890831952</v>
      </c>
      <c r="FM201" s="137">
        <v>99.473302901023928</v>
      </c>
      <c r="FN201" s="137">
        <v>17.081575574116123</v>
      </c>
      <c r="FO201" s="137">
        <v>2249.6034614746959</v>
      </c>
      <c r="FP201" s="137">
        <v>99.473302901023942</v>
      </c>
      <c r="FQ201" s="137">
        <v>81.121087428895066</v>
      </c>
      <c r="FR201" s="137">
        <v>111.76099598233495</v>
      </c>
      <c r="FS201" s="137">
        <v>131.50590612084741</v>
      </c>
      <c r="FT201" s="137">
        <v>162.23557398654171</v>
      </c>
      <c r="FU201" s="137">
        <v>176.34794857841516</v>
      </c>
      <c r="FV201" s="137">
        <v>245.69900133407072</v>
      </c>
      <c r="FW201" s="137">
        <v>299.57178595996737</v>
      </c>
      <c r="FX201" s="137">
        <v>437.40344311003264</v>
      </c>
      <c r="FY201" s="137">
        <v>820.01238287414787</v>
      </c>
      <c r="FZ201" s="137">
        <v>2001.5713028210691</v>
      </c>
      <c r="GA201" s="137">
        <v>2428.4051635778242</v>
      </c>
      <c r="GB201" s="137">
        <v>94.721538181358071</v>
      </c>
      <c r="GC201" s="137">
        <v>783.81993452095048</v>
      </c>
      <c r="GD201" s="137">
        <v>53.836931736257526</v>
      </c>
      <c r="GE201" s="137">
        <v>499.01220820692055</v>
      </c>
      <c r="GF201" s="137">
        <v>3.1974423109204508E-14</v>
      </c>
      <c r="GG201" s="137">
        <v>1.6167622796103842E-15</v>
      </c>
      <c r="GH201" s="137">
        <v>880.24186508268679</v>
      </c>
      <c r="GI201" s="137">
        <v>30.994197870328023</v>
      </c>
      <c r="GJ201" s="137">
        <v>6.5426095130009703</v>
      </c>
      <c r="GK201" s="137">
        <v>1787.8028261133991</v>
      </c>
      <c r="GL201" s="137"/>
      <c r="GM201" s="137"/>
      <c r="GN201" s="137"/>
      <c r="GO201" s="137"/>
      <c r="GP201" s="144"/>
    </row>
    <row r="202" spans="1:198" x14ac:dyDescent="0.25">
      <c r="A202" s="137"/>
      <c r="B202" s="169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  <c r="BQ202" s="169"/>
      <c r="BR202" s="169"/>
      <c r="BS202" s="169"/>
      <c r="BT202" s="169"/>
      <c r="BU202" s="169"/>
      <c r="BV202" s="169"/>
      <c r="BW202" s="169"/>
      <c r="BX202" s="169"/>
      <c r="BY202" s="169"/>
      <c r="BZ202" s="169"/>
      <c r="CA202" s="169"/>
      <c r="CB202" s="169"/>
      <c r="CC202" s="169"/>
      <c r="CD202" s="169"/>
      <c r="CE202" s="169"/>
      <c r="CF202" s="169"/>
      <c r="CG202" s="169"/>
      <c r="CH202" s="169"/>
      <c r="CI202" s="169"/>
      <c r="CJ202" s="169"/>
      <c r="CK202" s="169"/>
      <c r="CL202" s="169"/>
      <c r="CM202" s="169"/>
      <c r="CN202" s="169"/>
      <c r="CO202" s="169"/>
      <c r="CP202" s="169"/>
      <c r="CQ202" s="169"/>
      <c r="CR202" s="169"/>
      <c r="CS202" s="169"/>
      <c r="CT202" s="169"/>
      <c r="CU202" s="169"/>
      <c r="CV202" s="169"/>
      <c r="CW202" s="169"/>
      <c r="CX202" s="169"/>
      <c r="CY202" s="169"/>
      <c r="CZ202" s="169"/>
      <c r="DA202" s="169"/>
      <c r="DB202" s="169"/>
      <c r="DC202" s="169"/>
      <c r="DD202" s="169"/>
      <c r="DE202" s="169"/>
      <c r="DF202" s="169"/>
      <c r="DG202" s="169"/>
      <c r="DH202" s="169"/>
      <c r="DI202" s="169"/>
      <c r="DJ202" s="169"/>
      <c r="DK202" s="169"/>
      <c r="DL202" s="169"/>
      <c r="DM202" s="169"/>
      <c r="DN202" s="169"/>
      <c r="DO202" s="169"/>
      <c r="DP202" s="169"/>
      <c r="DQ202" s="169"/>
      <c r="DR202" s="169"/>
      <c r="DS202" s="169"/>
      <c r="DT202" s="169"/>
      <c r="DU202" s="169"/>
      <c r="DV202" s="169"/>
      <c r="DW202" s="169"/>
      <c r="DX202" s="169"/>
      <c r="DY202" s="169"/>
      <c r="DZ202" s="169"/>
      <c r="EA202" s="169"/>
      <c r="EB202" s="169"/>
      <c r="EC202" s="169"/>
      <c r="ED202" s="169"/>
      <c r="EE202" s="169"/>
      <c r="EF202" s="169"/>
      <c r="EG202" s="169"/>
      <c r="EH202" s="169"/>
      <c r="EI202" s="169"/>
      <c r="EJ202" s="169"/>
      <c r="EK202" s="169"/>
      <c r="EL202" s="169"/>
      <c r="EM202" s="169"/>
      <c r="EN202" s="169"/>
      <c r="EO202" s="169"/>
      <c r="EP202" s="169"/>
      <c r="EQ202" s="169"/>
      <c r="ER202" s="169"/>
      <c r="ES202" s="169"/>
      <c r="ET202" s="169"/>
      <c r="EU202" s="169"/>
      <c r="EV202" s="169"/>
      <c r="EW202" s="169"/>
      <c r="EX202" s="169"/>
      <c r="EY202" s="169"/>
      <c r="EZ202" s="169"/>
      <c r="FA202" s="169"/>
      <c r="FB202" s="169"/>
      <c r="FC202" s="169"/>
      <c r="FD202" s="169"/>
      <c r="FE202" s="169"/>
      <c r="FF202" s="169"/>
      <c r="FG202" s="169"/>
      <c r="FH202" s="169"/>
      <c r="FI202" s="169"/>
      <c r="FJ202" s="169"/>
      <c r="FK202" s="169"/>
      <c r="FL202" s="169"/>
      <c r="FM202" s="169"/>
      <c r="FN202" s="169"/>
      <c r="FO202" s="169"/>
      <c r="FP202" s="169"/>
      <c r="FQ202" s="169"/>
      <c r="FR202" s="169"/>
      <c r="FS202" s="169"/>
      <c r="FT202" s="169"/>
      <c r="FU202" s="169"/>
      <c r="FV202" s="169"/>
      <c r="FW202" s="169"/>
      <c r="FX202" s="169"/>
      <c r="FY202" s="169"/>
      <c r="FZ202" s="169"/>
      <c r="GA202" s="169"/>
      <c r="GB202" s="169"/>
      <c r="GC202" s="169"/>
      <c r="GD202" s="169"/>
      <c r="GE202" s="169"/>
      <c r="GF202" s="169"/>
      <c r="GG202" s="169"/>
      <c r="GH202" s="169"/>
      <c r="GI202" s="169"/>
      <c r="GJ202" s="169"/>
      <c r="GK202" s="169"/>
      <c r="GL202" s="169"/>
      <c r="GM202" s="137"/>
      <c r="GN202" s="137"/>
      <c r="GO202" s="137"/>
      <c r="GP202" s="144"/>
    </row>
  </sheetData>
  <conditionalFormatting sqref="B8:GJ198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43FA-3E7D-42BD-A3A0-7F39E957692C}">
  <sheetPr>
    <tabColor rgb="FF92D050"/>
  </sheetPr>
  <dimension ref="A1:GP202"/>
  <sheetViews>
    <sheetView zoomScale="70" zoomScaleNormal="70" workbookViewId="0">
      <pane xSplit="1" ySplit="7" topLeftCell="FQ151" activePane="bottomRight" state="frozen"/>
      <selection activeCell="AA82" sqref="AA82"/>
      <selection pane="topRight" activeCell="AA82" sqref="AA82"/>
      <selection pane="bottomLeft" activeCell="AA82" sqref="AA82"/>
      <selection pane="bottomRight" activeCell="G3" sqref="G3:I3"/>
    </sheetView>
    <sheetView workbookViewId="1"/>
  </sheetViews>
  <sheetFormatPr defaultColWidth="9.140625" defaultRowHeight="15" x14ac:dyDescent="0.25"/>
  <cols>
    <col min="1" max="1" width="11.140625" style="137" bestFit="1" customWidth="1"/>
    <col min="2" max="9" width="14.42578125" style="137" bestFit="1" customWidth="1"/>
    <col min="10" max="10" width="13.28515625" style="137" bestFit="1" customWidth="1"/>
    <col min="11" max="14" width="14.42578125" style="137" bestFit="1" customWidth="1"/>
    <col min="15" max="15" width="13.28515625" style="137" bestFit="1" customWidth="1"/>
    <col min="16" max="17" width="14.42578125" style="137" bestFit="1" customWidth="1"/>
    <col min="18" max="18" width="10.7109375" style="137" bestFit="1" customWidth="1"/>
    <col min="19" max="43" width="14.42578125" style="137" bestFit="1" customWidth="1"/>
    <col min="44" max="44" width="10.7109375" style="137" bestFit="1" customWidth="1"/>
    <col min="45" max="54" width="14.42578125" style="137" bestFit="1" customWidth="1"/>
    <col min="55" max="55" width="7.28515625" style="137" bestFit="1" customWidth="1"/>
    <col min="56" max="65" width="14.42578125" style="137" bestFit="1" customWidth="1"/>
    <col min="66" max="66" width="13.28515625" style="137" bestFit="1" customWidth="1"/>
    <col min="67" max="93" width="14.42578125" style="137" bestFit="1" customWidth="1"/>
    <col min="94" max="94" width="13.28515625" style="137" bestFit="1" customWidth="1"/>
    <col min="95" max="96" width="14.42578125" style="137" bestFit="1" customWidth="1"/>
    <col min="97" max="97" width="13.28515625" style="137" bestFit="1" customWidth="1"/>
    <col min="98" max="99" width="14.42578125" style="137" bestFit="1" customWidth="1"/>
    <col min="100" max="100" width="13.28515625" style="137" bestFit="1" customWidth="1"/>
    <col min="101" max="126" width="14.42578125" style="137" bestFit="1" customWidth="1"/>
    <col min="127" max="127" width="10.7109375" style="137" bestFit="1" customWidth="1"/>
    <col min="128" max="128" width="14.42578125" style="137" bestFit="1" customWidth="1"/>
    <col min="129" max="129" width="13.28515625" style="137" bestFit="1" customWidth="1"/>
    <col min="130" max="137" width="14.42578125" style="137" bestFit="1" customWidth="1"/>
    <col min="138" max="138" width="6.28515625" style="137" bestFit="1" customWidth="1"/>
    <col min="139" max="150" width="14.42578125" style="137" bestFit="1" customWidth="1"/>
    <col min="151" max="151" width="13.28515625" style="137" bestFit="1" customWidth="1"/>
    <col min="152" max="156" width="14.42578125" style="137" bestFit="1" customWidth="1"/>
    <col min="157" max="157" width="13.28515625" style="137" bestFit="1" customWidth="1"/>
    <col min="158" max="168" width="14.42578125" style="137" bestFit="1" customWidth="1"/>
    <col min="169" max="169" width="13.28515625" style="137" bestFit="1" customWidth="1"/>
    <col min="170" max="171" width="14.42578125" style="137" bestFit="1" customWidth="1"/>
    <col min="172" max="172" width="13.28515625" style="137" bestFit="1" customWidth="1"/>
    <col min="173" max="173" width="14.42578125" style="137" bestFit="1" customWidth="1"/>
    <col min="174" max="174" width="13.28515625" style="137" bestFit="1" customWidth="1"/>
    <col min="175" max="175" width="14.42578125" style="137" bestFit="1" customWidth="1"/>
    <col min="176" max="176" width="13.28515625" style="137" bestFit="1" customWidth="1"/>
    <col min="177" max="178" width="14.42578125" style="137" bestFit="1" customWidth="1"/>
    <col min="179" max="179" width="13.28515625" style="137" bestFit="1" customWidth="1"/>
    <col min="180" max="193" width="14.42578125" style="137" bestFit="1" customWidth="1"/>
    <col min="194" max="194" width="10.7109375" style="137" bestFit="1" customWidth="1"/>
    <col min="195" max="195" width="9.28515625" style="137" bestFit="1" customWidth="1"/>
    <col min="196" max="196" width="12" style="137" bestFit="1" customWidth="1"/>
    <col min="197" max="197" width="13.5703125" style="137" bestFit="1" customWidth="1"/>
    <col min="198" max="198" width="9.140625" style="140"/>
    <col min="199" max="16384" width="9.140625" style="137"/>
  </cols>
  <sheetData>
    <row r="1" spans="1:198" ht="18.75" x14ac:dyDescent="0.3">
      <c r="A1" s="148"/>
      <c r="B1" s="154">
        <f>SUM(B3:B5)</f>
        <v>-59.541705225659726</v>
      </c>
      <c r="C1" s="154">
        <f>SUM(C3:C5)</f>
        <v>59.541705225659783</v>
      </c>
      <c r="D1" s="154"/>
      <c r="E1" s="145">
        <f>SUM(B1:C1)</f>
        <v>5.6843418860808015E-14</v>
      </c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57"/>
      <c r="AK1" s="157"/>
      <c r="AL1" s="157"/>
      <c r="AM1" s="157"/>
      <c r="AN1" s="157"/>
      <c r="AO1" s="157"/>
      <c r="AP1" s="157"/>
      <c r="AQ1" s="157"/>
      <c r="AR1" s="157"/>
      <c r="AS1" s="157"/>
      <c r="AT1" s="157"/>
      <c r="AU1" s="157"/>
      <c r="AV1" s="157"/>
      <c r="AW1" s="157"/>
      <c r="AX1" s="157"/>
      <c r="AY1" s="157"/>
      <c r="AZ1" s="157"/>
      <c r="BA1" s="157"/>
      <c r="BB1" s="157"/>
      <c r="BC1" s="157"/>
      <c r="BD1" s="157"/>
      <c r="BE1" s="157"/>
      <c r="BF1" s="157"/>
      <c r="BG1" s="157"/>
      <c r="BH1" s="157"/>
      <c r="BI1" s="157"/>
      <c r="BJ1" s="157"/>
      <c r="BK1" s="157"/>
      <c r="BL1" s="157"/>
      <c r="BM1" s="157"/>
      <c r="BN1" s="157"/>
      <c r="BO1" s="157"/>
      <c r="BP1" s="157"/>
      <c r="BQ1" s="157"/>
      <c r="BR1" s="157"/>
      <c r="BS1" s="157"/>
      <c r="BT1" s="157"/>
      <c r="BU1" s="157"/>
      <c r="BV1" s="157"/>
      <c r="BW1" s="157"/>
      <c r="BX1" s="157"/>
      <c r="BY1" s="157"/>
      <c r="BZ1" s="157"/>
      <c r="CA1" s="157"/>
      <c r="CB1" s="157"/>
      <c r="CC1" s="157"/>
      <c r="CD1" s="157"/>
      <c r="CE1" s="157"/>
      <c r="CF1" s="157"/>
      <c r="CG1" s="157"/>
      <c r="CH1" s="157"/>
      <c r="CI1" s="157"/>
      <c r="CJ1" s="157"/>
      <c r="CK1" s="157"/>
      <c r="CL1" s="157"/>
      <c r="CM1" s="157"/>
      <c r="CN1" s="157"/>
      <c r="CO1" s="157"/>
      <c r="CP1" s="157"/>
      <c r="CQ1" s="157"/>
      <c r="CR1" s="157"/>
      <c r="CS1" s="157"/>
      <c r="CT1" s="157"/>
      <c r="CU1" s="157"/>
      <c r="CV1" s="157"/>
      <c r="CW1" s="157"/>
      <c r="CX1" s="157"/>
      <c r="CY1" s="157"/>
      <c r="CZ1" s="157"/>
      <c r="DA1" s="157"/>
      <c r="DB1" s="157"/>
      <c r="DC1" s="157"/>
      <c r="DD1" s="157"/>
      <c r="DE1" s="157"/>
      <c r="DF1" s="157"/>
      <c r="DG1" s="157"/>
      <c r="DH1" s="157"/>
      <c r="DI1" s="157"/>
      <c r="DJ1" s="157"/>
      <c r="DK1" s="157"/>
      <c r="DL1" s="157"/>
      <c r="DM1" s="157"/>
      <c r="DN1" s="157"/>
      <c r="DO1" s="157"/>
      <c r="DP1" s="157"/>
      <c r="DQ1" s="157"/>
      <c r="DR1" s="157"/>
      <c r="DS1" s="157"/>
      <c r="DT1" s="157"/>
      <c r="DU1" s="157"/>
      <c r="DV1" s="157"/>
      <c r="DW1" s="157"/>
      <c r="DX1" s="157"/>
      <c r="DY1" s="157"/>
      <c r="DZ1" s="157"/>
      <c r="EA1" s="157"/>
      <c r="EB1" s="157"/>
      <c r="EC1" s="157"/>
      <c r="ED1" s="157"/>
      <c r="EE1" s="157"/>
      <c r="EF1" s="157"/>
      <c r="EG1" s="157"/>
      <c r="EH1" s="157"/>
      <c r="EI1" s="157"/>
      <c r="EJ1" s="157"/>
      <c r="EK1" s="157"/>
      <c r="EL1" s="157"/>
      <c r="EM1" s="157"/>
      <c r="EN1" s="157"/>
      <c r="EO1" s="157"/>
      <c r="EP1" s="157"/>
      <c r="EQ1" s="157"/>
      <c r="ER1" s="157"/>
      <c r="ES1" s="157"/>
      <c r="ET1" s="157"/>
      <c r="EU1" s="157"/>
      <c r="EV1" s="157"/>
      <c r="EW1" s="157"/>
      <c r="EX1" s="157"/>
      <c r="EY1" s="157"/>
      <c r="EZ1" s="157"/>
      <c r="FA1" s="157"/>
      <c r="FB1" s="157"/>
      <c r="FC1" s="157"/>
      <c r="FD1" s="157"/>
      <c r="FE1" s="157"/>
      <c r="FF1" s="157"/>
      <c r="FG1" s="157"/>
      <c r="FH1" s="157"/>
      <c r="FI1" s="157"/>
      <c r="FJ1" s="157"/>
      <c r="FK1" s="157"/>
      <c r="FL1" s="157"/>
      <c r="FM1" s="157"/>
      <c r="FN1" s="157"/>
      <c r="FO1" s="157"/>
      <c r="FP1" s="157"/>
      <c r="FQ1" s="157"/>
      <c r="FR1" s="157"/>
      <c r="FS1" s="157"/>
      <c r="FT1" s="157"/>
      <c r="FU1" s="157"/>
      <c r="FV1" s="157"/>
      <c r="FW1" s="157"/>
      <c r="FX1" s="157"/>
      <c r="FY1" s="157"/>
      <c r="FZ1" s="157"/>
      <c r="GA1" s="157"/>
      <c r="GB1" s="157"/>
      <c r="GC1" s="157"/>
      <c r="GD1" s="157"/>
      <c r="GE1" s="157"/>
      <c r="GF1" s="157"/>
      <c r="GG1" s="157"/>
      <c r="GH1" s="157"/>
      <c r="GI1" s="157"/>
      <c r="GJ1" s="157"/>
      <c r="GK1" s="157"/>
      <c r="GL1" s="157"/>
      <c r="GM1" s="157"/>
      <c r="GN1" s="157"/>
      <c r="GO1" s="157"/>
    </row>
    <row r="2" spans="1:198" x14ac:dyDescent="0.25">
      <c r="A2" s="157"/>
      <c r="B2" s="161" t="s">
        <v>711</v>
      </c>
      <c r="C2" s="161" t="s">
        <v>712</v>
      </c>
      <c r="D2" s="157"/>
      <c r="E2" s="22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7"/>
      <c r="AN2" s="157"/>
      <c r="AO2" s="157"/>
      <c r="AP2" s="157"/>
      <c r="AQ2" s="157"/>
      <c r="AR2" s="157"/>
      <c r="AS2" s="157"/>
      <c r="AT2" s="157"/>
      <c r="AU2" s="157"/>
      <c r="AV2" s="157"/>
      <c r="AW2" s="157"/>
      <c r="AX2" s="157"/>
      <c r="AY2" s="157"/>
      <c r="AZ2" s="157"/>
      <c r="BA2" s="157"/>
      <c r="BB2" s="157"/>
      <c r="BC2" s="157"/>
      <c r="BD2" s="157"/>
      <c r="BE2" s="157"/>
      <c r="BF2" s="157"/>
      <c r="BG2" s="157"/>
      <c r="BH2" s="157"/>
      <c r="BI2" s="157"/>
      <c r="BJ2" s="157"/>
      <c r="BK2" s="157"/>
      <c r="BL2" s="157"/>
      <c r="BM2" s="157"/>
      <c r="BN2" s="157"/>
      <c r="BO2" s="157"/>
      <c r="BP2" s="157"/>
      <c r="BQ2" s="157"/>
      <c r="BR2" s="157"/>
      <c r="BS2" s="157"/>
      <c r="BT2" s="157"/>
      <c r="BU2" s="157"/>
      <c r="BV2" s="157"/>
      <c r="BW2" s="157"/>
      <c r="BX2" s="157"/>
      <c r="BY2" s="157"/>
      <c r="BZ2" s="157"/>
      <c r="CA2" s="157"/>
      <c r="CB2" s="157"/>
      <c r="CC2" s="157"/>
      <c r="CD2" s="157"/>
      <c r="CE2" s="157"/>
      <c r="CF2" s="157"/>
      <c r="CG2" s="157"/>
      <c r="CH2" s="157"/>
      <c r="CI2" s="157"/>
      <c r="CJ2" s="157"/>
      <c r="CK2" s="157"/>
      <c r="CL2" s="157"/>
      <c r="CM2" s="157"/>
      <c r="CN2" s="157"/>
      <c r="CO2" s="157"/>
      <c r="CP2" s="157"/>
      <c r="CQ2" s="157"/>
      <c r="CR2" s="157"/>
      <c r="CS2" s="157"/>
      <c r="CT2" s="157"/>
      <c r="CU2" s="157"/>
      <c r="CV2" s="157"/>
      <c r="CW2" s="157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7"/>
      <c r="DK2" s="157"/>
      <c r="DL2" s="157"/>
      <c r="DM2" s="157"/>
      <c r="DN2" s="157"/>
      <c r="DO2" s="157"/>
      <c r="DP2" s="157"/>
      <c r="DQ2" s="157"/>
      <c r="DR2" s="157"/>
      <c r="DS2" s="157"/>
      <c r="DT2" s="157"/>
      <c r="DU2" s="157"/>
      <c r="DV2" s="157"/>
      <c r="DW2" s="157"/>
      <c r="DX2" s="157"/>
      <c r="DY2" s="157"/>
      <c r="DZ2" s="157"/>
      <c r="EA2" s="157"/>
      <c r="EB2" s="157"/>
      <c r="EC2" s="157"/>
      <c r="ED2" s="157"/>
      <c r="EE2" s="157"/>
      <c r="EF2" s="157"/>
      <c r="EG2" s="157"/>
      <c r="EH2" s="157"/>
      <c r="EI2" s="157"/>
      <c r="EJ2" s="157"/>
      <c r="EK2" s="157"/>
      <c r="EL2" s="157"/>
      <c r="EM2" s="157"/>
      <c r="EN2" s="157"/>
      <c r="EO2" s="157"/>
      <c r="EP2" s="157"/>
      <c r="EQ2" s="157"/>
      <c r="ER2" s="157"/>
      <c r="ES2" s="157"/>
      <c r="ET2" s="157"/>
      <c r="EU2" s="157"/>
      <c r="EV2" s="157"/>
      <c r="EW2" s="157"/>
      <c r="EX2" s="157"/>
      <c r="EY2" s="157"/>
      <c r="EZ2" s="157"/>
      <c r="FA2" s="157"/>
      <c r="FB2" s="157"/>
      <c r="FC2" s="157"/>
      <c r="FD2" s="157"/>
      <c r="FE2" s="157"/>
      <c r="FF2" s="157"/>
      <c r="FG2" s="157"/>
      <c r="FH2" s="157"/>
      <c r="FI2" s="157"/>
      <c r="FJ2" s="157"/>
      <c r="FK2" s="157"/>
      <c r="FL2" s="157"/>
      <c r="FM2" s="157"/>
      <c r="FN2" s="157"/>
      <c r="FO2" s="157"/>
      <c r="FP2" s="157"/>
      <c r="FQ2" s="157"/>
      <c r="FR2" s="157"/>
      <c r="FS2" s="157"/>
      <c r="FT2" s="157"/>
      <c r="FU2" s="157"/>
      <c r="FV2" s="157"/>
      <c r="FW2" s="157"/>
      <c r="FX2" s="157"/>
      <c r="FY2" s="157"/>
      <c r="FZ2" s="157"/>
      <c r="GA2" s="157"/>
      <c r="GB2" s="157"/>
      <c r="GC2" s="157"/>
      <c r="GD2" s="157"/>
      <c r="GE2" s="157"/>
      <c r="GF2" s="157"/>
      <c r="GG2" s="157"/>
      <c r="GH2" s="157"/>
      <c r="GI2" s="157"/>
      <c r="GJ2" s="157"/>
      <c r="GK2" s="157"/>
      <c r="GL2" s="157"/>
      <c r="GM2" s="157"/>
      <c r="GN2" s="157"/>
      <c r="GO2" s="157"/>
    </row>
    <row r="3" spans="1:198" x14ac:dyDescent="0.25">
      <c r="A3" s="161" t="s">
        <v>710</v>
      </c>
      <c r="B3" s="158">
        <f>SUM(B194:BZ194)</f>
        <v>-59.542778000444869</v>
      </c>
      <c r="C3" s="158">
        <f>SUM(FQ194:FZ194)</f>
        <v>59.542778000444926</v>
      </c>
      <c r="D3" s="156"/>
      <c r="E3" s="167">
        <f>SUM(B3:C3)</f>
        <v>5.6843418860808015E-14</v>
      </c>
      <c r="F3" s="157"/>
      <c r="G3" s="32">
        <f>B3*1000</f>
        <v>-59542.778000444872</v>
      </c>
      <c r="H3" s="32">
        <f t="shared" ref="H3:I3" si="0">C3*1000</f>
        <v>59542.778000444923</v>
      </c>
      <c r="I3" s="32">
        <f t="shared" si="0"/>
        <v>0</v>
      </c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</row>
    <row r="4" spans="1:198" x14ac:dyDescent="0.25">
      <c r="A4" s="161" t="s">
        <v>715</v>
      </c>
      <c r="B4" s="158">
        <f t="shared" ref="B4:B5" si="1">SUM(B195:BZ195)</f>
        <v>0</v>
      </c>
      <c r="C4" s="158">
        <f t="shared" ref="C4:C5" si="2">SUM(FQ195:FZ195)</f>
        <v>0</v>
      </c>
      <c r="D4" s="156"/>
      <c r="E4" s="167">
        <f t="shared" ref="E4:E5" si="3">SUM(B4:C4)</f>
        <v>0</v>
      </c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D4" s="157"/>
      <c r="AE4" s="157"/>
      <c r="AF4" s="157"/>
      <c r="AG4" s="157"/>
      <c r="AH4" s="157"/>
      <c r="AI4" s="157"/>
      <c r="AJ4" s="157"/>
      <c r="AK4" s="157"/>
      <c r="AL4" s="157"/>
      <c r="AM4" s="157"/>
      <c r="AN4" s="157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7"/>
      <c r="BA4" s="157"/>
      <c r="BB4" s="157"/>
      <c r="BC4" s="157"/>
      <c r="BD4" s="157"/>
      <c r="BE4" s="157"/>
      <c r="BF4" s="157"/>
      <c r="BG4" s="157"/>
      <c r="BH4" s="157"/>
      <c r="BI4" s="157"/>
      <c r="BJ4" s="157"/>
      <c r="BK4" s="157"/>
      <c r="BL4" s="157"/>
      <c r="BM4" s="157"/>
      <c r="BN4" s="157"/>
      <c r="BO4" s="157"/>
      <c r="BP4" s="157"/>
      <c r="BQ4" s="157"/>
      <c r="BR4" s="157"/>
      <c r="BS4" s="157"/>
      <c r="BT4" s="157"/>
      <c r="BU4" s="157"/>
      <c r="BV4" s="157"/>
      <c r="BW4" s="157"/>
      <c r="BX4" s="157"/>
      <c r="BY4" s="157"/>
      <c r="BZ4" s="157"/>
      <c r="CA4" s="157"/>
      <c r="CB4" s="157"/>
      <c r="CC4" s="157"/>
      <c r="CD4" s="157"/>
      <c r="CE4" s="157"/>
      <c r="CF4" s="157"/>
      <c r="CG4" s="157"/>
      <c r="CH4" s="157"/>
      <c r="CI4" s="157"/>
      <c r="CJ4" s="157"/>
      <c r="CK4" s="157"/>
      <c r="CL4" s="157"/>
      <c r="CM4" s="157"/>
      <c r="CN4" s="157"/>
      <c r="CO4" s="157"/>
      <c r="CP4" s="157"/>
      <c r="CQ4" s="157"/>
      <c r="CR4" s="157"/>
      <c r="CS4" s="157"/>
      <c r="CT4" s="157"/>
      <c r="CU4" s="157"/>
      <c r="CV4" s="157"/>
      <c r="CW4" s="157"/>
      <c r="CX4" s="157"/>
      <c r="CY4" s="157"/>
      <c r="CZ4" s="157"/>
      <c r="DA4" s="157"/>
      <c r="DB4" s="157"/>
      <c r="DC4" s="157"/>
      <c r="DD4" s="157"/>
      <c r="DE4" s="157"/>
      <c r="DF4" s="157"/>
      <c r="DG4" s="157"/>
      <c r="DH4" s="157"/>
      <c r="DI4" s="157"/>
      <c r="DJ4" s="157"/>
      <c r="DK4" s="157"/>
      <c r="DL4" s="157"/>
      <c r="DM4" s="157"/>
      <c r="DN4" s="157"/>
      <c r="DO4" s="157"/>
      <c r="DP4" s="157"/>
      <c r="DQ4" s="157"/>
      <c r="DR4" s="157"/>
      <c r="DS4" s="157"/>
      <c r="DT4" s="157"/>
      <c r="DU4" s="157"/>
      <c r="DV4" s="157"/>
      <c r="DW4" s="157"/>
      <c r="DX4" s="157"/>
      <c r="DY4" s="157"/>
      <c r="DZ4" s="157"/>
      <c r="EA4" s="157"/>
      <c r="EB4" s="157"/>
      <c r="EC4" s="157"/>
      <c r="ED4" s="157"/>
      <c r="EE4" s="157"/>
      <c r="EF4" s="157"/>
      <c r="EG4" s="157"/>
      <c r="EH4" s="157"/>
      <c r="EI4" s="157"/>
      <c r="EJ4" s="157"/>
      <c r="EK4" s="157"/>
      <c r="EL4" s="157"/>
      <c r="EM4" s="157"/>
      <c r="EN4" s="157"/>
      <c r="EO4" s="157"/>
      <c r="EP4" s="157"/>
      <c r="EQ4" s="157"/>
      <c r="ER4" s="157"/>
      <c r="ES4" s="157"/>
      <c r="ET4" s="157"/>
      <c r="EU4" s="157"/>
      <c r="EV4" s="157"/>
      <c r="EW4" s="157"/>
      <c r="EX4" s="157"/>
      <c r="EY4" s="157"/>
      <c r="EZ4" s="157"/>
      <c r="FA4" s="157"/>
      <c r="FB4" s="157"/>
      <c r="FC4" s="157"/>
      <c r="FD4" s="157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7"/>
      <c r="FS4" s="157"/>
      <c r="FT4" s="157"/>
      <c r="FU4" s="157"/>
      <c r="FV4" s="157"/>
      <c r="FW4" s="157"/>
      <c r="FX4" s="157"/>
      <c r="FY4" s="157"/>
      <c r="FZ4" s="157"/>
      <c r="GA4" s="157"/>
      <c r="GB4" s="157"/>
      <c r="GC4" s="157"/>
      <c r="GD4" s="157"/>
      <c r="GE4" s="157"/>
      <c r="GF4" s="157"/>
      <c r="GG4" s="157"/>
      <c r="GH4" s="157"/>
      <c r="GI4" s="157"/>
      <c r="GJ4" s="157"/>
      <c r="GK4" s="157"/>
      <c r="GL4" s="157"/>
      <c r="GM4" s="157"/>
      <c r="GN4" s="157"/>
      <c r="GO4" s="157"/>
    </row>
    <row r="5" spans="1:198" x14ac:dyDescent="0.25">
      <c r="A5" s="161" t="s">
        <v>716</v>
      </c>
      <c r="B5" s="158">
        <f t="shared" si="1"/>
        <v>1.0727747851424357E-3</v>
      </c>
      <c r="C5" s="158">
        <f t="shared" si="2"/>
        <v>-1.072774785140819E-3</v>
      </c>
      <c r="D5" s="156"/>
      <c r="E5" s="167">
        <f t="shared" si="3"/>
        <v>1.6167622796103842E-15</v>
      </c>
      <c r="F5" s="157"/>
      <c r="G5" s="157"/>
      <c r="H5" s="157"/>
      <c r="I5" s="157"/>
      <c r="J5" s="157"/>
      <c r="K5" s="157"/>
      <c r="L5" s="157"/>
      <c r="M5" s="157"/>
      <c r="N5" s="157"/>
      <c r="O5" s="157"/>
      <c r="P5" s="157"/>
      <c r="Q5" s="157"/>
      <c r="R5" s="157"/>
      <c r="S5" s="157"/>
      <c r="T5" s="157"/>
      <c r="U5" s="157"/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1"/>
      <c r="AI5" s="151"/>
      <c r="AJ5" s="151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7"/>
      <c r="BI5" s="157"/>
      <c r="BJ5" s="157"/>
      <c r="BK5" s="157"/>
      <c r="BL5" s="157"/>
      <c r="BM5" s="157"/>
      <c r="BN5" s="157"/>
      <c r="BO5" s="157"/>
      <c r="BP5" s="157"/>
      <c r="BQ5" s="157"/>
      <c r="BR5" s="157"/>
      <c r="BS5" s="157"/>
      <c r="BT5" s="157"/>
      <c r="BU5" s="157"/>
      <c r="BV5" s="157"/>
      <c r="BW5" s="157"/>
      <c r="BX5" s="157"/>
      <c r="BY5" s="157"/>
      <c r="BZ5" s="157"/>
      <c r="CA5" s="157"/>
      <c r="CB5" s="157"/>
      <c r="CC5" s="157"/>
      <c r="CD5" s="157"/>
      <c r="CE5" s="157"/>
      <c r="CF5" s="157"/>
      <c r="CG5" s="157"/>
      <c r="CH5" s="157"/>
      <c r="CI5" s="157"/>
      <c r="CJ5" s="157"/>
      <c r="CK5" s="157"/>
      <c r="CL5" s="157"/>
      <c r="CM5" s="157"/>
      <c r="CN5" s="157"/>
      <c r="CO5" s="157"/>
      <c r="CP5" s="157"/>
      <c r="CQ5" s="157"/>
      <c r="CR5" s="157"/>
      <c r="CS5" s="157"/>
      <c r="CT5" s="157"/>
      <c r="CU5" s="157"/>
      <c r="CV5" s="157"/>
      <c r="CW5" s="157"/>
      <c r="CX5" s="157"/>
      <c r="CY5" s="157"/>
      <c r="CZ5" s="157"/>
      <c r="DA5" s="157"/>
      <c r="DB5" s="157"/>
      <c r="DC5" s="157"/>
      <c r="DD5" s="157"/>
      <c r="DE5" s="157"/>
      <c r="DF5" s="157"/>
      <c r="DG5" s="157"/>
      <c r="DH5" s="157"/>
      <c r="DI5" s="157"/>
      <c r="DJ5" s="157"/>
      <c r="DK5" s="157"/>
      <c r="DL5" s="157"/>
      <c r="DM5" s="157"/>
      <c r="DN5" s="157"/>
      <c r="DO5" s="157"/>
      <c r="DP5" s="157"/>
      <c r="DQ5" s="157"/>
      <c r="DR5" s="157"/>
      <c r="DS5" s="157"/>
      <c r="DT5" s="157"/>
      <c r="DU5" s="157"/>
      <c r="DV5" s="157"/>
      <c r="DW5" s="157"/>
      <c r="DX5" s="157"/>
      <c r="DY5" s="157"/>
      <c r="DZ5" s="157"/>
      <c r="EA5" s="157"/>
      <c r="EB5" s="157"/>
      <c r="EC5" s="157"/>
      <c r="ED5" s="157"/>
      <c r="EE5" s="157"/>
      <c r="EF5" s="157"/>
      <c r="EG5" s="157"/>
      <c r="EH5" s="157"/>
      <c r="EI5" s="157"/>
      <c r="EJ5" s="157"/>
      <c r="EK5" s="157"/>
      <c r="EL5" s="157"/>
      <c r="EM5" s="157"/>
      <c r="EN5" s="157"/>
      <c r="EO5" s="157"/>
      <c r="EP5" s="157"/>
      <c r="EQ5" s="157"/>
      <c r="ER5" s="157"/>
      <c r="ES5" s="157"/>
      <c r="ET5" s="157"/>
      <c r="EU5" s="157"/>
      <c r="EV5" s="157"/>
      <c r="EW5" s="157"/>
      <c r="EX5" s="157"/>
      <c r="EY5" s="157"/>
      <c r="EZ5" s="157"/>
      <c r="FA5" s="157"/>
      <c r="FB5" s="157"/>
      <c r="FC5" s="157"/>
      <c r="FD5" s="157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7"/>
      <c r="FS5" s="157"/>
      <c r="FT5" s="157"/>
      <c r="FU5" s="157"/>
      <c r="FV5" s="157"/>
      <c r="FW5" s="157"/>
      <c r="FX5" s="157"/>
      <c r="FY5" s="157"/>
      <c r="FZ5" s="157"/>
      <c r="GA5" s="157"/>
      <c r="GB5" s="157"/>
      <c r="GC5" s="157"/>
      <c r="GD5" s="157"/>
      <c r="GE5" s="157"/>
      <c r="GF5" s="157"/>
      <c r="GG5" s="157"/>
      <c r="GH5" s="157"/>
      <c r="GI5" s="157"/>
      <c r="GJ5" s="157"/>
      <c r="GK5" s="157"/>
      <c r="GL5" s="157"/>
      <c r="GM5" s="157"/>
      <c r="GN5" s="157"/>
      <c r="GO5" s="157"/>
    </row>
    <row r="6" spans="1:198" x14ac:dyDescent="0.25">
      <c r="A6" s="157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57"/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57"/>
      <c r="BO6" s="157"/>
      <c r="BP6" s="157"/>
      <c r="BQ6" s="157"/>
      <c r="BR6" s="157"/>
      <c r="BS6" s="157"/>
      <c r="BT6" s="157"/>
      <c r="BU6" s="157"/>
      <c r="BV6" s="157"/>
      <c r="BW6" s="157"/>
      <c r="BX6" s="157"/>
      <c r="BY6" s="157"/>
      <c r="BZ6" s="157"/>
      <c r="CA6" s="157"/>
      <c r="CB6" s="157"/>
      <c r="CC6" s="157"/>
      <c r="CD6" s="157"/>
      <c r="CE6" s="157"/>
      <c r="CF6" s="157"/>
      <c r="CG6" s="157"/>
      <c r="CH6" s="157"/>
      <c r="CI6" s="157"/>
      <c r="CJ6" s="157"/>
      <c r="CK6" s="157"/>
      <c r="CL6" s="157"/>
      <c r="CM6" s="157"/>
      <c r="CN6" s="157"/>
      <c r="CO6" s="157"/>
      <c r="CP6" s="154"/>
      <c r="CQ6" s="154"/>
      <c r="CR6" s="154"/>
      <c r="CS6" s="154"/>
      <c r="CT6" s="154"/>
      <c r="CU6" s="154"/>
      <c r="CV6" s="154"/>
      <c r="CW6" s="154"/>
      <c r="CX6" s="154"/>
      <c r="CY6" s="154"/>
      <c r="CZ6" s="154"/>
      <c r="DA6" s="154"/>
      <c r="DB6" s="154"/>
      <c r="DC6" s="154"/>
      <c r="DD6" s="157"/>
      <c r="DE6" s="157"/>
      <c r="DF6" s="157"/>
      <c r="DG6" s="157"/>
      <c r="DH6" s="157"/>
      <c r="DI6" s="157"/>
      <c r="DJ6" s="157"/>
      <c r="DK6" s="157"/>
      <c r="DL6" s="157"/>
      <c r="DM6" s="157"/>
      <c r="DN6" s="157"/>
      <c r="DO6" s="157"/>
      <c r="DP6" s="157"/>
      <c r="DQ6" s="157"/>
      <c r="DR6" s="157"/>
      <c r="DS6" s="157"/>
      <c r="DT6" s="157"/>
      <c r="DU6" s="157"/>
      <c r="DV6" s="157"/>
      <c r="DW6" s="157"/>
      <c r="DX6" s="157"/>
      <c r="DY6" s="157"/>
      <c r="DZ6" s="157"/>
      <c r="EA6" s="157"/>
      <c r="EB6" s="157"/>
      <c r="EC6" s="157"/>
      <c r="ED6" s="157"/>
      <c r="EE6" s="157"/>
      <c r="EF6" s="157"/>
      <c r="EG6" s="157"/>
      <c r="EH6" s="157"/>
      <c r="EI6" s="157"/>
      <c r="EJ6" s="157"/>
      <c r="EK6" s="157"/>
      <c r="EL6" s="157"/>
      <c r="EM6" s="157"/>
      <c r="EN6" s="157"/>
      <c r="EO6" s="157"/>
      <c r="EP6" s="157"/>
      <c r="EQ6" s="157"/>
      <c r="ER6" s="157"/>
      <c r="ES6" s="157"/>
      <c r="ET6" s="157"/>
      <c r="EU6" s="157"/>
      <c r="EV6" s="157"/>
      <c r="EW6" s="157"/>
      <c r="EX6" s="157"/>
      <c r="EY6" s="157"/>
      <c r="EZ6" s="157"/>
      <c r="FA6" s="157"/>
      <c r="FB6" s="157"/>
      <c r="FC6" s="157"/>
      <c r="FD6" s="157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7"/>
      <c r="FS6" s="157"/>
      <c r="FT6" s="157"/>
      <c r="FU6" s="157"/>
      <c r="FV6" s="157"/>
      <c r="FW6" s="157"/>
      <c r="FX6" s="157"/>
      <c r="FY6" s="157"/>
      <c r="FZ6" s="157"/>
      <c r="GA6" s="157"/>
      <c r="GB6" s="157"/>
      <c r="GC6" s="157"/>
      <c r="GD6" s="157"/>
      <c r="GE6" s="157"/>
      <c r="GF6" s="157"/>
      <c r="GG6" s="157"/>
      <c r="GH6" s="157"/>
      <c r="GI6" s="157"/>
      <c r="GJ6" s="157"/>
      <c r="GK6" s="157"/>
      <c r="GL6" s="157"/>
      <c r="GM6" s="157"/>
      <c r="GN6" s="157"/>
      <c r="GO6" s="157"/>
    </row>
    <row r="7" spans="1:198" x14ac:dyDescent="0.25">
      <c r="A7" s="157"/>
      <c r="B7" s="159" t="s">
        <v>720</v>
      </c>
      <c r="C7" s="159" t="s">
        <v>721</v>
      </c>
      <c r="D7" s="159" t="s">
        <v>722</v>
      </c>
      <c r="E7" s="159" t="s">
        <v>723</v>
      </c>
      <c r="F7" s="159" t="s">
        <v>724</v>
      </c>
      <c r="G7" s="159" t="s">
        <v>725</v>
      </c>
      <c r="H7" s="159" t="s">
        <v>726</v>
      </c>
      <c r="I7" s="159" t="s">
        <v>727</v>
      </c>
      <c r="J7" s="159" t="s">
        <v>728</v>
      </c>
      <c r="K7" s="159" t="s">
        <v>729</v>
      </c>
      <c r="L7" s="159" t="s">
        <v>730</v>
      </c>
      <c r="M7" s="159" t="s">
        <v>731</v>
      </c>
      <c r="N7" s="159" t="s">
        <v>402</v>
      </c>
      <c r="O7" s="159" t="s">
        <v>403</v>
      </c>
      <c r="P7" s="159" t="s">
        <v>8</v>
      </c>
      <c r="Q7" s="159" t="s">
        <v>585</v>
      </c>
      <c r="R7" s="159" t="s">
        <v>408</v>
      </c>
      <c r="S7" s="159" t="s">
        <v>1348</v>
      </c>
      <c r="T7" s="159" t="s">
        <v>586</v>
      </c>
      <c r="U7" s="159" t="s">
        <v>561</v>
      </c>
      <c r="V7" s="159" t="s">
        <v>732</v>
      </c>
      <c r="W7" s="159" t="s">
        <v>733</v>
      </c>
      <c r="X7" s="159" t="s">
        <v>734</v>
      </c>
      <c r="Y7" s="159" t="s">
        <v>735</v>
      </c>
      <c r="Z7" s="159" t="s">
        <v>736</v>
      </c>
      <c r="AA7" s="159" t="s">
        <v>737</v>
      </c>
      <c r="AB7" s="159" t="s">
        <v>738</v>
      </c>
      <c r="AC7" s="159" t="s">
        <v>739</v>
      </c>
      <c r="AD7" s="159" t="s">
        <v>740</v>
      </c>
      <c r="AE7" s="159" t="s">
        <v>741</v>
      </c>
      <c r="AF7" s="159" t="s">
        <v>742</v>
      </c>
      <c r="AG7" s="159" t="s">
        <v>743</v>
      </c>
      <c r="AH7" s="159" t="s">
        <v>744</v>
      </c>
      <c r="AI7" s="159" t="s">
        <v>347</v>
      </c>
      <c r="AJ7" s="159" t="s">
        <v>11</v>
      </c>
      <c r="AK7" s="159" t="s">
        <v>348</v>
      </c>
      <c r="AL7" s="159" t="s">
        <v>349</v>
      </c>
      <c r="AM7" s="159" t="s">
        <v>350</v>
      </c>
      <c r="AN7" s="159" t="s">
        <v>351</v>
      </c>
      <c r="AO7" s="159" t="s">
        <v>352</v>
      </c>
      <c r="AP7" s="159" t="s">
        <v>353</v>
      </c>
      <c r="AQ7" s="159" t="s">
        <v>12</v>
      </c>
      <c r="AR7" s="159" t="s">
        <v>574</v>
      </c>
      <c r="AS7" s="159" t="s">
        <v>1349</v>
      </c>
      <c r="AT7" s="159" t="s">
        <v>354</v>
      </c>
      <c r="AU7" s="159" t="s">
        <v>355</v>
      </c>
      <c r="AV7" s="159" t="s">
        <v>356</v>
      </c>
      <c r="AW7" s="159" t="s">
        <v>357</v>
      </c>
      <c r="AX7" s="159" t="s">
        <v>13</v>
      </c>
      <c r="AY7" s="159" t="s">
        <v>359</v>
      </c>
      <c r="AZ7" s="159" t="s">
        <v>360</v>
      </c>
      <c r="BA7" s="159" t="s">
        <v>361</v>
      </c>
      <c r="BB7" s="159" t="s">
        <v>14</v>
      </c>
      <c r="BC7" s="159" t="s">
        <v>1350</v>
      </c>
      <c r="BD7" s="159" t="s">
        <v>1351</v>
      </c>
      <c r="BE7" s="159" t="s">
        <v>362</v>
      </c>
      <c r="BF7" s="159" t="s">
        <v>363</v>
      </c>
      <c r="BG7" s="159" t="s">
        <v>15</v>
      </c>
      <c r="BH7" s="159" t="s">
        <v>364</v>
      </c>
      <c r="BI7" s="159" t="s">
        <v>365</v>
      </c>
      <c r="BJ7" s="159" t="s">
        <v>16</v>
      </c>
      <c r="BK7" s="159" t="s">
        <v>17</v>
      </c>
      <c r="BL7" s="159" t="s">
        <v>18</v>
      </c>
      <c r="BM7" s="159" t="s">
        <v>19</v>
      </c>
      <c r="BN7" s="159" t="s">
        <v>20</v>
      </c>
      <c r="BO7" s="159" t="s">
        <v>366</v>
      </c>
      <c r="BP7" s="159" t="s">
        <v>704</v>
      </c>
      <c r="BQ7" s="159" t="s">
        <v>705</v>
      </c>
      <c r="BR7" s="159" t="s">
        <v>745</v>
      </c>
      <c r="BS7" s="159" t="s">
        <v>746</v>
      </c>
      <c r="BT7" s="159" t="s">
        <v>718</v>
      </c>
      <c r="BU7" s="159" t="s">
        <v>562</v>
      </c>
      <c r="BV7" s="159" t="s">
        <v>22</v>
      </c>
      <c r="BW7" s="159" t="s">
        <v>23</v>
      </c>
      <c r="BX7" s="159" t="s">
        <v>367</v>
      </c>
      <c r="BY7" s="159" t="s">
        <v>24</v>
      </c>
      <c r="BZ7" s="159" t="s">
        <v>368</v>
      </c>
      <c r="CA7" s="159" t="s">
        <v>747</v>
      </c>
      <c r="CB7" s="159" t="s">
        <v>748</v>
      </c>
      <c r="CC7" s="159" t="s">
        <v>749</v>
      </c>
      <c r="CD7" s="159" t="s">
        <v>750</v>
      </c>
      <c r="CE7" s="159" t="s">
        <v>751</v>
      </c>
      <c r="CF7" s="159" t="s">
        <v>752</v>
      </c>
      <c r="CG7" s="159" t="s">
        <v>753</v>
      </c>
      <c r="CH7" s="159" t="s">
        <v>754</v>
      </c>
      <c r="CI7" s="159" t="s">
        <v>755</v>
      </c>
      <c r="CJ7" s="159" t="s">
        <v>756</v>
      </c>
      <c r="CK7" s="159" t="s">
        <v>757</v>
      </c>
      <c r="CL7" s="159" t="s">
        <v>758</v>
      </c>
      <c r="CM7" s="159" t="s">
        <v>405</v>
      </c>
      <c r="CN7" s="159" t="s">
        <v>406</v>
      </c>
      <c r="CO7" s="159" t="s">
        <v>550</v>
      </c>
      <c r="CP7" s="159" t="s">
        <v>551</v>
      </c>
      <c r="CQ7" s="159" t="s">
        <v>1374</v>
      </c>
      <c r="CR7" s="159" t="s">
        <v>326</v>
      </c>
      <c r="CS7" s="159" t="s">
        <v>411</v>
      </c>
      <c r="CT7" s="159" t="s">
        <v>1352</v>
      </c>
      <c r="CU7" s="159" t="s">
        <v>587</v>
      </c>
      <c r="CV7" s="159" t="s">
        <v>563</v>
      </c>
      <c r="CW7" s="159" t="s">
        <v>759</v>
      </c>
      <c r="CX7" s="159" t="s">
        <v>760</v>
      </c>
      <c r="CY7" s="159" t="s">
        <v>761</v>
      </c>
      <c r="CZ7" s="159" t="s">
        <v>762</v>
      </c>
      <c r="DA7" s="159" t="s">
        <v>763</v>
      </c>
      <c r="DB7" s="159" t="s">
        <v>764</v>
      </c>
      <c r="DC7" s="159" t="s">
        <v>765</v>
      </c>
      <c r="DD7" s="159" t="s">
        <v>766</v>
      </c>
      <c r="DE7" s="159" t="s">
        <v>767</v>
      </c>
      <c r="DF7" s="159" t="s">
        <v>768</v>
      </c>
      <c r="DG7" s="159" t="s">
        <v>769</v>
      </c>
      <c r="DH7" s="159" t="s">
        <v>770</v>
      </c>
      <c r="DI7" s="159" t="s">
        <v>771</v>
      </c>
      <c r="DJ7" s="159" t="s">
        <v>369</v>
      </c>
      <c r="DK7" s="159" t="s">
        <v>29</v>
      </c>
      <c r="DL7" s="159" t="s">
        <v>370</v>
      </c>
      <c r="DM7" s="159" t="s">
        <v>371</v>
      </c>
      <c r="DN7" s="159" t="s">
        <v>372</v>
      </c>
      <c r="DO7" s="159" t="s">
        <v>373</v>
      </c>
      <c r="DP7" s="159" t="s">
        <v>374</v>
      </c>
      <c r="DQ7" s="159" t="s">
        <v>375</v>
      </c>
      <c r="DR7" s="159" t="s">
        <v>1356</v>
      </c>
      <c r="DS7" s="159" t="s">
        <v>1357</v>
      </c>
      <c r="DT7" s="159" t="s">
        <v>1358</v>
      </c>
      <c r="DU7" s="159" t="s">
        <v>1359</v>
      </c>
      <c r="DV7" s="159" t="s">
        <v>1360</v>
      </c>
      <c r="DW7" s="159" t="s">
        <v>584</v>
      </c>
      <c r="DX7" s="159" t="s">
        <v>1353</v>
      </c>
      <c r="DY7" s="159" t="s">
        <v>376</v>
      </c>
      <c r="DZ7" s="159" t="s">
        <v>377</v>
      </c>
      <c r="EA7" s="159" t="s">
        <v>378</v>
      </c>
      <c r="EB7" s="159" t="s">
        <v>379</v>
      </c>
      <c r="EC7" s="159" t="s">
        <v>31</v>
      </c>
      <c r="ED7" s="159" t="s">
        <v>381</v>
      </c>
      <c r="EE7" s="159" t="s">
        <v>382</v>
      </c>
      <c r="EF7" s="159" t="s">
        <v>383</v>
      </c>
      <c r="EG7" s="159" t="s">
        <v>32</v>
      </c>
      <c r="EH7" s="159" t="s">
        <v>1354</v>
      </c>
      <c r="EI7" s="159" t="s">
        <v>1355</v>
      </c>
      <c r="EJ7" s="159" t="s">
        <v>384</v>
      </c>
      <c r="EK7" s="159" t="s">
        <v>385</v>
      </c>
      <c r="EL7" s="159" t="s">
        <v>33</v>
      </c>
      <c r="EM7" s="159" t="s">
        <v>386</v>
      </c>
      <c r="EN7" s="159" t="s">
        <v>387</v>
      </c>
      <c r="EO7" s="159" t="s">
        <v>34</v>
      </c>
      <c r="EP7" s="159" t="s">
        <v>35</v>
      </c>
      <c r="EQ7" s="159" t="s">
        <v>36</v>
      </c>
      <c r="ER7" s="159" t="s">
        <v>37</v>
      </c>
      <c r="ES7" s="159" t="s">
        <v>38</v>
      </c>
      <c r="ET7" s="159" t="s">
        <v>388</v>
      </c>
      <c r="EU7" s="159" t="s">
        <v>566</v>
      </c>
      <c r="EV7" s="159" t="s">
        <v>567</v>
      </c>
      <c r="EW7" s="159" t="s">
        <v>569</v>
      </c>
      <c r="EX7" s="159" t="s">
        <v>570</v>
      </c>
      <c r="EY7" s="159" t="s">
        <v>719</v>
      </c>
      <c r="EZ7" s="159" t="s">
        <v>706</v>
      </c>
      <c r="FA7" s="159" t="s">
        <v>40</v>
      </c>
      <c r="FB7" s="159" t="s">
        <v>41</v>
      </c>
      <c r="FC7" s="159" t="s">
        <v>389</v>
      </c>
      <c r="FD7" s="159" t="s">
        <v>42</v>
      </c>
      <c r="FE7" s="159" t="s">
        <v>390</v>
      </c>
      <c r="FF7" s="159" t="s">
        <v>552</v>
      </c>
      <c r="FG7" s="159" t="s">
        <v>43</v>
      </c>
      <c r="FH7" s="159" t="s">
        <v>391</v>
      </c>
      <c r="FI7" s="159" t="s">
        <v>392</v>
      </c>
      <c r="FJ7" s="159" t="s">
        <v>393</v>
      </c>
      <c r="FK7" s="159" t="s">
        <v>394</v>
      </c>
      <c r="FL7" s="159" t="s">
        <v>44</v>
      </c>
      <c r="FM7" s="159" t="s">
        <v>530</v>
      </c>
      <c r="FN7" s="159" t="s">
        <v>772</v>
      </c>
      <c r="FO7" s="159" t="s">
        <v>529</v>
      </c>
      <c r="FP7" s="159" t="s">
        <v>531</v>
      </c>
      <c r="FQ7" s="159" t="s">
        <v>46</v>
      </c>
      <c r="FR7" s="159" t="s">
        <v>47</v>
      </c>
      <c r="FS7" s="159" t="s">
        <v>48</v>
      </c>
      <c r="FT7" s="159" t="s">
        <v>49</v>
      </c>
      <c r="FU7" s="159" t="s">
        <v>50</v>
      </c>
      <c r="FV7" s="159" t="s">
        <v>51</v>
      </c>
      <c r="FW7" s="159" t="s">
        <v>52</v>
      </c>
      <c r="FX7" s="159" t="s">
        <v>53</v>
      </c>
      <c r="FY7" s="159" t="s">
        <v>54</v>
      </c>
      <c r="FZ7" s="159" t="s">
        <v>717</v>
      </c>
      <c r="GA7" s="159" t="s">
        <v>59</v>
      </c>
      <c r="GB7" s="159" t="s">
        <v>57</v>
      </c>
      <c r="GC7" s="159" t="s">
        <v>58</v>
      </c>
      <c r="GD7" s="162" t="s">
        <v>56</v>
      </c>
      <c r="GE7" s="162" t="s">
        <v>55</v>
      </c>
      <c r="GF7" s="162" t="s">
        <v>553</v>
      </c>
      <c r="GG7" s="162" t="s">
        <v>714</v>
      </c>
      <c r="GH7" s="162" t="s">
        <v>60</v>
      </c>
      <c r="GI7" s="162" t="s">
        <v>534</v>
      </c>
      <c r="GJ7" s="162" t="s">
        <v>61</v>
      </c>
      <c r="GK7" s="162" t="s">
        <v>62</v>
      </c>
      <c r="GL7" s="162" t="s">
        <v>63</v>
      </c>
      <c r="GM7" s="162"/>
      <c r="GN7" s="157"/>
      <c r="GO7" s="157"/>
      <c r="GP7" s="144"/>
    </row>
    <row r="8" spans="1:198" x14ac:dyDescent="0.25">
      <c r="A8" s="159" t="s">
        <v>720</v>
      </c>
      <c r="B8" s="158"/>
      <c r="C8" s="158"/>
      <c r="D8" s="158"/>
      <c r="E8" s="158"/>
      <c r="F8" s="158"/>
      <c r="G8" s="158"/>
      <c r="H8" s="158"/>
      <c r="I8" s="158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58"/>
      <c r="AZ8" s="158"/>
      <c r="BA8" s="158"/>
      <c r="BB8" s="158"/>
      <c r="BC8" s="158"/>
      <c r="BD8" s="158"/>
      <c r="BE8" s="158"/>
      <c r="BF8" s="158"/>
      <c r="BG8" s="158"/>
      <c r="BH8" s="158"/>
      <c r="BI8" s="158"/>
      <c r="BJ8" s="158"/>
      <c r="BK8" s="158"/>
      <c r="BL8" s="158"/>
      <c r="BM8" s="158"/>
      <c r="BN8" s="158"/>
      <c r="BO8" s="158"/>
      <c r="BP8" s="158"/>
      <c r="BQ8" s="158"/>
      <c r="BR8" s="158"/>
      <c r="BS8" s="158"/>
      <c r="BT8" s="158"/>
      <c r="BU8" s="158"/>
      <c r="BV8" s="158"/>
      <c r="BW8" s="158"/>
      <c r="BX8" s="158"/>
      <c r="BY8" s="158"/>
      <c r="BZ8" s="158"/>
      <c r="CA8" s="158">
        <v>7.3254030029964898</v>
      </c>
      <c r="CB8" s="158"/>
      <c r="CC8" s="158"/>
      <c r="CD8" s="158"/>
      <c r="CE8" s="158"/>
      <c r="CF8" s="158"/>
      <c r="CG8" s="158"/>
      <c r="CH8" s="158"/>
      <c r="CI8" s="158"/>
      <c r="CJ8" s="158"/>
      <c r="CK8" s="158"/>
      <c r="CL8" s="158"/>
      <c r="CM8" s="158"/>
      <c r="CN8" s="158"/>
      <c r="CO8" s="158"/>
      <c r="CP8" s="158"/>
      <c r="CQ8" s="158"/>
      <c r="CR8" s="158"/>
      <c r="CS8" s="158"/>
      <c r="CT8" s="158"/>
      <c r="CU8" s="158"/>
      <c r="CV8" s="158"/>
      <c r="CW8" s="158"/>
      <c r="CX8" s="158"/>
      <c r="CY8" s="158"/>
      <c r="CZ8" s="158"/>
      <c r="DA8" s="158"/>
      <c r="DB8" s="158"/>
      <c r="DC8" s="158"/>
      <c r="DD8" s="158"/>
      <c r="DE8" s="158"/>
      <c r="DF8" s="158"/>
      <c r="DG8" s="158"/>
      <c r="DH8" s="158"/>
      <c r="DI8" s="158"/>
      <c r="DJ8" s="158"/>
      <c r="DK8" s="158"/>
      <c r="DL8" s="158"/>
      <c r="DM8" s="158"/>
      <c r="DN8" s="158"/>
      <c r="DO8" s="158"/>
      <c r="DP8" s="158"/>
      <c r="DQ8" s="158"/>
      <c r="DR8" s="158"/>
      <c r="DS8" s="158"/>
      <c r="DT8" s="158"/>
      <c r="DU8" s="158"/>
      <c r="DV8" s="158"/>
      <c r="DW8" s="158"/>
      <c r="DX8" s="158"/>
      <c r="DY8" s="158"/>
      <c r="DZ8" s="158"/>
      <c r="EA8" s="158"/>
      <c r="EB8" s="158"/>
      <c r="EC8" s="158"/>
      <c r="ED8" s="158"/>
      <c r="EE8" s="158"/>
      <c r="EF8" s="158"/>
      <c r="EG8" s="158"/>
      <c r="EH8" s="158"/>
      <c r="EI8" s="158"/>
      <c r="EJ8" s="158"/>
      <c r="EK8" s="158"/>
      <c r="EL8" s="158"/>
      <c r="EM8" s="158"/>
      <c r="EN8" s="158"/>
      <c r="EO8" s="158"/>
      <c r="EP8" s="158"/>
      <c r="EQ8" s="158"/>
      <c r="ER8" s="158"/>
      <c r="ES8" s="158"/>
      <c r="ET8" s="158"/>
      <c r="EU8" s="158"/>
      <c r="EV8" s="158"/>
      <c r="EW8" s="158"/>
      <c r="EX8" s="158"/>
      <c r="EY8" s="158"/>
      <c r="EZ8" s="158"/>
      <c r="FA8" s="158"/>
      <c r="FB8" s="158"/>
      <c r="FC8" s="158"/>
      <c r="FD8" s="158"/>
      <c r="FE8" s="158"/>
      <c r="FF8" s="158"/>
      <c r="FG8" s="158"/>
      <c r="FH8" s="158"/>
      <c r="FI8" s="158"/>
      <c r="FJ8" s="158"/>
      <c r="FK8" s="158"/>
      <c r="FL8" s="158"/>
      <c r="FM8" s="158"/>
      <c r="FN8" s="158"/>
      <c r="FO8" s="158"/>
      <c r="FP8" s="158"/>
      <c r="FQ8" s="158"/>
      <c r="FR8" s="158"/>
      <c r="FS8" s="158"/>
      <c r="FT8" s="158"/>
      <c r="FU8" s="158"/>
      <c r="FV8" s="158"/>
      <c r="FW8" s="158"/>
      <c r="FX8" s="158"/>
      <c r="FY8" s="158"/>
      <c r="FZ8" s="158"/>
      <c r="GA8" s="158"/>
      <c r="GB8" s="158"/>
      <c r="GC8" s="158"/>
      <c r="GD8" s="160"/>
      <c r="GE8" s="160"/>
      <c r="GF8" s="160"/>
      <c r="GG8" s="160"/>
      <c r="GH8" s="160"/>
      <c r="GI8" s="160"/>
      <c r="GJ8" s="160"/>
      <c r="GK8" s="160"/>
      <c r="GL8" s="160">
        <v>7.3254030029964898</v>
      </c>
      <c r="GM8" s="157"/>
      <c r="GN8" s="160"/>
      <c r="GO8" s="160"/>
      <c r="GP8" s="144"/>
    </row>
    <row r="9" spans="1:198" x14ac:dyDescent="0.25">
      <c r="A9" s="159" t="s">
        <v>721</v>
      </c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58"/>
      <c r="AZ9" s="158"/>
      <c r="BA9" s="158"/>
      <c r="BB9" s="158"/>
      <c r="BC9" s="158"/>
      <c r="BD9" s="158"/>
      <c r="BE9" s="158"/>
      <c r="BF9" s="158"/>
      <c r="BG9" s="158"/>
      <c r="BH9" s="158"/>
      <c r="BI9" s="158"/>
      <c r="BJ9" s="158"/>
      <c r="BK9" s="158"/>
      <c r="BL9" s="158"/>
      <c r="BM9" s="158"/>
      <c r="BN9" s="158"/>
      <c r="BO9" s="158"/>
      <c r="BP9" s="158"/>
      <c r="BQ9" s="158"/>
      <c r="BR9" s="158"/>
      <c r="BS9" s="158"/>
      <c r="BT9" s="158"/>
      <c r="BU9" s="158"/>
      <c r="BV9" s="158"/>
      <c r="BW9" s="158"/>
      <c r="BX9" s="158"/>
      <c r="BY9" s="158"/>
      <c r="BZ9" s="158"/>
      <c r="CA9" s="158"/>
      <c r="CB9" s="158">
        <v>27.849040741199431</v>
      </c>
      <c r="CC9" s="158"/>
      <c r="CD9" s="158"/>
      <c r="CE9" s="158"/>
      <c r="CF9" s="158"/>
      <c r="CG9" s="158"/>
      <c r="CH9" s="158"/>
      <c r="CI9" s="158"/>
      <c r="CJ9" s="158"/>
      <c r="CK9" s="158"/>
      <c r="CL9" s="158"/>
      <c r="CM9" s="158"/>
      <c r="CN9" s="158"/>
      <c r="CO9" s="158"/>
      <c r="CP9" s="158"/>
      <c r="CQ9" s="158"/>
      <c r="CR9" s="158"/>
      <c r="CS9" s="158"/>
      <c r="CT9" s="158"/>
      <c r="CU9" s="158"/>
      <c r="CV9" s="158"/>
      <c r="CW9" s="158"/>
      <c r="CX9" s="158"/>
      <c r="CY9" s="158"/>
      <c r="CZ9" s="158"/>
      <c r="DA9" s="158"/>
      <c r="DB9" s="158"/>
      <c r="DC9" s="158"/>
      <c r="DD9" s="158"/>
      <c r="DE9" s="158"/>
      <c r="DF9" s="158"/>
      <c r="DG9" s="158"/>
      <c r="DH9" s="158"/>
      <c r="DI9" s="158"/>
      <c r="DJ9" s="158"/>
      <c r="DK9" s="158"/>
      <c r="DL9" s="158"/>
      <c r="DM9" s="158"/>
      <c r="DN9" s="158"/>
      <c r="DO9" s="158"/>
      <c r="DP9" s="158"/>
      <c r="DQ9" s="158"/>
      <c r="DR9" s="158"/>
      <c r="DS9" s="158"/>
      <c r="DT9" s="158"/>
      <c r="DU9" s="158"/>
      <c r="DV9" s="158"/>
      <c r="DW9" s="158"/>
      <c r="DX9" s="158"/>
      <c r="DY9" s="158"/>
      <c r="DZ9" s="158"/>
      <c r="EA9" s="158"/>
      <c r="EB9" s="158"/>
      <c r="EC9" s="158"/>
      <c r="ED9" s="158"/>
      <c r="EE9" s="158"/>
      <c r="EF9" s="158"/>
      <c r="EG9" s="158"/>
      <c r="EH9" s="158"/>
      <c r="EI9" s="158"/>
      <c r="EJ9" s="158"/>
      <c r="EK9" s="158"/>
      <c r="EL9" s="158"/>
      <c r="EM9" s="158"/>
      <c r="EN9" s="158"/>
      <c r="EO9" s="158"/>
      <c r="EP9" s="158"/>
      <c r="EQ9" s="158"/>
      <c r="ER9" s="158"/>
      <c r="ES9" s="158"/>
      <c r="ET9" s="158"/>
      <c r="EU9" s="158"/>
      <c r="EV9" s="158"/>
      <c r="EW9" s="158"/>
      <c r="EX9" s="158"/>
      <c r="EY9" s="158"/>
      <c r="EZ9" s="158"/>
      <c r="FA9" s="158"/>
      <c r="FB9" s="158"/>
      <c r="FC9" s="158"/>
      <c r="FD9" s="158"/>
      <c r="FE9" s="158"/>
      <c r="FF9" s="158"/>
      <c r="FG9" s="158"/>
      <c r="FH9" s="158"/>
      <c r="FI9" s="158"/>
      <c r="FJ9" s="158"/>
      <c r="FK9" s="158"/>
      <c r="FL9" s="158"/>
      <c r="FM9" s="158"/>
      <c r="FN9" s="158"/>
      <c r="FO9" s="158"/>
      <c r="FP9" s="158"/>
      <c r="FQ9" s="158"/>
      <c r="FR9" s="158"/>
      <c r="FS9" s="158"/>
      <c r="FT9" s="158"/>
      <c r="FU9" s="158"/>
      <c r="FV9" s="158"/>
      <c r="FW9" s="158"/>
      <c r="FX9" s="158"/>
      <c r="FY9" s="158"/>
      <c r="FZ9" s="158"/>
      <c r="GA9" s="158"/>
      <c r="GB9" s="158"/>
      <c r="GC9" s="158"/>
      <c r="GD9" s="160"/>
      <c r="GE9" s="160"/>
      <c r="GF9" s="160"/>
      <c r="GG9" s="160"/>
      <c r="GH9" s="160"/>
      <c r="GI9" s="160"/>
      <c r="GJ9" s="160"/>
      <c r="GK9" s="160"/>
      <c r="GL9" s="160">
        <v>27.849040741199431</v>
      </c>
      <c r="GM9" s="157"/>
      <c r="GN9" s="160"/>
      <c r="GO9" s="160"/>
      <c r="GP9" s="144"/>
    </row>
    <row r="10" spans="1:198" x14ac:dyDescent="0.25">
      <c r="A10" s="159" t="s">
        <v>722</v>
      </c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8"/>
      <c r="BB10" s="158"/>
      <c r="BC10" s="158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8"/>
      <c r="BS10" s="158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>
        <v>1.6929328717628001</v>
      </c>
      <c r="CD10" s="158"/>
      <c r="CE10" s="158"/>
      <c r="CF10" s="158"/>
      <c r="CG10" s="158"/>
      <c r="CH10" s="158"/>
      <c r="CI10" s="158"/>
      <c r="CJ10" s="158"/>
      <c r="CK10" s="158"/>
      <c r="CL10" s="158"/>
      <c r="CM10" s="158"/>
      <c r="CN10" s="158"/>
      <c r="CO10" s="158"/>
      <c r="CP10" s="158"/>
      <c r="CQ10" s="158"/>
      <c r="CR10" s="158"/>
      <c r="CS10" s="158"/>
      <c r="CT10" s="158"/>
      <c r="CU10" s="158"/>
      <c r="CV10" s="158"/>
      <c r="CW10" s="158"/>
      <c r="CX10" s="158"/>
      <c r="CY10" s="158"/>
      <c r="CZ10" s="158"/>
      <c r="DA10" s="158"/>
      <c r="DB10" s="158"/>
      <c r="DC10" s="158"/>
      <c r="DD10" s="158"/>
      <c r="DE10" s="158"/>
      <c r="DF10" s="158"/>
      <c r="DG10" s="158"/>
      <c r="DH10" s="158"/>
      <c r="DI10" s="158"/>
      <c r="DJ10" s="158"/>
      <c r="DK10" s="158"/>
      <c r="DL10" s="158"/>
      <c r="DM10" s="158"/>
      <c r="DN10" s="158"/>
      <c r="DO10" s="158"/>
      <c r="DP10" s="158"/>
      <c r="DQ10" s="158"/>
      <c r="DR10" s="158"/>
      <c r="DS10" s="158"/>
      <c r="DT10" s="158"/>
      <c r="DU10" s="158"/>
      <c r="DV10" s="158"/>
      <c r="DW10" s="158"/>
      <c r="DX10" s="158"/>
      <c r="DY10" s="158"/>
      <c r="DZ10" s="158"/>
      <c r="EA10" s="158"/>
      <c r="EB10" s="158"/>
      <c r="EC10" s="158"/>
      <c r="ED10" s="158"/>
      <c r="EE10" s="158"/>
      <c r="EF10" s="158"/>
      <c r="EG10" s="158"/>
      <c r="EH10" s="158"/>
      <c r="EI10" s="158"/>
      <c r="EJ10" s="158"/>
      <c r="EK10" s="158"/>
      <c r="EL10" s="158"/>
      <c r="EM10" s="158"/>
      <c r="EN10" s="158"/>
      <c r="EO10" s="158"/>
      <c r="EP10" s="158"/>
      <c r="EQ10" s="158"/>
      <c r="ER10" s="158"/>
      <c r="ES10" s="158"/>
      <c r="ET10" s="158"/>
      <c r="EU10" s="158"/>
      <c r="EV10" s="158"/>
      <c r="EW10" s="158"/>
      <c r="EX10" s="158"/>
      <c r="EY10" s="158"/>
      <c r="EZ10" s="158"/>
      <c r="FA10" s="158"/>
      <c r="FB10" s="158"/>
      <c r="FC10" s="158"/>
      <c r="FD10" s="158"/>
      <c r="FE10" s="158"/>
      <c r="FF10" s="158"/>
      <c r="FG10" s="158"/>
      <c r="FH10" s="158"/>
      <c r="FI10" s="158"/>
      <c r="FJ10" s="158"/>
      <c r="FK10" s="158"/>
      <c r="FL10" s="158"/>
      <c r="FM10" s="158"/>
      <c r="FN10" s="158"/>
      <c r="FO10" s="158"/>
      <c r="FP10" s="158"/>
      <c r="FQ10" s="158"/>
      <c r="FR10" s="158"/>
      <c r="FS10" s="158"/>
      <c r="FT10" s="158"/>
      <c r="FU10" s="158"/>
      <c r="FV10" s="158"/>
      <c r="FW10" s="158"/>
      <c r="FX10" s="158"/>
      <c r="FY10" s="158"/>
      <c r="FZ10" s="158"/>
      <c r="GA10" s="158"/>
      <c r="GB10" s="158"/>
      <c r="GC10" s="158"/>
      <c r="GD10" s="160"/>
      <c r="GE10" s="160"/>
      <c r="GF10" s="160"/>
      <c r="GG10" s="160"/>
      <c r="GH10" s="160"/>
      <c r="GI10" s="160"/>
      <c r="GJ10" s="160"/>
      <c r="GK10" s="160"/>
      <c r="GL10" s="160">
        <v>1.6929328717628001</v>
      </c>
      <c r="GM10" s="157"/>
      <c r="GN10" s="160"/>
      <c r="GO10" s="160"/>
      <c r="GP10" s="144"/>
    </row>
    <row r="11" spans="1:198" x14ac:dyDescent="0.25">
      <c r="A11" s="159" t="s">
        <v>723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8"/>
      <c r="BB11" s="158"/>
      <c r="BC11" s="158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8"/>
      <c r="BS11" s="158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>
        <v>16.825728460736425</v>
      </c>
      <c r="CE11" s="158"/>
      <c r="CF11" s="158"/>
      <c r="CG11" s="158"/>
      <c r="CH11" s="158"/>
      <c r="CI11" s="158"/>
      <c r="CJ11" s="158"/>
      <c r="CK11" s="158"/>
      <c r="CL11" s="158"/>
      <c r="CM11" s="158"/>
      <c r="CN11" s="158"/>
      <c r="CO11" s="158"/>
      <c r="CP11" s="158"/>
      <c r="CQ11" s="158"/>
      <c r="CR11" s="158"/>
      <c r="CS11" s="158"/>
      <c r="CT11" s="158"/>
      <c r="CU11" s="158"/>
      <c r="CV11" s="158"/>
      <c r="CW11" s="158"/>
      <c r="CX11" s="158"/>
      <c r="CY11" s="158"/>
      <c r="CZ11" s="158"/>
      <c r="DA11" s="158"/>
      <c r="DB11" s="158"/>
      <c r="DC11" s="158"/>
      <c r="DD11" s="158"/>
      <c r="DE11" s="158"/>
      <c r="DF11" s="158"/>
      <c r="DG11" s="158"/>
      <c r="DH11" s="158"/>
      <c r="DI11" s="158"/>
      <c r="DJ11" s="158"/>
      <c r="DK11" s="158"/>
      <c r="DL11" s="158"/>
      <c r="DM11" s="158"/>
      <c r="DN11" s="158"/>
      <c r="DO11" s="158"/>
      <c r="DP11" s="158"/>
      <c r="DQ11" s="158"/>
      <c r="DR11" s="158"/>
      <c r="DS11" s="158"/>
      <c r="DT11" s="158"/>
      <c r="DU11" s="158"/>
      <c r="DV11" s="158"/>
      <c r="DW11" s="158"/>
      <c r="DX11" s="158"/>
      <c r="DY11" s="158"/>
      <c r="DZ11" s="158"/>
      <c r="EA11" s="158"/>
      <c r="EB11" s="158"/>
      <c r="EC11" s="158"/>
      <c r="ED11" s="158"/>
      <c r="EE11" s="158"/>
      <c r="EF11" s="158"/>
      <c r="EG11" s="158"/>
      <c r="EH11" s="158"/>
      <c r="EI11" s="158"/>
      <c r="EJ11" s="158"/>
      <c r="EK11" s="158"/>
      <c r="EL11" s="158"/>
      <c r="EM11" s="158"/>
      <c r="EN11" s="158"/>
      <c r="EO11" s="158"/>
      <c r="EP11" s="158"/>
      <c r="EQ11" s="158"/>
      <c r="ER11" s="158"/>
      <c r="ES11" s="158"/>
      <c r="ET11" s="158"/>
      <c r="EU11" s="158"/>
      <c r="EV11" s="158"/>
      <c r="EW11" s="158"/>
      <c r="EX11" s="158"/>
      <c r="EY11" s="158"/>
      <c r="EZ11" s="158"/>
      <c r="FA11" s="158"/>
      <c r="FB11" s="158"/>
      <c r="FC11" s="158"/>
      <c r="FD11" s="158"/>
      <c r="FE11" s="158"/>
      <c r="FF11" s="158"/>
      <c r="FG11" s="158"/>
      <c r="FH11" s="158"/>
      <c r="FI11" s="158"/>
      <c r="FJ11" s="158"/>
      <c r="FK11" s="158"/>
      <c r="FL11" s="158"/>
      <c r="FM11" s="158"/>
      <c r="FN11" s="158"/>
      <c r="FO11" s="158"/>
      <c r="FP11" s="158"/>
      <c r="FQ11" s="158"/>
      <c r="FR11" s="158"/>
      <c r="FS11" s="158"/>
      <c r="FT11" s="158"/>
      <c r="FU11" s="158"/>
      <c r="FV11" s="158"/>
      <c r="FW11" s="158"/>
      <c r="FX11" s="158"/>
      <c r="FY11" s="158"/>
      <c r="FZ11" s="158"/>
      <c r="GA11" s="158"/>
      <c r="GB11" s="158"/>
      <c r="GC11" s="158"/>
      <c r="GD11" s="160"/>
      <c r="GE11" s="160"/>
      <c r="GF11" s="160"/>
      <c r="GG11" s="160"/>
      <c r="GH11" s="160"/>
      <c r="GI11" s="160"/>
      <c r="GJ11" s="160"/>
      <c r="GK11" s="160"/>
      <c r="GL11" s="160">
        <v>16.825728460736425</v>
      </c>
      <c r="GM11" s="157"/>
      <c r="GN11" s="160"/>
      <c r="GO11" s="160"/>
      <c r="GP11" s="144"/>
    </row>
    <row r="12" spans="1:198" x14ac:dyDescent="0.25">
      <c r="A12" s="159" t="s">
        <v>724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58"/>
      <c r="BB12" s="158"/>
      <c r="BC12" s="158"/>
      <c r="BD12" s="158"/>
      <c r="BE12" s="158"/>
      <c r="BF12" s="158"/>
      <c r="BG12" s="158"/>
      <c r="BH12" s="158"/>
      <c r="BI12" s="158"/>
      <c r="BJ12" s="158"/>
      <c r="BK12" s="158"/>
      <c r="BL12" s="158"/>
      <c r="BM12" s="158"/>
      <c r="BN12" s="158"/>
      <c r="BO12" s="158"/>
      <c r="BP12" s="158"/>
      <c r="BQ12" s="158"/>
      <c r="BR12" s="158"/>
      <c r="BS12" s="158"/>
      <c r="BT12" s="158"/>
      <c r="BU12" s="158"/>
      <c r="BV12" s="158"/>
      <c r="BW12" s="158"/>
      <c r="BX12" s="158"/>
      <c r="BY12" s="158"/>
      <c r="BZ12" s="158"/>
      <c r="CA12" s="158"/>
      <c r="CB12" s="158"/>
      <c r="CC12" s="158"/>
      <c r="CD12" s="158"/>
      <c r="CE12" s="158">
        <v>38.153587964371972</v>
      </c>
      <c r="CF12" s="158"/>
      <c r="CG12" s="158"/>
      <c r="CH12" s="158"/>
      <c r="CI12" s="158"/>
      <c r="CJ12" s="158"/>
      <c r="CK12" s="158"/>
      <c r="CL12" s="158"/>
      <c r="CM12" s="158"/>
      <c r="CN12" s="158"/>
      <c r="CO12" s="158"/>
      <c r="CP12" s="158"/>
      <c r="CQ12" s="158"/>
      <c r="CR12" s="158"/>
      <c r="CS12" s="158"/>
      <c r="CT12" s="158"/>
      <c r="CU12" s="158"/>
      <c r="CV12" s="158"/>
      <c r="CW12" s="158"/>
      <c r="CX12" s="158"/>
      <c r="CY12" s="158"/>
      <c r="CZ12" s="158"/>
      <c r="DA12" s="158"/>
      <c r="DB12" s="158"/>
      <c r="DC12" s="158"/>
      <c r="DD12" s="158"/>
      <c r="DE12" s="158"/>
      <c r="DF12" s="158"/>
      <c r="DG12" s="158"/>
      <c r="DH12" s="158"/>
      <c r="DI12" s="158"/>
      <c r="DJ12" s="158"/>
      <c r="DK12" s="158"/>
      <c r="DL12" s="158"/>
      <c r="DM12" s="158"/>
      <c r="DN12" s="158"/>
      <c r="DO12" s="158"/>
      <c r="DP12" s="158"/>
      <c r="DQ12" s="158"/>
      <c r="DR12" s="158"/>
      <c r="DS12" s="158"/>
      <c r="DT12" s="158"/>
      <c r="DU12" s="158"/>
      <c r="DV12" s="158"/>
      <c r="DW12" s="158"/>
      <c r="DX12" s="158"/>
      <c r="DY12" s="158"/>
      <c r="DZ12" s="158"/>
      <c r="EA12" s="158"/>
      <c r="EB12" s="158"/>
      <c r="EC12" s="158"/>
      <c r="ED12" s="158"/>
      <c r="EE12" s="158"/>
      <c r="EF12" s="158"/>
      <c r="EG12" s="158"/>
      <c r="EH12" s="158"/>
      <c r="EI12" s="158"/>
      <c r="EJ12" s="158"/>
      <c r="EK12" s="158"/>
      <c r="EL12" s="158"/>
      <c r="EM12" s="158"/>
      <c r="EN12" s="158"/>
      <c r="EO12" s="158"/>
      <c r="EP12" s="158"/>
      <c r="EQ12" s="158"/>
      <c r="ER12" s="158"/>
      <c r="ES12" s="158"/>
      <c r="ET12" s="158"/>
      <c r="EU12" s="158"/>
      <c r="EV12" s="158"/>
      <c r="EW12" s="158"/>
      <c r="EX12" s="158"/>
      <c r="EY12" s="158"/>
      <c r="EZ12" s="158"/>
      <c r="FA12" s="158"/>
      <c r="FB12" s="158"/>
      <c r="FC12" s="158"/>
      <c r="FD12" s="158"/>
      <c r="FE12" s="158"/>
      <c r="FF12" s="158"/>
      <c r="FG12" s="158"/>
      <c r="FH12" s="158"/>
      <c r="FI12" s="158"/>
      <c r="FJ12" s="158"/>
      <c r="FK12" s="158"/>
      <c r="FL12" s="158"/>
      <c r="FM12" s="158"/>
      <c r="FN12" s="158"/>
      <c r="FO12" s="158"/>
      <c r="FP12" s="158"/>
      <c r="FQ12" s="158"/>
      <c r="FR12" s="158"/>
      <c r="FS12" s="158"/>
      <c r="FT12" s="158"/>
      <c r="FU12" s="158"/>
      <c r="FV12" s="158"/>
      <c r="FW12" s="158"/>
      <c r="FX12" s="158"/>
      <c r="FY12" s="158"/>
      <c r="FZ12" s="158"/>
      <c r="GA12" s="158"/>
      <c r="GB12" s="158"/>
      <c r="GC12" s="158"/>
      <c r="GD12" s="160"/>
      <c r="GE12" s="160"/>
      <c r="GF12" s="160"/>
      <c r="GG12" s="160"/>
      <c r="GH12" s="160"/>
      <c r="GI12" s="160"/>
      <c r="GJ12" s="160"/>
      <c r="GK12" s="160"/>
      <c r="GL12" s="160">
        <v>38.153587964371972</v>
      </c>
      <c r="GM12" s="157"/>
      <c r="GN12" s="160"/>
      <c r="GO12" s="160"/>
      <c r="GP12" s="144"/>
    </row>
    <row r="13" spans="1:198" x14ac:dyDescent="0.25">
      <c r="A13" s="159" t="s">
        <v>725</v>
      </c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58"/>
      <c r="AZ13" s="158"/>
      <c r="BA13" s="158"/>
      <c r="BB13" s="158"/>
      <c r="BC13" s="158"/>
      <c r="BD13" s="158"/>
      <c r="BE13" s="158"/>
      <c r="BF13" s="158"/>
      <c r="BG13" s="158"/>
      <c r="BH13" s="158"/>
      <c r="BI13" s="158"/>
      <c r="BJ13" s="158"/>
      <c r="BK13" s="158"/>
      <c r="BL13" s="158"/>
      <c r="BM13" s="158"/>
      <c r="BN13" s="158"/>
      <c r="BO13" s="158"/>
      <c r="BP13" s="158"/>
      <c r="BQ13" s="158"/>
      <c r="BR13" s="158"/>
      <c r="BS13" s="158"/>
      <c r="BT13" s="158"/>
      <c r="BU13" s="158"/>
      <c r="BV13" s="158"/>
      <c r="BW13" s="158"/>
      <c r="BX13" s="158"/>
      <c r="BY13" s="158"/>
      <c r="BZ13" s="158"/>
      <c r="CA13" s="158"/>
      <c r="CB13" s="158"/>
      <c r="CC13" s="158"/>
      <c r="CD13" s="158"/>
      <c r="CE13" s="158"/>
      <c r="CF13" s="158">
        <v>14.023460280090394</v>
      </c>
      <c r="CG13" s="158"/>
      <c r="CH13" s="158"/>
      <c r="CI13" s="158"/>
      <c r="CJ13" s="158"/>
      <c r="CK13" s="158"/>
      <c r="CL13" s="158"/>
      <c r="CM13" s="158"/>
      <c r="CN13" s="158"/>
      <c r="CO13" s="158"/>
      <c r="CP13" s="158"/>
      <c r="CQ13" s="158"/>
      <c r="CR13" s="158"/>
      <c r="CS13" s="158"/>
      <c r="CT13" s="158"/>
      <c r="CU13" s="158"/>
      <c r="CV13" s="158"/>
      <c r="CW13" s="158"/>
      <c r="CX13" s="158"/>
      <c r="CY13" s="158"/>
      <c r="CZ13" s="158"/>
      <c r="DA13" s="158"/>
      <c r="DB13" s="158"/>
      <c r="DC13" s="158"/>
      <c r="DD13" s="158"/>
      <c r="DE13" s="158"/>
      <c r="DF13" s="158"/>
      <c r="DG13" s="158"/>
      <c r="DH13" s="158"/>
      <c r="DI13" s="158"/>
      <c r="DJ13" s="158"/>
      <c r="DK13" s="158"/>
      <c r="DL13" s="158"/>
      <c r="DM13" s="158"/>
      <c r="DN13" s="158"/>
      <c r="DO13" s="158"/>
      <c r="DP13" s="158"/>
      <c r="DQ13" s="158"/>
      <c r="DR13" s="158"/>
      <c r="DS13" s="158"/>
      <c r="DT13" s="158"/>
      <c r="DU13" s="158"/>
      <c r="DV13" s="158"/>
      <c r="DW13" s="158"/>
      <c r="DX13" s="158"/>
      <c r="DY13" s="158"/>
      <c r="DZ13" s="158"/>
      <c r="EA13" s="158"/>
      <c r="EB13" s="158"/>
      <c r="EC13" s="158"/>
      <c r="ED13" s="158"/>
      <c r="EE13" s="158"/>
      <c r="EF13" s="158"/>
      <c r="EG13" s="158"/>
      <c r="EH13" s="158"/>
      <c r="EI13" s="158"/>
      <c r="EJ13" s="158"/>
      <c r="EK13" s="158"/>
      <c r="EL13" s="158"/>
      <c r="EM13" s="158"/>
      <c r="EN13" s="158"/>
      <c r="EO13" s="158"/>
      <c r="EP13" s="158"/>
      <c r="EQ13" s="158"/>
      <c r="ER13" s="158"/>
      <c r="ES13" s="158"/>
      <c r="ET13" s="158"/>
      <c r="EU13" s="158"/>
      <c r="EV13" s="158"/>
      <c r="EW13" s="158"/>
      <c r="EX13" s="158"/>
      <c r="EY13" s="158"/>
      <c r="EZ13" s="158"/>
      <c r="FA13" s="158"/>
      <c r="FB13" s="158"/>
      <c r="FC13" s="158"/>
      <c r="FD13" s="158"/>
      <c r="FE13" s="158"/>
      <c r="FF13" s="158"/>
      <c r="FG13" s="158"/>
      <c r="FH13" s="158"/>
      <c r="FI13" s="158"/>
      <c r="FJ13" s="158"/>
      <c r="FK13" s="158"/>
      <c r="FL13" s="158"/>
      <c r="FM13" s="158"/>
      <c r="FN13" s="158"/>
      <c r="FO13" s="158"/>
      <c r="FP13" s="158"/>
      <c r="FQ13" s="158"/>
      <c r="FR13" s="158"/>
      <c r="FS13" s="158"/>
      <c r="FT13" s="158"/>
      <c r="FU13" s="158"/>
      <c r="FV13" s="158"/>
      <c r="FW13" s="158"/>
      <c r="FX13" s="158"/>
      <c r="FY13" s="158"/>
      <c r="FZ13" s="158"/>
      <c r="GA13" s="158"/>
      <c r="GB13" s="158"/>
      <c r="GC13" s="158"/>
      <c r="GD13" s="160"/>
      <c r="GE13" s="160"/>
      <c r="GF13" s="160"/>
      <c r="GG13" s="160"/>
      <c r="GH13" s="160"/>
      <c r="GI13" s="160"/>
      <c r="GJ13" s="160"/>
      <c r="GK13" s="160"/>
      <c r="GL13" s="160">
        <v>14.023460280090394</v>
      </c>
      <c r="GM13" s="157"/>
      <c r="GN13" s="160"/>
      <c r="GO13" s="160"/>
      <c r="GP13" s="144"/>
    </row>
    <row r="14" spans="1:198" x14ac:dyDescent="0.25">
      <c r="A14" s="159" t="s">
        <v>726</v>
      </c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58"/>
      <c r="AZ14" s="158"/>
      <c r="BA14" s="158"/>
      <c r="BB14" s="158"/>
      <c r="BC14" s="158"/>
      <c r="BD14" s="158"/>
      <c r="BE14" s="158"/>
      <c r="BF14" s="158"/>
      <c r="BG14" s="158"/>
      <c r="BH14" s="158"/>
      <c r="BI14" s="158"/>
      <c r="BJ14" s="158"/>
      <c r="BK14" s="158"/>
      <c r="BL14" s="158"/>
      <c r="BM14" s="158"/>
      <c r="BN14" s="158"/>
      <c r="BO14" s="158"/>
      <c r="BP14" s="158"/>
      <c r="BQ14" s="158"/>
      <c r="BR14" s="158"/>
      <c r="BS14" s="158"/>
      <c r="BT14" s="158"/>
      <c r="BU14" s="158"/>
      <c r="BV14" s="158"/>
      <c r="BW14" s="158"/>
      <c r="BX14" s="158"/>
      <c r="BY14" s="158"/>
      <c r="BZ14" s="158"/>
      <c r="CA14" s="158"/>
      <c r="CB14" s="158"/>
      <c r="CC14" s="158"/>
      <c r="CD14" s="158"/>
      <c r="CE14" s="158"/>
      <c r="CF14" s="158"/>
      <c r="CG14" s="158">
        <v>11.641422994811863</v>
      </c>
      <c r="CH14" s="158"/>
      <c r="CI14" s="158"/>
      <c r="CJ14" s="158"/>
      <c r="CK14" s="158"/>
      <c r="CL14" s="158"/>
      <c r="CM14" s="158"/>
      <c r="CN14" s="158"/>
      <c r="CO14" s="158"/>
      <c r="CP14" s="158"/>
      <c r="CQ14" s="158"/>
      <c r="CR14" s="158"/>
      <c r="CS14" s="158"/>
      <c r="CT14" s="158"/>
      <c r="CU14" s="158"/>
      <c r="CV14" s="158"/>
      <c r="CW14" s="158"/>
      <c r="CX14" s="158"/>
      <c r="CY14" s="158"/>
      <c r="CZ14" s="158"/>
      <c r="DA14" s="158"/>
      <c r="DB14" s="158"/>
      <c r="DC14" s="158"/>
      <c r="DD14" s="158"/>
      <c r="DE14" s="158"/>
      <c r="DF14" s="158"/>
      <c r="DG14" s="158"/>
      <c r="DH14" s="158"/>
      <c r="DI14" s="158"/>
      <c r="DJ14" s="158"/>
      <c r="DK14" s="158"/>
      <c r="DL14" s="158"/>
      <c r="DM14" s="158"/>
      <c r="DN14" s="158"/>
      <c r="DO14" s="158"/>
      <c r="DP14" s="158"/>
      <c r="DQ14" s="158"/>
      <c r="DR14" s="158"/>
      <c r="DS14" s="158"/>
      <c r="DT14" s="158"/>
      <c r="DU14" s="158"/>
      <c r="DV14" s="158"/>
      <c r="DW14" s="158"/>
      <c r="DX14" s="158"/>
      <c r="DY14" s="158"/>
      <c r="DZ14" s="158"/>
      <c r="EA14" s="158"/>
      <c r="EB14" s="158"/>
      <c r="EC14" s="158"/>
      <c r="ED14" s="158"/>
      <c r="EE14" s="158"/>
      <c r="EF14" s="158"/>
      <c r="EG14" s="158"/>
      <c r="EH14" s="158"/>
      <c r="EI14" s="158"/>
      <c r="EJ14" s="158"/>
      <c r="EK14" s="158"/>
      <c r="EL14" s="158"/>
      <c r="EM14" s="158"/>
      <c r="EN14" s="158"/>
      <c r="EO14" s="158"/>
      <c r="EP14" s="158"/>
      <c r="EQ14" s="158"/>
      <c r="ER14" s="158"/>
      <c r="ES14" s="158"/>
      <c r="ET14" s="158"/>
      <c r="EU14" s="158"/>
      <c r="EV14" s="158"/>
      <c r="EW14" s="158"/>
      <c r="EX14" s="158"/>
      <c r="EY14" s="158"/>
      <c r="EZ14" s="158"/>
      <c r="FA14" s="158"/>
      <c r="FB14" s="158"/>
      <c r="FC14" s="158"/>
      <c r="FD14" s="158"/>
      <c r="FE14" s="158"/>
      <c r="FF14" s="158"/>
      <c r="FG14" s="158"/>
      <c r="FH14" s="158"/>
      <c r="FI14" s="158"/>
      <c r="FJ14" s="158"/>
      <c r="FK14" s="158"/>
      <c r="FL14" s="158"/>
      <c r="FM14" s="158"/>
      <c r="FN14" s="158"/>
      <c r="FO14" s="158"/>
      <c r="FP14" s="158"/>
      <c r="FQ14" s="158"/>
      <c r="FR14" s="158"/>
      <c r="FS14" s="158"/>
      <c r="FT14" s="158"/>
      <c r="FU14" s="158"/>
      <c r="FV14" s="158"/>
      <c r="FW14" s="158"/>
      <c r="FX14" s="158"/>
      <c r="FY14" s="158"/>
      <c r="FZ14" s="158"/>
      <c r="GA14" s="158"/>
      <c r="GB14" s="158"/>
      <c r="GC14" s="158"/>
      <c r="GD14" s="160"/>
      <c r="GE14" s="160"/>
      <c r="GF14" s="160"/>
      <c r="GG14" s="160"/>
      <c r="GH14" s="160"/>
      <c r="GI14" s="160"/>
      <c r="GJ14" s="160"/>
      <c r="GK14" s="160"/>
      <c r="GL14" s="160">
        <v>11.641422994811863</v>
      </c>
      <c r="GM14" s="157"/>
      <c r="GN14" s="160"/>
      <c r="GO14" s="160"/>
      <c r="GP14" s="144"/>
    </row>
    <row r="15" spans="1:198" x14ac:dyDescent="0.25">
      <c r="A15" s="159" t="s">
        <v>727</v>
      </c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8"/>
      <c r="AQ15" s="158"/>
      <c r="AR15" s="158"/>
      <c r="AS15" s="158"/>
      <c r="AT15" s="158"/>
      <c r="AU15" s="158"/>
      <c r="AV15" s="158"/>
      <c r="AW15" s="158"/>
      <c r="AX15" s="158"/>
      <c r="AY15" s="158"/>
      <c r="AZ15" s="158"/>
      <c r="BA15" s="158"/>
      <c r="BB15" s="158"/>
      <c r="BC15" s="158"/>
      <c r="BD15" s="158"/>
      <c r="BE15" s="158"/>
      <c r="BF15" s="158"/>
      <c r="BG15" s="158"/>
      <c r="BH15" s="158"/>
      <c r="BI15" s="158"/>
      <c r="BJ15" s="158"/>
      <c r="BK15" s="158"/>
      <c r="BL15" s="158"/>
      <c r="BM15" s="158"/>
      <c r="BN15" s="158"/>
      <c r="BO15" s="158"/>
      <c r="BP15" s="158"/>
      <c r="BQ15" s="158"/>
      <c r="BR15" s="158"/>
      <c r="BS15" s="158"/>
      <c r="BT15" s="158"/>
      <c r="BU15" s="158"/>
      <c r="BV15" s="158"/>
      <c r="BW15" s="158"/>
      <c r="BX15" s="158"/>
      <c r="BY15" s="158"/>
      <c r="BZ15" s="158"/>
      <c r="CA15" s="158"/>
      <c r="CB15" s="158"/>
      <c r="CC15" s="158"/>
      <c r="CD15" s="158"/>
      <c r="CE15" s="158"/>
      <c r="CF15" s="158"/>
      <c r="CG15" s="158"/>
      <c r="CH15" s="158">
        <v>9.154915401977517</v>
      </c>
      <c r="CI15" s="158"/>
      <c r="CJ15" s="158"/>
      <c r="CK15" s="158"/>
      <c r="CL15" s="158"/>
      <c r="CM15" s="158"/>
      <c r="CN15" s="158"/>
      <c r="CO15" s="158"/>
      <c r="CP15" s="158"/>
      <c r="CQ15" s="158"/>
      <c r="CR15" s="158"/>
      <c r="CS15" s="158"/>
      <c r="CT15" s="158"/>
      <c r="CU15" s="158"/>
      <c r="CV15" s="158"/>
      <c r="CW15" s="158"/>
      <c r="CX15" s="158"/>
      <c r="CY15" s="158"/>
      <c r="CZ15" s="158"/>
      <c r="DA15" s="158"/>
      <c r="DB15" s="158"/>
      <c r="DC15" s="158"/>
      <c r="DD15" s="158"/>
      <c r="DE15" s="158"/>
      <c r="DF15" s="158"/>
      <c r="DG15" s="158"/>
      <c r="DH15" s="158"/>
      <c r="DI15" s="158"/>
      <c r="DJ15" s="158"/>
      <c r="DK15" s="158"/>
      <c r="DL15" s="158"/>
      <c r="DM15" s="158"/>
      <c r="DN15" s="158"/>
      <c r="DO15" s="158"/>
      <c r="DP15" s="158"/>
      <c r="DQ15" s="158"/>
      <c r="DR15" s="158"/>
      <c r="DS15" s="158"/>
      <c r="DT15" s="158"/>
      <c r="DU15" s="158"/>
      <c r="DV15" s="158"/>
      <c r="DW15" s="158"/>
      <c r="DX15" s="158"/>
      <c r="DY15" s="158"/>
      <c r="DZ15" s="158"/>
      <c r="EA15" s="158"/>
      <c r="EB15" s="158"/>
      <c r="EC15" s="158"/>
      <c r="ED15" s="158"/>
      <c r="EE15" s="158"/>
      <c r="EF15" s="158"/>
      <c r="EG15" s="158"/>
      <c r="EH15" s="158"/>
      <c r="EI15" s="158"/>
      <c r="EJ15" s="158"/>
      <c r="EK15" s="158"/>
      <c r="EL15" s="158"/>
      <c r="EM15" s="158"/>
      <c r="EN15" s="158"/>
      <c r="EO15" s="158"/>
      <c r="EP15" s="158"/>
      <c r="EQ15" s="158"/>
      <c r="ER15" s="158"/>
      <c r="ES15" s="158"/>
      <c r="ET15" s="158"/>
      <c r="EU15" s="158"/>
      <c r="EV15" s="158"/>
      <c r="EW15" s="158"/>
      <c r="EX15" s="158"/>
      <c r="EY15" s="158"/>
      <c r="EZ15" s="158"/>
      <c r="FA15" s="158"/>
      <c r="FB15" s="158"/>
      <c r="FC15" s="158"/>
      <c r="FD15" s="158"/>
      <c r="FE15" s="158"/>
      <c r="FF15" s="158"/>
      <c r="FG15" s="158"/>
      <c r="FH15" s="158"/>
      <c r="FI15" s="158"/>
      <c r="FJ15" s="158"/>
      <c r="FK15" s="158"/>
      <c r="FL15" s="158"/>
      <c r="FM15" s="158"/>
      <c r="FN15" s="158"/>
      <c r="FO15" s="158"/>
      <c r="FP15" s="158"/>
      <c r="FQ15" s="158"/>
      <c r="FR15" s="158"/>
      <c r="FS15" s="158"/>
      <c r="FT15" s="158"/>
      <c r="FU15" s="158"/>
      <c r="FV15" s="158"/>
      <c r="FW15" s="158"/>
      <c r="FX15" s="158"/>
      <c r="FY15" s="158"/>
      <c r="FZ15" s="158"/>
      <c r="GA15" s="158"/>
      <c r="GB15" s="158"/>
      <c r="GC15" s="158"/>
      <c r="GD15" s="160"/>
      <c r="GE15" s="160"/>
      <c r="GF15" s="160"/>
      <c r="GG15" s="160"/>
      <c r="GH15" s="160"/>
      <c r="GI15" s="160"/>
      <c r="GJ15" s="160"/>
      <c r="GK15" s="160"/>
      <c r="GL15" s="160">
        <v>9.154915401977517</v>
      </c>
      <c r="GM15" s="157"/>
      <c r="GN15" s="160"/>
      <c r="GO15" s="160"/>
      <c r="GP15" s="144"/>
    </row>
    <row r="16" spans="1:198" x14ac:dyDescent="0.25">
      <c r="A16" s="159" t="s">
        <v>728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8"/>
      <c r="AQ16" s="158"/>
      <c r="AR16" s="158"/>
      <c r="AS16" s="158"/>
      <c r="AT16" s="158"/>
      <c r="AU16" s="158"/>
      <c r="AV16" s="158"/>
      <c r="AW16" s="158"/>
      <c r="AX16" s="158"/>
      <c r="AY16" s="158"/>
      <c r="AZ16" s="158"/>
      <c r="BA16" s="158"/>
      <c r="BB16" s="158"/>
      <c r="BC16" s="158"/>
      <c r="BD16" s="158"/>
      <c r="BE16" s="158"/>
      <c r="BF16" s="158"/>
      <c r="BG16" s="158"/>
      <c r="BH16" s="158"/>
      <c r="BI16" s="158"/>
      <c r="BJ16" s="158"/>
      <c r="BK16" s="158"/>
      <c r="BL16" s="158"/>
      <c r="BM16" s="158"/>
      <c r="BN16" s="158"/>
      <c r="BO16" s="158"/>
      <c r="BP16" s="158"/>
      <c r="BQ16" s="158"/>
      <c r="BR16" s="158"/>
      <c r="BS16" s="158"/>
      <c r="BT16" s="158"/>
      <c r="BU16" s="158"/>
      <c r="BV16" s="158"/>
      <c r="BW16" s="158"/>
      <c r="BX16" s="158"/>
      <c r="BY16" s="158"/>
      <c r="BZ16" s="158"/>
      <c r="CA16" s="158"/>
      <c r="CB16" s="158"/>
      <c r="CC16" s="158"/>
      <c r="CD16" s="158"/>
      <c r="CE16" s="158"/>
      <c r="CF16" s="158"/>
      <c r="CG16" s="158"/>
      <c r="CH16" s="158"/>
      <c r="CI16" s="158">
        <v>1.490717189731974</v>
      </c>
      <c r="CJ16" s="158"/>
      <c r="CK16" s="158"/>
      <c r="CL16" s="158"/>
      <c r="CM16" s="158"/>
      <c r="CN16" s="158"/>
      <c r="CO16" s="158"/>
      <c r="CP16" s="158"/>
      <c r="CQ16" s="158"/>
      <c r="CR16" s="158"/>
      <c r="CS16" s="158"/>
      <c r="CT16" s="158"/>
      <c r="CU16" s="158"/>
      <c r="CV16" s="158"/>
      <c r="CW16" s="158"/>
      <c r="CX16" s="158"/>
      <c r="CY16" s="158"/>
      <c r="CZ16" s="158"/>
      <c r="DA16" s="158"/>
      <c r="DB16" s="158"/>
      <c r="DC16" s="158"/>
      <c r="DD16" s="158"/>
      <c r="DE16" s="158"/>
      <c r="DF16" s="158"/>
      <c r="DG16" s="158"/>
      <c r="DH16" s="158"/>
      <c r="DI16" s="158"/>
      <c r="DJ16" s="158"/>
      <c r="DK16" s="158"/>
      <c r="DL16" s="158"/>
      <c r="DM16" s="158"/>
      <c r="DN16" s="158"/>
      <c r="DO16" s="158"/>
      <c r="DP16" s="158"/>
      <c r="DQ16" s="158"/>
      <c r="DR16" s="158"/>
      <c r="DS16" s="158"/>
      <c r="DT16" s="158"/>
      <c r="DU16" s="158"/>
      <c r="DV16" s="158"/>
      <c r="DW16" s="158"/>
      <c r="DX16" s="158"/>
      <c r="DY16" s="158"/>
      <c r="DZ16" s="158"/>
      <c r="EA16" s="158"/>
      <c r="EB16" s="158"/>
      <c r="EC16" s="158"/>
      <c r="ED16" s="158"/>
      <c r="EE16" s="158"/>
      <c r="EF16" s="158"/>
      <c r="EG16" s="158"/>
      <c r="EH16" s="158"/>
      <c r="EI16" s="158"/>
      <c r="EJ16" s="158"/>
      <c r="EK16" s="158"/>
      <c r="EL16" s="158"/>
      <c r="EM16" s="158"/>
      <c r="EN16" s="158"/>
      <c r="EO16" s="158"/>
      <c r="EP16" s="158"/>
      <c r="EQ16" s="158"/>
      <c r="ER16" s="158"/>
      <c r="ES16" s="158"/>
      <c r="ET16" s="158"/>
      <c r="EU16" s="158"/>
      <c r="EV16" s="158"/>
      <c r="EW16" s="158"/>
      <c r="EX16" s="158"/>
      <c r="EY16" s="158"/>
      <c r="EZ16" s="158"/>
      <c r="FA16" s="158"/>
      <c r="FB16" s="158"/>
      <c r="FC16" s="158"/>
      <c r="FD16" s="158"/>
      <c r="FE16" s="158"/>
      <c r="FF16" s="158"/>
      <c r="FG16" s="158"/>
      <c r="FH16" s="158"/>
      <c r="FI16" s="158"/>
      <c r="FJ16" s="158"/>
      <c r="FK16" s="158"/>
      <c r="FL16" s="158"/>
      <c r="FM16" s="158"/>
      <c r="FN16" s="158"/>
      <c r="FO16" s="158"/>
      <c r="FP16" s="158"/>
      <c r="FQ16" s="158"/>
      <c r="FR16" s="158"/>
      <c r="FS16" s="158"/>
      <c r="FT16" s="158"/>
      <c r="FU16" s="158"/>
      <c r="FV16" s="158"/>
      <c r="FW16" s="158"/>
      <c r="FX16" s="158"/>
      <c r="FY16" s="158"/>
      <c r="FZ16" s="158"/>
      <c r="GA16" s="158"/>
      <c r="GB16" s="158"/>
      <c r="GC16" s="158"/>
      <c r="GD16" s="160"/>
      <c r="GE16" s="160"/>
      <c r="GF16" s="160"/>
      <c r="GG16" s="160"/>
      <c r="GH16" s="160"/>
      <c r="GI16" s="160"/>
      <c r="GJ16" s="160"/>
      <c r="GK16" s="160"/>
      <c r="GL16" s="160">
        <v>1.490717189731974</v>
      </c>
      <c r="GM16" s="157"/>
      <c r="GN16" s="160"/>
      <c r="GO16" s="160"/>
      <c r="GP16" s="144"/>
    </row>
    <row r="17" spans="1:198" x14ac:dyDescent="0.25">
      <c r="A17" s="159" t="s">
        <v>729</v>
      </c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8"/>
      <c r="AQ17" s="158"/>
      <c r="AR17" s="158"/>
      <c r="AS17" s="158"/>
      <c r="AT17" s="158"/>
      <c r="AU17" s="158"/>
      <c r="AV17" s="158"/>
      <c r="AW17" s="158"/>
      <c r="AX17" s="158"/>
      <c r="AY17" s="158"/>
      <c r="AZ17" s="158"/>
      <c r="BA17" s="158"/>
      <c r="BB17" s="158"/>
      <c r="BC17" s="158"/>
      <c r="BD17" s="158"/>
      <c r="BE17" s="158"/>
      <c r="BF17" s="158"/>
      <c r="BG17" s="158"/>
      <c r="BH17" s="158"/>
      <c r="BI17" s="158"/>
      <c r="BJ17" s="158"/>
      <c r="BK17" s="158"/>
      <c r="BL17" s="158"/>
      <c r="BM17" s="158"/>
      <c r="BN17" s="158"/>
      <c r="BO17" s="158"/>
      <c r="BP17" s="158"/>
      <c r="BQ17" s="158"/>
      <c r="BR17" s="158"/>
      <c r="BS17" s="158"/>
      <c r="BT17" s="158"/>
      <c r="BU17" s="158"/>
      <c r="BV17" s="158"/>
      <c r="BW17" s="158"/>
      <c r="BX17" s="158"/>
      <c r="BY17" s="158"/>
      <c r="BZ17" s="158"/>
      <c r="CA17" s="158"/>
      <c r="CB17" s="158"/>
      <c r="CC17" s="158"/>
      <c r="CD17" s="158"/>
      <c r="CE17" s="158"/>
      <c r="CF17" s="158"/>
      <c r="CG17" s="158"/>
      <c r="CH17" s="158"/>
      <c r="CI17" s="158"/>
      <c r="CJ17" s="158">
        <v>10.59792738403587</v>
      </c>
      <c r="CK17" s="158"/>
      <c r="CL17" s="158"/>
      <c r="CM17" s="158"/>
      <c r="CN17" s="158"/>
      <c r="CO17" s="158"/>
      <c r="CP17" s="158"/>
      <c r="CQ17" s="158"/>
      <c r="CR17" s="158"/>
      <c r="CS17" s="158"/>
      <c r="CT17" s="158"/>
      <c r="CU17" s="158"/>
      <c r="CV17" s="158"/>
      <c r="CW17" s="158"/>
      <c r="CX17" s="158"/>
      <c r="CY17" s="158"/>
      <c r="CZ17" s="158"/>
      <c r="DA17" s="158"/>
      <c r="DB17" s="158"/>
      <c r="DC17" s="158"/>
      <c r="DD17" s="158"/>
      <c r="DE17" s="158"/>
      <c r="DF17" s="158"/>
      <c r="DG17" s="158"/>
      <c r="DH17" s="158"/>
      <c r="DI17" s="158"/>
      <c r="DJ17" s="158"/>
      <c r="DK17" s="158"/>
      <c r="DL17" s="158"/>
      <c r="DM17" s="158"/>
      <c r="DN17" s="158"/>
      <c r="DO17" s="158"/>
      <c r="DP17" s="158"/>
      <c r="DQ17" s="158"/>
      <c r="DR17" s="158"/>
      <c r="DS17" s="158"/>
      <c r="DT17" s="158"/>
      <c r="DU17" s="158"/>
      <c r="DV17" s="158"/>
      <c r="DW17" s="158"/>
      <c r="DX17" s="158"/>
      <c r="DY17" s="158"/>
      <c r="DZ17" s="158"/>
      <c r="EA17" s="158"/>
      <c r="EB17" s="158"/>
      <c r="EC17" s="158"/>
      <c r="ED17" s="158"/>
      <c r="EE17" s="158"/>
      <c r="EF17" s="158"/>
      <c r="EG17" s="158"/>
      <c r="EH17" s="158"/>
      <c r="EI17" s="158"/>
      <c r="EJ17" s="158"/>
      <c r="EK17" s="158"/>
      <c r="EL17" s="158"/>
      <c r="EM17" s="158"/>
      <c r="EN17" s="158"/>
      <c r="EO17" s="158"/>
      <c r="EP17" s="158"/>
      <c r="EQ17" s="158"/>
      <c r="ER17" s="158"/>
      <c r="ES17" s="158"/>
      <c r="ET17" s="158"/>
      <c r="EU17" s="158"/>
      <c r="EV17" s="158"/>
      <c r="EW17" s="158"/>
      <c r="EX17" s="158"/>
      <c r="EY17" s="158"/>
      <c r="EZ17" s="158"/>
      <c r="FA17" s="158"/>
      <c r="FB17" s="158"/>
      <c r="FC17" s="158"/>
      <c r="FD17" s="158"/>
      <c r="FE17" s="158"/>
      <c r="FF17" s="158"/>
      <c r="FG17" s="158"/>
      <c r="FH17" s="158"/>
      <c r="FI17" s="158"/>
      <c r="FJ17" s="158"/>
      <c r="FK17" s="158"/>
      <c r="FL17" s="158"/>
      <c r="FM17" s="158"/>
      <c r="FN17" s="158"/>
      <c r="FO17" s="158"/>
      <c r="FP17" s="158"/>
      <c r="FQ17" s="158"/>
      <c r="FR17" s="158"/>
      <c r="FS17" s="158"/>
      <c r="FT17" s="158"/>
      <c r="FU17" s="158"/>
      <c r="FV17" s="158"/>
      <c r="FW17" s="158"/>
      <c r="FX17" s="158"/>
      <c r="FY17" s="158"/>
      <c r="FZ17" s="158"/>
      <c r="GA17" s="158"/>
      <c r="GB17" s="158"/>
      <c r="GC17" s="158"/>
      <c r="GD17" s="160"/>
      <c r="GE17" s="160"/>
      <c r="GF17" s="160"/>
      <c r="GG17" s="160"/>
      <c r="GH17" s="160"/>
      <c r="GI17" s="160"/>
      <c r="GJ17" s="160"/>
      <c r="GK17" s="160"/>
      <c r="GL17" s="160">
        <v>10.59792738403587</v>
      </c>
      <c r="GM17" s="157"/>
      <c r="GN17" s="160"/>
      <c r="GO17" s="160"/>
      <c r="GP17" s="144"/>
    </row>
    <row r="18" spans="1:198" x14ac:dyDescent="0.25">
      <c r="A18" s="159" t="s">
        <v>730</v>
      </c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8"/>
      <c r="AQ18" s="158"/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158"/>
      <c r="BM18" s="158"/>
      <c r="BN18" s="158"/>
      <c r="BO18" s="158"/>
      <c r="BP18" s="158"/>
      <c r="BQ18" s="158"/>
      <c r="BR18" s="158"/>
      <c r="BS18" s="158"/>
      <c r="BT18" s="158"/>
      <c r="BU18" s="158"/>
      <c r="BV18" s="158"/>
      <c r="BW18" s="158"/>
      <c r="BX18" s="158"/>
      <c r="BY18" s="158"/>
      <c r="BZ18" s="158"/>
      <c r="CA18" s="158"/>
      <c r="CB18" s="158"/>
      <c r="CC18" s="158"/>
      <c r="CD18" s="158"/>
      <c r="CE18" s="158"/>
      <c r="CF18" s="158"/>
      <c r="CG18" s="158"/>
      <c r="CH18" s="158"/>
      <c r="CI18" s="158"/>
      <c r="CJ18" s="158"/>
      <c r="CK18" s="158">
        <v>10.242978432780371</v>
      </c>
      <c r="CL18" s="158"/>
      <c r="CM18" s="158"/>
      <c r="CN18" s="158"/>
      <c r="CO18" s="158"/>
      <c r="CP18" s="158"/>
      <c r="CQ18" s="158"/>
      <c r="CR18" s="158"/>
      <c r="CS18" s="158"/>
      <c r="CT18" s="158"/>
      <c r="CU18" s="158"/>
      <c r="CV18" s="158"/>
      <c r="CW18" s="158"/>
      <c r="CX18" s="158"/>
      <c r="CY18" s="158"/>
      <c r="CZ18" s="158"/>
      <c r="DA18" s="158"/>
      <c r="DB18" s="158"/>
      <c r="DC18" s="158"/>
      <c r="DD18" s="158"/>
      <c r="DE18" s="158"/>
      <c r="DF18" s="158"/>
      <c r="DG18" s="158"/>
      <c r="DH18" s="158"/>
      <c r="DI18" s="158"/>
      <c r="DJ18" s="158"/>
      <c r="DK18" s="158"/>
      <c r="DL18" s="158"/>
      <c r="DM18" s="158"/>
      <c r="DN18" s="158"/>
      <c r="DO18" s="158"/>
      <c r="DP18" s="158"/>
      <c r="DQ18" s="158"/>
      <c r="DR18" s="158"/>
      <c r="DS18" s="158"/>
      <c r="DT18" s="158"/>
      <c r="DU18" s="158"/>
      <c r="DV18" s="158"/>
      <c r="DW18" s="158"/>
      <c r="DX18" s="158"/>
      <c r="DY18" s="158"/>
      <c r="DZ18" s="158"/>
      <c r="EA18" s="158"/>
      <c r="EB18" s="158"/>
      <c r="EC18" s="158"/>
      <c r="ED18" s="158"/>
      <c r="EE18" s="158"/>
      <c r="EF18" s="158"/>
      <c r="EG18" s="158"/>
      <c r="EH18" s="158"/>
      <c r="EI18" s="158"/>
      <c r="EJ18" s="158"/>
      <c r="EK18" s="158"/>
      <c r="EL18" s="158"/>
      <c r="EM18" s="158"/>
      <c r="EN18" s="158"/>
      <c r="EO18" s="158"/>
      <c r="EP18" s="158"/>
      <c r="EQ18" s="158"/>
      <c r="ER18" s="158"/>
      <c r="ES18" s="158"/>
      <c r="ET18" s="158"/>
      <c r="EU18" s="158"/>
      <c r="EV18" s="158"/>
      <c r="EW18" s="158"/>
      <c r="EX18" s="158"/>
      <c r="EY18" s="158"/>
      <c r="EZ18" s="158"/>
      <c r="FA18" s="158"/>
      <c r="FB18" s="158"/>
      <c r="FC18" s="158"/>
      <c r="FD18" s="158"/>
      <c r="FE18" s="158"/>
      <c r="FF18" s="158"/>
      <c r="FG18" s="158"/>
      <c r="FH18" s="158"/>
      <c r="FI18" s="158"/>
      <c r="FJ18" s="158"/>
      <c r="FK18" s="158"/>
      <c r="FL18" s="158"/>
      <c r="FM18" s="158"/>
      <c r="FN18" s="158"/>
      <c r="FO18" s="158"/>
      <c r="FP18" s="158"/>
      <c r="FQ18" s="158"/>
      <c r="FR18" s="158"/>
      <c r="FS18" s="158"/>
      <c r="FT18" s="158"/>
      <c r="FU18" s="158"/>
      <c r="FV18" s="158"/>
      <c r="FW18" s="158"/>
      <c r="FX18" s="158"/>
      <c r="FY18" s="158"/>
      <c r="FZ18" s="158"/>
      <c r="GA18" s="158"/>
      <c r="GB18" s="158"/>
      <c r="GC18" s="158"/>
      <c r="GD18" s="160"/>
      <c r="GE18" s="160"/>
      <c r="GF18" s="160"/>
      <c r="GG18" s="160"/>
      <c r="GH18" s="160"/>
      <c r="GI18" s="160"/>
      <c r="GJ18" s="160"/>
      <c r="GK18" s="160"/>
      <c r="GL18" s="160">
        <v>10.242978432780371</v>
      </c>
      <c r="GM18" s="157"/>
      <c r="GN18" s="160"/>
      <c r="GO18" s="160"/>
      <c r="GP18" s="144"/>
    </row>
    <row r="19" spans="1:198" x14ac:dyDescent="0.25">
      <c r="A19" s="159" t="s">
        <v>731</v>
      </c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8"/>
      <c r="AQ19" s="158"/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158"/>
      <c r="BM19" s="158"/>
      <c r="BN19" s="158"/>
      <c r="BO19" s="158"/>
      <c r="BP19" s="158"/>
      <c r="BQ19" s="158"/>
      <c r="BR19" s="158"/>
      <c r="BS19" s="158"/>
      <c r="BT19" s="158"/>
      <c r="BU19" s="158"/>
      <c r="BV19" s="158"/>
      <c r="BW19" s="158"/>
      <c r="BX19" s="158"/>
      <c r="BY19" s="158"/>
      <c r="BZ19" s="158"/>
      <c r="CA19" s="158"/>
      <c r="CB19" s="158"/>
      <c r="CC19" s="158"/>
      <c r="CD19" s="158"/>
      <c r="CE19" s="158"/>
      <c r="CF19" s="158"/>
      <c r="CG19" s="158"/>
      <c r="CH19" s="158"/>
      <c r="CI19" s="158"/>
      <c r="CJ19" s="158"/>
      <c r="CK19" s="158"/>
      <c r="CL19" s="158">
        <v>66.28017274319636</v>
      </c>
      <c r="CM19" s="158"/>
      <c r="CN19" s="158"/>
      <c r="CO19" s="158"/>
      <c r="CP19" s="158"/>
      <c r="CQ19" s="158"/>
      <c r="CR19" s="158"/>
      <c r="CS19" s="158"/>
      <c r="CT19" s="158"/>
      <c r="CU19" s="158"/>
      <c r="CV19" s="158"/>
      <c r="CW19" s="158"/>
      <c r="CX19" s="158"/>
      <c r="CY19" s="158"/>
      <c r="CZ19" s="158"/>
      <c r="DA19" s="158"/>
      <c r="DB19" s="158"/>
      <c r="DC19" s="158"/>
      <c r="DD19" s="158"/>
      <c r="DE19" s="158"/>
      <c r="DF19" s="158"/>
      <c r="DG19" s="158"/>
      <c r="DH19" s="158"/>
      <c r="DI19" s="158"/>
      <c r="DJ19" s="158"/>
      <c r="DK19" s="158"/>
      <c r="DL19" s="158"/>
      <c r="DM19" s="158"/>
      <c r="DN19" s="158"/>
      <c r="DO19" s="158"/>
      <c r="DP19" s="158"/>
      <c r="DQ19" s="158"/>
      <c r="DR19" s="158"/>
      <c r="DS19" s="158"/>
      <c r="DT19" s="158"/>
      <c r="DU19" s="158"/>
      <c r="DV19" s="158"/>
      <c r="DW19" s="158"/>
      <c r="DX19" s="158"/>
      <c r="DY19" s="158"/>
      <c r="DZ19" s="158"/>
      <c r="EA19" s="158"/>
      <c r="EB19" s="158"/>
      <c r="EC19" s="158"/>
      <c r="ED19" s="158"/>
      <c r="EE19" s="158"/>
      <c r="EF19" s="158"/>
      <c r="EG19" s="158"/>
      <c r="EH19" s="158"/>
      <c r="EI19" s="158"/>
      <c r="EJ19" s="158"/>
      <c r="EK19" s="158"/>
      <c r="EL19" s="158"/>
      <c r="EM19" s="158"/>
      <c r="EN19" s="158"/>
      <c r="EO19" s="158"/>
      <c r="EP19" s="158"/>
      <c r="EQ19" s="158"/>
      <c r="ER19" s="158"/>
      <c r="ES19" s="158"/>
      <c r="ET19" s="158"/>
      <c r="EU19" s="158"/>
      <c r="EV19" s="158"/>
      <c r="EW19" s="158"/>
      <c r="EX19" s="158"/>
      <c r="EY19" s="158"/>
      <c r="EZ19" s="158"/>
      <c r="FA19" s="158"/>
      <c r="FB19" s="158"/>
      <c r="FC19" s="158"/>
      <c r="FD19" s="158"/>
      <c r="FE19" s="158"/>
      <c r="FF19" s="158"/>
      <c r="FG19" s="158"/>
      <c r="FH19" s="158"/>
      <c r="FI19" s="158"/>
      <c r="FJ19" s="158"/>
      <c r="FK19" s="158"/>
      <c r="FL19" s="158"/>
      <c r="FM19" s="158"/>
      <c r="FN19" s="158"/>
      <c r="FO19" s="158"/>
      <c r="FP19" s="158"/>
      <c r="FQ19" s="158"/>
      <c r="FR19" s="158"/>
      <c r="FS19" s="158"/>
      <c r="FT19" s="158"/>
      <c r="FU19" s="158"/>
      <c r="FV19" s="158"/>
      <c r="FW19" s="158"/>
      <c r="FX19" s="158"/>
      <c r="FY19" s="158"/>
      <c r="FZ19" s="158"/>
      <c r="GA19" s="158"/>
      <c r="GB19" s="158"/>
      <c r="GC19" s="158"/>
      <c r="GD19" s="160"/>
      <c r="GE19" s="160"/>
      <c r="GF19" s="160"/>
      <c r="GG19" s="160"/>
      <c r="GH19" s="160"/>
      <c r="GI19" s="160"/>
      <c r="GJ19" s="160"/>
      <c r="GK19" s="160"/>
      <c r="GL19" s="160">
        <v>66.28017274319636</v>
      </c>
      <c r="GM19" s="157"/>
      <c r="GN19" s="160"/>
      <c r="GO19" s="160"/>
      <c r="GP19" s="144"/>
    </row>
    <row r="20" spans="1:198" x14ac:dyDescent="0.25">
      <c r="A20" s="159" t="s">
        <v>402</v>
      </c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8"/>
      <c r="AQ20" s="158"/>
      <c r="AR20" s="158"/>
      <c r="AS20" s="158"/>
      <c r="AT20" s="158"/>
      <c r="AU20" s="158"/>
      <c r="AV20" s="158"/>
      <c r="AW20" s="158"/>
      <c r="AX20" s="158"/>
      <c r="AY20" s="158"/>
      <c r="AZ20" s="158"/>
      <c r="BA20" s="158"/>
      <c r="BB20" s="158"/>
      <c r="BC20" s="158"/>
      <c r="BD20" s="158"/>
      <c r="BE20" s="158"/>
      <c r="BF20" s="158"/>
      <c r="BG20" s="158"/>
      <c r="BH20" s="158"/>
      <c r="BI20" s="158"/>
      <c r="BJ20" s="158"/>
      <c r="BK20" s="158"/>
      <c r="BL20" s="158"/>
      <c r="BM20" s="158"/>
      <c r="BN20" s="158"/>
      <c r="BO20" s="158"/>
      <c r="BP20" s="158"/>
      <c r="BQ20" s="158"/>
      <c r="BR20" s="158"/>
      <c r="BS20" s="158"/>
      <c r="BT20" s="158"/>
      <c r="BU20" s="158"/>
      <c r="BV20" s="158"/>
      <c r="BW20" s="158"/>
      <c r="BX20" s="158"/>
      <c r="BY20" s="158"/>
      <c r="BZ20" s="158"/>
      <c r="CA20" s="158"/>
      <c r="CB20" s="158"/>
      <c r="CC20" s="158"/>
      <c r="CD20" s="158"/>
      <c r="CE20" s="158"/>
      <c r="CF20" s="158"/>
      <c r="CG20" s="158"/>
      <c r="CH20" s="158"/>
      <c r="CI20" s="158"/>
      <c r="CJ20" s="158"/>
      <c r="CK20" s="158"/>
      <c r="CL20" s="158"/>
      <c r="CM20" s="158">
        <v>18.726941173789886</v>
      </c>
      <c r="CN20" s="158"/>
      <c r="CO20" s="158"/>
      <c r="CP20" s="158"/>
      <c r="CQ20" s="158"/>
      <c r="CR20" s="158"/>
      <c r="CS20" s="158"/>
      <c r="CT20" s="158"/>
      <c r="CU20" s="158"/>
      <c r="CV20" s="158"/>
      <c r="CW20" s="158"/>
      <c r="CX20" s="158"/>
      <c r="CY20" s="158"/>
      <c r="CZ20" s="158"/>
      <c r="DA20" s="158"/>
      <c r="DB20" s="158"/>
      <c r="DC20" s="158"/>
      <c r="DD20" s="158"/>
      <c r="DE20" s="158"/>
      <c r="DF20" s="158"/>
      <c r="DG20" s="158"/>
      <c r="DH20" s="158"/>
      <c r="DI20" s="158"/>
      <c r="DJ20" s="158"/>
      <c r="DK20" s="158"/>
      <c r="DL20" s="158"/>
      <c r="DM20" s="158"/>
      <c r="DN20" s="158"/>
      <c r="DO20" s="158"/>
      <c r="DP20" s="158"/>
      <c r="DQ20" s="158"/>
      <c r="DR20" s="158"/>
      <c r="DS20" s="158"/>
      <c r="DT20" s="158"/>
      <c r="DU20" s="158"/>
      <c r="DV20" s="158"/>
      <c r="DW20" s="158"/>
      <c r="DX20" s="158"/>
      <c r="DY20" s="158"/>
      <c r="DZ20" s="158"/>
      <c r="EA20" s="158"/>
      <c r="EB20" s="158"/>
      <c r="EC20" s="158"/>
      <c r="ED20" s="158"/>
      <c r="EE20" s="158"/>
      <c r="EF20" s="158"/>
      <c r="EG20" s="158"/>
      <c r="EH20" s="158"/>
      <c r="EI20" s="158"/>
      <c r="EJ20" s="158"/>
      <c r="EK20" s="158"/>
      <c r="EL20" s="158"/>
      <c r="EM20" s="158"/>
      <c r="EN20" s="158"/>
      <c r="EO20" s="158"/>
      <c r="EP20" s="158"/>
      <c r="EQ20" s="158"/>
      <c r="ER20" s="158"/>
      <c r="ES20" s="158"/>
      <c r="ET20" s="158"/>
      <c r="EU20" s="158"/>
      <c r="EV20" s="158"/>
      <c r="EW20" s="158"/>
      <c r="EX20" s="158"/>
      <c r="EY20" s="158"/>
      <c r="EZ20" s="158"/>
      <c r="FA20" s="158"/>
      <c r="FB20" s="158"/>
      <c r="FC20" s="158"/>
      <c r="FD20" s="158"/>
      <c r="FE20" s="158"/>
      <c r="FF20" s="158"/>
      <c r="FG20" s="158"/>
      <c r="FH20" s="158"/>
      <c r="FI20" s="158"/>
      <c r="FJ20" s="158"/>
      <c r="FK20" s="158"/>
      <c r="FL20" s="158"/>
      <c r="FM20" s="158"/>
      <c r="FN20" s="158"/>
      <c r="FO20" s="158"/>
      <c r="FP20" s="158"/>
      <c r="FQ20" s="158"/>
      <c r="FR20" s="158"/>
      <c r="FS20" s="158"/>
      <c r="FT20" s="158"/>
      <c r="FU20" s="158"/>
      <c r="FV20" s="158"/>
      <c r="FW20" s="158"/>
      <c r="FX20" s="158"/>
      <c r="FY20" s="158"/>
      <c r="FZ20" s="158"/>
      <c r="GA20" s="158"/>
      <c r="GB20" s="158"/>
      <c r="GC20" s="158"/>
      <c r="GD20" s="160"/>
      <c r="GE20" s="160"/>
      <c r="GF20" s="160"/>
      <c r="GG20" s="160"/>
      <c r="GH20" s="160"/>
      <c r="GI20" s="160"/>
      <c r="GJ20" s="160"/>
      <c r="GK20" s="160"/>
      <c r="GL20" s="160">
        <v>18.726941173789886</v>
      </c>
      <c r="GM20" s="157"/>
      <c r="GN20" s="160"/>
      <c r="GO20" s="160"/>
      <c r="GP20" s="144"/>
    </row>
    <row r="21" spans="1:198" x14ac:dyDescent="0.25">
      <c r="A21" s="159" t="s">
        <v>403</v>
      </c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8"/>
      <c r="AS21" s="158"/>
      <c r="AT21" s="158"/>
      <c r="AU21" s="158"/>
      <c r="AV21" s="158"/>
      <c r="AW21" s="158"/>
      <c r="AX21" s="158"/>
      <c r="AY21" s="158"/>
      <c r="AZ21" s="158"/>
      <c r="BA21" s="158"/>
      <c r="BB21" s="158"/>
      <c r="BC21" s="158"/>
      <c r="BD21" s="158"/>
      <c r="BE21" s="158"/>
      <c r="BF21" s="158"/>
      <c r="BG21" s="158"/>
      <c r="BH21" s="158"/>
      <c r="BI21" s="158"/>
      <c r="BJ21" s="158"/>
      <c r="BK21" s="158"/>
      <c r="BL21" s="158"/>
      <c r="BM21" s="158"/>
      <c r="BN21" s="158"/>
      <c r="BO21" s="158"/>
      <c r="BP21" s="158"/>
      <c r="BQ21" s="158"/>
      <c r="BR21" s="158"/>
      <c r="BS21" s="158"/>
      <c r="BT21" s="158"/>
      <c r="BU21" s="158"/>
      <c r="BV21" s="158"/>
      <c r="BW21" s="158"/>
      <c r="BX21" s="158"/>
      <c r="BY21" s="158"/>
      <c r="BZ21" s="158"/>
      <c r="CA21" s="158"/>
      <c r="CB21" s="158"/>
      <c r="CC21" s="158"/>
      <c r="CD21" s="158"/>
      <c r="CE21" s="158"/>
      <c r="CF21" s="158"/>
      <c r="CG21" s="158"/>
      <c r="CH21" s="158"/>
      <c r="CI21" s="158"/>
      <c r="CJ21" s="158"/>
      <c r="CK21" s="158"/>
      <c r="CL21" s="158"/>
      <c r="CM21" s="158"/>
      <c r="CN21" s="158">
        <v>9.7207041198305078</v>
      </c>
      <c r="CO21" s="158"/>
      <c r="CP21" s="158"/>
      <c r="CQ21" s="158"/>
      <c r="CR21" s="158"/>
      <c r="CS21" s="158"/>
      <c r="CT21" s="158"/>
      <c r="CU21" s="158"/>
      <c r="CV21" s="158"/>
      <c r="CW21" s="158"/>
      <c r="CX21" s="158"/>
      <c r="CY21" s="158"/>
      <c r="CZ21" s="158"/>
      <c r="DA21" s="158"/>
      <c r="DB21" s="158"/>
      <c r="DC21" s="158"/>
      <c r="DD21" s="158"/>
      <c r="DE21" s="158"/>
      <c r="DF21" s="158"/>
      <c r="DG21" s="158"/>
      <c r="DH21" s="158"/>
      <c r="DI21" s="158"/>
      <c r="DJ21" s="158"/>
      <c r="DK21" s="158"/>
      <c r="DL21" s="158"/>
      <c r="DM21" s="158"/>
      <c r="DN21" s="158"/>
      <c r="DO21" s="158"/>
      <c r="DP21" s="158"/>
      <c r="DQ21" s="158"/>
      <c r="DR21" s="158"/>
      <c r="DS21" s="158"/>
      <c r="DT21" s="158"/>
      <c r="DU21" s="158"/>
      <c r="DV21" s="158"/>
      <c r="DW21" s="158"/>
      <c r="DX21" s="158"/>
      <c r="DY21" s="158"/>
      <c r="DZ21" s="158"/>
      <c r="EA21" s="158"/>
      <c r="EB21" s="158"/>
      <c r="EC21" s="158"/>
      <c r="ED21" s="158"/>
      <c r="EE21" s="158"/>
      <c r="EF21" s="158"/>
      <c r="EG21" s="158"/>
      <c r="EH21" s="158"/>
      <c r="EI21" s="158"/>
      <c r="EJ21" s="158"/>
      <c r="EK21" s="158"/>
      <c r="EL21" s="158"/>
      <c r="EM21" s="158"/>
      <c r="EN21" s="158"/>
      <c r="EO21" s="158"/>
      <c r="EP21" s="158"/>
      <c r="EQ21" s="158"/>
      <c r="ER21" s="158"/>
      <c r="ES21" s="158"/>
      <c r="ET21" s="158"/>
      <c r="EU21" s="158"/>
      <c r="EV21" s="158"/>
      <c r="EW21" s="158"/>
      <c r="EX21" s="158"/>
      <c r="EY21" s="158"/>
      <c r="EZ21" s="158"/>
      <c r="FA21" s="158"/>
      <c r="FB21" s="158"/>
      <c r="FC21" s="158"/>
      <c r="FD21" s="158"/>
      <c r="FE21" s="158"/>
      <c r="FF21" s="158"/>
      <c r="FG21" s="158"/>
      <c r="FH21" s="158"/>
      <c r="FI21" s="158"/>
      <c r="FJ21" s="158"/>
      <c r="FK21" s="158"/>
      <c r="FL21" s="158"/>
      <c r="FM21" s="158"/>
      <c r="FN21" s="158"/>
      <c r="FO21" s="158"/>
      <c r="FP21" s="158"/>
      <c r="FQ21" s="158"/>
      <c r="FR21" s="158"/>
      <c r="FS21" s="158"/>
      <c r="FT21" s="158"/>
      <c r="FU21" s="158"/>
      <c r="FV21" s="158"/>
      <c r="FW21" s="158"/>
      <c r="FX21" s="158"/>
      <c r="FY21" s="158"/>
      <c r="FZ21" s="158"/>
      <c r="GA21" s="158"/>
      <c r="GB21" s="158"/>
      <c r="GC21" s="158"/>
      <c r="GD21" s="160"/>
      <c r="GE21" s="160"/>
      <c r="GF21" s="160"/>
      <c r="GG21" s="160"/>
      <c r="GH21" s="160"/>
      <c r="GI21" s="160"/>
      <c r="GJ21" s="160"/>
      <c r="GK21" s="160"/>
      <c r="GL21" s="160">
        <v>9.7207041198305078</v>
      </c>
      <c r="GM21" s="157"/>
      <c r="GN21" s="160"/>
      <c r="GO21" s="160"/>
      <c r="GP21" s="144"/>
    </row>
    <row r="22" spans="1:198" x14ac:dyDescent="0.25">
      <c r="A22" s="159" t="s">
        <v>8</v>
      </c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8"/>
      <c r="AQ22" s="158"/>
      <c r="AR22" s="158"/>
      <c r="AS22" s="158"/>
      <c r="AT22" s="158"/>
      <c r="AU22" s="158"/>
      <c r="AV22" s="158"/>
      <c r="AW22" s="158"/>
      <c r="AX22" s="158"/>
      <c r="AY22" s="158"/>
      <c r="AZ22" s="158"/>
      <c r="BA22" s="158"/>
      <c r="BB22" s="158"/>
      <c r="BC22" s="158"/>
      <c r="BD22" s="158"/>
      <c r="BE22" s="158"/>
      <c r="BF22" s="158"/>
      <c r="BG22" s="158"/>
      <c r="BH22" s="158"/>
      <c r="BI22" s="158"/>
      <c r="BJ22" s="158"/>
      <c r="BK22" s="158"/>
      <c r="BL22" s="158"/>
      <c r="BM22" s="158"/>
      <c r="BN22" s="158"/>
      <c r="BO22" s="158"/>
      <c r="BP22" s="158"/>
      <c r="BQ22" s="158"/>
      <c r="BR22" s="158"/>
      <c r="BS22" s="158"/>
      <c r="BT22" s="158"/>
      <c r="BU22" s="158"/>
      <c r="BV22" s="158"/>
      <c r="BW22" s="158"/>
      <c r="BX22" s="158"/>
      <c r="BY22" s="158"/>
      <c r="BZ22" s="158"/>
      <c r="CA22" s="158"/>
      <c r="CB22" s="158"/>
      <c r="CC22" s="158"/>
      <c r="CD22" s="158"/>
      <c r="CE22" s="158"/>
      <c r="CF22" s="158"/>
      <c r="CG22" s="158"/>
      <c r="CH22" s="158"/>
      <c r="CI22" s="158"/>
      <c r="CJ22" s="158"/>
      <c r="CK22" s="158"/>
      <c r="CL22" s="158"/>
      <c r="CM22" s="158"/>
      <c r="CN22" s="158"/>
      <c r="CO22" s="158">
        <v>61.702012953431456</v>
      </c>
      <c r="CP22" s="158">
        <v>83.655944439952179</v>
      </c>
      <c r="CQ22" s="158">
        <v>2.3837530962886144</v>
      </c>
      <c r="CR22" s="158"/>
      <c r="CS22" s="158"/>
      <c r="CT22" s="158"/>
      <c r="CU22" s="158">
        <v>7.6714140016323329</v>
      </c>
      <c r="CV22" s="158">
        <v>12.114837947612985</v>
      </c>
      <c r="CW22" s="158"/>
      <c r="CX22" s="158"/>
      <c r="CY22" s="158"/>
      <c r="CZ22" s="158"/>
      <c r="DA22" s="158"/>
      <c r="DB22" s="158"/>
      <c r="DC22" s="158"/>
      <c r="DD22" s="158"/>
      <c r="DE22" s="158"/>
      <c r="DF22" s="158"/>
      <c r="DG22" s="158"/>
      <c r="DH22" s="158"/>
      <c r="DI22" s="158"/>
      <c r="DJ22" s="158"/>
      <c r="DK22" s="158"/>
      <c r="DL22" s="158"/>
      <c r="DM22" s="158"/>
      <c r="DN22" s="158"/>
      <c r="DO22" s="158"/>
      <c r="DP22" s="158"/>
      <c r="DQ22" s="158"/>
      <c r="DR22" s="158"/>
      <c r="DS22" s="158"/>
      <c r="DT22" s="158"/>
      <c r="DU22" s="158"/>
      <c r="DV22" s="158"/>
      <c r="DW22" s="158"/>
      <c r="DX22" s="158"/>
      <c r="DY22" s="158"/>
      <c r="DZ22" s="158"/>
      <c r="EA22" s="158"/>
      <c r="EB22" s="158"/>
      <c r="EC22" s="158"/>
      <c r="ED22" s="158"/>
      <c r="EE22" s="158"/>
      <c r="EF22" s="158"/>
      <c r="EG22" s="158"/>
      <c r="EH22" s="158"/>
      <c r="EI22" s="158"/>
      <c r="EJ22" s="158"/>
      <c r="EK22" s="158"/>
      <c r="EL22" s="158"/>
      <c r="EM22" s="158"/>
      <c r="EN22" s="158"/>
      <c r="EO22" s="158"/>
      <c r="EP22" s="158"/>
      <c r="EQ22" s="158"/>
      <c r="ER22" s="158"/>
      <c r="ES22" s="158"/>
      <c r="ET22" s="158"/>
      <c r="EU22" s="158"/>
      <c r="EV22" s="158"/>
      <c r="EW22" s="158"/>
      <c r="EX22" s="158"/>
      <c r="EY22" s="158"/>
      <c r="EZ22" s="158"/>
      <c r="FA22" s="158"/>
      <c r="FB22" s="158"/>
      <c r="FC22" s="158"/>
      <c r="FD22" s="158"/>
      <c r="FE22" s="158"/>
      <c r="FF22" s="158"/>
      <c r="FG22" s="158"/>
      <c r="FH22" s="158"/>
      <c r="FI22" s="158"/>
      <c r="FJ22" s="158"/>
      <c r="FK22" s="158"/>
      <c r="FL22" s="158"/>
      <c r="FM22" s="158"/>
      <c r="FN22" s="158"/>
      <c r="FO22" s="158"/>
      <c r="FP22" s="158"/>
      <c r="FQ22" s="158"/>
      <c r="FR22" s="158"/>
      <c r="FS22" s="158"/>
      <c r="FT22" s="158"/>
      <c r="FU22" s="158"/>
      <c r="FV22" s="158"/>
      <c r="FW22" s="158"/>
      <c r="FX22" s="158"/>
      <c r="FY22" s="158"/>
      <c r="FZ22" s="158"/>
      <c r="GA22" s="158"/>
      <c r="GB22" s="158"/>
      <c r="GC22" s="158"/>
      <c r="GD22" s="160"/>
      <c r="GE22" s="160"/>
      <c r="GF22" s="160"/>
      <c r="GG22" s="160"/>
      <c r="GH22" s="160"/>
      <c r="GI22" s="160"/>
      <c r="GJ22" s="160"/>
      <c r="GK22" s="160"/>
      <c r="GL22" s="160">
        <v>167.52796243891757</v>
      </c>
      <c r="GM22" s="157"/>
      <c r="GN22" s="160"/>
      <c r="GO22" s="160"/>
      <c r="GP22" s="144"/>
    </row>
    <row r="23" spans="1:198" x14ac:dyDescent="0.25">
      <c r="A23" s="159" t="s">
        <v>585</v>
      </c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8"/>
      <c r="AQ23" s="158"/>
      <c r="AR23" s="158"/>
      <c r="AS23" s="158"/>
      <c r="AT23" s="158"/>
      <c r="AU23" s="158"/>
      <c r="AV23" s="158"/>
      <c r="AW23" s="158"/>
      <c r="AX23" s="158"/>
      <c r="AY23" s="158"/>
      <c r="AZ23" s="158"/>
      <c r="BA23" s="158"/>
      <c r="BB23" s="158"/>
      <c r="BC23" s="158"/>
      <c r="BD23" s="158"/>
      <c r="BE23" s="158"/>
      <c r="BF23" s="158"/>
      <c r="BG23" s="158"/>
      <c r="BH23" s="158"/>
      <c r="BI23" s="158"/>
      <c r="BJ23" s="158"/>
      <c r="BK23" s="158"/>
      <c r="BL23" s="158"/>
      <c r="BM23" s="158"/>
      <c r="BN23" s="158"/>
      <c r="BO23" s="158"/>
      <c r="BP23" s="158"/>
      <c r="BQ23" s="158"/>
      <c r="BR23" s="158"/>
      <c r="BS23" s="158"/>
      <c r="BT23" s="158"/>
      <c r="BU23" s="158"/>
      <c r="BV23" s="158"/>
      <c r="BW23" s="158"/>
      <c r="BX23" s="158"/>
      <c r="BY23" s="158"/>
      <c r="BZ23" s="158"/>
      <c r="CA23" s="158"/>
      <c r="CB23" s="158"/>
      <c r="CC23" s="158"/>
      <c r="CD23" s="158"/>
      <c r="CE23" s="158"/>
      <c r="CF23" s="158"/>
      <c r="CG23" s="158"/>
      <c r="CH23" s="158"/>
      <c r="CI23" s="158"/>
      <c r="CJ23" s="158"/>
      <c r="CK23" s="158"/>
      <c r="CL23" s="158"/>
      <c r="CM23" s="158"/>
      <c r="CN23" s="158"/>
      <c r="CO23" s="158"/>
      <c r="CP23" s="158"/>
      <c r="CQ23" s="158"/>
      <c r="CR23" s="158"/>
      <c r="CS23" s="158"/>
      <c r="CT23" s="158"/>
      <c r="CU23" s="158">
        <v>95.826899799458815</v>
      </c>
      <c r="CV23" s="158">
        <v>6.777252737299686</v>
      </c>
      <c r="CW23" s="158"/>
      <c r="CX23" s="158"/>
      <c r="CY23" s="158"/>
      <c r="CZ23" s="158"/>
      <c r="DA23" s="158"/>
      <c r="DB23" s="158"/>
      <c r="DC23" s="158"/>
      <c r="DD23" s="158"/>
      <c r="DE23" s="158"/>
      <c r="DF23" s="158"/>
      <c r="DG23" s="158"/>
      <c r="DH23" s="158"/>
      <c r="DI23" s="158"/>
      <c r="DJ23" s="158"/>
      <c r="DK23" s="158"/>
      <c r="DL23" s="158"/>
      <c r="DM23" s="158"/>
      <c r="DN23" s="158"/>
      <c r="DO23" s="158"/>
      <c r="DP23" s="158"/>
      <c r="DQ23" s="158"/>
      <c r="DR23" s="158"/>
      <c r="DS23" s="158"/>
      <c r="DT23" s="158"/>
      <c r="DU23" s="158"/>
      <c r="DV23" s="158"/>
      <c r="DW23" s="158"/>
      <c r="DX23" s="158"/>
      <c r="DY23" s="158"/>
      <c r="DZ23" s="158"/>
      <c r="EA23" s="158"/>
      <c r="EB23" s="158"/>
      <c r="EC23" s="158"/>
      <c r="ED23" s="158"/>
      <c r="EE23" s="158"/>
      <c r="EF23" s="158"/>
      <c r="EG23" s="158"/>
      <c r="EH23" s="158"/>
      <c r="EI23" s="158"/>
      <c r="EJ23" s="158"/>
      <c r="EK23" s="158"/>
      <c r="EL23" s="158"/>
      <c r="EM23" s="158"/>
      <c r="EN23" s="158"/>
      <c r="EO23" s="158"/>
      <c r="EP23" s="158"/>
      <c r="EQ23" s="158"/>
      <c r="ER23" s="158"/>
      <c r="ES23" s="158"/>
      <c r="ET23" s="158"/>
      <c r="EU23" s="158"/>
      <c r="EV23" s="158"/>
      <c r="EW23" s="158"/>
      <c r="EX23" s="158"/>
      <c r="EY23" s="158"/>
      <c r="EZ23" s="158"/>
      <c r="FA23" s="158"/>
      <c r="FB23" s="158"/>
      <c r="FC23" s="158"/>
      <c r="FD23" s="158"/>
      <c r="FE23" s="158"/>
      <c r="FF23" s="158"/>
      <c r="FG23" s="158"/>
      <c r="FH23" s="158"/>
      <c r="FI23" s="158"/>
      <c r="FJ23" s="158"/>
      <c r="FK23" s="158"/>
      <c r="FL23" s="158"/>
      <c r="FM23" s="158"/>
      <c r="FN23" s="158"/>
      <c r="FO23" s="158"/>
      <c r="FP23" s="158"/>
      <c r="FQ23" s="158"/>
      <c r="FR23" s="158"/>
      <c r="FS23" s="158"/>
      <c r="FT23" s="158"/>
      <c r="FU23" s="158"/>
      <c r="FV23" s="158"/>
      <c r="FW23" s="158"/>
      <c r="FX23" s="158"/>
      <c r="FY23" s="158"/>
      <c r="FZ23" s="158"/>
      <c r="GA23" s="158"/>
      <c r="GB23" s="158"/>
      <c r="GC23" s="158"/>
      <c r="GD23" s="160"/>
      <c r="GE23" s="160"/>
      <c r="GF23" s="160"/>
      <c r="GG23" s="160"/>
      <c r="GH23" s="160"/>
      <c r="GI23" s="160"/>
      <c r="GJ23" s="160"/>
      <c r="GK23" s="160"/>
      <c r="GL23" s="160">
        <v>102.60415253675851</v>
      </c>
      <c r="GM23" s="157"/>
      <c r="GN23" s="160"/>
      <c r="GO23" s="160"/>
      <c r="GP23" s="144"/>
    </row>
    <row r="24" spans="1:198" x14ac:dyDescent="0.25">
      <c r="A24" s="159" t="s">
        <v>408</v>
      </c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8"/>
      <c r="AQ24" s="158"/>
      <c r="AR24" s="158"/>
      <c r="AS24" s="158"/>
      <c r="AT24" s="158"/>
      <c r="AU24" s="158"/>
      <c r="AV24" s="158"/>
      <c r="AW24" s="158"/>
      <c r="AX24" s="158"/>
      <c r="AY24" s="158"/>
      <c r="AZ24" s="158"/>
      <c r="BA24" s="158"/>
      <c r="BB24" s="158"/>
      <c r="BC24" s="158"/>
      <c r="BD24" s="158"/>
      <c r="BE24" s="158"/>
      <c r="BF24" s="158"/>
      <c r="BG24" s="158"/>
      <c r="BH24" s="158"/>
      <c r="BI24" s="158"/>
      <c r="BJ24" s="158"/>
      <c r="BK24" s="158"/>
      <c r="BL24" s="158"/>
      <c r="BM24" s="158"/>
      <c r="BN24" s="158"/>
      <c r="BO24" s="158"/>
      <c r="BP24" s="158"/>
      <c r="BQ24" s="158"/>
      <c r="BR24" s="158"/>
      <c r="BS24" s="158"/>
      <c r="BT24" s="158"/>
      <c r="BU24" s="158"/>
      <c r="BV24" s="158"/>
      <c r="BW24" s="158"/>
      <c r="BX24" s="158"/>
      <c r="BY24" s="158"/>
      <c r="BZ24" s="158"/>
      <c r="CA24" s="158"/>
      <c r="CB24" s="158"/>
      <c r="CC24" s="158"/>
      <c r="CD24" s="158"/>
      <c r="CE24" s="158"/>
      <c r="CF24" s="158"/>
      <c r="CG24" s="158"/>
      <c r="CH24" s="158"/>
      <c r="CI24" s="158"/>
      <c r="CJ24" s="158"/>
      <c r="CK24" s="158"/>
      <c r="CL24" s="158"/>
      <c r="CM24" s="158"/>
      <c r="CN24" s="158"/>
      <c r="CO24" s="158"/>
      <c r="CP24" s="158"/>
      <c r="CQ24" s="158"/>
      <c r="CR24" s="158"/>
      <c r="CS24" s="158">
        <v>1.8979170000000005</v>
      </c>
      <c r="CT24" s="158"/>
      <c r="CU24" s="158"/>
      <c r="CV24" s="158"/>
      <c r="CW24" s="158"/>
      <c r="CX24" s="158"/>
      <c r="CY24" s="158"/>
      <c r="CZ24" s="158"/>
      <c r="DA24" s="158"/>
      <c r="DB24" s="158"/>
      <c r="DC24" s="158"/>
      <c r="DD24" s="158"/>
      <c r="DE24" s="158"/>
      <c r="DF24" s="158"/>
      <c r="DG24" s="158"/>
      <c r="DH24" s="158"/>
      <c r="DI24" s="158"/>
      <c r="DJ24" s="158"/>
      <c r="DK24" s="158"/>
      <c r="DL24" s="158"/>
      <c r="DM24" s="158"/>
      <c r="DN24" s="158"/>
      <c r="DO24" s="158"/>
      <c r="DP24" s="158"/>
      <c r="DQ24" s="158"/>
      <c r="DR24" s="158"/>
      <c r="DS24" s="158"/>
      <c r="DT24" s="158"/>
      <c r="DU24" s="158"/>
      <c r="DV24" s="158"/>
      <c r="DW24" s="158"/>
      <c r="DX24" s="158"/>
      <c r="DY24" s="158"/>
      <c r="DZ24" s="158"/>
      <c r="EA24" s="158"/>
      <c r="EB24" s="158"/>
      <c r="EC24" s="158"/>
      <c r="ED24" s="158"/>
      <c r="EE24" s="158"/>
      <c r="EF24" s="158"/>
      <c r="EG24" s="158"/>
      <c r="EH24" s="158"/>
      <c r="EI24" s="158"/>
      <c r="EJ24" s="158"/>
      <c r="EK24" s="158"/>
      <c r="EL24" s="158"/>
      <c r="EM24" s="158"/>
      <c r="EN24" s="158"/>
      <c r="EO24" s="158"/>
      <c r="EP24" s="158"/>
      <c r="EQ24" s="158"/>
      <c r="ER24" s="158"/>
      <c r="ES24" s="158"/>
      <c r="ET24" s="158"/>
      <c r="EU24" s="158"/>
      <c r="EV24" s="158"/>
      <c r="EW24" s="158"/>
      <c r="EX24" s="158"/>
      <c r="EY24" s="158"/>
      <c r="EZ24" s="158"/>
      <c r="FA24" s="158"/>
      <c r="FB24" s="158"/>
      <c r="FC24" s="158"/>
      <c r="FD24" s="158"/>
      <c r="FE24" s="158"/>
      <c r="FF24" s="158"/>
      <c r="FG24" s="158"/>
      <c r="FH24" s="158"/>
      <c r="FI24" s="158"/>
      <c r="FJ24" s="158"/>
      <c r="FK24" s="158"/>
      <c r="FL24" s="158"/>
      <c r="FM24" s="158"/>
      <c r="FN24" s="158"/>
      <c r="FO24" s="158"/>
      <c r="FP24" s="158"/>
      <c r="FQ24" s="158"/>
      <c r="FR24" s="158"/>
      <c r="FS24" s="158"/>
      <c r="FT24" s="158"/>
      <c r="FU24" s="158"/>
      <c r="FV24" s="158"/>
      <c r="FW24" s="158"/>
      <c r="FX24" s="158"/>
      <c r="FY24" s="158"/>
      <c r="FZ24" s="158"/>
      <c r="GA24" s="158"/>
      <c r="GB24" s="158"/>
      <c r="GC24" s="158"/>
      <c r="GD24" s="160"/>
      <c r="GE24" s="160"/>
      <c r="GF24" s="160"/>
      <c r="GG24" s="160"/>
      <c r="GH24" s="160"/>
      <c r="GI24" s="160"/>
      <c r="GJ24" s="160"/>
      <c r="GK24" s="160"/>
      <c r="GL24" s="160">
        <v>1.8979170000000005</v>
      </c>
      <c r="GM24" s="157"/>
      <c r="GN24" s="160"/>
      <c r="GO24" s="160"/>
      <c r="GP24" s="144"/>
    </row>
    <row r="25" spans="1:198" x14ac:dyDescent="0.25">
      <c r="A25" s="159" t="s">
        <v>1348</v>
      </c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8"/>
      <c r="AQ25" s="158"/>
      <c r="AR25" s="158"/>
      <c r="AS25" s="158"/>
      <c r="AT25" s="158"/>
      <c r="AU25" s="158"/>
      <c r="AV25" s="158"/>
      <c r="AW25" s="158"/>
      <c r="AX25" s="158"/>
      <c r="AY25" s="158"/>
      <c r="AZ25" s="158"/>
      <c r="BA25" s="158"/>
      <c r="BB25" s="158"/>
      <c r="BC25" s="158"/>
      <c r="BD25" s="158"/>
      <c r="BE25" s="158"/>
      <c r="BF25" s="158"/>
      <c r="BG25" s="158"/>
      <c r="BH25" s="158"/>
      <c r="BI25" s="158"/>
      <c r="BJ25" s="158"/>
      <c r="BK25" s="158"/>
      <c r="BL25" s="158"/>
      <c r="BM25" s="158"/>
      <c r="BN25" s="158"/>
      <c r="BO25" s="158"/>
      <c r="BP25" s="158"/>
      <c r="BQ25" s="158"/>
      <c r="BR25" s="158"/>
      <c r="BS25" s="158"/>
      <c r="BT25" s="158"/>
      <c r="BU25" s="158"/>
      <c r="BV25" s="158"/>
      <c r="BW25" s="158"/>
      <c r="BX25" s="158"/>
      <c r="BY25" s="158"/>
      <c r="BZ25" s="158"/>
      <c r="CA25" s="158"/>
      <c r="CB25" s="158"/>
      <c r="CC25" s="158"/>
      <c r="CD25" s="158"/>
      <c r="CE25" s="158"/>
      <c r="CF25" s="158"/>
      <c r="CG25" s="158"/>
      <c r="CH25" s="158"/>
      <c r="CI25" s="158"/>
      <c r="CJ25" s="158"/>
      <c r="CK25" s="158"/>
      <c r="CL25" s="158"/>
      <c r="CM25" s="158"/>
      <c r="CN25" s="158"/>
      <c r="CO25" s="158"/>
      <c r="CP25" s="158"/>
      <c r="CQ25" s="158"/>
      <c r="CR25" s="158"/>
      <c r="CS25" s="158"/>
      <c r="CT25" s="158">
        <v>193.07206817184328</v>
      </c>
      <c r="CU25" s="158"/>
      <c r="CV25" s="158"/>
      <c r="CW25" s="158"/>
      <c r="CX25" s="158"/>
      <c r="CY25" s="158"/>
      <c r="CZ25" s="158"/>
      <c r="DA25" s="158"/>
      <c r="DB25" s="158"/>
      <c r="DC25" s="158"/>
      <c r="DD25" s="158"/>
      <c r="DE25" s="158"/>
      <c r="DF25" s="158"/>
      <c r="DG25" s="158"/>
      <c r="DH25" s="158"/>
      <c r="DI25" s="158"/>
      <c r="DJ25" s="158"/>
      <c r="DK25" s="158"/>
      <c r="DL25" s="158"/>
      <c r="DM25" s="158"/>
      <c r="DN25" s="158"/>
      <c r="DO25" s="158"/>
      <c r="DP25" s="158"/>
      <c r="DQ25" s="158"/>
      <c r="DR25" s="158"/>
      <c r="DS25" s="158"/>
      <c r="DT25" s="158"/>
      <c r="DU25" s="158"/>
      <c r="DV25" s="158"/>
      <c r="DW25" s="158"/>
      <c r="DX25" s="158"/>
      <c r="DY25" s="158"/>
      <c r="DZ25" s="158"/>
      <c r="EA25" s="158"/>
      <c r="EB25" s="158"/>
      <c r="EC25" s="158"/>
      <c r="ED25" s="158"/>
      <c r="EE25" s="158"/>
      <c r="EF25" s="158"/>
      <c r="EG25" s="158"/>
      <c r="EH25" s="158"/>
      <c r="EI25" s="158"/>
      <c r="EJ25" s="158"/>
      <c r="EK25" s="158"/>
      <c r="EL25" s="158"/>
      <c r="EM25" s="158"/>
      <c r="EN25" s="158"/>
      <c r="EO25" s="158"/>
      <c r="EP25" s="158"/>
      <c r="EQ25" s="158"/>
      <c r="ER25" s="158"/>
      <c r="ES25" s="158"/>
      <c r="ET25" s="158"/>
      <c r="EU25" s="158"/>
      <c r="EV25" s="158"/>
      <c r="EW25" s="158"/>
      <c r="EX25" s="158"/>
      <c r="EY25" s="158"/>
      <c r="EZ25" s="158"/>
      <c r="FA25" s="158"/>
      <c r="FB25" s="158"/>
      <c r="FC25" s="158"/>
      <c r="FD25" s="158"/>
      <c r="FE25" s="158"/>
      <c r="FF25" s="158"/>
      <c r="FG25" s="158"/>
      <c r="FH25" s="158"/>
      <c r="FI25" s="158"/>
      <c r="FJ25" s="158"/>
      <c r="FK25" s="158"/>
      <c r="FL25" s="158"/>
      <c r="FM25" s="158"/>
      <c r="FN25" s="158"/>
      <c r="FO25" s="158"/>
      <c r="FP25" s="158"/>
      <c r="FQ25" s="158"/>
      <c r="FR25" s="158"/>
      <c r="FS25" s="158"/>
      <c r="FT25" s="158"/>
      <c r="FU25" s="158"/>
      <c r="FV25" s="158"/>
      <c r="FW25" s="158"/>
      <c r="FX25" s="158"/>
      <c r="FY25" s="158"/>
      <c r="FZ25" s="158"/>
      <c r="GA25" s="158"/>
      <c r="GB25" s="158"/>
      <c r="GC25" s="158"/>
      <c r="GD25" s="160"/>
      <c r="GE25" s="160"/>
      <c r="GF25" s="160"/>
      <c r="GG25" s="160"/>
      <c r="GH25" s="160"/>
      <c r="GI25" s="160"/>
      <c r="GJ25" s="160"/>
      <c r="GK25" s="160"/>
      <c r="GL25" s="160">
        <v>193.07206817184328</v>
      </c>
      <c r="GM25" s="157"/>
      <c r="GN25" s="160"/>
      <c r="GO25" s="160"/>
      <c r="GP25" s="144"/>
    </row>
    <row r="26" spans="1:198" x14ac:dyDescent="0.25">
      <c r="A26" s="159" t="s">
        <v>586</v>
      </c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8"/>
      <c r="AQ26" s="158"/>
      <c r="AR26" s="158"/>
      <c r="AS26" s="158"/>
      <c r="AT26" s="158"/>
      <c r="AU26" s="158"/>
      <c r="AV26" s="158"/>
      <c r="AW26" s="158"/>
      <c r="AX26" s="158"/>
      <c r="AY26" s="158"/>
      <c r="AZ26" s="158"/>
      <c r="BA26" s="158"/>
      <c r="BB26" s="158"/>
      <c r="BC26" s="158"/>
      <c r="BD26" s="158"/>
      <c r="BE26" s="158"/>
      <c r="BF26" s="158"/>
      <c r="BG26" s="158"/>
      <c r="BH26" s="158"/>
      <c r="BI26" s="158"/>
      <c r="BJ26" s="158"/>
      <c r="BK26" s="158"/>
      <c r="BL26" s="158"/>
      <c r="BM26" s="158"/>
      <c r="BN26" s="158"/>
      <c r="BO26" s="158"/>
      <c r="BP26" s="158"/>
      <c r="BQ26" s="158"/>
      <c r="BR26" s="158"/>
      <c r="BS26" s="158"/>
      <c r="BT26" s="158"/>
      <c r="BU26" s="158"/>
      <c r="BV26" s="158"/>
      <c r="BW26" s="158"/>
      <c r="BX26" s="158"/>
      <c r="BY26" s="158"/>
      <c r="BZ26" s="158"/>
      <c r="CA26" s="158"/>
      <c r="CB26" s="158"/>
      <c r="CC26" s="158"/>
      <c r="CD26" s="158"/>
      <c r="CE26" s="158"/>
      <c r="CF26" s="158"/>
      <c r="CG26" s="158"/>
      <c r="CH26" s="158"/>
      <c r="CI26" s="158"/>
      <c r="CJ26" s="158"/>
      <c r="CK26" s="158"/>
      <c r="CL26" s="158"/>
      <c r="CM26" s="158"/>
      <c r="CN26" s="158"/>
      <c r="CO26" s="158"/>
      <c r="CP26" s="158"/>
      <c r="CQ26" s="158"/>
      <c r="CR26" s="158"/>
      <c r="CS26" s="158"/>
      <c r="CT26" s="158"/>
      <c r="CU26" s="158">
        <v>111.8065442650398</v>
      </c>
      <c r="CV26" s="158">
        <v>36.200611178588197</v>
      </c>
      <c r="CW26" s="158"/>
      <c r="CX26" s="158"/>
      <c r="CY26" s="158"/>
      <c r="CZ26" s="158"/>
      <c r="DA26" s="158"/>
      <c r="DB26" s="158"/>
      <c r="DC26" s="158"/>
      <c r="DD26" s="158"/>
      <c r="DE26" s="158"/>
      <c r="DF26" s="158"/>
      <c r="DG26" s="158"/>
      <c r="DH26" s="158"/>
      <c r="DI26" s="158"/>
      <c r="DJ26" s="158"/>
      <c r="DK26" s="158"/>
      <c r="DL26" s="158"/>
      <c r="DM26" s="158"/>
      <c r="DN26" s="158"/>
      <c r="DO26" s="158"/>
      <c r="DP26" s="158"/>
      <c r="DQ26" s="158"/>
      <c r="DR26" s="158"/>
      <c r="DS26" s="158"/>
      <c r="DT26" s="158"/>
      <c r="DU26" s="158"/>
      <c r="DV26" s="158"/>
      <c r="DW26" s="158"/>
      <c r="DX26" s="158"/>
      <c r="DY26" s="158"/>
      <c r="DZ26" s="158"/>
      <c r="EA26" s="158"/>
      <c r="EB26" s="158"/>
      <c r="EC26" s="158"/>
      <c r="ED26" s="158"/>
      <c r="EE26" s="158"/>
      <c r="EF26" s="158"/>
      <c r="EG26" s="158"/>
      <c r="EH26" s="158"/>
      <c r="EI26" s="158"/>
      <c r="EJ26" s="158"/>
      <c r="EK26" s="158"/>
      <c r="EL26" s="158"/>
      <c r="EM26" s="158"/>
      <c r="EN26" s="158"/>
      <c r="EO26" s="158"/>
      <c r="EP26" s="158"/>
      <c r="EQ26" s="158"/>
      <c r="ER26" s="158"/>
      <c r="ES26" s="158"/>
      <c r="ET26" s="158"/>
      <c r="EU26" s="158"/>
      <c r="EV26" s="158"/>
      <c r="EW26" s="158"/>
      <c r="EX26" s="158"/>
      <c r="EY26" s="158"/>
      <c r="EZ26" s="158"/>
      <c r="FA26" s="158"/>
      <c r="FB26" s="158"/>
      <c r="FC26" s="158"/>
      <c r="FD26" s="158"/>
      <c r="FE26" s="158"/>
      <c r="FF26" s="158"/>
      <c r="FG26" s="158"/>
      <c r="FH26" s="158"/>
      <c r="FI26" s="158"/>
      <c r="FJ26" s="158"/>
      <c r="FK26" s="158"/>
      <c r="FL26" s="158"/>
      <c r="FM26" s="158"/>
      <c r="FN26" s="158"/>
      <c r="FO26" s="158"/>
      <c r="FP26" s="158"/>
      <c r="FQ26" s="158"/>
      <c r="FR26" s="158"/>
      <c r="FS26" s="158"/>
      <c r="FT26" s="158"/>
      <c r="FU26" s="158"/>
      <c r="FV26" s="158"/>
      <c r="FW26" s="158"/>
      <c r="FX26" s="158"/>
      <c r="FY26" s="158"/>
      <c r="FZ26" s="158"/>
      <c r="GA26" s="158"/>
      <c r="GB26" s="158"/>
      <c r="GC26" s="158"/>
      <c r="GD26" s="160"/>
      <c r="GE26" s="160"/>
      <c r="GF26" s="160"/>
      <c r="GG26" s="160"/>
      <c r="GH26" s="160"/>
      <c r="GI26" s="160"/>
      <c r="GJ26" s="160"/>
      <c r="GK26" s="160"/>
      <c r="GL26" s="160">
        <v>148.00715544362799</v>
      </c>
      <c r="GM26" s="157"/>
      <c r="GN26" s="160"/>
      <c r="GO26" s="160"/>
      <c r="GP26" s="144"/>
    </row>
    <row r="27" spans="1:198" x14ac:dyDescent="0.25">
      <c r="A27" s="159" t="s">
        <v>561</v>
      </c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8"/>
      <c r="AQ27" s="158"/>
      <c r="AR27" s="158"/>
      <c r="AS27" s="158"/>
      <c r="AT27" s="158"/>
      <c r="AU27" s="158"/>
      <c r="AV27" s="158"/>
      <c r="AW27" s="158"/>
      <c r="AX27" s="158"/>
      <c r="AY27" s="158"/>
      <c r="AZ27" s="158"/>
      <c r="BA27" s="158"/>
      <c r="BB27" s="158"/>
      <c r="BC27" s="158"/>
      <c r="BD27" s="158"/>
      <c r="BE27" s="158"/>
      <c r="BF27" s="158"/>
      <c r="BG27" s="158"/>
      <c r="BH27" s="158"/>
      <c r="BI27" s="158"/>
      <c r="BJ27" s="158"/>
      <c r="BK27" s="158"/>
      <c r="BL27" s="158"/>
      <c r="BM27" s="158"/>
      <c r="BN27" s="158"/>
      <c r="BO27" s="158"/>
      <c r="BP27" s="158"/>
      <c r="BQ27" s="158"/>
      <c r="BR27" s="158"/>
      <c r="BS27" s="158"/>
      <c r="BT27" s="158"/>
      <c r="BU27" s="158"/>
      <c r="BV27" s="158"/>
      <c r="BW27" s="158"/>
      <c r="BX27" s="158"/>
      <c r="BY27" s="158"/>
      <c r="BZ27" s="158"/>
      <c r="CA27" s="158"/>
      <c r="CB27" s="158"/>
      <c r="CC27" s="158"/>
      <c r="CD27" s="158"/>
      <c r="CE27" s="158"/>
      <c r="CF27" s="158"/>
      <c r="CG27" s="158"/>
      <c r="CH27" s="158"/>
      <c r="CI27" s="158"/>
      <c r="CJ27" s="158"/>
      <c r="CK27" s="158"/>
      <c r="CL27" s="158"/>
      <c r="CM27" s="158"/>
      <c r="CN27" s="158"/>
      <c r="CO27" s="158"/>
      <c r="CP27" s="158"/>
      <c r="CQ27" s="158"/>
      <c r="CR27" s="158"/>
      <c r="CS27" s="158"/>
      <c r="CT27" s="158"/>
      <c r="CU27" s="158">
        <v>2.3543608639898057</v>
      </c>
      <c r="CV27" s="158">
        <v>109.77152036226803</v>
      </c>
      <c r="CW27" s="158"/>
      <c r="CX27" s="158"/>
      <c r="CY27" s="158"/>
      <c r="CZ27" s="158"/>
      <c r="DA27" s="158"/>
      <c r="DB27" s="158"/>
      <c r="DC27" s="158"/>
      <c r="DD27" s="158"/>
      <c r="DE27" s="158"/>
      <c r="DF27" s="158"/>
      <c r="DG27" s="158"/>
      <c r="DH27" s="158"/>
      <c r="DI27" s="158"/>
      <c r="DJ27" s="158"/>
      <c r="DK27" s="158"/>
      <c r="DL27" s="158"/>
      <c r="DM27" s="158"/>
      <c r="DN27" s="158"/>
      <c r="DO27" s="158"/>
      <c r="DP27" s="158"/>
      <c r="DQ27" s="158"/>
      <c r="DR27" s="158"/>
      <c r="DS27" s="158"/>
      <c r="DT27" s="158"/>
      <c r="DU27" s="158"/>
      <c r="DV27" s="158"/>
      <c r="DW27" s="158"/>
      <c r="DX27" s="158"/>
      <c r="DY27" s="158"/>
      <c r="DZ27" s="158"/>
      <c r="EA27" s="158"/>
      <c r="EB27" s="158"/>
      <c r="EC27" s="158"/>
      <c r="ED27" s="158"/>
      <c r="EE27" s="158"/>
      <c r="EF27" s="158"/>
      <c r="EG27" s="158"/>
      <c r="EH27" s="158"/>
      <c r="EI27" s="158"/>
      <c r="EJ27" s="158"/>
      <c r="EK27" s="158"/>
      <c r="EL27" s="158"/>
      <c r="EM27" s="158"/>
      <c r="EN27" s="158"/>
      <c r="EO27" s="158"/>
      <c r="EP27" s="158"/>
      <c r="EQ27" s="158"/>
      <c r="ER27" s="158"/>
      <c r="ES27" s="158"/>
      <c r="ET27" s="158"/>
      <c r="EU27" s="158"/>
      <c r="EV27" s="158"/>
      <c r="EW27" s="158"/>
      <c r="EX27" s="158"/>
      <c r="EY27" s="158"/>
      <c r="EZ27" s="158"/>
      <c r="FA27" s="158"/>
      <c r="FB27" s="158"/>
      <c r="FC27" s="158"/>
      <c r="FD27" s="158"/>
      <c r="FE27" s="158"/>
      <c r="FF27" s="158"/>
      <c r="FG27" s="158"/>
      <c r="FH27" s="158"/>
      <c r="FI27" s="158"/>
      <c r="FJ27" s="158"/>
      <c r="FK27" s="158"/>
      <c r="FL27" s="158"/>
      <c r="FM27" s="158"/>
      <c r="FN27" s="158"/>
      <c r="FO27" s="158"/>
      <c r="FP27" s="158"/>
      <c r="FQ27" s="158"/>
      <c r="FR27" s="158"/>
      <c r="FS27" s="158"/>
      <c r="FT27" s="158"/>
      <c r="FU27" s="158"/>
      <c r="FV27" s="158"/>
      <c r="FW27" s="158"/>
      <c r="FX27" s="158"/>
      <c r="FY27" s="158"/>
      <c r="FZ27" s="158"/>
      <c r="GA27" s="158"/>
      <c r="GB27" s="158"/>
      <c r="GC27" s="158"/>
      <c r="GD27" s="160"/>
      <c r="GE27" s="160"/>
      <c r="GF27" s="160"/>
      <c r="GG27" s="160"/>
      <c r="GH27" s="160"/>
      <c r="GI27" s="160"/>
      <c r="GJ27" s="160"/>
      <c r="GK27" s="160"/>
      <c r="GL27" s="160">
        <v>112.12588122625785</v>
      </c>
      <c r="GM27" s="157"/>
      <c r="GN27" s="160"/>
      <c r="GO27" s="160"/>
      <c r="GP27" s="144"/>
    </row>
    <row r="28" spans="1:198" x14ac:dyDescent="0.25">
      <c r="A28" s="159" t="s">
        <v>732</v>
      </c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8"/>
      <c r="AQ28" s="158"/>
      <c r="AR28" s="158"/>
      <c r="AS28" s="158"/>
      <c r="AT28" s="158"/>
      <c r="AU28" s="158"/>
      <c r="AV28" s="158"/>
      <c r="AW28" s="158"/>
      <c r="AX28" s="158"/>
      <c r="AY28" s="158"/>
      <c r="AZ28" s="158"/>
      <c r="BA28" s="158"/>
      <c r="BB28" s="158"/>
      <c r="BC28" s="158"/>
      <c r="BD28" s="158"/>
      <c r="BE28" s="158"/>
      <c r="BF28" s="158"/>
      <c r="BG28" s="158"/>
      <c r="BH28" s="158"/>
      <c r="BI28" s="158"/>
      <c r="BJ28" s="158"/>
      <c r="BK28" s="158"/>
      <c r="BL28" s="158"/>
      <c r="BM28" s="158"/>
      <c r="BN28" s="158"/>
      <c r="BO28" s="158"/>
      <c r="BP28" s="158"/>
      <c r="BQ28" s="158"/>
      <c r="BR28" s="158"/>
      <c r="BS28" s="158"/>
      <c r="BT28" s="158"/>
      <c r="BU28" s="158"/>
      <c r="BV28" s="158"/>
      <c r="BW28" s="158"/>
      <c r="BX28" s="158"/>
      <c r="BY28" s="158"/>
      <c r="BZ28" s="158"/>
      <c r="CA28" s="158"/>
      <c r="CB28" s="158"/>
      <c r="CC28" s="158"/>
      <c r="CD28" s="158"/>
      <c r="CE28" s="158"/>
      <c r="CF28" s="158"/>
      <c r="CG28" s="158"/>
      <c r="CH28" s="158"/>
      <c r="CI28" s="158"/>
      <c r="CJ28" s="158"/>
      <c r="CK28" s="158"/>
      <c r="CL28" s="158"/>
      <c r="CM28" s="158"/>
      <c r="CN28" s="158"/>
      <c r="CO28" s="158"/>
      <c r="CP28" s="158"/>
      <c r="CQ28" s="158"/>
      <c r="CR28" s="158"/>
      <c r="CS28" s="158"/>
      <c r="CT28" s="158"/>
      <c r="CU28" s="158"/>
      <c r="CV28" s="158"/>
      <c r="CW28" s="158">
        <v>60.583978955536601</v>
      </c>
      <c r="CX28" s="158"/>
      <c r="CY28" s="158"/>
      <c r="CZ28" s="158"/>
      <c r="DA28" s="158"/>
      <c r="DB28" s="158"/>
      <c r="DC28" s="158"/>
      <c r="DD28" s="158"/>
      <c r="DE28" s="158"/>
      <c r="DF28" s="158"/>
      <c r="DG28" s="158"/>
      <c r="DH28" s="158"/>
      <c r="DI28" s="158"/>
      <c r="DJ28" s="158"/>
      <c r="DK28" s="158"/>
      <c r="DL28" s="158"/>
      <c r="DM28" s="158"/>
      <c r="DN28" s="158"/>
      <c r="DO28" s="158"/>
      <c r="DP28" s="158"/>
      <c r="DQ28" s="158"/>
      <c r="DR28" s="158"/>
      <c r="DS28" s="158"/>
      <c r="DT28" s="158"/>
      <c r="DU28" s="158"/>
      <c r="DV28" s="158"/>
      <c r="DW28" s="158"/>
      <c r="DX28" s="158"/>
      <c r="DY28" s="158"/>
      <c r="DZ28" s="158"/>
      <c r="EA28" s="158"/>
      <c r="EB28" s="158"/>
      <c r="EC28" s="158"/>
      <c r="ED28" s="158"/>
      <c r="EE28" s="158"/>
      <c r="EF28" s="158"/>
      <c r="EG28" s="158"/>
      <c r="EH28" s="158"/>
      <c r="EI28" s="158"/>
      <c r="EJ28" s="158"/>
      <c r="EK28" s="158"/>
      <c r="EL28" s="158"/>
      <c r="EM28" s="158"/>
      <c r="EN28" s="158"/>
      <c r="EO28" s="158"/>
      <c r="EP28" s="158"/>
      <c r="EQ28" s="158"/>
      <c r="ER28" s="158"/>
      <c r="ES28" s="158"/>
      <c r="ET28" s="158"/>
      <c r="EU28" s="158"/>
      <c r="EV28" s="158"/>
      <c r="EW28" s="158"/>
      <c r="EX28" s="158"/>
      <c r="EY28" s="158"/>
      <c r="EZ28" s="158"/>
      <c r="FA28" s="158"/>
      <c r="FB28" s="158"/>
      <c r="FC28" s="158"/>
      <c r="FD28" s="158"/>
      <c r="FE28" s="158"/>
      <c r="FF28" s="158"/>
      <c r="FG28" s="158"/>
      <c r="FH28" s="158"/>
      <c r="FI28" s="158"/>
      <c r="FJ28" s="158"/>
      <c r="FK28" s="158"/>
      <c r="FL28" s="158"/>
      <c r="FM28" s="158"/>
      <c r="FN28" s="158"/>
      <c r="FO28" s="158"/>
      <c r="FP28" s="158"/>
      <c r="FQ28" s="158"/>
      <c r="FR28" s="158"/>
      <c r="FS28" s="158"/>
      <c r="FT28" s="158"/>
      <c r="FU28" s="158"/>
      <c r="FV28" s="158"/>
      <c r="FW28" s="158"/>
      <c r="FX28" s="158"/>
      <c r="FY28" s="158"/>
      <c r="FZ28" s="158"/>
      <c r="GA28" s="158"/>
      <c r="GB28" s="158"/>
      <c r="GC28" s="158"/>
      <c r="GD28" s="160"/>
      <c r="GE28" s="160"/>
      <c r="GF28" s="160"/>
      <c r="GG28" s="160"/>
      <c r="GH28" s="160"/>
      <c r="GI28" s="160"/>
      <c r="GJ28" s="160"/>
      <c r="GK28" s="160"/>
      <c r="GL28" s="160">
        <v>60.583978955536601</v>
      </c>
      <c r="GM28" s="157"/>
      <c r="GN28" s="160"/>
      <c r="GO28" s="160"/>
      <c r="GP28" s="144"/>
    </row>
    <row r="29" spans="1:198" x14ac:dyDescent="0.25">
      <c r="A29" s="159" t="s">
        <v>733</v>
      </c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8"/>
      <c r="AQ29" s="158"/>
      <c r="AR29" s="158"/>
      <c r="AS29" s="158"/>
      <c r="AT29" s="158"/>
      <c r="AU29" s="158"/>
      <c r="AV29" s="158"/>
      <c r="AW29" s="158"/>
      <c r="AX29" s="158"/>
      <c r="AY29" s="158"/>
      <c r="AZ29" s="158"/>
      <c r="BA29" s="158"/>
      <c r="BB29" s="158"/>
      <c r="BC29" s="158"/>
      <c r="BD29" s="158"/>
      <c r="BE29" s="158"/>
      <c r="BF29" s="158"/>
      <c r="BG29" s="158"/>
      <c r="BH29" s="158"/>
      <c r="BI29" s="158"/>
      <c r="BJ29" s="158"/>
      <c r="BK29" s="158"/>
      <c r="BL29" s="158"/>
      <c r="BM29" s="158"/>
      <c r="BN29" s="158"/>
      <c r="BO29" s="158"/>
      <c r="BP29" s="158"/>
      <c r="BQ29" s="158"/>
      <c r="BR29" s="158"/>
      <c r="BS29" s="158"/>
      <c r="BT29" s="158"/>
      <c r="BU29" s="158"/>
      <c r="BV29" s="158"/>
      <c r="BW29" s="158"/>
      <c r="BX29" s="158"/>
      <c r="BY29" s="158"/>
      <c r="BZ29" s="158"/>
      <c r="CA29" s="158"/>
      <c r="CB29" s="158"/>
      <c r="CC29" s="158"/>
      <c r="CD29" s="158"/>
      <c r="CE29" s="158"/>
      <c r="CF29" s="158"/>
      <c r="CG29" s="158"/>
      <c r="CH29" s="158"/>
      <c r="CI29" s="158"/>
      <c r="CJ29" s="158"/>
      <c r="CK29" s="158"/>
      <c r="CL29" s="158"/>
      <c r="CM29" s="158"/>
      <c r="CN29" s="158"/>
      <c r="CO29" s="158"/>
      <c r="CP29" s="158"/>
      <c r="CQ29" s="158"/>
      <c r="CR29" s="158"/>
      <c r="CS29" s="158"/>
      <c r="CT29" s="158"/>
      <c r="CU29" s="158"/>
      <c r="CV29" s="158"/>
      <c r="CW29" s="158"/>
      <c r="CX29" s="158">
        <v>23.742802305904309</v>
      </c>
      <c r="CY29" s="158"/>
      <c r="CZ29" s="158"/>
      <c r="DA29" s="158"/>
      <c r="DB29" s="158"/>
      <c r="DC29" s="158"/>
      <c r="DD29" s="158"/>
      <c r="DE29" s="158"/>
      <c r="DF29" s="158"/>
      <c r="DG29" s="158"/>
      <c r="DH29" s="158"/>
      <c r="DI29" s="158"/>
      <c r="DJ29" s="158"/>
      <c r="DK29" s="158"/>
      <c r="DL29" s="158"/>
      <c r="DM29" s="158"/>
      <c r="DN29" s="158"/>
      <c r="DO29" s="158"/>
      <c r="DP29" s="158"/>
      <c r="DQ29" s="158"/>
      <c r="DR29" s="158"/>
      <c r="DS29" s="158"/>
      <c r="DT29" s="158"/>
      <c r="DU29" s="158"/>
      <c r="DV29" s="158"/>
      <c r="DW29" s="158"/>
      <c r="DX29" s="158"/>
      <c r="DY29" s="158"/>
      <c r="DZ29" s="158"/>
      <c r="EA29" s="158"/>
      <c r="EB29" s="158"/>
      <c r="EC29" s="158"/>
      <c r="ED29" s="158"/>
      <c r="EE29" s="158"/>
      <c r="EF29" s="158"/>
      <c r="EG29" s="158"/>
      <c r="EH29" s="158"/>
      <c r="EI29" s="158"/>
      <c r="EJ29" s="158"/>
      <c r="EK29" s="158"/>
      <c r="EL29" s="158"/>
      <c r="EM29" s="158"/>
      <c r="EN29" s="158"/>
      <c r="EO29" s="158"/>
      <c r="EP29" s="158"/>
      <c r="EQ29" s="158"/>
      <c r="ER29" s="158"/>
      <c r="ES29" s="158"/>
      <c r="ET29" s="158"/>
      <c r="EU29" s="158"/>
      <c r="EV29" s="158"/>
      <c r="EW29" s="158"/>
      <c r="EX29" s="158"/>
      <c r="EY29" s="158"/>
      <c r="EZ29" s="158"/>
      <c r="FA29" s="158"/>
      <c r="FB29" s="158"/>
      <c r="FC29" s="158"/>
      <c r="FD29" s="158"/>
      <c r="FE29" s="158"/>
      <c r="FF29" s="158"/>
      <c r="FG29" s="158"/>
      <c r="FH29" s="158"/>
      <c r="FI29" s="158"/>
      <c r="FJ29" s="158"/>
      <c r="FK29" s="158"/>
      <c r="FL29" s="158"/>
      <c r="FM29" s="158"/>
      <c r="FN29" s="158"/>
      <c r="FO29" s="158"/>
      <c r="FP29" s="158"/>
      <c r="FQ29" s="158"/>
      <c r="FR29" s="158"/>
      <c r="FS29" s="158"/>
      <c r="FT29" s="158"/>
      <c r="FU29" s="158"/>
      <c r="FV29" s="158"/>
      <c r="FW29" s="158"/>
      <c r="FX29" s="158"/>
      <c r="FY29" s="158"/>
      <c r="FZ29" s="158"/>
      <c r="GA29" s="158"/>
      <c r="GB29" s="158"/>
      <c r="GC29" s="158"/>
      <c r="GD29" s="160"/>
      <c r="GE29" s="160"/>
      <c r="GF29" s="160"/>
      <c r="GG29" s="160"/>
      <c r="GH29" s="160"/>
      <c r="GI29" s="160"/>
      <c r="GJ29" s="160"/>
      <c r="GK29" s="160"/>
      <c r="GL29" s="160">
        <v>23.742802305904309</v>
      </c>
      <c r="GM29" s="157"/>
      <c r="GN29" s="160"/>
      <c r="GO29" s="160"/>
      <c r="GP29" s="144"/>
    </row>
    <row r="30" spans="1:198" x14ac:dyDescent="0.25">
      <c r="A30" s="159" t="s">
        <v>734</v>
      </c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58"/>
      <c r="BB30" s="158"/>
      <c r="BC30" s="158"/>
      <c r="BD30" s="158"/>
      <c r="BE30" s="158"/>
      <c r="BF30" s="158"/>
      <c r="BG30" s="158"/>
      <c r="BH30" s="158"/>
      <c r="BI30" s="158"/>
      <c r="BJ30" s="158"/>
      <c r="BK30" s="158"/>
      <c r="BL30" s="158"/>
      <c r="BM30" s="158"/>
      <c r="BN30" s="158"/>
      <c r="BO30" s="158"/>
      <c r="BP30" s="158"/>
      <c r="BQ30" s="158"/>
      <c r="BR30" s="158"/>
      <c r="BS30" s="158"/>
      <c r="BT30" s="158"/>
      <c r="BU30" s="158"/>
      <c r="BV30" s="158"/>
      <c r="BW30" s="158"/>
      <c r="BX30" s="158"/>
      <c r="BY30" s="158"/>
      <c r="BZ30" s="158"/>
      <c r="CA30" s="158"/>
      <c r="CB30" s="158"/>
      <c r="CC30" s="158"/>
      <c r="CD30" s="158"/>
      <c r="CE30" s="158"/>
      <c r="CF30" s="158"/>
      <c r="CG30" s="158"/>
      <c r="CH30" s="158"/>
      <c r="CI30" s="158"/>
      <c r="CJ30" s="158"/>
      <c r="CK30" s="158"/>
      <c r="CL30" s="158"/>
      <c r="CM30" s="158"/>
      <c r="CN30" s="158"/>
      <c r="CO30" s="158"/>
      <c r="CP30" s="158"/>
      <c r="CQ30" s="158"/>
      <c r="CR30" s="158"/>
      <c r="CS30" s="158"/>
      <c r="CT30" s="158"/>
      <c r="CU30" s="158"/>
      <c r="CV30" s="158"/>
      <c r="CW30" s="158"/>
      <c r="CX30" s="158"/>
      <c r="CY30" s="158">
        <v>42.072806823054073</v>
      </c>
      <c r="CZ30" s="158"/>
      <c r="DA30" s="158"/>
      <c r="DB30" s="158"/>
      <c r="DC30" s="158"/>
      <c r="DD30" s="158"/>
      <c r="DE30" s="158"/>
      <c r="DF30" s="158"/>
      <c r="DG30" s="158"/>
      <c r="DH30" s="158"/>
      <c r="DI30" s="158"/>
      <c r="DJ30" s="158"/>
      <c r="DK30" s="158"/>
      <c r="DL30" s="158"/>
      <c r="DM30" s="158"/>
      <c r="DN30" s="158"/>
      <c r="DO30" s="158"/>
      <c r="DP30" s="158"/>
      <c r="DQ30" s="158"/>
      <c r="DR30" s="158"/>
      <c r="DS30" s="158"/>
      <c r="DT30" s="158"/>
      <c r="DU30" s="158"/>
      <c r="DV30" s="158"/>
      <c r="DW30" s="158"/>
      <c r="DX30" s="158"/>
      <c r="DY30" s="158"/>
      <c r="DZ30" s="158"/>
      <c r="EA30" s="158"/>
      <c r="EB30" s="158"/>
      <c r="EC30" s="158"/>
      <c r="ED30" s="158"/>
      <c r="EE30" s="158"/>
      <c r="EF30" s="158"/>
      <c r="EG30" s="158"/>
      <c r="EH30" s="158"/>
      <c r="EI30" s="158"/>
      <c r="EJ30" s="158"/>
      <c r="EK30" s="158"/>
      <c r="EL30" s="158"/>
      <c r="EM30" s="158"/>
      <c r="EN30" s="158"/>
      <c r="EO30" s="158"/>
      <c r="EP30" s="158"/>
      <c r="EQ30" s="158"/>
      <c r="ER30" s="158"/>
      <c r="ES30" s="158"/>
      <c r="ET30" s="158"/>
      <c r="EU30" s="158"/>
      <c r="EV30" s="158"/>
      <c r="EW30" s="158"/>
      <c r="EX30" s="158"/>
      <c r="EY30" s="158"/>
      <c r="EZ30" s="158"/>
      <c r="FA30" s="158"/>
      <c r="FB30" s="158"/>
      <c r="FC30" s="158"/>
      <c r="FD30" s="158"/>
      <c r="FE30" s="158"/>
      <c r="FF30" s="158"/>
      <c r="FG30" s="158"/>
      <c r="FH30" s="158"/>
      <c r="FI30" s="158"/>
      <c r="FJ30" s="158"/>
      <c r="FK30" s="158"/>
      <c r="FL30" s="158"/>
      <c r="FM30" s="158"/>
      <c r="FN30" s="158"/>
      <c r="FO30" s="158"/>
      <c r="FP30" s="158"/>
      <c r="FQ30" s="158"/>
      <c r="FR30" s="158"/>
      <c r="FS30" s="158"/>
      <c r="FT30" s="158"/>
      <c r="FU30" s="158"/>
      <c r="FV30" s="158"/>
      <c r="FW30" s="158"/>
      <c r="FX30" s="158"/>
      <c r="FY30" s="158"/>
      <c r="FZ30" s="158"/>
      <c r="GA30" s="158"/>
      <c r="GB30" s="158"/>
      <c r="GC30" s="158"/>
      <c r="GD30" s="160"/>
      <c r="GE30" s="160"/>
      <c r="GF30" s="160"/>
      <c r="GG30" s="160"/>
      <c r="GH30" s="160"/>
      <c r="GI30" s="160"/>
      <c r="GJ30" s="160"/>
      <c r="GK30" s="160"/>
      <c r="GL30" s="160">
        <v>42.072806823054073</v>
      </c>
      <c r="GM30" s="157"/>
      <c r="GN30" s="160"/>
      <c r="GO30" s="160"/>
      <c r="GP30" s="144"/>
    </row>
    <row r="31" spans="1:198" x14ac:dyDescent="0.25">
      <c r="A31" s="159" t="s">
        <v>735</v>
      </c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8"/>
      <c r="AQ31" s="158"/>
      <c r="AR31" s="158"/>
      <c r="AS31" s="158"/>
      <c r="AT31" s="158"/>
      <c r="AU31" s="158"/>
      <c r="AV31" s="158"/>
      <c r="AW31" s="158"/>
      <c r="AX31" s="158"/>
      <c r="AY31" s="158"/>
      <c r="AZ31" s="158"/>
      <c r="BA31" s="158"/>
      <c r="BB31" s="158"/>
      <c r="BC31" s="158"/>
      <c r="BD31" s="158"/>
      <c r="BE31" s="158"/>
      <c r="BF31" s="158"/>
      <c r="BG31" s="158"/>
      <c r="BH31" s="158"/>
      <c r="BI31" s="158"/>
      <c r="BJ31" s="158"/>
      <c r="BK31" s="158"/>
      <c r="BL31" s="158"/>
      <c r="BM31" s="158"/>
      <c r="BN31" s="158"/>
      <c r="BO31" s="158"/>
      <c r="BP31" s="158"/>
      <c r="BQ31" s="158"/>
      <c r="BR31" s="158"/>
      <c r="BS31" s="158"/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  <c r="CK31" s="158"/>
      <c r="CL31" s="158"/>
      <c r="CM31" s="158"/>
      <c r="CN31" s="158"/>
      <c r="CO31" s="158"/>
      <c r="CP31" s="158"/>
      <c r="CQ31" s="158"/>
      <c r="CR31" s="158"/>
      <c r="CS31" s="158"/>
      <c r="CT31" s="158"/>
      <c r="CU31" s="158"/>
      <c r="CV31" s="158"/>
      <c r="CW31" s="158"/>
      <c r="CX31" s="158"/>
      <c r="CY31" s="158"/>
      <c r="CZ31" s="158">
        <v>9.8991716843502733</v>
      </c>
      <c r="DA31" s="158"/>
      <c r="DB31" s="158"/>
      <c r="DC31" s="158"/>
      <c r="DD31" s="158"/>
      <c r="DE31" s="158"/>
      <c r="DF31" s="158"/>
      <c r="DG31" s="158"/>
      <c r="DH31" s="158"/>
      <c r="DI31" s="158"/>
      <c r="DJ31" s="158"/>
      <c r="DK31" s="158"/>
      <c r="DL31" s="158"/>
      <c r="DM31" s="158"/>
      <c r="DN31" s="158"/>
      <c r="DO31" s="158"/>
      <c r="DP31" s="158"/>
      <c r="DQ31" s="158"/>
      <c r="DR31" s="158"/>
      <c r="DS31" s="158"/>
      <c r="DT31" s="158"/>
      <c r="DU31" s="158"/>
      <c r="DV31" s="158"/>
      <c r="DW31" s="158"/>
      <c r="DX31" s="158"/>
      <c r="DY31" s="158"/>
      <c r="DZ31" s="158"/>
      <c r="EA31" s="158"/>
      <c r="EB31" s="158"/>
      <c r="EC31" s="158"/>
      <c r="ED31" s="158"/>
      <c r="EE31" s="158"/>
      <c r="EF31" s="158"/>
      <c r="EG31" s="158"/>
      <c r="EH31" s="158"/>
      <c r="EI31" s="158"/>
      <c r="EJ31" s="158"/>
      <c r="EK31" s="158"/>
      <c r="EL31" s="158"/>
      <c r="EM31" s="158"/>
      <c r="EN31" s="158"/>
      <c r="EO31" s="158"/>
      <c r="EP31" s="158"/>
      <c r="EQ31" s="158"/>
      <c r="ER31" s="158"/>
      <c r="ES31" s="158"/>
      <c r="ET31" s="158"/>
      <c r="EU31" s="158"/>
      <c r="EV31" s="158"/>
      <c r="EW31" s="158"/>
      <c r="EX31" s="158"/>
      <c r="EY31" s="158"/>
      <c r="EZ31" s="158"/>
      <c r="FA31" s="158"/>
      <c r="FB31" s="158"/>
      <c r="FC31" s="158"/>
      <c r="FD31" s="158"/>
      <c r="FE31" s="158"/>
      <c r="FF31" s="158"/>
      <c r="FG31" s="158"/>
      <c r="FH31" s="158"/>
      <c r="FI31" s="158"/>
      <c r="FJ31" s="158"/>
      <c r="FK31" s="158"/>
      <c r="FL31" s="158"/>
      <c r="FM31" s="158"/>
      <c r="FN31" s="158"/>
      <c r="FO31" s="158"/>
      <c r="FP31" s="158"/>
      <c r="FQ31" s="158"/>
      <c r="FR31" s="158"/>
      <c r="FS31" s="158"/>
      <c r="FT31" s="158"/>
      <c r="FU31" s="158"/>
      <c r="FV31" s="158"/>
      <c r="FW31" s="158"/>
      <c r="FX31" s="158"/>
      <c r="FY31" s="158"/>
      <c r="FZ31" s="158"/>
      <c r="GA31" s="158"/>
      <c r="GB31" s="158"/>
      <c r="GC31" s="158"/>
      <c r="GD31" s="160"/>
      <c r="GE31" s="160"/>
      <c r="GF31" s="160"/>
      <c r="GG31" s="160"/>
      <c r="GH31" s="160"/>
      <c r="GI31" s="160"/>
      <c r="GJ31" s="160"/>
      <c r="GK31" s="160"/>
      <c r="GL31" s="160">
        <v>9.8991716843502733</v>
      </c>
      <c r="GM31" s="157"/>
      <c r="GN31" s="160"/>
      <c r="GO31" s="160"/>
      <c r="GP31" s="144"/>
    </row>
    <row r="32" spans="1:198" x14ac:dyDescent="0.25">
      <c r="A32" s="159" t="s">
        <v>736</v>
      </c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8"/>
      <c r="AQ32" s="158"/>
      <c r="AR32" s="158"/>
      <c r="AS32" s="158"/>
      <c r="AT32" s="158"/>
      <c r="AU32" s="158"/>
      <c r="AV32" s="158"/>
      <c r="AW32" s="158"/>
      <c r="AX32" s="158"/>
      <c r="AY32" s="158"/>
      <c r="AZ32" s="158"/>
      <c r="BA32" s="158"/>
      <c r="BB32" s="158"/>
      <c r="BC32" s="158"/>
      <c r="BD32" s="158"/>
      <c r="BE32" s="158"/>
      <c r="BF32" s="158"/>
      <c r="BG32" s="158"/>
      <c r="BH32" s="158"/>
      <c r="BI32" s="158"/>
      <c r="BJ32" s="158"/>
      <c r="BK32" s="158"/>
      <c r="BL32" s="158"/>
      <c r="BM32" s="158"/>
      <c r="BN32" s="158"/>
      <c r="BO32" s="158"/>
      <c r="BP32" s="158"/>
      <c r="BQ32" s="158"/>
      <c r="BR32" s="158"/>
      <c r="BS32" s="158"/>
      <c r="BT32" s="158"/>
      <c r="BU32" s="158"/>
      <c r="BV32" s="158"/>
      <c r="BW32" s="158"/>
      <c r="BX32" s="158"/>
      <c r="BY32" s="158"/>
      <c r="BZ32" s="158"/>
      <c r="CA32" s="158"/>
      <c r="CB32" s="158"/>
      <c r="CC32" s="158"/>
      <c r="CD32" s="158"/>
      <c r="CE32" s="158"/>
      <c r="CF32" s="158"/>
      <c r="CG32" s="158"/>
      <c r="CH32" s="158"/>
      <c r="CI32" s="158"/>
      <c r="CJ32" s="158"/>
      <c r="CK32" s="158"/>
      <c r="CL32" s="158"/>
      <c r="CM32" s="158"/>
      <c r="CN32" s="158"/>
      <c r="CO32" s="158"/>
      <c r="CP32" s="158"/>
      <c r="CQ32" s="158"/>
      <c r="CR32" s="158"/>
      <c r="CS32" s="158"/>
      <c r="CT32" s="158"/>
      <c r="CU32" s="158"/>
      <c r="CV32" s="158"/>
      <c r="CW32" s="158"/>
      <c r="CX32" s="158"/>
      <c r="CY32" s="158"/>
      <c r="CZ32" s="158"/>
      <c r="DA32" s="158">
        <v>40.801395653162487</v>
      </c>
      <c r="DB32" s="158"/>
      <c r="DC32" s="158"/>
      <c r="DD32" s="158"/>
      <c r="DE32" s="158"/>
      <c r="DF32" s="158"/>
      <c r="DG32" s="158"/>
      <c r="DH32" s="158"/>
      <c r="DI32" s="158"/>
      <c r="DJ32" s="158"/>
      <c r="DK32" s="158"/>
      <c r="DL32" s="158"/>
      <c r="DM32" s="158"/>
      <c r="DN32" s="158"/>
      <c r="DO32" s="158"/>
      <c r="DP32" s="158"/>
      <c r="DQ32" s="158"/>
      <c r="DR32" s="158"/>
      <c r="DS32" s="158"/>
      <c r="DT32" s="158"/>
      <c r="DU32" s="158"/>
      <c r="DV32" s="158"/>
      <c r="DW32" s="158"/>
      <c r="DX32" s="158"/>
      <c r="DY32" s="158"/>
      <c r="DZ32" s="158"/>
      <c r="EA32" s="158"/>
      <c r="EB32" s="158"/>
      <c r="EC32" s="158"/>
      <c r="ED32" s="158"/>
      <c r="EE32" s="158"/>
      <c r="EF32" s="158"/>
      <c r="EG32" s="158"/>
      <c r="EH32" s="158"/>
      <c r="EI32" s="158"/>
      <c r="EJ32" s="158"/>
      <c r="EK32" s="158"/>
      <c r="EL32" s="158"/>
      <c r="EM32" s="158"/>
      <c r="EN32" s="158"/>
      <c r="EO32" s="158"/>
      <c r="EP32" s="158"/>
      <c r="EQ32" s="158"/>
      <c r="ER32" s="158"/>
      <c r="ES32" s="158"/>
      <c r="ET32" s="158"/>
      <c r="EU32" s="158"/>
      <c r="EV32" s="158"/>
      <c r="EW32" s="158"/>
      <c r="EX32" s="158"/>
      <c r="EY32" s="158"/>
      <c r="EZ32" s="158"/>
      <c r="FA32" s="158"/>
      <c r="FB32" s="158"/>
      <c r="FC32" s="158"/>
      <c r="FD32" s="158"/>
      <c r="FE32" s="158"/>
      <c r="FF32" s="158"/>
      <c r="FG32" s="158"/>
      <c r="FH32" s="158"/>
      <c r="FI32" s="158"/>
      <c r="FJ32" s="158"/>
      <c r="FK32" s="158"/>
      <c r="FL32" s="158"/>
      <c r="FM32" s="158"/>
      <c r="FN32" s="158"/>
      <c r="FO32" s="158"/>
      <c r="FP32" s="158"/>
      <c r="FQ32" s="158"/>
      <c r="FR32" s="158"/>
      <c r="FS32" s="158"/>
      <c r="FT32" s="158"/>
      <c r="FU32" s="158"/>
      <c r="FV32" s="158"/>
      <c r="FW32" s="158"/>
      <c r="FX32" s="158"/>
      <c r="FY32" s="158"/>
      <c r="FZ32" s="158"/>
      <c r="GA32" s="158"/>
      <c r="GB32" s="158"/>
      <c r="GC32" s="158"/>
      <c r="GD32" s="160"/>
      <c r="GE32" s="160"/>
      <c r="GF32" s="160"/>
      <c r="GG32" s="160"/>
      <c r="GH32" s="160"/>
      <c r="GI32" s="160"/>
      <c r="GJ32" s="160"/>
      <c r="GK32" s="160"/>
      <c r="GL32" s="160">
        <v>40.801395653162487</v>
      </c>
      <c r="GM32" s="157"/>
      <c r="GN32" s="160"/>
      <c r="GO32" s="160"/>
      <c r="GP32" s="144"/>
    </row>
    <row r="33" spans="1:198" x14ac:dyDescent="0.25">
      <c r="A33" s="159" t="s">
        <v>737</v>
      </c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8"/>
      <c r="AQ33" s="158"/>
      <c r="AR33" s="158"/>
      <c r="AS33" s="158"/>
      <c r="AT33" s="158"/>
      <c r="AU33" s="158"/>
      <c r="AV33" s="158"/>
      <c r="AW33" s="158"/>
      <c r="AX33" s="158"/>
      <c r="AY33" s="158"/>
      <c r="AZ33" s="158"/>
      <c r="BA33" s="158"/>
      <c r="BB33" s="158"/>
      <c r="BC33" s="158"/>
      <c r="BD33" s="158"/>
      <c r="BE33" s="158"/>
      <c r="BF33" s="158"/>
      <c r="BG33" s="158"/>
      <c r="BH33" s="158"/>
      <c r="BI33" s="158"/>
      <c r="BJ33" s="158"/>
      <c r="BK33" s="158"/>
      <c r="BL33" s="158"/>
      <c r="BM33" s="158"/>
      <c r="BN33" s="158"/>
      <c r="BO33" s="158"/>
      <c r="BP33" s="158"/>
      <c r="BQ33" s="158"/>
      <c r="BR33" s="158"/>
      <c r="BS33" s="158"/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  <c r="CK33" s="158"/>
      <c r="CL33" s="158"/>
      <c r="CM33" s="158"/>
      <c r="CN33" s="158"/>
      <c r="CO33" s="158"/>
      <c r="CP33" s="158"/>
      <c r="CQ33" s="158"/>
      <c r="CR33" s="158"/>
      <c r="CS33" s="158"/>
      <c r="CT33" s="158"/>
      <c r="CU33" s="158"/>
      <c r="CV33" s="158"/>
      <c r="CW33" s="158"/>
      <c r="CX33" s="158"/>
      <c r="CY33" s="158"/>
      <c r="CZ33" s="158"/>
      <c r="DA33" s="158"/>
      <c r="DB33" s="158">
        <v>40.51204172469545</v>
      </c>
      <c r="DC33" s="158"/>
      <c r="DD33" s="158"/>
      <c r="DE33" s="158"/>
      <c r="DF33" s="158"/>
      <c r="DG33" s="158"/>
      <c r="DH33" s="158"/>
      <c r="DI33" s="158"/>
      <c r="DJ33" s="158"/>
      <c r="DK33" s="158"/>
      <c r="DL33" s="158"/>
      <c r="DM33" s="158"/>
      <c r="DN33" s="158"/>
      <c r="DO33" s="158"/>
      <c r="DP33" s="158"/>
      <c r="DQ33" s="158"/>
      <c r="DR33" s="158"/>
      <c r="DS33" s="158"/>
      <c r="DT33" s="158"/>
      <c r="DU33" s="158"/>
      <c r="DV33" s="158"/>
      <c r="DW33" s="158"/>
      <c r="DX33" s="158"/>
      <c r="DY33" s="158"/>
      <c r="DZ33" s="158"/>
      <c r="EA33" s="158"/>
      <c r="EB33" s="158"/>
      <c r="EC33" s="158"/>
      <c r="ED33" s="158"/>
      <c r="EE33" s="158"/>
      <c r="EF33" s="158"/>
      <c r="EG33" s="158"/>
      <c r="EH33" s="158"/>
      <c r="EI33" s="158"/>
      <c r="EJ33" s="158"/>
      <c r="EK33" s="158"/>
      <c r="EL33" s="158"/>
      <c r="EM33" s="158"/>
      <c r="EN33" s="158"/>
      <c r="EO33" s="158"/>
      <c r="EP33" s="158"/>
      <c r="EQ33" s="158"/>
      <c r="ER33" s="158"/>
      <c r="ES33" s="158"/>
      <c r="ET33" s="158"/>
      <c r="EU33" s="158"/>
      <c r="EV33" s="158"/>
      <c r="EW33" s="158"/>
      <c r="EX33" s="158"/>
      <c r="EY33" s="158"/>
      <c r="EZ33" s="158"/>
      <c r="FA33" s="158"/>
      <c r="FB33" s="158"/>
      <c r="FC33" s="158"/>
      <c r="FD33" s="158"/>
      <c r="FE33" s="158"/>
      <c r="FF33" s="158"/>
      <c r="FG33" s="158"/>
      <c r="FH33" s="158"/>
      <c r="FI33" s="158"/>
      <c r="FJ33" s="158"/>
      <c r="FK33" s="158"/>
      <c r="FL33" s="158"/>
      <c r="FM33" s="158"/>
      <c r="FN33" s="158"/>
      <c r="FO33" s="158"/>
      <c r="FP33" s="158"/>
      <c r="FQ33" s="158"/>
      <c r="FR33" s="158"/>
      <c r="FS33" s="158"/>
      <c r="FT33" s="158"/>
      <c r="FU33" s="158"/>
      <c r="FV33" s="158"/>
      <c r="FW33" s="158"/>
      <c r="FX33" s="158"/>
      <c r="FY33" s="158"/>
      <c r="FZ33" s="158"/>
      <c r="GA33" s="158"/>
      <c r="GB33" s="158"/>
      <c r="GC33" s="158"/>
      <c r="GD33" s="160"/>
      <c r="GE33" s="160"/>
      <c r="GF33" s="160"/>
      <c r="GG33" s="160"/>
      <c r="GH33" s="160"/>
      <c r="GI33" s="160"/>
      <c r="GJ33" s="160"/>
      <c r="GK33" s="160"/>
      <c r="GL33" s="160">
        <v>40.51204172469545</v>
      </c>
      <c r="GM33" s="157"/>
      <c r="GN33" s="160"/>
      <c r="GO33" s="160"/>
      <c r="GP33" s="144"/>
    </row>
    <row r="34" spans="1:198" x14ac:dyDescent="0.25">
      <c r="A34" s="159" t="s">
        <v>738</v>
      </c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8"/>
      <c r="AQ34" s="158"/>
      <c r="AR34" s="158"/>
      <c r="AS34" s="158"/>
      <c r="AT34" s="158"/>
      <c r="AU34" s="158"/>
      <c r="AV34" s="158"/>
      <c r="AW34" s="158"/>
      <c r="AX34" s="158"/>
      <c r="AY34" s="158"/>
      <c r="AZ34" s="158"/>
      <c r="BA34" s="158"/>
      <c r="BB34" s="158"/>
      <c r="BC34" s="158"/>
      <c r="BD34" s="158"/>
      <c r="BE34" s="158"/>
      <c r="BF34" s="158"/>
      <c r="BG34" s="158"/>
      <c r="BH34" s="158"/>
      <c r="BI34" s="158"/>
      <c r="BJ34" s="158"/>
      <c r="BK34" s="158"/>
      <c r="BL34" s="158"/>
      <c r="BM34" s="158"/>
      <c r="BN34" s="158"/>
      <c r="BO34" s="158"/>
      <c r="BP34" s="158"/>
      <c r="BQ34" s="158"/>
      <c r="BR34" s="158"/>
      <c r="BS34" s="158"/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  <c r="CK34" s="158"/>
      <c r="CL34" s="158"/>
      <c r="CM34" s="158"/>
      <c r="CN34" s="158"/>
      <c r="CO34" s="158"/>
      <c r="CP34" s="158"/>
      <c r="CQ34" s="158"/>
      <c r="CR34" s="158"/>
      <c r="CS34" s="158"/>
      <c r="CT34" s="158"/>
      <c r="CU34" s="158"/>
      <c r="CV34" s="158"/>
      <c r="CW34" s="158"/>
      <c r="CX34" s="158"/>
      <c r="CY34" s="158"/>
      <c r="CZ34" s="158"/>
      <c r="DA34" s="158"/>
      <c r="DB34" s="158"/>
      <c r="DC34" s="158">
        <v>19.659376268691503</v>
      </c>
      <c r="DD34" s="158"/>
      <c r="DE34" s="158"/>
      <c r="DF34" s="158"/>
      <c r="DG34" s="158"/>
      <c r="DH34" s="158"/>
      <c r="DI34" s="158"/>
      <c r="DJ34" s="158"/>
      <c r="DK34" s="158"/>
      <c r="DL34" s="158"/>
      <c r="DM34" s="158"/>
      <c r="DN34" s="158"/>
      <c r="DO34" s="158"/>
      <c r="DP34" s="158"/>
      <c r="DQ34" s="158"/>
      <c r="DR34" s="158"/>
      <c r="DS34" s="158"/>
      <c r="DT34" s="158"/>
      <c r="DU34" s="158"/>
      <c r="DV34" s="158"/>
      <c r="DW34" s="158"/>
      <c r="DX34" s="158"/>
      <c r="DY34" s="158"/>
      <c r="DZ34" s="158"/>
      <c r="EA34" s="158"/>
      <c r="EB34" s="158"/>
      <c r="EC34" s="158"/>
      <c r="ED34" s="158"/>
      <c r="EE34" s="158"/>
      <c r="EF34" s="158"/>
      <c r="EG34" s="158"/>
      <c r="EH34" s="158"/>
      <c r="EI34" s="158"/>
      <c r="EJ34" s="158"/>
      <c r="EK34" s="158"/>
      <c r="EL34" s="158"/>
      <c r="EM34" s="158"/>
      <c r="EN34" s="158"/>
      <c r="EO34" s="158"/>
      <c r="EP34" s="158"/>
      <c r="EQ34" s="158"/>
      <c r="ER34" s="158"/>
      <c r="ES34" s="158"/>
      <c r="ET34" s="158"/>
      <c r="EU34" s="158"/>
      <c r="EV34" s="158"/>
      <c r="EW34" s="158"/>
      <c r="EX34" s="158"/>
      <c r="EY34" s="158"/>
      <c r="EZ34" s="158"/>
      <c r="FA34" s="158"/>
      <c r="FB34" s="158"/>
      <c r="FC34" s="158"/>
      <c r="FD34" s="158"/>
      <c r="FE34" s="158"/>
      <c r="FF34" s="158"/>
      <c r="FG34" s="158"/>
      <c r="FH34" s="158"/>
      <c r="FI34" s="158"/>
      <c r="FJ34" s="158"/>
      <c r="FK34" s="158"/>
      <c r="FL34" s="158"/>
      <c r="FM34" s="158"/>
      <c r="FN34" s="158"/>
      <c r="FO34" s="158"/>
      <c r="FP34" s="158"/>
      <c r="FQ34" s="158"/>
      <c r="FR34" s="158"/>
      <c r="FS34" s="158"/>
      <c r="FT34" s="158"/>
      <c r="FU34" s="158"/>
      <c r="FV34" s="158"/>
      <c r="FW34" s="158"/>
      <c r="FX34" s="158"/>
      <c r="FY34" s="158"/>
      <c r="FZ34" s="158"/>
      <c r="GA34" s="158"/>
      <c r="GB34" s="158"/>
      <c r="GC34" s="158"/>
      <c r="GD34" s="160"/>
      <c r="GE34" s="160"/>
      <c r="GF34" s="160"/>
      <c r="GG34" s="160"/>
      <c r="GH34" s="160"/>
      <c r="GI34" s="160"/>
      <c r="GJ34" s="160"/>
      <c r="GK34" s="160"/>
      <c r="GL34" s="160">
        <v>19.659376268691503</v>
      </c>
      <c r="GM34" s="157"/>
      <c r="GN34" s="160"/>
      <c r="GO34" s="160"/>
      <c r="GP34" s="144"/>
    </row>
    <row r="35" spans="1:198" x14ac:dyDescent="0.25">
      <c r="A35" s="159" t="s">
        <v>739</v>
      </c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8"/>
      <c r="AQ35" s="158"/>
      <c r="AR35" s="158"/>
      <c r="AS35" s="158"/>
      <c r="AT35" s="158"/>
      <c r="AU35" s="158"/>
      <c r="AV35" s="158"/>
      <c r="AW35" s="158"/>
      <c r="AX35" s="158"/>
      <c r="AY35" s="158"/>
      <c r="AZ35" s="158"/>
      <c r="BA35" s="158"/>
      <c r="BB35" s="158"/>
      <c r="BC35" s="158"/>
      <c r="BD35" s="158"/>
      <c r="BE35" s="158"/>
      <c r="BF35" s="158"/>
      <c r="BG35" s="158"/>
      <c r="BH35" s="158"/>
      <c r="BI35" s="158"/>
      <c r="BJ35" s="158"/>
      <c r="BK35" s="158"/>
      <c r="BL35" s="158"/>
      <c r="BM35" s="158"/>
      <c r="BN35" s="158"/>
      <c r="BO35" s="158"/>
      <c r="BP35" s="158"/>
      <c r="BQ35" s="158"/>
      <c r="BR35" s="158"/>
      <c r="BS35" s="158"/>
      <c r="BT35" s="158"/>
      <c r="BU35" s="158"/>
      <c r="BV35" s="158"/>
      <c r="BW35" s="158"/>
      <c r="BX35" s="158"/>
      <c r="BY35" s="158"/>
      <c r="BZ35" s="158"/>
      <c r="CA35" s="158"/>
      <c r="CB35" s="158"/>
      <c r="CC35" s="158"/>
      <c r="CD35" s="158"/>
      <c r="CE35" s="158"/>
      <c r="CF35" s="158"/>
      <c r="CG35" s="158"/>
      <c r="CH35" s="158"/>
      <c r="CI35" s="158"/>
      <c r="CJ35" s="158"/>
      <c r="CK35" s="158"/>
      <c r="CL35" s="158"/>
      <c r="CM35" s="158"/>
      <c r="CN35" s="158"/>
      <c r="CO35" s="158"/>
      <c r="CP35" s="158"/>
      <c r="CQ35" s="158"/>
      <c r="CR35" s="158"/>
      <c r="CS35" s="158"/>
      <c r="CT35" s="158"/>
      <c r="CU35" s="158"/>
      <c r="CV35" s="158"/>
      <c r="CW35" s="158"/>
      <c r="CX35" s="158"/>
      <c r="CY35" s="158"/>
      <c r="CZ35" s="158"/>
      <c r="DA35" s="158"/>
      <c r="DB35" s="158"/>
      <c r="DC35" s="158"/>
      <c r="DD35" s="158">
        <v>14.805218840136551</v>
      </c>
      <c r="DE35" s="158"/>
      <c r="DF35" s="158"/>
      <c r="DG35" s="158"/>
      <c r="DH35" s="158"/>
      <c r="DI35" s="158"/>
      <c r="DJ35" s="158"/>
      <c r="DK35" s="158"/>
      <c r="DL35" s="158"/>
      <c r="DM35" s="158"/>
      <c r="DN35" s="158"/>
      <c r="DO35" s="158"/>
      <c r="DP35" s="158"/>
      <c r="DQ35" s="158"/>
      <c r="DR35" s="158"/>
      <c r="DS35" s="158"/>
      <c r="DT35" s="158"/>
      <c r="DU35" s="158"/>
      <c r="DV35" s="158"/>
      <c r="DW35" s="158"/>
      <c r="DX35" s="158"/>
      <c r="DY35" s="158"/>
      <c r="DZ35" s="158"/>
      <c r="EA35" s="158"/>
      <c r="EB35" s="158"/>
      <c r="EC35" s="158"/>
      <c r="ED35" s="158"/>
      <c r="EE35" s="158"/>
      <c r="EF35" s="158"/>
      <c r="EG35" s="158"/>
      <c r="EH35" s="158"/>
      <c r="EI35" s="158"/>
      <c r="EJ35" s="158"/>
      <c r="EK35" s="158"/>
      <c r="EL35" s="158"/>
      <c r="EM35" s="158"/>
      <c r="EN35" s="158"/>
      <c r="EO35" s="158"/>
      <c r="EP35" s="158"/>
      <c r="EQ35" s="158"/>
      <c r="ER35" s="158"/>
      <c r="ES35" s="158"/>
      <c r="ET35" s="158"/>
      <c r="EU35" s="158"/>
      <c r="EV35" s="158"/>
      <c r="EW35" s="158"/>
      <c r="EX35" s="158"/>
      <c r="EY35" s="158"/>
      <c r="EZ35" s="158"/>
      <c r="FA35" s="158"/>
      <c r="FB35" s="158"/>
      <c r="FC35" s="158"/>
      <c r="FD35" s="158"/>
      <c r="FE35" s="158"/>
      <c r="FF35" s="158"/>
      <c r="FG35" s="158"/>
      <c r="FH35" s="158"/>
      <c r="FI35" s="158"/>
      <c r="FJ35" s="158"/>
      <c r="FK35" s="158"/>
      <c r="FL35" s="158"/>
      <c r="FM35" s="158"/>
      <c r="FN35" s="158"/>
      <c r="FO35" s="158"/>
      <c r="FP35" s="158"/>
      <c r="FQ35" s="158"/>
      <c r="FR35" s="158"/>
      <c r="FS35" s="158"/>
      <c r="FT35" s="158"/>
      <c r="FU35" s="158"/>
      <c r="FV35" s="158"/>
      <c r="FW35" s="158"/>
      <c r="FX35" s="158"/>
      <c r="FY35" s="158"/>
      <c r="FZ35" s="158"/>
      <c r="GA35" s="158"/>
      <c r="GB35" s="158"/>
      <c r="GC35" s="158"/>
      <c r="GD35" s="160"/>
      <c r="GE35" s="160"/>
      <c r="GF35" s="160"/>
      <c r="GG35" s="160"/>
      <c r="GH35" s="160"/>
      <c r="GI35" s="160"/>
      <c r="GJ35" s="160"/>
      <c r="GK35" s="160"/>
      <c r="GL35" s="160">
        <v>14.805218840136551</v>
      </c>
      <c r="GM35" s="157"/>
      <c r="GN35" s="160"/>
      <c r="GO35" s="160"/>
      <c r="GP35" s="144"/>
    </row>
    <row r="36" spans="1:198" x14ac:dyDescent="0.25">
      <c r="A36" s="159" t="s">
        <v>740</v>
      </c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8"/>
      <c r="AQ36" s="158"/>
      <c r="AR36" s="158"/>
      <c r="AS36" s="158"/>
      <c r="AT36" s="158"/>
      <c r="AU36" s="158"/>
      <c r="AV36" s="158"/>
      <c r="AW36" s="158"/>
      <c r="AX36" s="158"/>
      <c r="AY36" s="158"/>
      <c r="AZ36" s="158"/>
      <c r="BA36" s="158"/>
      <c r="BB36" s="158"/>
      <c r="BC36" s="158"/>
      <c r="BD36" s="158"/>
      <c r="BE36" s="158"/>
      <c r="BF36" s="158"/>
      <c r="BG36" s="158"/>
      <c r="BH36" s="158"/>
      <c r="BI36" s="158"/>
      <c r="BJ36" s="158"/>
      <c r="BK36" s="158"/>
      <c r="BL36" s="158"/>
      <c r="BM36" s="158"/>
      <c r="BN36" s="158"/>
      <c r="BO36" s="158"/>
      <c r="BP36" s="158"/>
      <c r="BQ36" s="158"/>
      <c r="BR36" s="158"/>
      <c r="BS36" s="158"/>
      <c r="BT36" s="158"/>
      <c r="BU36" s="158"/>
      <c r="BV36" s="158"/>
      <c r="BW36" s="158"/>
      <c r="BX36" s="158"/>
      <c r="BY36" s="158"/>
      <c r="BZ36" s="158"/>
      <c r="CA36" s="158"/>
      <c r="CB36" s="158"/>
      <c r="CC36" s="158"/>
      <c r="CD36" s="158"/>
      <c r="CE36" s="158"/>
      <c r="CF36" s="158"/>
      <c r="CG36" s="158"/>
      <c r="CH36" s="158"/>
      <c r="CI36" s="158"/>
      <c r="CJ36" s="158"/>
      <c r="CK36" s="158"/>
      <c r="CL36" s="158"/>
      <c r="CM36" s="158"/>
      <c r="CN36" s="158"/>
      <c r="CO36" s="158"/>
      <c r="CP36" s="158"/>
      <c r="CQ36" s="158"/>
      <c r="CR36" s="158"/>
      <c r="CS36" s="158"/>
      <c r="CT36" s="158"/>
      <c r="CU36" s="158"/>
      <c r="CV36" s="158"/>
      <c r="CW36" s="158"/>
      <c r="CX36" s="158"/>
      <c r="CY36" s="158"/>
      <c r="CZ36" s="158"/>
      <c r="DA36" s="158"/>
      <c r="DB36" s="158"/>
      <c r="DC36" s="158"/>
      <c r="DD36" s="158"/>
      <c r="DE36" s="158">
        <v>92.595948989730942</v>
      </c>
      <c r="DF36" s="158"/>
      <c r="DG36" s="158"/>
      <c r="DH36" s="158"/>
      <c r="DI36" s="158"/>
      <c r="DJ36" s="158"/>
      <c r="DK36" s="158"/>
      <c r="DL36" s="158"/>
      <c r="DM36" s="158"/>
      <c r="DN36" s="158"/>
      <c r="DO36" s="158"/>
      <c r="DP36" s="158"/>
      <c r="DQ36" s="158"/>
      <c r="DR36" s="158"/>
      <c r="DS36" s="158"/>
      <c r="DT36" s="158"/>
      <c r="DU36" s="158"/>
      <c r="DV36" s="158"/>
      <c r="DW36" s="158"/>
      <c r="DX36" s="158"/>
      <c r="DY36" s="158"/>
      <c r="DZ36" s="158"/>
      <c r="EA36" s="158"/>
      <c r="EB36" s="158"/>
      <c r="EC36" s="158"/>
      <c r="ED36" s="158"/>
      <c r="EE36" s="158"/>
      <c r="EF36" s="158"/>
      <c r="EG36" s="158"/>
      <c r="EH36" s="158"/>
      <c r="EI36" s="158"/>
      <c r="EJ36" s="158"/>
      <c r="EK36" s="158"/>
      <c r="EL36" s="158"/>
      <c r="EM36" s="158"/>
      <c r="EN36" s="158"/>
      <c r="EO36" s="158"/>
      <c r="EP36" s="158"/>
      <c r="EQ36" s="158"/>
      <c r="ER36" s="158"/>
      <c r="ES36" s="158"/>
      <c r="ET36" s="158"/>
      <c r="EU36" s="158"/>
      <c r="EV36" s="158"/>
      <c r="EW36" s="158"/>
      <c r="EX36" s="158"/>
      <c r="EY36" s="158"/>
      <c r="EZ36" s="158"/>
      <c r="FA36" s="158"/>
      <c r="FB36" s="158"/>
      <c r="FC36" s="158"/>
      <c r="FD36" s="158"/>
      <c r="FE36" s="158"/>
      <c r="FF36" s="158"/>
      <c r="FG36" s="158"/>
      <c r="FH36" s="158"/>
      <c r="FI36" s="158"/>
      <c r="FJ36" s="158"/>
      <c r="FK36" s="158"/>
      <c r="FL36" s="158"/>
      <c r="FM36" s="158"/>
      <c r="FN36" s="158"/>
      <c r="FO36" s="158"/>
      <c r="FP36" s="158"/>
      <c r="FQ36" s="158"/>
      <c r="FR36" s="158"/>
      <c r="FS36" s="158"/>
      <c r="FT36" s="158"/>
      <c r="FU36" s="158"/>
      <c r="FV36" s="158"/>
      <c r="FW36" s="158"/>
      <c r="FX36" s="158"/>
      <c r="FY36" s="158"/>
      <c r="FZ36" s="158"/>
      <c r="GA36" s="158"/>
      <c r="GB36" s="158"/>
      <c r="GC36" s="158"/>
      <c r="GD36" s="160"/>
      <c r="GE36" s="160"/>
      <c r="GF36" s="160"/>
      <c r="GG36" s="160"/>
      <c r="GH36" s="160"/>
      <c r="GI36" s="160"/>
      <c r="GJ36" s="160"/>
      <c r="GK36" s="160"/>
      <c r="GL36" s="160">
        <v>92.595948989730942</v>
      </c>
      <c r="GM36" s="157"/>
      <c r="GN36" s="160"/>
      <c r="GO36" s="160"/>
      <c r="GP36" s="144"/>
    </row>
    <row r="37" spans="1:198" x14ac:dyDescent="0.25">
      <c r="A37" s="159" t="s">
        <v>741</v>
      </c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8"/>
      <c r="AQ37" s="158"/>
      <c r="AR37" s="158"/>
      <c r="AS37" s="158"/>
      <c r="AT37" s="158"/>
      <c r="AU37" s="158"/>
      <c r="AV37" s="158"/>
      <c r="AW37" s="158"/>
      <c r="AX37" s="158"/>
      <c r="AY37" s="158"/>
      <c r="AZ37" s="158"/>
      <c r="BA37" s="158"/>
      <c r="BB37" s="158"/>
      <c r="BC37" s="158"/>
      <c r="BD37" s="158"/>
      <c r="BE37" s="158"/>
      <c r="BF37" s="158"/>
      <c r="BG37" s="158"/>
      <c r="BH37" s="158"/>
      <c r="BI37" s="158"/>
      <c r="BJ37" s="158"/>
      <c r="BK37" s="158"/>
      <c r="BL37" s="158"/>
      <c r="BM37" s="158"/>
      <c r="BN37" s="158"/>
      <c r="BO37" s="158"/>
      <c r="BP37" s="158"/>
      <c r="BQ37" s="158"/>
      <c r="BR37" s="158"/>
      <c r="BS37" s="158"/>
      <c r="BT37" s="158"/>
      <c r="BU37" s="158"/>
      <c r="BV37" s="158"/>
      <c r="BW37" s="158"/>
      <c r="BX37" s="158"/>
      <c r="BY37" s="158"/>
      <c r="BZ37" s="158"/>
      <c r="CA37" s="158"/>
      <c r="CB37" s="158"/>
      <c r="CC37" s="158"/>
      <c r="CD37" s="158"/>
      <c r="CE37" s="158"/>
      <c r="CF37" s="158"/>
      <c r="CG37" s="158"/>
      <c r="CH37" s="158"/>
      <c r="CI37" s="158"/>
      <c r="CJ37" s="158"/>
      <c r="CK37" s="158"/>
      <c r="CL37" s="158"/>
      <c r="CM37" s="158"/>
      <c r="CN37" s="158"/>
      <c r="CO37" s="158"/>
      <c r="CP37" s="158"/>
      <c r="CQ37" s="158"/>
      <c r="CR37" s="158"/>
      <c r="CS37" s="158"/>
      <c r="CT37" s="158"/>
      <c r="CU37" s="158"/>
      <c r="CV37" s="158"/>
      <c r="CW37" s="158"/>
      <c r="CX37" s="158"/>
      <c r="CY37" s="158"/>
      <c r="CZ37" s="158"/>
      <c r="DA37" s="158"/>
      <c r="DB37" s="158"/>
      <c r="DC37" s="158"/>
      <c r="DD37" s="158"/>
      <c r="DE37" s="158"/>
      <c r="DF37" s="158">
        <v>21.804151986722566</v>
      </c>
      <c r="DG37" s="158"/>
      <c r="DH37" s="158"/>
      <c r="DI37" s="158"/>
      <c r="DJ37" s="158"/>
      <c r="DK37" s="158"/>
      <c r="DL37" s="158"/>
      <c r="DM37" s="158"/>
      <c r="DN37" s="158"/>
      <c r="DO37" s="158"/>
      <c r="DP37" s="158"/>
      <c r="DQ37" s="158"/>
      <c r="DR37" s="158"/>
      <c r="DS37" s="158"/>
      <c r="DT37" s="158"/>
      <c r="DU37" s="158"/>
      <c r="DV37" s="158"/>
      <c r="DW37" s="158"/>
      <c r="DX37" s="158"/>
      <c r="DY37" s="158"/>
      <c r="DZ37" s="158"/>
      <c r="EA37" s="158"/>
      <c r="EB37" s="158"/>
      <c r="EC37" s="158"/>
      <c r="ED37" s="158"/>
      <c r="EE37" s="158"/>
      <c r="EF37" s="158"/>
      <c r="EG37" s="158"/>
      <c r="EH37" s="158"/>
      <c r="EI37" s="158"/>
      <c r="EJ37" s="158"/>
      <c r="EK37" s="158"/>
      <c r="EL37" s="158"/>
      <c r="EM37" s="158"/>
      <c r="EN37" s="158"/>
      <c r="EO37" s="158"/>
      <c r="EP37" s="158"/>
      <c r="EQ37" s="158"/>
      <c r="ER37" s="158"/>
      <c r="ES37" s="158"/>
      <c r="ET37" s="158"/>
      <c r="EU37" s="158"/>
      <c r="EV37" s="158"/>
      <c r="EW37" s="158"/>
      <c r="EX37" s="158"/>
      <c r="EY37" s="158"/>
      <c r="EZ37" s="158"/>
      <c r="FA37" s="158"/>
      <c r="FB37" s="158"/>
      <c r="FC37" s="158"/>
      <c r="FD37" s="158"/>
      <c r="FE37" s="158"/>
      <c r="FF37" s="158"/>
      <c r="FG37" s="158"/>
      <c r="FH37" s="158"/>
      <c r="FI37" s="158"/>
      <c r="FJ37" s="158"/>
      <c r="FK37" s="158"/>
      <c r="FL37" s="158"/>
      <c r="FM37" s="158"/>
      <c r="FN37" s="158"/>
      <c r="FO37" s="158"/>
      <c r="FP37" s="158"/>
      <c r="FQ37" s="158"/>
      <c r="FR37" s="158"/>
      <c r="FS37" s="158"/>
      <c r="FT37" s="158"/>
      <c r="FU37" s="158"/>
      <c r="FV37" s="158"/>
      <c r="FW37" s="158"/>
      <c r="FX37" s="158"/>
      <c r="FY37" s="158"/>
      <c r="FZ37" s="158"/>
      <c r="GA37" s="158"/>
      <c r="GB37" s="158"/>
      <c r="GC37" s="158"/>
      <c r="GD37" s="160"/>
      <c r="GE37" s="160"/>
      <c r="GF37" s="160"/>
      <c r="GG37" s="160"/>
      <c r="GH37" s="160"/>
      <c r="GI37" s="160"/>
      <c r="GJ37" s="160"/>
      <c r="GK37" s="160"/>
      <c r="GL37" s="160">
        <v>21.804151986722566</v>
      </c>
      <c r="GM37" s="157"/>
      <c r="GN37" s="160"/>
      <c r="GO37" s="160"/>
      <c r="GP37" s="144"/>
    </row>
    <row r="38" spans="1:198" x14ac:dyDescent="0.25">
      <c r="A38" s="159" t="s">
        <v>742</v>
      </c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58"/>
      <c r="AZ38" s="158"/>
      <c r="BA38" s="158"/>
      <c r="BB38" s="158"/>
      <c r="BC38" s="158"/>
      <c r="BD38" s="158"/>
      <c r="BE38" s="158"/>
      <c r="BF38" s="158"/>
      <c r="BG38" s="158"/>
      <c r="BH38" s="158"/>
      <c r="BI38" s="158"/>
      <c r="BJ38" s="158"/>
      <c r="BK38" s="158"/>
      <c r="BL38" s="158"/>
      <c r="BM38" s="158"/>
      <c r="BN38" s="158"/>
      <c r="BO38" s="158"/>
      <c r="BP38" s="158"/>
      <c r="BQ38" s="158"/>
      <c r="BR38" s="158"/>
      <c r="BS38" s="158"/>
      <c r="BT38" s="158"/>
      <c r="BU38" s="158"/>
      <c r="BV38" s="158"/>
      <c r="BW38" s="158"/>
      <c r="BX38" s="158"/>
      <c r="BY38" s="158"/>
      <c r="BZ38" s="158"/>
      <c r="CA38" s="158"/>
      <c r="CB38" s="158"/>
      <c r="CC38" s="158"/>
      <c r="CD38" s="158"/>
      <c r="CE38" s="158"/>
      <c r="CF38" s="158"/>
      <c r="CG38" s="158"/>
      <c r="CH38" s="158"/>
      <c r="CI38" s="158"/>
      <c r="CJ38" s="158"/>
      <c r="CK38" s="158"/>
      <c r="CL38" s="158"/>
      <c r="CM38" s="158"/>
      <c r="CN38" s="158"/>
      <c r="CO38" s="158"/>
      <c r="CP38" s="158"/>
      <c r="CQ38" s="158"/>
      <c r="CR38" s="158"/>
      <c r="CS38" s="158"/>
      <c r="CT38" s="158"/>
      <c r="CU38" s="158"/>
      <c r="CV38" s="158"/>
      <c r="CW38" s="158"/>
      <c r="CX38" s="158"/>
      <c r="CY38" s="158"/>
      <c r="CZ38" s="158"/>
      <c r="DA38" s="158"/>
      <c r="DB38" s="158"/>
      <c r="DC38" s="158"/>
      <c r="DD38" s="158"/>
      <c r="DE38" s="158"/>
      <c r="DF38" s="158"/>
      <c r="DG38" s="158">
        <v>10.741128564562583</v>
      </c>
      <c r="DH38" s="158"/>
      <c r="DI38" s="158"/>
      <c r="DJ38" s="158"/>
      <c r="DK38" s="158"/>
      <c r="DL38" s="158"/>
      <c r="DM38" s="158"/>
      <c r="DN38" s="158"/>
      <c r="DO38" s="158"/>
      <c r="DP38" s="158"/>
      <c r="DQ38" s="158"/>
      <c r="DR38" s="158"/>
      <c r="DS38" s="158"/>
      <c r="DT38" s="158"/>
      <c r="DU38" s="158"/>
      <c r="DV38" s="158"/>
      <c r="DW38" s="158"/>
      <c r="DX38" s="158"/>
      <c r="DY38" s="158"/>
      <c r="DZ38" s="158"/>
      <c r="EA38" s="158"/>
      <c r="EB38" s="158"/>
      <c r="EC38" s="158"/>
      <c r="ED38" s="158"/>
      <c r="EE38" s="158"/>
      <c r="EF38" s="158"/>
      <c r="EG38" s="158"/>
      <c r="EH38" s="158"/>
      <c r="EI38" s="158"/>
      <c r="EJ38" s="158"/>
      <c r="EK38" s="158"/>
      <c r="EL38" s="158"/>
      <c r="EM38" s="158"/>
      <c r="EN38" s="158"/>
      <c r="EO38" s="158"/>
      <c r="EP38" s="158"/>
      <c r="EQ38" s="158"/>
      <c r="ER38" s="158"/>
      <c r="ES38" s="158"/>
      <c r="ET38" s="158"/>
      <c r="EU38" s="158"/>
      <c r="EV38" s="158"/>
      <c r="EW38" s="158"/>
      <c r="EX38" s="158"/>
      <c r="EY38" s="158"/>
      <c r="EZ38" s="158"/>
      <c r="FA38" s="158"/>
      <c r="FB38" s="158"/>
      <c r="FC38" s="158"/>
      <c r="FD38" s="158"/>
      <c r="FE38" s="158"/>
      <c r="FF38" s="158"/>
      <c r="FG38" s="158"/>
      <c r="FH38" s="158"/>
      <c r="FI38" s="158"/>
      <c r="FJ38" s="158"/>
      <c r="FK38" s="158"/>
      <c r="FL38" s="158"/>
      <c r="FM38" s="158"/>
      <c r="FN38" s="158"/>
      <c r="FO38" s="158"/>
      <c r="FP38" s="158"/>
      <c r="FQ38" s="158"/>
      <c r="FR38" s="158"/>
      <c r="FS38" s="158"/>
      <c r="FT38" s="158"/>
      <c r="FU38" s="158"/>
      <c r="FV38" s="158"/>
      <c r="FW38" s="158"/>
      <c r="FX38" s="158"/>
      <c r="FY38" s="158"/>
      <c r="FZ38" s="158"/>
      <c r="GA38" s="158"/>
      <c r="GB38" s="158"/>
      <c r="GC38" s="158"/>
      <c r="GD38" s="160"/>
      <c r="GE38" s="160"/>
      <c r="GF38" s="160"/>
      <c r="GG38" s="160"/>
      <c r="GH38" s="160"/>
      <c r="GI38" s="160"/>
      <c r="GJ38" s="160"/>
      <c r="GK38" s="160"/>
      <c r="GL38" s="160">
        <v>10.741128564562583</v>
      </c>
      <c r="GM38" s="157"/>
      <c r="GN38" s="160"/>
      <c r="GO38" s="160"/>
      <c r="GP38" s="144"/>
    </row>
    <row r="39" spans="1:198" x14ac:dyDescent="0.25">
      <c r="A39" s="159" t="s">
        <v>743</v>
      </c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8"/>
      <c r="AQ39" s="158"/>
      <c r="AR39" s="158"/>
      <c r="AS39" s="158"/>
      <c r="AT39" s="158"/>
      <c r="AU39" s="158"/>
      <c r="AV39" s="158"/>
      <c r="AW39" s="158"/>
      <c r="AX39" s="158"/>
      <c r="AY39" s="158"/>
      <c r="AZ39" s="158"/>
      <c r="BA39" s="158"/>
      <c r="BB39" s="158"/>
      <c r="BC39" s="158"/>
      <c r="BD39" s="158"/>
      <c r="BE39" s="158"/>
      <c r="BF39" s="158"/>
      <c r="BG39" s="158"/>
      <c r="BH39" s="158"/>
      <c r="BI39" s="158"/>
      <c r="BJ39" s="158"/>
      <c r="BK39" s="158"/>
      <c r="BL39" s="158"/>
      <c r="BM39" s="158"/>
      <c r="BN39" s="158"/>
      <c r="BO39" s="158"/>
      <c r="BP39" s="158"/>
      <c r="BQ39" s="158"/>
      <c r="BR39" s="158"/>
      <c r="BS39" s="158"/>
      <c r="BT39" s="158"/>
      <c r="BU39" s="158"/>
      <c r="BV39" s="158"/>
      <c r="BW39" s="158"/>
      <c r="BX39" s="158"/>
      <c r="BY39" s="158"/>
      <c r="BZ39" s="158"/>
      <c r="CA39" s="158"/>
      <c r="CB39" s="158"/>
      <c r="CC39" s="158"/>
      <c r="CD39" s="158"/>
      <c r="CE39" s="158"/>
      <c r="CF39" s="158"/>
      <c r="CG39" s="158"/>
      <c r="CH39" s="158"/>
      <c r="CI39" s="158"/>
      <c r="CJ39" s="158"/>
      <c r="CK39" s="158"/>
      <c r="CL39" s="158"/>
      <c r="CM39" s="158"/>
      <c r="CN39" s="158"/>
      <c r="CO39" s="158"/>
      <c r="CP39" s="158"/>
      <c r="CQ39" s="158"/>
      <c r="CR39" s="158"/>
      <c r="CS39" s="158"/>
      <c r="CT39" s="158"/>
      <c r="CU39" s="158"/>
      <c r="CV39" s="158"/>
      <c r="CW39" s="158"/>
      <c r="CX39" s="158"/>
      <c r="CY39" s="158"/>
      <c r="CZ39" s="158"/>
      <c r="DA39" s="158"/>
      <c r="DB39" s="158"/>
      <c r="DC39" s="158"/>
      <c r="DD39" s="158"/>
      <c r="DE39" s="158"/>
      <c r="DF39" s="158"/>
      <c r="DG39" s="158"/>
      <c r="DH39" s="158">
        <v>1.2872523742810775</v>
      </c>
      <c r="DI39" s="158"/>
      <c r="DJ39" s="158"/>
      <c r="DK39" s="158"/>
      <c r="DL39" s="158"/>
      <c r="DM39" s="158"/>
      <c r="DN39" s="158"/>
      <c r="DO39" s="158"/>
      <c r="DP39" s="158"/>
      <c r="DQ39" s="158"/>
      <c r="DR39" s="158"/>
      <c r="DS39" s="158"/>
      <c r="DT39" s="158"/>
      <c r="DU39" s="158"/>
      <c r="DV39" s="158"/>
      <c r="DW39" s="158"/>
      <c r="DX39" s="158"/>
      <c r="DY39" s="158"/>
      <c r="DZ39" s="158"/>
      <c r="EA39" s="158"/>
      <c r="EB39" s="158"/>
      <c r="EC39" s="158"/>
      <c r="ED39" s="158"/>
      <c r="EE39" s="158"/>
      <c r="EF39" s="158"/>
      <c r="EG39" s="158"/>
      <c r="EH39" s="158"/>
      <c r="EI39" s="158"/>
      <c r="EJ39" s="158"/>
      <c r="EK39" s="158"/>
      <c r="EL39" s="158"/>
      <c r="EM39" s="158"/>
      <c r="EN39" s="158"/>
      <c r="EO39" s="158"/>
      <c r="EP39" s="158"/>
      <c r="EQ39" s="158"/>
      <c r="ER39" s="158"/>
      <c r="ES39" s="158"/>
      <c r="ET39" s="158"/>
      <c r="EU39" s="158"/>
      <c r="EV39" s="158"/>
      <c r="EW39" s="158"/>
      <c r="EX39" s="158"/>
      <c r="EY39" s="158"/>
      <c r="EZ39" s="158"/>
      <c r="FA39" s="158"/>
      <c r="FB39" s="158"/>
      <c r="FC39" s="158"/>
      <c r="FD39" s="158"/>
      <c r="FE39" s="158"/>
      <c r="FF39" s="158"/>
      <c r="FG39" s="158"/>
      <c r="FH39" s="158"/>
      <c r="FI39" s="158"/>
      <c r="FJ39" s="158"/>
      <c r="FK39" s="158"/>
      <c r="FL39" s="158"/>
      <c r="FM39" s="158"/>
      <c r="FN39" s="158"/>
      <c r="FO39" s="158"/>
      <c r="FP39" s="158"/>
      <c r="FQ39" s="158"/>
      <c r="FR39" s="158"/>
      <c r="FS39" s="158"/>
      <c r="FT39" s="158"/>
      <c r="FU39" s="158"/>
      <c r="FV39" s="158"/>
      <c r="FW39" s="158"/>
      <c r="FX39" s="158"/>
      <c r="FY39" s="158"/>
      <c r="FZ39" s="158"/>
      <c r="GA39" s="158"/>
      <c r="GB39" s="158"/>
      <c r="GC39" s="158"/>
      <c r="GD39" s="160"/>
      <c r="GE39" s="160"/>
      <c r="GF39" s="160"/>
      <c r="GG39" s="160"/>
      <c r="GH39" s="160"/>
      <c r="GI39" s="160"/>
      <c r="GJ39" s="160"/>
      <c r="GK39" s="160"/>
      <c r="GL39" s="160">
        <v>1.2872523742810775</v>
      </c>
      <c r="GM39" s="157"/>
      <c r="GN39" s="160"/>
      <c r="GO39" s="160"/>
      <c r="GP39" s="144"/>
    </row>
    <row r="40" spans="1:198" x14ac:dyDescent="0.25">
      <c r="A40" s="159" t="s">
        <v>744</v>
      </c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8"/>
      <c r="AQ40" s="158"/>
      <c r="AR40" s="158"/>
      <c r="AS40" s="158"/>
      <c r="AT40" s="158"/>
      <c r="AU40" s="158"/>
      <c r="AV40" s="158"/>
      <c r="AW40" s="158"/>
      <c r="AX40" s="158"/>
      <c r="AY40" s="158"/>
      <c r="AZ40" s="158"/>
      <c r="BA40" s="158"/>
      <c r="BB40" s="158"/>
      <c r="BC40" s="158"/>
      <c r="BD40" s="158"/>
      <c r="BE40" s="158"/>
      <c r="BF40" s="158"/>
      <c r="BG40" s="158"/>
      <c r="BH40" s="158"/>
      <c r="BI40" s="158"/>
      <c r="BJ40" s="158"/>
      <c r="BK40" s="158"/>
      <c r="BL40" s="158"/>
      <c r="BM40" s="158"/>
      <c r="BN40" s="158"/>
      <c r="BO40" s="158"/>
      <c r="BP40" s="158"/>
      <c r="BQ40" s="158"/>
      <c r="BR40" s="158"/>
      <c r="BS40" s="158"/>
      <c r="BT40" s="158"/>
      <c r="BU40" s="158"/>
      <c r="BV40" s="158"/>
      <c r="BW40" s="158"/>
      <c r="BX40" s="158"/>
      <c r="BY40" s="158"/>
      <c r="BZ40" s="158"/>
      <c r="CA40" s="158"/>
      <c r="CB40" s="158"/>
      <c r="CC40" s="158"/>
      <c r="CD40" s="158"/>
      <c r="CE40" s="158"/>
      <c r="CF40" s="158"/>
      <c r="CG40" s="158"/>
      <c r="CH40" s="158"/>
      <c r="CI40" s="158"/>
      <c r="CJ40" s="158"/>
      <c r="CK40" s="158"/>
      <c r="CL40" s="158"/>
      <c r="CM40" s="158"/>
      <c r="CN40" s="158"/>
      <c r="CO40" s="158"/>
      <c r="CP40" s="158"/>
      <c r="CQ40" s="158"/>
      <c r="CR40" s="158"/>
      <c r="CS40" s="158"/>
      <c r="CT40" s="158"/>
      <c r="CU40" s="158"/>
      <c r="CV40" s="158"/>
      <c r="CW40" s="158"/>
      <c r="CX40" s="158"/>
      <c r="CY40" s="158"/>
      <c r="CZ40" s="158"/>
      <c r="DA40" s="158"/>
      <c r="DB40" s="158"/>
      <c r="DC40" s="158"/>
      <c r="DD40" s="158"/>
      <c r="DE40" s="158"/>
      <c r="DF40" s="158"/>
      <c r="DG40" s="158"/>
      <c r="DH40" s="158"/>
      <c r="DI40" s="158">
        <v>35.135359134763632</v>
      </c>
      <c r="DJ40" s="158"/>
      <c r="DK40" s="158"/>
      <c r="DL40" s="158"/>
      <c r="DM40" s="158"/>
      <c r="DN40" s="158"/>
      <c r="DO40" s="158"/>
      <c r="DP40" s="158"/>
      <c r="DQ40" s="158"/>
      <c r="DR40" s="158"/>
      <c r="DS40" s="158"/>
      <c r="DT40" s="158"/>
      <c r="DU40" s="158"/>
      <c r="DV40" s="158"/>
      <c r="DW40" s="158"/>
      <c r="DX40" s="158"/>
      <c r="DY40" s="158"/>
      <c r="DZ40" s="158"/>
      <c r="EA40" s="158"/>
      <c r="EB40" s="158"/>
      <c r="EC40" s="158"/>
      <c r="ED40" s="158"/>
      <c r="EE40" s="158"/>
      <c r="EF40" s="158"/>
      <c r="EG40" s="158"/>
      <c r="EH40" s="158"/>
      <c r="EI40" s="158"/>
      <c r="EJ40" s="158"/>
      <c r="EK40" s="158"/>
      <c r="EL40" s="158"/>
      <c r="EM40" s="158"/>
      <c r="EN40" s="158"/>
      <c r="EO40" s="158"/>
      <c r="EP40" s="158"/>
      <c r="EQ40" s="158"/>
      <c r="ER40" s="158"/>
      <c r="ES40" s="158"/>
      <c r="ET40" s="158"/>
      <c r="EU40" s="158"/>
      <c r="EV40" s="158"/>
      <c r="EW40" s="158"/>
      <c r="EX40" s="158"/>
      <c r="EY40" s="158"/>
      <c r="EZ40" s="158"/>
      <c r="FA40" s="158"/>
      <c r="FB40" s="158"/>
      <c r="FC40" s="158"/>
      <c r="FD40" s="158"/>
      <c r="FE40" s="158"/>
      <c r="FF40" s="158"/>
      <c r="FG40" s="158"/>
      <c r="FH40" s="158"/>
      <c r="FI40" s="158"/>
      <c r="FJ40" s="158"/>
      <c r="FK40" s="158"/>
      <c r="FL40" s="158"/>
      <c r="FM40" s="158"/>
      <c r="FN40" s="158"/>
      <c r="FO40" s="158"/>
      <c r="FP40" s="158"/>
      <c r="FQ40" s="158"/>
      <c r="FR40" s="158"/>
      <c r="FS40" s="158"/>
      <c r="FT40" s="158"/>
      <c r="FU40" s="158"/>
      <c r="FV40" s="158"/>
      <c r="FW40" s="158"/>
      <c r="FX40" s="158"/>
      <c r="FY40" s="158"/>
      <c r="FZ40" s="158"/>
      <c r="GA40" s="158"/>
      <c r="GB40" s="158"/>
      <c r="GC40" s="158"/>
      <c r="GD40" s="160"/>
      <c r="GE40" s="160"/>
      <c r="GF40" s="160"/>
      <c r="GG40" s="160"/>
      <c r="GH40" s="160"/>
      <c r="GI40" s="160"/>
      <c r="GJ40" s="160"/>
      <c r="GK40" s="160"/>
      <c r="GL40" s="160">
        <v>35.135359134763632</v>
      </c>
      <c r="GM40" s="157"/>
      <c r="GN40" s="160"/>
      <c r="GO40" s="160"/>
      <c r="GP40" s="144"/>
    </row>
    <row r="41" spans="1:198" x14ac:dyDescent="0.25">
      <c r="A41" s="159" t="s">
        <v>347</v>
      </c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8"/>
      <c r="AQ41" s="158"/>
      <c r="AR41" s="158"/>
      <c r="AS41" s="158"/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8"/>
      <c r="BG41" s="158"/>
      <c r="BH41" s="158"/>
      <c r="BI41" s="158"/>
      <c r="BJ41" s="158"/>
      <c r="BK41" s="158"/>
      <c r="BL41" s="158"/>
      <c r="BM41" s="158"/>
      <c r="BN41" s="158"/>
      <c r="BO41" s="158"/>
      <c r="BP41" s="158"/>
      <c r="BQ41" s="158"/>
      <c r="BR41" s="158"/>
      <c r="BS41" s="158"/>
      <c r="BT41" s="158"/>
      <c r="BU41" s="158"/>
      <c r="BV41" s="158"/>
      <c r="BW41" s="158"/>
      <c r="BX41" s="158"/>
      <c r="BY41" s="158"/>
      <c r="BZ41" s="158"/>
      <c r="CA41" s="158"/>
      <c r="CB41" s="158"/>
      <c r="CC41" s="158"/>
      <c r="CD41" s="158"/>
      <c r="CE41" s="158"/>
      <c r="CF41" s="158"/>
      <c r="CG41" s="158"/>
      <c r="CH41" s="158"/>
      <c r="CI41" s="158"/>
      <c r="CJ41" s="158"/>
      <c r="CK41" s="158"/>
      <c r="CL41" s="158"/>
      <c r="CM41" s="158"/>
      <c r="CN41" s="158"/>
      <c r="CO41" s="158"/>
      <c r="CP41" s="158"/>
      <c r="CQ41" s="158"/>
      <c r="CR41" s="158"/>
      <c r="CS41" s="158"/>
      <c r="CT41" s="158"/>
      <c r="CU41" s="158"/>
      <c r="CV41" s="158"/>
      <c r="CW41" s="158"/>
      <c r="CX41" s="158"/>
      <c r="CY41" s="158"/>
      <c r="CZ41" s="158"/>
      <c r="DA41" s="158"/>
      <c r="DB41" s="158"/>
      <c r="DC41" s="158"/>
      <c r="DD41" s="158"/>
      <c r="DE41" s="158"/>
      <c r="DF41" s="158"/>
      <c r="DG41" s="158"/>
      <c r="DH41" s="158"/>
      <c r="DI41" s="158"/>
      <c r="DJ41" s="158">
        <v>119.60650762021736</v>
      </c>
      <c r="DK41" s="158"/>
      <c r="DL41" s="158"/>
      <c r="DM41" s="158"/>
      <c r="DN41" s="158"/>
      <c r="DO41" s="158"/>
      <c r="DP41" s="158"/>
      <c r="DQ41" s="158"/>
      <c r="DR41" s="158"/>
      <c r="DS41" s="158"/>
      <c r="DT41" s="158"/>
      <c r="DU41" s="158"/>
      <c r="DV41" s="158"/>
      <c r="DW41" s="158"/>
      <c r="DX41" s="158"/>
      <c r="DY41" s="158"/>
      <c r="DZ41" s="158"/>
      <c r="EA41" s="158"/>
      <c r="EB41" s="158"/>
      <c r="EC41" s="158"/>
      <c r="ED41" s="158"/>
      <c r="EE41" s="158"/>
      <c r="EF41" s="158"/>
      <c r="EG41" s="158"/>
      <c r="EH41" s="158"/>
      <c r="EI41" s="158"/>
      <c r="EJ41" s="158"/>
      <c r="EK41" s="158"/>
      <c r="EL41" s="158"/>
      <c r="EM41" s="158"/>
      <c r="EN41" s="158"/>
      <c r="EO41" s="158"/>
      <c r="EP41" s="158"/>
      <c r="EQ41" s="158"/>
      <c r="ER41" s="158"/>
      <c r="ES41" s="158"/>
      <c r="ET41" s="158"/>
      <c r="EU41" s="158"/>
      <c r="EV41" s="158"/>
      <c r="EW41" s="158"/>
      <c r="EX41" s="158"/>
      <c r="EY41" s="158"/>
      <c r="EZ41" s="158"/>
      <c r="FA41" s="158"/>
      <c r="FB41" s="158"/>
      <c r="FC41" s="158"/>
      <c r="FD41" s="158"/>
      <c r="FE41" s="158"/>
      <c r="FF41" s="158"/>
      <c r="FG41" s="158"/>
      <c r="FH41" s="158"/>
      <c r="FI41" s="158"/>
      <c r="FJ41" s="158"/>
      <c r="FK41" s="158"/>
      <c r="FL41" s="158"/>
      <c r="FM41" s="158"/>
      <c r="FN41" s="158"/>
      <c r="FO41" s="158"/>
      <c r="FP41" s="158"/>
      <c r="FQ41" s="158"/>
      <c r="FR41" s="158"/>
      <c r="FS41" s="158"/>
      <c r="FT41" s="158"/>
      <c r="FU41" s="158"/>
      <c r="FV41" s="158"/>
      <c r="FW41" s="158"/>
      <c r="FX41" s="158"/>
      <c r="FY41" s="158"/>
      <c r="FZ41" s="158"/>
      <c r="GA41" s="158"/>
      <c r="GB41" s="158"/>
      <c r="GC41" s="158"/>
      <c r="GD41" s="160"/>
      <c r="GE41" s="160"/>
      <c r="GF41" s="160"/>
      <c r="GG41" s="160"/>
      <c r="GH41" s="160"/>
      <c r="GI41" s="160"/>
      <c r="GJ41" s="160"/>
      <c r="GK41" s="160"/>
      <c r="GL41" s="160">
        <v>119.60650762021736</v>
      </c>
      <c r="GM41" s="157"/>
      <c r="GN41" s="160"/>
      <c r="GO41" s="160"/>
      <c r="GP41" s="144"/>
    </row>
    <row r="42" spans="1:198" x14ac:dyDescent="0.25">
      <c r="A42" s="159" t="s">
        <v>11</v>
      </c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8"/>
      <c r="AQ42" s="158"/>
      <c r="AR42" s="158"/>
      <c r="AS42" s="158"/>
      <c r="AT42" s="158"/>
      <c r="AU42" s="158"/>
      <c r="AV42" s="158"/>
      <c r="AW42" s="158"/>
      <c r="AX42" s="158"/>
      <c r="AY42" s="158"/>
      <c r="AZ42" s="158"/>
      <c r="BA42" s="158"/>
      <c r="BB42" s="158"/>
      <c r="BC42" s="158"/>
      <c r="BD42" s="158"/>
      <c r="BE42" s="158"/>
      <c r="BF42" s="158"/>
      <c r="BG42" s="158"/>
      <c r="BH42" s="158"/>
      <c r="BI42" s="158"/>
      <c r="BJ42" s="158"/>
      <c r="BK42" s="158"/>
      <c r="BL42" s="158"/>
      <c r="BM42" s="158"/>
      <c r="BN42" s="158"/>
      <c r="BO42" s="158"/>
      <c r="BP42" s="158"/>
      <c r="BQ42" s="158"/>
      <c r="BR42" s="158"/>
      <c r="BS42" s="158"/>
      <c r="BT42" s="158"/>
      <c r="BU42" s="158"/>
      <c r="BV42" s="158"/>
      <c r="BW42" s="158"/>
      <c r="BX42" s="158"/>
      <c r="BY42" s="158"/>
      <c r="BZ42" s="158"/>
      <c r="CA42" s="158"/>
      <c r="CB42" s="158"/>
      <c r="CC42" s="158"/>
      <c r="CD42" s="158"/>
      <c r="CE42" s="158"/>
      <c r="CF42" s="158"/>
      <c r="CG42" s="158"/>
      <c r="CH42" s="158"/>
      <c r="CI42" s="158"/>
      <c r="CJ42" s="158"/>
      <c r="CK42" s="158"/>
      <c r="CL42" s="158"/>
      <c r="CM42" s="158"/>
      <c r="CN42" s="158"/>
      <c r="CO42" s="158"/>
      <c r="CP42" s="158"/>
      <c r="CQ42" s="158"/>
      <c r="CR42" s="158"/>
      <c r="CS42" s="158"/>
      <c r="CT42" s="158"/>
      <c r="CU42" s="158"/>
      <c r="CV42" s="158"/>
      <c r="CW42" s="158"/>
      <c r="CX42" s="158"/>
      <c r="CY42" s="158"/>
      <c r="CZ42" s="158"/>
      <c r="DA42" s="158"/>
      <c r="DB42" s="158"/>
      <c r="DC42" s="158"/>
      <c r="DD42" s="158"/>
      <c r="DE42" s="158"/>
      <c r="DF42" s="158"/>
      <c r="DG42" s="158"/>
      <c r="DH42" s="158"/>
      <c r="DI42" s="158"/>
      <c r="DJ42" s="158"/>
      <c r="DK42" s="158">
        <v>44.59842302661675</v>
      </c>
      <c r="DL42" s="158"/>
      <c r="DM42" s="158"/>
      <c r="DN42" s="158"/>
      <c r="DO42" s="158"/>
      <c r="DP42" s="158"/>
      <c r="DQ42" s="158"/>
      <c r="DR42" s="158"/>
      <c r="DS42" s="158"/>
      <c r="DT42" s="158"/>
      <c r="DU42" s="158"/>
      <c r="DV42" s="158"/>
      <c r="DW42" s="158"/>
      <c r="DX42" s="158"/>
      <c r="DY42" s="158"/>
      <c r="DZ42" s="158"/>
      <c r="EA42" s="158"/>
      <c r="EB42" s="158"/>
      <c r="EC42" s="158"/>
      <c r="ED42" s="158"/>
      <c r="EE42" s="158"/>
      <c r="EF42" s="158"/>
      <c r="EG42" s="158"/>
      <c r="EH42" s="158"/>
      <c r="EI42" s="158"/>
      <c r="EJ42" s="158"/>
      <c r="EK42" s="158"/>
      <c r="EL42" s="158"/>
      <c r="EM42" s="158"/>
      <c r="EN42" s="158"/>
      <c r="EO42" s="158"/>
      <c r="EP42" s="158"/>
      <c r="EQ42" s="158"/>
      <c r="ER42" s="158"/>
      <c r="ES42" s="158"/>
      <c r="ET42" s="158"/>
      <c r="EU42" s="158"/>
      <c r="EV42" s="158"/>
      <c r="EW42" s="158"/>
      <c r="EX42" s="158"/>
      <c r="EY42" s="158"/>
      <c r="EZ42" s="158"/>
      <c r="FA42" s="158"/>
      <c r="FB42" s="158"/>
      <c r="FC42" s="158"/>
      <c r="FD42" s="158"/>
      <c r="FE42" s="158"/>
      <c r="FF42" s="158"/>
      <c r="FG42" s="158"/>
      <c r="FH42" s="158"/>
      <c r="FI42" s="158"/>
      <c r="FJ42" s="158"/>
      <c r="FK42" s="158"/>
      <c r="FL42" s="158"/>
      <c r="FM42" s="158"/>
      <c r="FN42" s="158"/>
      <c r="FO42" s="158"/>
      <c r="FP42" s="158"/>
      <c r="FQ42" s="158"/>
      <c r="FR42" s="158"/>
      <c r="FS42" s="158"/>
      <c r="FT42" s="158"/>
      <c r="FU42" s="158"/>
      <c r="FV42" s="158"/>
      <c r="FW42" s="158"/>
      <c r="FX42" s="158"/>
      <c r="FY42" s="158"/>
      <c r="FZ42" s="158"/>
      <c r="GA42" s="158"/>
      <c r="GB42" s="158"/>
      <c r="GC42" s="158"/>
      <c r="GD42" s="160"/>
      <c r="GE42" s="160"/>
      <c r="GF42" s="160"/>
      <c r="GG42" s="160"/>
      <c r="GH42" s="160"/>
      <c r="GI42" s="160"/>
      <c r="GJ42" s="160"/>
      <c r="GK42" s="160"/>
      <c r="GL42" s="160">
        <v>44.59842302661675</v>
      </c>
      <c r="GM42" s="157"/>
      <c r="GN42" s="160"/>
      <c r="GO42" s="160"/>
      <c r="GP42" s="144"/>
    </row>
    <row r="43" spans="1:198" x14ac:dyDescent="0.25">
      <c r="A43" s="159" t="s">
        <v>348</v>
      </c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8"/>
      <c r="AQ43" s="158"/>
      <c r="AR43" s="158"/>
      <c r="AS43" s="158"/>
      <c r="AT43" s="158"/>
      <c r="AU43" s="158"/>
      <c r="AV43" s="158"/>
      <c r="AW43" s="158"/>
      <c r="AX43" s="158"/>
      <c r="AY43" s="158"/>
      <c r="AZ43" s="158"/>
      <c r="BA43" s="158"/>
      <c r="BB43" s="158"/>
      <c r="BC43" s="158"/>
      <c r="BD43" s="158"/>
      <c r="BE43" s="158"/>
      <c r="BF43" s="158"/>
      <c r="BG43" s="158"/>
      <c r="BH43" s="158"/>
      <c r="BI43" s="158"/>
      <c r="BJ43" s="158"/>
      <c r="BK43" s="158"/>
      <c r="BL43" s="158"/>
      <c r="BM43" s="158"/>
      <c r="BN43" s="158"/>
      <c r="BO43" s="158"/>
      <c r="BP43" s="158"/>
      <c r="BQ43" s="158"/>
      <c r="BR43" s="158"/>
      <c r="BS43" s="158"/>
      <c r="BT43" s="158"/>
      <c r="BU43" s="158"/>
      <c r="BV43" s="158"/>
      <c r="BW43" s="158"/>
      <c r="BX43" s="158"/>
      <c r="BY43" s="158"/>
      <c r="BZ43" s="158"/>
      <c r="CA43" s="158"/>
      <c r="CB43" s="158"/>
      <c r="CC43" s="158"/>
      <c r="CD43" s="158"/>
      <c r="CE43" s="158"/>
      <c r="CF43" s="158"/>
      <c r="CG43" s="158"/>
      <c r="CH43" s="158"/>
      <c r="CI43" s="158"/>
      <c r="CJ43" s="158"/>
      <c r="CK43" s="158"/>
      <c r="CL43" s="158"/>
      <c r="CM43" s="158"/>
      <c r="CN43" s="158"/>
      <c r="CO43" s="158"/>
      <c r="CP43" s="158"/>
      <c r="CQ43" s="158"/>
      <c r="CR43" s="158"/>
      <c r="CS43" s="158"/>
      <c r="CT43" s="158"/>
      <c r="CU43" s="158"/>
      <c r="CV43" s="158"/>
      <c r="CW43" s="158"/>
      <c r="CX43" s="158"/>
      <c r="CY43" s="158"/>
      <c r="CZ43" s="158"/>
      <c r="DA43" s="158"/>
      <c r="DB43" s="158"/>
      <c r="DC43" s="158"/>
      <c r="DD43" s="158"/>
      <c r="DE43" s="158"/>
      <c r="DF43" s="158"/>
      <c r="DG43" s="158"/>
      <c r="DH43" s="158"/>
      <c r="DI43" s="158"/>
      <c r="DJ43" s="158"/>
      <c r="DK43" s="158"/>
      <c r="DL43" s="158">
        <v>46.484546970993264</v>
      </c>
      <c r="DM43" s="158"/>
      <c r="DN43" s="158"/>
      <c r="DO43" s="158"/>
      <c r="DP43" s="158"/>
      <c r="DQ43" s="158"/>
      <c r="DR43" s="158"/>
      <c r="DS43" s="158"/>
      <c r="DT43" s="158"/>
      <c r="DU43" s="158"/>
      <c r="DV43" s="158"/>
      <c r="DW43" s="158"/>
      <c r="DX43" s="158"/>
      <c r="DY43" s="158"/>
      <c r="DZ43" s="158"/>
      <c r="EA43" s="158"/>
      <c r="EB43" s="158"/>
      <c r="EC43" s="158"/>
      <c r="ED43" s="158"/>
      <c r="EE43" s="158"/>
      <c r="EF43" s="158"/>
      <c r="EG43" s="158"/>
      <c r="EH43" s="158"/>
      <c r="EI43" s="158"/>
      <c r="EJ43" s="158"/>
      <c r="EK43" s="158"/>
      <c r="EL43" s="158"/>
      <c r="EM43" s="158"/>
      <c r="EN43" s="158"/>
      <c r="EO43" s="158"/>
      <c r="EP43" s="158"/>
      <c r="EQ43" s="158"/>
      <c r="ER43" s="158"/>
      <c r="ES43" s="158"/>
      <c r="ET43" s="158"/>
      <c r="EU43" s="158"/>
      <c r="EV43" s="158"/>
      <c r="EW43" s="158"/>
      <c r="EX43" s="158"/>
      <c r="EY43" s="158"/>
      <c r="EZ43" s="158"/>
      <c r="FA43" s="158"/>
      <c r="FB43" s="158"/>
      <c r="FC43" s="158"/>
      <c r="FD43" s="158"/>
      <c r="FE43" s="158"/>
      <c r="FF43" s="158"/>
      <c r="FG43" s="158"/>
      <c r="FH43" s="158"/>
      <c r="FI43" s="158"/>
      <c r="FJ43" s="158"/>
      <c r="FK43" s="158"/>
      <c r="FL43" s="158"/>
      <c r="FM43" s="158"/>
      <c r="FN43" s="158"/>
      <c r="FO43" s="158"/>
      <c r="FP43" s="158"/>
      <c r="FQ43" s="158"/>
      <c r="FR43" s="158"/>
      <c r="FS43" s="158"/>
      <c r="FT43" s="158"/>
      <c r="FU43" s="158"/>
      <c r="FV43" s="158"/>
      <c r="FW43" s="158"/>
      <c r="FX43" s="158"/>
      <c r="FY43" s="158"/>
      <c r="FZ43" s="158"/>
      <c r="GA43" s="158"/>
      <c r="GB43" s="158"/>
      <c r="GC43" s="158"/>
      <c r="GD43" s="160"/>
      <c r="GE43" s="160"/>
      <c r="GF43" s="160"/>
      <c r="GG43" s="160"/>
      <c r="GH43" s="160"/>
      <c r="GI43" s="160"/>
      <c r="GJ43" s="160"/>
      <c r="GK43" s="160"/>
      <c r="GL43" s="160">
        <v>46.484546970993264</v>
      </c>
      <c r="GM43" s="157"/>
      <c r="GN43" s="160"/>
      <c r="GO43" s="160"/>
      <c r="GP43" s="144"/>
    </row>
    <row r="44" spans="1:198" x14ac:dyDescent="0.25">
      <c r="A44" s="159" t="s">
        <v>349</v>
      </c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8"/>
      <c r="AQ44" s="158"/>
      <c r="AR44" s="158"/>
      <c r="AS44" s="158"/>
      <c r="AT44" s="158"/>
      <c r="AU44" s="158"/>
      <c r="AV44" s="158"/>
      <c r="AW44" s="158"/>
      <c r="AX44" s="158"/>
      <c r="AY44" s="158"/>
      <c r="AZ44" s="158"/>
      <c r="BA44" s="158"/>
      <c r="BB44" s="158"/>
      <c r="BC44" s="158"/>
      <c r="BD44" s="158"/>
      <c r="BE44" s="158"/>
      <c r="BF44" s="158"/>
      <c r="BG44" s="158"/>
      <c r="BH44" s="158"/>
      <c r="BI44" s="158"/>
      <c r="BJ44" s="158"/>
      <c r="BK44" s="158"/>
      <c r="BL44" s="158"/>
      <c r="BM44" s="158"/>
      <c r="BN44" s="158"/>
      <c r="BO44" s="158"/>
      <c r="BP44" s="158"/>
      <c r="BQ44" s="158"/>
      <c r="BR44" s="158"/>
      <c r="BS44" s="158"/>
      <c r="BT44" s="158"/>
      <c r="BU44" s="158"/>
      <c r="BV44" s="158"/>
      <c r="BW44" s="158"/>
      <c r="BX44" s="158"/>
      <c r="BY44" s="158"/>
      <c r="BZ44" s="158"/>
      <c r="CA44" s="158"/>
      <c r="CB44" s="158"/>
      <c r="CC44" s="158"/>
      <c r="CD44" s="158"/>
      <c r="CE44" s="158"/>
      <c r="CF44" s="158"/>
      <c r="CG44" s="158"/>
      <c r="CH44" s="158"/>
      <c r="CI44" s="158"/>
      <c r="CJ44" s="158"/>
      <c r="CK44" s="158"/>
      <c r="CL44" s="158"/>
      <c r="CM44" s="158"/>
      <c r="CN44" s="158"/>
      <c r="CO44" s="158"/>
      <c r="CP44" s="158"/>
      <c r="CQ44" s="158"/>
      <c r="CR44" s="158"/>
      <c r="CS44" s="158"/>
      <c r="CT44" s="158"/>
      <c r="CU44" s="158"/>
      <c r="CV44" s="158"/>
      <c r="CW44" s="158"/>
      <c r="CX44" s="158"/>
      <c r="CY44" s="158"/>
      <c r="CZ44" s="158"/>
      <c r="DA44" s="158"/>
      <c r="DB44" s="158"/>
      <c r="DC44" s="158"/>
      <c r="DD44" s="158"/>
      <c r="DE44" s="158"/>
      <c r="DF44" s="158"/>
      <c r="DG44" s="158"/>
      <c r="DH44" s="158"/>
      <c r="DI44" s="158"/>
      <c r="DJ44" s="158"/>
      <c r="DK44" s="158"/>
      <c r="DL44" s="158"/>
      <c r="DM44" s="158">
        <v>13.609457374764563</v>
      </c>
      <c r="DN44" s="158"/>
      <c r="DO44" s="158"/>
      <c r="DP44" s="158"/>
      <c r="DQ44" s="158"/>
      <c r="DR44" s="158"/>
      <c r="DS44" s="158"/>
      <c r="DT44" s="158"/>
      <c r="DU44" s="158"/>
      <c r="DV44" s="158"/>
      <c r="DW44" s="158"/>
      <c r="DX44" s="158"/>
      <c r="DY44" s="158"/>
      <c r="DZ44" s="158"/>
      <c r="EA44" s="158"/>
      <c r="EB44" s="158"/>
      <c r="EC44" s="158"/>
      <c r="ED44" s="158"/>
      <c r="EE44" s="158"/>
      <c r="EF44" s="158"/>
      <c r="EG44" s="158"/>
      <c r="EH44" s="158"/>
      <c r="EI44" s="158"/>
      <c r="EJ44" s="158"/>
      <c r="EK44" s="158"/>
      <c r="EL44" s="158"/>
      <c r="EM44" s="158"/>
      <c r="EN44" s="158"/>
      <c r="EO44" s="158"/>
      <c r="EP44" s="158"/>
      <c r="EQ44" s="158"/>
      <c r="ER44" s="158"/>
      <c r="ES44" s="158"/>
      <c r="ET44" s="158"/>
      <c r="EU44" s="158"/>
      <c r="EV44" s="158"/>
      <c r="EW44" s="158"/>
      <c r="EX44" s="158"/>
      <c r="EY44" s="158"/>
      <c r="EZ44" s="158"/>
      <c r="FA44" s="158"/>
      <c r="FB44" s="158"/>
      <c r="FC44" s="158"/>
      <c r="FD44" s="158"/>
      <c r="FE44" s="158"/>
      <c r="FF44" s="158"/>
      <c r="FG44" s="158"/>
      <c r="FH44" s="158"/>
      <c r="FI44" s="158"/>
      <c r="FJ44" s="158"/>
      <c r="FK44" s="158"/>
      <c r="FL44" s="158"/>
      <c r="FM44" s="158"/>
      <c r="FN44" s="158"/>
      <c r="FO44" s="158"/>
      <c r="FP44" s="158"/>
      <c r="FQ44" s="158"/>
      <c r="FR44" s="158"/>
      <c r="FS44" s="158"/>
      <c r="FT44" s="158"/>
      <c r="FU44" s="158"/>
      <c r="FV44" s="158"/>
      <c r="FW44" s="158"/>
      <c r="FX44" s="158"/>
      <c r="FY44" s="158"/>
      <c r="FZ44" s="158"/>
      <c r="GA44" s="158"/>
      <c r="GB44" s="158"/>
      <c r="GC44" s="158"/>
      <c r="GD44" s="160"/>
      <c r="GE44" s="160"/>
      <c r="GF44" s="160"/>
      <c r="GG44" s="160"/>
      <c r="GH44" s="160"/>
      <c r="GI44" s="160"/>
      <c r="GJ44" s="160"/>
      <c r="GK44" s="160"/>
      <c r="GL44" s="160">
        <v>13.609457374764563</v>
      </c>
      <c r="GM44" s="157"/>
      <c r="GN44" s="160"/>
      <c r="GO44" s="160"/>
      <c r="GP44" s="144"/>
    </row>
    <row r="45" spans="1:198" x14ac:dyDescent="0.25">
      <c r="A45" s="159" t="s">
        <v>350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8"/>
      <c r="AQ45" s="158"/>
      <c r="AR45" s="158"/>
      <c r="AS45" s="158"/>
      <c r="AT45" s="158"/>
      <c r="AU45" s="158"/>
      <c r="AV45" s="158"/>
      <c r="AW45" s="158"/>
      <c r="AX45" s="158"/>
      <c r="AY45" s="158"/>
      <c r="AZ45" s="158"/>
      <c r="BA45" s="158"/>
      <c r="BB45" s="158"/>
      <c r="BC45" s="158"/>
      <c r="BD45" s="158"/>
      <c r="BE45" s="158"/>
      <c r="BF45" s="158"/>
      <c r="BG45" s="158"/>
      <c r="BH45" s="158"/>
      <c r="BI45" s="158"/>
      <c r="BJ45" s="158"/>
      <c r="BK45" s="158"/>
      <c r="BL45" s="158"/>
      <c r="BM45" s="158"/>
      <c r="BN45" s="158"/>
      <c r="BO45" s="158"/>
      <c r="BP45" s="158"/>
      <c r="BQ45" s="158"/>
      <c r="BR45" s="158"/>
      <c r="BS45" s="158"/>
      <c r="BT45" s="158"/>
      <c r="BU45" s="158"/>
      <c r="BV45" s="158"/>
      <c r="BW45" s="158"/>
      <c r="BX45" s="158"/>
      <c r="BY45" s="158"/>
      <c r="BZ45" s="158"/>
      <c r="CA45" s="158"/>
      <c r="CB45" s="158"/>
      <c r="CC45" s="158"/>
      <c r="CD45" s="158"/>
      <c r="CE45" s="158"/>
      <c r="CF45" s="158"/>
      <c r="CG45" s="158"/>
      <c r="CH45" s="158"/>
      <c r="CI45" s="158"/>
      <c r="CJ45" s="158"/>
      <c r="CK45" s="158"/>
      <c r="CL45" s="158"/>
      <c r="CM45" s="158"/>
      <c r="CN45" s="158"/>
      <c r="CO45" s="158"/>
      <c r="CP45" s="158"/>
      <c r="CQ45" s="158"/>
      <c r="CR45" s="158"/>
      <c r="CS45" s="158"/>
      <c r="CT45" s="158"/>
      <c r="CU45" s="158"/>
      <c r="CV45" s="158"/>
      <c r="CW45" s="158"/>
      <c r="CX45" s="158"/>
      <c r="CY45" s="158"/>
      <c r="CZ45" s="158"/>
      <c r="DA45" s="158"/>
      <c r="DB45" s="158"/>
      <c r="DC45" s="158"/>
      <c r="DD45" s="158"/>
      <c r="DE45" s="158"/>
      <c r="DF45" s="158"/>
      <c r="DG45" s="158"/>
      <c r="DH45" s="158"/>
      <c r="DI45" s="158"/>
      <c r="DJ45" s="158"/>
      <c r="DK45" s="158"/>
      <c r="DL45" s="158"/>
      <c r="DM45" s="158"/>
      <c r="DN45" s="158">
        <v>11.506589845518027</v>
      </c>
      <c r="DO45" s="158"/>
      <c r="DP45" s="158"/>
      <c r="DQ45" s="158"/>
      <c r="DR45" s="158"/>
      <c r="DS45" s="158"/>
      <c r="DT45" s="158"/>
      <c r="DU45" s="158"/>
      <c r="DV45" s="158"/>
      <c r="DW45" s="158"/>
      <c r="DX45" s="158"/>
      <c r="DY45" s="158"/>
      <c r="DZ45" s="158"/>
      <c r="EA45" s="158"/>
      <c r="EB45" s="158"/>
      <c r="EC45" s="158"/>
      <c r="ED45" s="158"/>
      <c r="EE45" s="158"/>
      <c r="EF45" s="158"/>
      <c r="EG45" s="158"/>
      <c r="EH45" s="158"/>
      <c r="EI45" s="158"/>
      <c r="EJ45" s="158"/>
      <c r="EK45" s="158"/>
      <c r="EL45" s="158"/>
      <c r="EM45" s="158"/>
      <c r="EN45" s="158"/>
      <c r="EO45" s="158"/>
      <c r="EP45" s="158"/>
      <c r="EQ45" s="158"/>
      <c r="ER45" s="158"/>
      <c r="ES45" s="158"/>
      <c r="ET45" s="158"/>
      <c r="EU45" s="158"/>
      <c r="EV45" s="158"/>
      <c r="EW45" s="158"/>
      <c r="EX45" s="158"/>
      <c r="EY45" s="158"/>
      <c r="EZ45" s="158"/>
      <c r="FA45" s="158"/>
      <c r="FB45" s="158"/>
      <c r="FC45" s="158"/>
      <c r="FD45" s="158"/>
      <c r="FE45" s="158"/>
      <c r="FF45" s="158"/>
      <c r="FG45" s="158"/>
      <c r="FH45" s="158"/>
      <c r="FI45" s="158"/>
      <c r="FJ45" s="158"/>
      <c r="FK45" s="158"/>
      <c r="FL45" s="158"/>
      <c r="FM45" s="158"/>
      <c r="FN45" s="158"/>
      <c r="FO45" s="158"/>
      <c r="FP45" s="158"/>
      <c r="FQ45" s="158"/>
      <c r="FR45" s="158"/>
      <c r="FS45" s="158"/>
      <c r="FT45" s="158"/>
      <c r="FU45" s="158"/>
      <c r="FV45" s="158"/>
      <c r="FW45" s="158"/>
      <c r="FX45" s="158"/>
      <c r="FY45" s="158"/>
      <c r="FZ45" s="158"/>
      <c r="GA45" s="158"/>
      <c r="GB45" s="158"/>
      <c r="GC45" s="158"/>
      <c r="GD45" s="160"/>
      <c r="GE45" s="160"/>
      <c r="GF45" s="160"/>
      <c r="GG45" s="160"/>
      <c r="GH45" s="160"/>
      <c r="GI45" s="160"/>
      <c r="GJ45" s="160"/>
      <c r="GK45" s="160"/>
      <c r="GL45" s="160">
        <v>11.506589845518027</v>
      </c>
      <c r="GM45" s="157"/>
      <c r="GN45" s="160"/>
      <c r="GO45" s="160"/>
      <c r="GP45" s="144"/>
    </row>
    <row r="46" spans="1:198" x14ac:dyDescent="0.25">
      <c r="A46" s="159" t="s">
        <v>351</v>
      </c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8"/>
      <c r="BN46" s="158"/>
      <c r="BO46" s="158"/>
      <c r="BP46" s="158"/>
      <c r="BQ46" s="158"/>
      <c r="BR46" s="158"/>
      <c r="BS46" s="158"/>
      <c r="BT46" s="158"/>
      <c r="BU46" s="158"/>
      <c r="BV46" s="158"/>
      <c r="BW46" s="158"/>
      <c r="BX46" s="158"/>
      <c r="BY46" s="158"/>
      <c r="BZ46" s="158"/>
      <c r="CA46" s="158"/>
      <c r="CB46" s="158"/>
      <c r="CC46" s="158"/>
      <c r="CD46" s="158"/>
      <c r="CE46" s="158"/>
      <c r="CF46" s="158"/>
      <c r="CG46" s="158"/>
      <c r="CH46" s="158"/>
      <c r="CI46" s="158"/>
      <c r="CJ46" s="158"/>
      <c r="CK46" s="158"/>
      <c r="CL46" s="158"/>
      <c r="CM46" s="158"/>
      <c r="CN46" s="158"/>
      <c r="CO46" s="158"/>
      <c r="CP46" s="158"/>
      <c r="CQ46" s="158"/>
      <c r="CR46" s="158"/>
      <c r="CS46" s="158"/>
      <c r="CT46" s="158"/>
      <c r="CU46" s="158"/>
      <c r="CV46" s="158"/>
      <c r="CW46" s="158"/>
      <c r="CX46" s="158"/>
      <c r="CY46" s="158"/>
      <c r="CZ46" s="158"/>
      <c r="DA46" s="158"/>
      <c r="DB46" s="158"/>
      <c r="DC46" s="158"/>
      <c r="DD46" s="158"/>
      <c r="DE46" s="158"/>
      <c r="DF46" s="158"/>
      <c r="DG46" s="158"/>
      <c r="DH46" s="158"/>
      <c r="DI46" s="158"/>
      <c r="DJ46" s="158"/>
      <c r="DK46" s="158"/>
      <c r="DL46" s="158"/>
      <c r="DM46" s="158"/>
      <c r="DN46" s="158"/>
      <c r="DO46" s="158">
        <v>65.905391920211741</v>
      </c>
      <c r="DP46" s="158"/>
      <c r="DQ46" s="158"/>
      <c r="DR46" s="158"/>
      <c r="DS46" s="158"/>
      <c r="DT46" s="158"/>
      <c r="DU46" s="158"/>
      <c r="DV46" s="158"/>
      <c r="DW46" s="158"/>
      <c r="DX46" s="158"/>
      <c r="DY46" s="158"/>
      <c r="DZ46" s="158"/>
      <c r="EA46" s="158"/>
      <c r="EB46" s="158"/>
      <c r="EC46" s="158"/>
      <c r="ED46" s="158"/>
      <c r="EE46" s="158"/>
      <c r="EF46" s="158"/>
      <c r="EG46" s="158"/>
      <c r="EH46" s="158"/>
      <c r="EI46" s="158"/>
      <c r="EJ46" s="158"/>
      <c r="EK46" s="158"/>
      <c r="EL46" s="158"/>
      <c r="EM46" s="158"/>
      <c r="EN46" s="158"/>
      <c r="EO46" s="158"/>
      <c r="EP46" s="158"/>
      <c r="EQ46" s="158"/>
      <c r="ER46" s="158"/>
      <c r="ES46" s="158"/>
      <c r="ET46" s="158"/>
      <c r="EU46" s="158"/>
      <c r="EV46" s="158"/>
      <c r="EW46" s="158"/>
      <c r="EX46" s="158"/>
      <c r="EY46" s="158"/>
      <c r="EZ46" s="158"/>
      <c r="FA46" s="158"/>
      <c r="FB46" s="158"/>
      <c r="FC46" s="158"/>
      <c r="FD46" s="158"/>
      <c r="FE46" s="158"/>
      <c r="FF46" s="158"/>
      <c r="FG46" s="158"/>
      <c r="FH46" s="158"/>
      <c r="FI46" s="158"/>
      <c r="FJ46" s="158"/>
      <c r="FK46" s="158"/>
      <c r="FL46" s="158"/>
      <c r="FM46" s="158"/>
      <c r="FN46" s="158"/>
      <c r="FO46" s="158"/>
      <c r="FP46" s="158"/>
      <c r="FQ46" s="158"/>
      <c r="FR46" s="158"/>
      <c r="FS46" s="158"/>
      <c r="FT46" s="158"/>
      <c r="FU46" s="158"/>
      <c r="FV46" s="158"/>
      <c r="FW46" s="158"/>
      <c r="FX46" s="158"/>
      <c r="FY46" s="158"/>
      <c r="FZ46" s="158"/>
      <c r="GA46" s="158"/>
      <c r="GB46" s="158"/>
      <c r="GC46" s="158"/>
      <c r="GD46" s="160"/>
      <c r="GE46" s="160"/>
      <c r="GF46" s="160"/>
      <c r="GG46" s="160"/>
      <c r="GH46" s="160"/>
      <c r="GI46" s="160"/>
      <c r="GJ46" s="160"/>
      <c r="GK46" s="160"/>
      <c r="GL46" s="160">
        <v>65.905391920211741</v>
      </c>
      <c r="GM46" s="157"/>
      <c r="GN46" s="160"/>
      <c r="GO46" s="160"/>
      <c r="GP46" s="144"/>
    </row>
    <row r="47" spans="1:198" x14ac:dyDescent="0.25">
      <c r="A47" s="159" t="s">
        <v>352</v>
      </c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8"/>
      <c r="BN47" s="158"/>
      <c r="BO47" s="158"/>
      <c r="BP47" s="158"/>
      <c r="BQ47" s="158"/>
      <c r="BR47" s="158"/>
      <c r="BS47" s="158"/>
      <c r="BT47" s="158"/>
      <c r="BU47" s="158"/>
      <c r="BV47" s="158"/>
      <c r="BW47" s="158"/>
      <c r="BX47" s="158"/>
      <c r="BY47" s="158"/>
      <c r="BZ47" s="158"/>
      <c r="CA47" s="158"/>
      <c r="CB47" s="158"/>
      <c r="CC47" s="158"/>
      <c r="CD47" s="158"/>
      <c r="CE47" s="158"/>
      <c r="CF47" s="158"/>
      <c r="CG47" s="158"/>
      <c r="CH47" s="158"/>
      <c r="CI47" s="158"/>
      <c r="CJ47" s="158"/>
      <c r="CK47" s="158"/>
      <c r="CL47" s="158"/>
      <c r="CM47" s="158"/>
      <c r="CN47" s="158"/>
      <c r="CO47" s="158"/>
      <c r="CP47" s="158"/>
      <c r="CQ47" s="158"/>
      <c r="CR47" s="158"/>
      <c r="CS47" s="158"/>
      <c r="CT47" s="158"/>
      <c r="CU47" s="158"/>
      <c r="CV47" s="158"/>
      <c r="CW47" s="158"/>
      <c r="CX47" s="158"/>
      <c r="CY47" s="158"/>
      <c r="CZ47" s="158"/>
      <c r="DA47" s="158"/>
      <c r="DB47" s="158"/>
      <c r="DC47" s="158"/>
      <c r="DD47" s="158"/>
      <c r="DE47" s="158"/>
      <c r="DF47" s="158"/>
      <c r="DG47" s="158"/>
      <c r="DH47" s="158"/>
      <c r="DI47" s="158"/>
      <c r="DJ47" s="158"/>
      <c r="DK47" s="158"/>
      <c r="DL47" s="158"/>
      <c r="DM47" s="158"/>
      <c r="DN47" s="158"/>
      <c r="DO47" s="158"/>
      <c r="DP47" s="158">
        <v>102.38623417613336</v>
      </c>
      <c r="DQ47" s="158"/>
      <c r="DR47" s="158"/>
      <c r="DS47" s="158"/>
      <c r="DT47" s="158"/>
      <c r="DU47" s="158"/>
      <c r="DV47" s="158"/>
      <c r="DW47" s="158"/>
      <c r="DX47" s="158"/>
      <c r="DY47" s="158"/>
      <c r="DZ47" s="158"/>
      <c r="EA47" s="158"/>
      <c r="EB47" s="158"/>
      <c r="EC47" s="158"/>
      <c r="ED47" s="158"/>
      <c r="EE47" s="158"/>
      <c r="EF47" s="158"/>
      <c r="EG47" s="158"/>
      <c r="EH47" s="158"/>
      <c r="EI47" s="158"/>
      <c r="EJ47" s="158"/>
      <c r="EK47" s="158"/>
      <c r="EL47" s="158"/>
      <c r="EM47" s="158"/>
      <c r="EN47" s="158"/>
      <c r="EO47" s="158"/>
      <c r="EP47" s="158"/>
      <c r="EQ47" s="158"/>
      <c r="ER47" s="158"/>
      <c r="ES47" s="158"/>
      <c r="ET47" s="158"/>
      <c r="EU47" s="158"/>
      <c r="EV47" s="158"/>
      <c r="EW47" s="158"/>
      <c r="EX47" s="158"/>
      <c r="EY47" s="158"/>
      <c r="EZ47" s="158"/>
      <c r="FA47" s="158"/>
      <c r="FB47" s="158"/>
      <c r="FC47" s="158"/>
      <c r="FD47" s="158"/>
      <c r="FE47" s="158"/>
      <c r="FF47" s="158"/>
      <c r="FG47" s="158"/>
      <c r="FH47" s="158"/>
      <c r="FI47" s="158"/>
      <c r="FJ47" s="158"/>
      <c r="FK47" s="158"/>
      <c r="FL47" s="158"/>
      <c r="FM47" s="158"/>
      <c r="FN47" s="158"/>
      <c r="FO47" s="158"/>
      <c r="FP47" s="158"/>
      <c r="FQ47" s="158"/>
      <c r="FR47" s="158"/>
      <c r="FS47" s="158"/>
      <c r="FT47" s="158"/>
      <c r="FU47" s="158"/>
      <c r="FV47" s="158"/>
      <c r="FW47" s="158"/>
      <c r="FX47" s="158"/>
      <c r="FY47" s="158"/>
      <c r="FZ47" s="158"/>
      <c r="GA47" s="158"/>
      <c r="GB47" s="158"/>
      <c r="GC47" s="158"/>
      <c r="GD47" s="160"/>
      <c r="GE47" s="160"/>
      <c r="GF47" s="160"/>
      <c r="GG47" s="160"/>
      <c r="GH47" s="160"/>
      <c r="GI47" s="160"/>
      <c r="GJ47" s="160"/>
      <c r="GK47" s="160"/>
      <c r="GL47" s="160">
        <v>102.38623417613336</v>
      </c>
      <c r="GM47" s="157"/>
      <c r="GN47" s="160"/>
      <c r="GO47" s="160"/>
      <c r="GP47" s="144"/>
    </row>
    <row r="48" spans="1:198" x14ac:dyDescent="0.25">
      <c r="A48" s="159" t="s">
        <v>353</v>
      </c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8"/>
      <c r="BN48" s="158"/>
      <c r="BO48" s="158"/>
      <c r="BP48" s="158"/>
      <c r="BQ48" s="158"/>
      <c r="BR48" s="158"/>
      <c r="BS48" s="158"/>
      <c r="BT48" s="158"/>
      <c r="BU48" s="158"/>
      <c r="BV48" s="158"/>
      <c r="BW48" s="158"/>
      <c r="BX48" s="158"/>
      <c r="BY48" s="158"/>
      <c r="BZ48" s="158"/>
      <c r="CA48" s="158"/>
      <c r="CB48" s="158"/>
      <c r="CC48" s="158"/>
      <c r="CD48" s="158"/>
      <c r="CE48" s="158"/>
      <c r="CF48" s="158"/>
      <c r="CG48" s="158"/>
      <c r="CH48" s="158"/>
      <c r="CI48" s="158"/>
      <c r="CJ48" s="158"/>
      <c r="CK48" s="158"/>
      <c r="CL48" s="158"/>
      <c r="CM48" s="158"/>
      <c r="CN48" s="158"/>
      <c r="CO48" s="158"/>
      <c r="CP48" s="158"/>
      <c r="CQ48" s="158"/>
      <c r="CR48" s="158"/>
      <c r="CS48" s="158"/>
      <c r="CT48" s="158"/>
      <c r="CU48" s="158"/>
      <c r="CV48" s="158"/>
      <c r="CW48" s="158"/>
      <c r="CX48" s="158"/>
      <c r="CY48" s="158"/>
      <c r="CZ48" s="158"/>
      <c r="DA48" s="158"/>
      <c r="DB48" s="158"/>
      <c r="DC48" s="158"/>
      <c r="DD48" s="158"/>
      <c r="DE48" s="158"/>
      <c r="DF48" s="158"/>
      <c r="DG48" s="158"/>
      <c r="DH48" s="158"/>
      <c r="DI48" s="158"/>
      <c r="DJ48" s="158"/>
      <c r="DK48" s="158"/>
      <c r="DL48" s="158"/>
      <c r="DM48" s="158"/>
      <c r="DN48" s="158"/>
      <c r="DO48" s="158"/>
      <c r="DP48" s="158"/>
      <c r="DQ48" s="158">
        <v>64.7630932084612</v>
      </c>
      <c r="DR48" s="158"/>
      <c r="DS48" s="158"/>
      <c r="DT48" s="158"/>
      <c r="DU48" s="158"/>
      <c r="DV48" s="158"/>
      <c r="DW48" s="158"/>
      <c r="DX48" s="158"/>
      <c r="DY48" s="158"/>
      <c r="DZ48" s="158"/>
      <c r="EA48" s="158"/>
      <c r="EB48" s="158"/>
      <c r="EC48" s="158"/>
      <c r="ED48" s="158"/>
      <c r="EE48" s="158"/>
      <c r="EF48" s="158"/>
      <c r="EG48" s="158"/>
      <c r="EH48" s="158"/>
      <c r="EI48" s="158"/>
      <c r="EJ48" s="158"/>
      <c r="EK48" s="158"/>
      <c r="EL48" s="158"/>
      <c r="EM48" s="158"/>
      <c r="EN48" s="158"/>
      <c r="EO48" s="158"/>
      <c r="EP48" s="158"/>
      <c r="EQ48" s="158"/>
      <c r="ER48" s="158"/>
      <c r="ES48" s="158"/>
      <c r="ET48" s="158"/>
      <c r="EU48" s="158"/>
      <c r="EV48" s="158"/>
      <c r="EW48" s="158"/>
      <c r="EX48" s="158"/>
      <c r="EY48" s="158"/>
      <c r="EZ48" s="158"/>
      <c r="FA48" s="158"/>
      <c r="FB48" s="158"/>
      <c r="FC48" s="158"/>
      <c r="FD48" s="158"/>
      <c r="FE48" s="158"/>
      <c r="FF48" s="158"/>
      <c r="FG48" s="158"/>
      <c r="FH48" s="158"/>
      <c r="FI48" s="158"/>
      <c r="FJ48" s="158"/>
      <c r="FK48" s="158"/>
      <c r="FL48" s="158"/>
      <c r="FM48" s="158"/>
      <c r="FN48" s="158"/>
      <c r="FO48" s="158"/>
      <c r="FP48" s="158"/>
      <c r="FQ48" s="158"/>
      <c r="FR48" s="158"/>
      <c r="FS48" s="158"/>
      <c r="FT48" s="158"/>
      <c r="FU48" s="158"/>
      <c r="FV48" s="158"/>
      <c r="FW48" s="158"/>
      <c r="FX48" s="158"/>
      <c r="FY48" s="158"/>
      <c r="FZ48" s="158"/>
      <c r="GA48" s="158"/>
      <c r="GB48" s="158"/>
      <c r="GC48" s="158"/>
      <c r="GD48" s="160"/>
      <c r="GE48" s="160"/>
      <c r="GF48" s="160"/>
      <c r="GG48" s="160"/>
      <c r="GH48" s="160"/>
      <c r="GI48" s="160"/>
      <c r="GJ48" s="160"/>
      <c r="GK48" s="160"/>
      <c r="GL48" s="160">
        <v>64.7630932084612</v>
      </c>
      <c r="GM48" s="157"/>
      <c r="GN48" s="160"/>
      <c r="GO48" s="160"/>
      <c r="GP48" s="144"/>
    </row>
    <row r="49" spans="1:198" x14ac:dyDescent="0.25">
      <c r="A49" s="159" t="s">
        <v>12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8"/>
      <c r="BN49" s="158"/>
      <c r="BO49" s="158"/>
      <c r="BP49" s="158"/>
      <c r="BQ49" s="158"/>
      <c r="BR49" s="158"/>
      <c r="BS49" s="158"/>
      <c r="BT49" s="158"/>
      <c r="BU49" s="158"/>
      <c r="BV49" s="158"/>
      <c r="BW49" s="158"/>
      <c r="BX49" s="158"/>
      <c r="BY49" s="158"/>
      <c r="BZ49" s="158"/>
      <c r="CA49" s="158"/>
      <c r="CB49" s="158"/>
      <c r="CC49" s="158"/>
      <c r="CD49" s="158"/>
      <c r="CE49" s="158"/>
      <c r="CF49" s="158"/>
      <c r="CG49" s="158"/>
      <c r="CH49" s="158"/>
      <c r="CI49" s="158"/>
      <c r="CJ49" s="158"/>
      <c r="CK49" s="158"/>
      <c r="CL49" s="158"/>
      <c r="CM49" s="158"/>
      <c r="CN49" s="158"/>
      <c r="CO49" s="158"/>
      <c r="CP49" s="158"/>
      <c r="CQ49" s="158"/>
      <c r="CR49" s="158"/>
      <c r="CS49" s="158"/>
      <c r="CT49" s="158"/>
      <c r="CU49" s="158"/>
      <c r="CV49" s="158"/>
      <c r="CW49" s="158"/>
      <c r="CX49" s="158"/>
      <c r="CY49" s="158"/>
      <c r="CZ49" s="158"/>
      <c r="DA49" s="158"/>
      <c r="DB49" s="158"/>
      <c r="DC49" s="158"/>
      <c r="DD49" s="158"/>
      <c r="DE49" s="158"/>
      <c r="DF49" s="158"/>
      <c r="DG49" s="158"/>
      <c r="DH49" s="158"/>
      <c r="DI49" s="158"/>
      <c r="DJ49" s="158"/>
      <c r="DK49" s="158"/>
      <c r="DL49" s="158"/>
      <c r="DM49" s="158"/>
      <c r="DN49" s="158"/>
      <c r="DO49" s="158"/>
      <c r="DP49" s="158"/>
      <c r="DQ49" s="158"/>
      <c r="DR49" s="158">
        <v>109.46118579981537</v>
      </c>
      <c r="DS49" s="158">
        <v>54.298573552076732</v>
      </c>
      <c r="DT49" s="158">
        <v>10.175075744989682</v>
      </c>
      <c r="DU49" s="158">
        <v>13.213210892752663</v>
      </c>
      <c r="DV49" s="158">
        <v>12.099369709066742</v>
      </c>
      <c r="DW49" s="158"/>
      <c r="DX49" s="158"/>
      <c r="DY49" s="158"/>
      <c r="DZ49" s="158"/>
      <c r="EA49" s="158"/>
      <c r="EB49" s="158"/>
      <c r="EC49" s="158"/>
      <c r="ED49" s="158"/>
      <c r="EE49" s="158"/>
      <c r="EF49" s="158"/>
      <c r="EG49" s="158"/>
      <c r="EH49" s="158"/>
      <c r="EI49" s="158"/>
      <c r="EJ49" s="158"/>
      <c r="EK49" s="158"/>
      <c r="EL49" s="158"/>
      <c r="EM49" s="158"/>
      <c r="EN49" s="158"/>
      <c r="EO49" s="158"/>
      <c r="EP49" s="158"/>
      <c r="EQ49" s="158"/>
      <c r="ER49" s="158"/>
      <c r="ES49" s="158"/>
      <c r="ET49" s="158"/>
      <c r="EU49" s="158"/>
      <c r="EV49" s="158"/>
      <c r="EW49" s="158"/>
      <c r="EX49" s="158"/>
      <c r="EY49" s="158"/>
      <c r="EZ49" s="158"/>
      <c r="FA49" s="158"/>
      <c r="FB49" s="158"/>
      <c r="FC49" s="158"/>
      <c r="FD49" s="158"/>
      <c r="FE49" s="158"/>
      <c r="FF49" s="158"/>
      <c r="FG49" s="158"/>
      <c r="FH49" s="158"/>
      <c r="FI49" s="158"/>
      <c r="FJ49" s="158"/>
      <c r="FK49" s="158"/>
      <c r="FL49" s="158"/>
      <c r="FM49" s="158"/>
      <c r="FN49" s="158"/>
      <c r="FO49" s="158"/>
      <c r="FP49" s="158"/>
      <c r="FQ49" s="158"/>
      <c r="FR49" s="158"/>
      <c r="FS49" s="158"/>
      <c r="FT49" s="158"/>
      <c r="FU49" s="158"/>
      <c r="FV49" s="158"/>
      <c r="FW49" s="158"/>
      <c r="FX49" s="158"/>
      <c r="FY49" s="158"/>
      <c r="FZ49" s="158"/>
      <c r="GA49" s="158"/>
      <c r="GB49" s="158"/>
      <c r="GC49" s="158"/>
      <c r="GD49" s="160"/>
      <c r="GE49" s="160"/>
      <c r="GF49" s="160"/>
      <c r="GG49" s="160"/>
      <c r="GH49" s="160"/>
      <c r="GI49" s="160"/>
      <c r="GJ49" s="160"/>
      <c r="GK49" s="160"/>
      <c r="GL49" s="160">
        <v>199.24741569870119</v>
      </c>
      <c r="GM49" s="157"/>
      <c r="GN49" s="160"/>
      <c r="GO49" s="160"/>
      <c r="GP49" s="144"/>
    </row>
    <row r="50" spans="1:198" x14ac:dyDescent="0.25">
      <c r="A50" s="159" t="s">
        <v>574</v>
      </c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8"/>
      <c r="AQ50" s="158"/>
      <c r="AR50" s="158"/>
      <c r="AS50" s="158"/>
      <c r="AT50" s="158"/>
      <c r="AU50" s="158"/>
      <c r="AV50" s="158"/>
      <c r="AW50" s="158"/>
      <c r="AX50" s="158"/>
      <c r="AY50" s="158"/>
      <c r="AZ50" s="158"/>
      <c r="BA50" s="158"/>
      <c r="BB50" s="158"/>
      <c r="BC50" s="158"/>
      <c r="BD50" s="158"/>
      <c r="BE50" s="158"/>
      <c r="BF50" s="158"/>
      <c r="BG50" s="158"/>
      <c r="BH50" s="158"/>
      <c r="BI50" s="158"/>
      <c r="BJ50" s="158"/>
      <c r="BK50" s="158"/>
      <c r="BL50" s="158"/>
      <c r="BM50" s="158"/>
      <c r="BN50" s="158"/>
      <c r="BO50" s="158"/>
      <c r="BP50" s="158"/>
      <c r="BQ50" s="158"/>
      <c r="BR50" s="158"/>
      <c r="BS50" s="158"/>
      <c r="BT50" s="158"/>
      <c r="BU50" s="158"/>
      <c r="BV50" s="158"/>
      <c r="BW50" s="158"/>
      <c r="BX50" s="158"/>
      <c r="BY50" s="158"/>
      <c r="BZ50" s="158"/>
      <c r="CA50" s="158"/>
      <c r="CB50" s="158"/>
      <c r="CC50" s="158"/>
      <c r="CD50" s="158"/>
      <c r="CE50" s="158"/>
      <c r="CF50" s="158"/>
      <c r="CG50" s="158"/>
      <c r="CH50" s="158"/>
      <c r="CI50" s="158"/>
      <c r="CJ50" s="158"/>
      <c r="CK50" s="158"/>
      <c r="CL50" s="158"/>
      <c r="CM50" s="158"/>
      <c r="CN50" s="158"/>
      <c r="CO50" s="158"/>
      <c r="CP50" s="158"/>
      <c r="CQ50" s="158"/>
      <c r="CR50" s="158"/>
      <c r="CS50" s="158"/>
      <c r="CT50" s="158"/>
      <c r="CU50" s="158"/>
      <c r="CV50" s="158"/>
      <c r="CW50" s="158"/>
      <c r="CX50" s="158"/>
      <c r="CY50" s="158"/>
      <c r="CZ50" s="158"/>
      <c r="DA50" s="158"/>
      <c r="DB50" s="158"/>
      <c r="DC50" s="158"/>
      <c r="DD50" s="158"/>
      <c r="DE50" s="158"/>
      <c r="DF50" s="158"/>
      <c r="DG50" s="158"/>
      <c r="DH50" s="158"/>
      <c r="DI50" s="158"/>
      <c r="DJ50" s="158"/>
      <c r="DK50" s="158"/>
      <c r="DL50" s="158"/>
      <c r="DM50" s="158"/>
      <c r="DN50" s="158"/>
      <c r="DO50" s="158"/>
      <c r="DP50" s="158"/>
      <c r="DQ50" s="158"/>
      <c r="DR50" s="158"/>
      <c r="DS50" s="158"/>
      <c r="DT50" s="158"/>
      <c r="DU50" s="158"/>
      <c r="DV50" s="158"/>
      <c r="DW50" s="158">
        <v>1.0000009999999999</v>
      </c>
      <c r="DX50" s="158"/>
      <c r="DY50" s="158"/>
      <c r="DZ50" s="158"/>
      <c r="EA50" s="158"/>
      <c r="EB50" s="158"/>
      <c r="EC50" s="158"/>
      <c r="ED50" s="158"/>
      <c r="EE50" s="158"/>
      <c r="EF50" s="158"/>
      <c r="EG50" s="158"/>
      <c r="EH50" s="158"/>
      <c r="EI50" s="158"/>
      <c r="EJ50" s="158"/>
      <c r="EK50" s="158"/>
      <c r="EL50" s="158"/>
      <c r="EM50" s="158"/>
      <c r="EN50" s="158"/>
      <c r="EO50" s="158"/>
      <c r="EP50" s="158"/>
      <c r="EQ50" s="158"/>
      <c r="ER50" s="158"/>
      <c r="ES50" s="158"/>
      <c r="ET50" s="158"/>
      <c r="EU50" s="158"/>
      <c r="EV50" s="158"/>
      <c r="EW50" s="158"/>
      <c r="EX50" s="158"/>
      <c r="EY50" s="158"/>
      <c r="EZ50" s="158"/>
      <c r="FA50" s="158"/>
      <c r="FB50" s="158"/>
      <c r="FC50" s="158"/>
      <c r="FD50" s="158"/>
      <c r="FE50" s="158"/>
      <c r="FF50" s="158"/>
      <c r="FG50" s="158"/>
      <c r="FH50" s="158"/>
      <c r="FI50" s="158"/>
      <c r="FJ50" s="158"/>
      <c r="FK50" s="158"/>
      <c r="FL50" s="158"/>
      <c r="FM50" s="158"/>
      <c r="FN50" s="158"/>
      <c r="FO50" s="158"/>
      <c r="FP50" s="158"/>
      <c r="FQ50" s="158"/>
      <c r="FR50" s="158"/>
      <c r="FS50" s="158"/>
      <c r="FT50" s="158"/>
      <c r="FU50" s="158"/>
      <c r="FV50" s="158"/>
      <c r="FW50" s="158"/>
      <c r="FX50" s="158"/>
      <c r="FY50" s="158"/>
      <c r="FZ50" s="158"/>
      <c r="GA50" s="158"/>
      <c r="GB50" s="158"/>
      <c r="GC50" s="158"/>
      <c r="GD50" s="160"/>
      <c r="GE50" s="160"/>
      <c r="GF50" s="160"/>
      <c r="GG50" s="160"/>
      <c r="GH50" s="160"/>
      <c r="GI50" s="160"/>
      <c r="GJ50" s="160"/>
      <c r="GK50" s="160"/>
      <c r="GL50" s="160">
        <v>1.0000009999999999</v>
      </c>
      <c r="GM50" s="157"/>
      <c r="GN50" s="160"/>
      <c r="GO50" s="160"/>
      <c r="GP50" s="144"/>
    </row>
    <row r="51" spans="1:198" x14ac:dyDescent="0.25">
      <c r="A51" s="159" t="s">
        <v>1349</v>
      </c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8"/>
      <c r="AQ51" s="158"/>
      <c r="AR51" s="158"/>
      <c r="AS51" s="158"/>
      <c r="AT51" s="158"/>
      <c r="AU51" s="158"/>
      <c r="AV51" s="158"/>
      <c r="AW51" s="158"/>
      <c r="AX51" s="158"/>
      <c r="AY51" s="158"/>
      <c r="AZ51" s="158"/>
      <c r="BA51" s="158"/>
      <c r="BB51" s="158"/>
      <c r="BC51" s="158"/>
      <c r="BD51" s="158"/>
      <c r="BE51" s="158"/>
      <c r="BF51" s="158"/>
      <c r="BG51" s="158"/>
      <c r="BH51" s="158"/>
      <c r="BI51" s="158"/>
      <c r="BJ51" s="158"/>
      <c r="BK51" s="158"/>
      <c r="BL51" s="158"/>
      <c r="BM51" s="158"/>
      <c r="BN51" s="158"/>
      <c r="BO51" s="158"/>
      <c r="BP51" s="158"/>
      <c r="BQ51" s="158"/>
      <c r="BR51" s="158"/>
      <c r="BS51" s="158"/>
      <c r="BT51" s="158"/>
      <c r="BU51" s="158"/>
      <c r="BV51" s="158"/>
      <c r="BW51" s="158"/>
      <c r="BX51" s="158"/>
      <c r="BY51" s="158"/>
      <c r="BZ51" s="158"/>
      <c r="CA51" s="158"/>
      <c r="CB51" s="158"/>
      <c r="CC51" s="158"/>
      <c r="CD51" s="158"/>
      <c r="CE51" s="158"/>
      <c r="CF51" s="158"/>
      <c r="CG51" s="158"/>
      <c r="CH51" s="158"/>
      <c r="CI51" s="158"/>
      <c r="CJ51" s="158"/>
      <c r="CK51" s="158"/>
      <c r="CL51" s="158"/>
      <c r="CM51" s="158"/>
      <c r="CN51" s="158"/>
      <c r="CO51" s="158"/>
      <c r="CP51" s="158"/>
      <c r="CQ51" s="158"/>
      <c r="CR51" s="158"/>
      <c r="CS51" s="158"/>
      <c r="CT51" s="158"/>
      <c r="CU51" s="158"/>
      <c r="CV51" s="158"/>
      <c r="CW51" s="158"/>
      <c r="CX51" s="158"/>
      <c r="CY51" s="158"/>
      <c r="CZ51" s="158"/>
      <c r="DA51" s="158"/>
      <c r="DB51" s="158"/>
      <c r="DC51" s="158"/>
      <c r="DD51" s="158"/>
      <c r="DE51" s="158"/>
      <c r="DF51" s="158"/>
      <c r="DG51" s="158"/>
      <c r="DH51" s="158"/>
      <c r="DI51" s="158"/>
      <c r="DJ51" s="158"/>
      <c r="DK51" s="158"/>
      <c r="DL51" s="158"/>
      <c r="DM51" s="158"/>
      <c r="DN51" s="158"/>
      <c r="DO51" s="158"/>
      <c r="DP51" s="158"/>
      <c r="DQ51" s="158"/>
      <c r="DR51" s="158"/>
      <c r="DS51" s="158"/>
      <c r="DT51" s="158"/>
      <c r="DU51" s="158"/>
      <c r="DV51" s="158"/>
      <c r="DW51" s="158"/>
      <c r="DX51" s="158">
        <v>15.386555038279319</v>
      </c>
      <c r="DY51" s="158"/>
      <c r="DZ51" s="158"/>
      <c r="EA51" s="158"/>
      <c r="EB51" s="158"/>
      <c r="EC51" s="158"/>
      <c r="ED51" s="158"/>
      <c r="EE51" s="158"/>
      <c r="EF51" s="158"/>
      <c r="EG51" s="158"/>
      <c r="EH51" s="158"/>
      <c r="EI51" s="158"/>
      <c r="EJ51" s="158"/>
      <c r="EK51" s="158"/>
      <c r="EL51" s="158"/>
      <c r="EM51" s="158"/>
      <c r="EN51" s="158"/>
      <c r="EO51" s="158"/>
      <c r="EP51" s="158"/>
      <c r="EQ51" s="158"/>
      <c r="ER51" s="158"/>
      <c r="ES51" s="158"/>
      <c r="ET51" s="158"/>
      <c r="EU51" s="158"/>
      <c r="EV51" s="158"/>
      <c r="EW51" s="158"/>
      <c r="EX51" s="158"/>
      <c r="EY51" s="158"/>
      <c r="EZ51" s="158"/>
      <c r="FA51" s="158"/>
      <c r="FB51" s="158"/>
      <c r="FC51" s="158"/>
      <c r="FD51" s="158"/>
      <c r="FE51" s="158"/>
      <c r="FF51" s="158"/>
      <c r="FG51" s="158"/>
      <c r="FH51" s="158"/>
      <c r="FI51" s="158"/>
      <c r="FJ51" s="158"/>
      <c r="FK51" s="158"/>
      <c r="FL51" s="158"/>
      <c r="FM51" s="158"/>
      <c r="FN51" s="158"/>
      <c r="FO51" s="158"/>
      <c r="FP51" s="158"/>
      <c r="FQ51" s="158"/>
      <c r="FR51" s="158"/>
      <c r="FS51" s="158"/>
      <c r="FT51" s="158"/>
      <c r="FU51" s="158"/>
      <c r="FV51" s="158"/>
      <c r="FW51" s="158"/>
      <c r="FX51" s="158"/>
      <c r="FY51" s="158"/>
      <c r="FZ51" s="158"/>
      <c r="GA51" s="158"/>
      <c r="GB51" s="158"/>
      <c r="GC51" s="158"/>
      <c r="GD51" s="160"/>
      <c r="GE51" s="160"/>
      <c r="GF51" s="160"/>
      <c r="GG51" s="160"/>
      <c r="GH51" s="160"/>
      <c r="GI51" s="160"/>
      <c r="GJ51" s="160"/>
      <c r="GK51" s="160"/>
      <c r="GL51" s="160">
        <v>15.386555038279319</v>
      </c>
      <c r="GM51" s="157"/>
      <c r="GN51" s="160"/>
      <c r="GO51" s="160"/>
      <c r="GP51" s="144"/>
    </row>
    <row r="52" spans="1:198" x14ac:dyDescent="0.25">
      <c r="A52" s="159" t="s">
        <v>354</v>
      </c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8"/>
      <c r="AQ52" s="158"/>
      <c r="AR52" s="158"/>
      <c r="AS52" s="158"/>
      <c r="AT52" s="158"/>
      <c r="AU52" s="158"/>
      <c r="AV52" s="158"/>
      <c r="AW52" s="158"/>
      <c r="AX52" s="158"/>
      <c r="AY52" s="158"/>
      <c r="AZ52" s="158"/>
      <c r="BA52" s="158"/>
      <c r="BB52" s="158"/>
      <c r="BC52" s="158"/>
      <c r="BD52" s="158"/>
      <c r="BE52" s="158"/>
      <c r="BF52" s="158"/>
      <c r="BG52" s="158"/>
      <c r="BH52" s="158"/>
      <c r="BI52" s="158"/>
      <c r="BJ52" s="158"/>
      <c r="BK52" s="158"/>
      <c r="BL52" s="158"/>
      <c r="BM52" s="158"/>
      <c r="BN52" s="158"/>
      <c r="BO52" s="158"/>
      <c r="BP52" s="158"/>
      <c r="BQ52" s="158"/>
      <c r="BR52" s="158"/>
      <c r="BS52" s="158"/>
      <c r="BT52" s="158"/>
      <c r="BU52" s="158"/>
      <c r="BV52" s="158"/>
      <c r="BW52" s="158"/>
      <c r="BX52" s="158"/>
      <c r="BY52" s="158"/>
      <c r="BZ52" s="158"/>
      <c r="CA52" s="158"/>
      <c r="CB52" s="158"/>
      <c r="CC52" s="158"/>
      <c r="CD52" s="158"/>
      <c r="CE52" s="158"/>
      <c r="CF52" s="158"/>
      <c r="CG52" s="158"/>
      <c r="CH52" s="158"/>
      <c r="CI52" s="158"/>
      <c r="CJ52" s="158"/>
      <c r="CK52" s="158"/>
      <c r="CL52" s="158"/>
      <c r="CM52" s="158"/>
      <c r="CN52" s="158"/>
      <c r="CO52" s="158"/>
      <c r="CP52" s="158"/>
      <c r="CQ52" s="158"/>
      <c r="CR52" s="158"/>
      <c r="CS52" s="158"/>
      <c r="CT52" s="158"/>
      <c r="CU52" s="158"/>
      <c r="CV52" s="158"/>
      <c r="CW52" s="158"/>
      <c r="CX52" s="158"/>
      <c r="CY52" s="158"/>
      <c r="CZ52" s="158"/>
      <c r="DA52" s="158"/>
      <c r="DB52" s="158"/>
      <c r="DC52" s="158"/>
      <c r="DD52" s="158"/>
      <c r="DE52" s="158"/>
      <c r="DF52" s="158"/>
      <c r="DG52" s="158"/>
      <c r="DH52" s="158"/>
      <c r="DI52" s="158"/>
      <c r="DJ52" s="158"/>
      <c r="DK52" s="158"/>
      <c r="DL52" s="158"/>
      <c r="DM52" s="158"/>
      <c r="DN52" s="158"/>
      <c r="DO52" s="158"/>
      <c r="DP52" s="158"/>
      <c r="DQ52" s="158"/>
      <c r="DR52" s="158"/>
      <c r="DS52" s="158"/>
      <c r="DT52" s="158"/>
      <c r="DU52" s="158"/>
      <c r="DV52" s="158"/>
      <c r="DW52" s="158"/>
      <c r="DX52" s="158"/>
      <c r="DY52" s="158">
        <v>138.47899534451386</v>
      </c>
      <c r="DZ52" s="158"/>
      <c r="EA52" s="158"/>
      <c r="EB52" s="158"/>
      <c r="EC52" s="158"/>
      <c r="ED52" s="158"/>
      <c r="EE52" s="158"/>
      <c r="EF52" s="158"/>
      <c r="EG52" s="158"/>
      <c r="EH52" s="158"/>
      <c r="EI52" s="158"/>
      <c r="EJ52" s="158"/>
      <c r="EK52" s="158"/>
      <c r="EL52" s="158"/>
      <c r="EM52" s="158"/>
      <c r="EN52" s="158"/>
      <c r="EO52" s="158"/>
      <c r="EP52" s="158"/>
      <c r="EQ52" s="158"/>
      <c r="ER52" s="158"/>
      <c r="ES52" s="158"/>
      <c r="ET52" s="158"/>
      <c r="EU52" s="158"/>
      <c r="EV52" s="158"/>
      <c r="EW52" s="158"/>
      <c r="EX52" s="158"/>
      <c r="EY52" s="158"/>
      <c r="EZ52" s="158"/>
      <c r="FA52" s="158"/>
      <c r="FB52" s="158"/>
      <c r="FC52" s="158"/>
      <c r="FD52" s="158"/>
      <c r="FE52" s="158"/>
      <c r="FF52" s="158"/>
      <c r="FG52" s="158"/>
      <c r="FH52" s="158"/>
      <c r="FI52" s="158"/>
      <c r="FJ52" s="158"/>
      <c r="FK52" s="158"/>
      <c r="FL52" s="158"/>
      <c r="FM52" s="158"/>
      <c r="FN52" s="158"/>
      <c r="FO52" s="158"/>
      <c r="FP52" s="158"/>
      <c r="FQ52" s="158"/>
      <c r="FR52" s="158"/>
      <c r="FS52" s="158"/>
      <c r="FT52" s="158"/>
      <c r="FU52" s="158"/>
      <c r="FV52" s="158"/>
      <c r="FW52" s="158"/>
      <c r="FX52" s="158"/>
      <c r="FY52" s="158"/>
      <c r="FZ52" s="158"/>
      <c r="GA52" s="158"/>
      <c r="GB52" s="158"/>
      <c r="GC52" s="158"/>
      <c r="GD52" s="160"/>
      <c r="GE52" s="160"/>
      <c r="GF52" s="160"/>
      <c r="GG52" s="160"/>
      <c r="GH52" s="160"/>
      <c r="GI52" s="160"/>
      <c r="GJ52" s="160"/>
      <c r="GK52" s="160"/>
      <c r="GL52" s="160">
        <v>138.47899534451386</v>
      </c>
      <c r="GM52" s="157"/>
      <c r="GN52" s="160"/>
      <c r="GO52" s="160"/>
      <c r="GP52" s="144"/>
    </row>
    <row r="53" spans="1:198" x14ac:dyDescent="0.25">
      <c r="A53" s="159" t="s">
        <v>355</v>
      </c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8"/>
      <c r="BN53" s="158"/>
      <c r="BO53" s="158"/>
      <c r="BP53" s="158"/>
      <c r="BQ53" s="158"/>
      <c r="BR53" s="158"/>
      <c r="BS53" s="158"/>
      <c r="BT53" s="158"/>
      <c r="BU53" s="158"/>
      <c r="BV53" s="158"/>
      <c r="BW53" s="158"/>
      <c r="BX53" s="158"/>
      <c r="BY53" s="158"/>
      <c r="BZ53" s="158"/>
      <c r="CA53" s="158"/>
      <c r="CB53" s="158"/>
      <c r="CC53" s="158"/>
      <c r="CD53" s="158"/>
      <c r="CE53" s="158"/>
      <c r="CF53" s="158"/>
      <c r="CG53" s="158"/>
      <c r="CH53" s="158"/>
      <c r="CI53" s="158"/>
      <c r="CJ53" s="158"/>
      <c r="CK53" s="158"/>
      <c r="CL53" s="158"/>
      <c r="CM53" s="158"/>
      <c r="CN53" s="158"/>
      <c r="CO53" s="158"/>
      <c r="CP53" s="158"/>
      <c r="CQ53" s="158"/>
      <c r="CR53" s="158"/>
      <c r="CS53" s="158"/>
      <c r="CT53" s="158"/>
      <c r="CU53" s="158"/>
      <c r="CV53" s="158"/>
      <c r="CW53" s="158"/>
      <c r="CX53" s="158"/>
      <c r="CY53" s="158"/>
      <c r="CZ53" s="158"/>
      <c r="DA53" s="158"/>
      <c r="DB53" s="158"/>
      <c r="DC53" s="158"/>
      <c r="DD53" s="158"/>
      <c r="DE53" s="158"/>
      <c r="DF53" s="158"/>
      <c r="DG53" s="158"/>
      <c r="DH53" s="158"/>
      <c r="DI53" s="158"/>
      <c r="DJ53" s="158"/>
      <c r="DK53" s="158"/>
      <c r="DL53" s="158"/>
      <c r="DM53" s="158"/>
      <c r="DN53" s="158"/>
      <c r="DO53" s="158"/>
      <c r="DP53" s="158"/>
      <c r="DQ53" s="158"/>
      <c r="DR53" s="158"/>
      <c r="DS53" s="158"/>
      <c r="DT53" s="158"/>
      <c r="DU53" s="158"/>
      <c r="DV53" s="158"/>
      <c r="DW53" s="158"/>
      <c r="DX53" s="158"/>
      <c r="DY53" s="158"/>
      <c r="DZ53" s="158">
        <v>184.22456808638785</v>
      </c>
      <c r="EA53" s="158"/>
      <c r="EB53" s="158"/>
      <c r="EC53" s="158"/>
      <c r="ED53" s="158"/>
      <c r="EE53" s="158"/>
      <c r="EF53" s="158"/>
      <c r="EG53" s="158"/>
      <c r="EH53" s="158"/>
      <c r="EI53" s="158"/>
      <c r="EJ53" s="158"/>
      <c r="EK53" s="158"/>
      <c r="EL53" s="158"/>
      <c r="EM53" s="158"/>
      <c r="EN53" s="158"/>
      <c r="EO53" s="158"/>
      <c r="EP53" s="158"/>
      <c r="EQ53" s="158"/>
      <c r="ER53" s="158"/>
      <c r="ES53" s="158"/>
      <c r="ET53" s="158"/>
      <c r="EU53" s="158"/>
      <c r="EV53" s="158"/>
      <c r="EW53" s="158"/>
      <c r="EX53" s="158"/>
      <c r="EY53" s="158"/>
      <c r="EZ53" s="158"/>
      <c r="FA53" s="158"/>
      <c r="FB53" s="158"/>
      <c r="FC53" s="158"/>
      <c r="FD53" s="158"/>
      <c r="FE53" s="158"/>
      <c r="FF53" s="158"/>
      <c r="FG53" s="158"/>
      <c r="FH53" s="158"/>
      <c r="FI53" s="158"/>
      <c r="FJ53" s="158"/>
      <c r="FK53" s="158"/>
      <c r="FL53" s="158"/>
      <c r="FM53" s="158"/>
      <c r="FN53" s="158"/>
      <c r="FO53" s="158"/>
      <c r="FP53" s="158"/>
      <c r="FQ53" s="158"/>
      <c r="FR53" s="158"/>
      <c r="FS53" s="158"/>
      <c r="FT53" s="158"/>
      <c r="FU53" s="158"/>
      <c r="FV53" s="158"/>
      <c r="FW53" s="158"/>
      <c r="FX53" s="158"/>
      <c r="FY53" s="158"/>
      <c r="FZ53" s="158"/>
      <c r="GA53" s="158"/>
      <c r="GB53" s="158"/>
      <c r="GC53" s="158"/>
      <c r="GD53" s="160"/>
      <c r="GE53" s="160"/>
      <c r="GF53" s="160"/>
      <c r="GG53" s="160"/>
      <c r="GH53" s="160"/>
      <c r="GI53" s="160"/>
      <c r="GJ53" s="160"/>
      <c r="GK53" s="160"/>
      <c r="GL53" s="160">
        <v>184.22456808638785</v>
      </c>
      <c r="GM53" s="157"/>
      <c r="GN53" s="160"/>
      <c r="GO53" s="160"/>
      <c r="GP53" s="144"/>
    </row>
    <row r="54" spans="1:198" x14ac:dyDescent="0.25">
      <c r="A54" s="159" t="s">
        <v>356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8"/>
      <c r="BN54" s="158"/>
      <c r="BO54" s="158"/>
      <c r="BP54" s="158"/>
      <c r="BQ54" s="158"/>
      <c r="BR54" s="158"/>
      <c r="BS54" s="158"/>
      <c r="BT54" s="158"/>
      <c r="BU54" s="158"/>
      <c r="BV54" s="158"/>
      <c r="BW54" s="158"/>
      <c r="BX54" s="158"/>
      <c r="BY54" s="158"/>
      <c r="BZ54" s="158"/>
      <c r="CA54" s="158"/>
      <c r="CB54" s="158"/>
      <c r="CC54" s="158"/>
      <c r="CD54" s="158"/>
      <c r="CE54" s="158"/>
      <c r="CF54" s="158"/>
      <c r="CG54" s="158"/>
      <c r="CH54" s="158"/>
      <c r="CI54" s="158"/>
      <c r="CJ54" s="158"/>
      <c r="CK54" s="158"/>
      <c r="CL54" s="158"/>
      <c r="CM54" s="158"/>
      <c r="CN54" s="158"/>
      <c r="CO54" s="158"/>
      <c r="CP54" s="158"/>
      <c r="CQ54" s="158"/>
      <c r="CR54" s="158"/>
      <c r="CS54" s="158"/>
      <c r="CT54" s="158"/>
      <c r="CU54" s="158"/>
      <c r="CV54" s="158"/>
      <c r="CW54" s="158"/>
      <c r="CX54" s="158"/>
      <c r="CY54" s="158"/>
      <c r="CZ54" s="158"/>
      <c r="DA54" s="158"/>
      <c r="DB54" s="158"/>
      <c r="DC54" s="158"/>
      <c r="DD54" s="158"/>
      <c r="DE54" s="158"/>
      <c r="DF54" s="158"/>
      <c r="DG54" s="158"/>
      <c r="DH54" s="158"/>
      <c r="DI54" s="158"/>
      <c r="DJ54" s="158"/>
      <c r="DK54" s="158"/>
      <c r="DL54" s="158"/>
      <c r="DM54" s="158"/>
      <c r="DN54" s="158"/>
      <c r="DO54" s="158"/>
      <c r="DP54" s="158"/>
      <c r="DQ54" s="158"/>
      <c r="DR54" s="158"/>
      <c r="DS54" s="158"/>
      <c r="DT54" s="158"/>
      <c r="DU54" s="158"/>
      <c r="DV54" s="158"/>
      <c r="DW54" s="158"/>
      <c r="DX54" s="158"/>
      <c r="DY54" s="158"/>
      <c r="DZ54" s="158"/>
      <c r="EA54" s="158">
        <v>23.559387656253872</v>
      </c>
      <c r="EB54" s="158"/>
      <c r="EC54" s="158"/>
      <c r="ED54" s="158"/>
      <c r="EE54" s="158"/>
      <c r="EF54" s="158"/>
      <c r="EG54" s="158"/>
      <c r="EH54" s="158"/>
      <c r="EI54" s="158"/>
      <c r="EJ54" s="158"/>
      <c r="EK54" s="158"/>
      <c r="EL54" s="158"/>
      <c r="EM54" s="158"/>
      <c r="EN54" s="158"/>
      <c r="EO54" s="158"/>
      <c r="EP54" s="158"/>
      <c r="EQ54" s="158"/>
      <c r="ER54" s="158"/>
      <c r="ES54" s="158"/>
      <c r="ET54" s="158"/>
      <c r="EU54" s="158"/>
      <c r="EV54" s="158"/>
      <c r="EW54" s="158"/>
      <c r="EX54" s="158"/>
      <c r="EY54" s="158"/>
      <c r="EZ54" s="158"/>
      <c r="FA54" s="158"/>
      <c r="FB54" s="158"/>
      <c r="FC54" s="158"/>
      <c r="FD54" s="158"/>
      <c r="FE54" s="158"/>
      <c r="FF54" s="158"/>
      <c r="FG54" s="158"/>
      <c r="FH54" s="158"/>
      <c r="FI54" s="158"/>
      <c r="FJ54" s="158"/>
      <c r="FK54" s="158"/>
      <c r="FL54" s="158"/>
      <c r="FM54" s="158"/>
      <c r="FN54" s="158"/>
      <c r="FO54" s="158"/>
      <c r="FP54" s="158"/>
      <c r="FQ54" s="158"/>
      <c r="FR54" s="158"/>
      <c r="FS54" s="158"/>
      <c r="FT54" s="158"/>
      <c r="FU54" s="158"/>
      <c r="FV54" s="158"/>
      <c r="FW54" s="158"/>
      <c r="FX54" s="158"/>
      <c r="FY54" s="158"/>
      <c r="FZ54" s="158"/>
      <c r="GA54" s="158"/>
      <c r="GB54" s="158"/>
      <c r="GC54" s="158"/>
      <c r="GD54" s="160"/>
      <c r="GE54" s="160"/>
      <c r="GF54" s="160"/>
      <c r="GG54" s="160"/>
      <c r="GH54" s="160"/>
      <c r="GI54" s="160"/>
      <c r="GJ54" s="160"/>
      <c r="GK54" s="160"/>
      <c r="GL54" s="160">
        <v>23.559387656253872</v>
      </c>
      <c r="GM54" s="157"/>
      <c r="GN54" s="160"/>
      <c r="GO54" s="160"/>
      <c r="GP54" s="144"/>
    </row>
    <row r="55" spans="1:198" x14ac:dyDescent="0.25">
      <c r="A55" s="159" t="s">
        <v>357</v>
      </c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8"/>
      <c r="BN55" s="158"/>
      <c r="BO55" s="158"/>
      <c r="BP55" s="158"/>
      <c r="BQ55" s="158"/>
      <c r="BR55" s="158"/>
      <c r="BS55" s="158"/>
      <c r="BT55" s="158"/>
      <c r="BU55" s="158"/>
      <c r="BV55" s="158"/>
      <c r="BW55" s="158"/>
      <c r="BX55" s="158"/>
      <c r="BY55" s="158"/>
      <c r="BZ55" s="158"/>
      <c r="CA55" s="158"/>
      <c r="CB55" s="158"/>
      <c r="CC55" s="158"/>
      <c r="CD55" s="158"/>
      <c r="CE55" s="158"/>
      <c r="CF55" s="158"/>
      <c r="CG55" s="158"/>
      <c r="CH55" s="158"/>
      <c r="CI55" s="158"/>
      <c r="CJ55" s="158"/>
      <c r="CK55" s="158"/>
      <c r="CL55" s="158"/>
      <c r="CM55" s="158"/>
      <c r="CN55" s="158"/>
      <c r="CO55" s="158"/>
      <c r="CP55" s="158"/>
      <c r="CQ55" s="158"/>
      <c r="CR55" s="158"/>
      <c r="CS55" s="158"/>
      <c r="CT55" s="158"/>
      <c r="CU55" s="158"/>
      <c r="CV55" s="158"/>
      <c r="CW55" s="158"/>
      <c r="CX55" s="158"/>
      <c r="CY55" s="158"/>
      <c r="CZ55" s="158"/>
      <c r="DA55" s="158"/>
      <c r="DB55" s="158"/>
      <c r="DC55" s="158"/>
      <c r="DD55" s="158"/>
      <c r="DE55" s="158"/>
      <c r="DF55" s="158"/>
      <c r="DG55" s="158"/>
      <c r="DH55" s="158"/>
      <c r="DI55" s="158"/>
      <c r="DJ55" s="158"/>
      <c r="DK55" s="158"/>
      <c r="DL55" s="158"/>
      <c r="DM55" s="158"/>
      <c r="DN55" s="158"/>
      <c r="DO55" s="158"/>
      <c r="DP55" s="158"/>
      <c r="DQ55" s="158"/>
      <c r="DR55" s="158"/>
      <c r="DS55" s="158"/>
      <c r="DT55" s="158"/>
      <c r="DU55" s="158"/>
      <c r="DV55" s="158"/>
      <c r="DW55" s="158"/>
      <c r="DX55" s="158"/>
      <c r="DY55" s="158"/>
      <c r="DZ55" s="158"/>
      <c r="EA55" s="158"/>
      <c r="EB55" s="158">
        <v>53.100891624322053</v>
      </c>
      <c r="EC55" s="158"/>
      <c r="ED55" s="158"/>
      <c r="EE55" s="158"/>
      <c r="EF55" s="158"/>
      <c r="EG55" s="158"/>
      <c r="EH55" s="158"/>
      <c r="EI55" s="158"/>
      <c r="EJ55" s="158"/>
      <c r="EK55" s="158"/>
      <c r="EL55" s="158"/>
      <c r="EM55" s="158"/>
      <c r="EN55" s="158"/>
      <c r="EO55" s="158"/>
      <c r="EP55" s="158"/>
      <c r="EQ55" s="158"/>
      <c r="ER55" s="158"/>
      <c r="ES55" s="158"/>
      <c r="ET55" s="158"/>
      <c r="EU55" s="158"/>
      <c r="EV55" s="158"/>
      <c r="EW55" s="158"/>
      <c r="EX55" s="158"/>
      <c r="EY55" s="158"/>
      <c r="EZ55" s="158"/>
      <c r="FA55" s="158"/>
      <c r="FB55" s="158"/>
      <c r="FC55" s="158"/>
      <c r="FD55" s="158"/>
      <c r="FE55" s="158"/>
      <c r="FF55" s="158"/>
      <c r="FG55" s="158"/>
      <c r="FH55" s="158"/>
      <c r="FI55" s="158"/>
      <c r="FJ55" s="158"/>
      <c r="FK55" s="158"/>
      <c r="FL55" s="158"/>
      <c r="FM55" s="158"/>
      <c r="FN55" s="158"/>
      <c r="FO55" s="158"/>
      <c r="FP55" s="158"/>
      <c r="FQ55" s="158"/>
      <c r="FR55" s="158"/>
      <c r="FS55" s="158"/>
      <c r="FT55" s="158"/>
      <c r="FU55" s="158"/>
      <c r="FV55" s="158"/>
      <c r="FW55" s="158"/>
      <c r="FX55" s="158"/>
      <c r="FY55" s="158"/>
      <c r="FZ55" s="158"/>
      <c r="GA55" s="158"/>
      <c r="GB55" s="158"/>
      <c r="GC55" s="158"/>
      <c r="GD55" s="160"/>
      <c r="GE55" s="160"/>
      <c r="GF55" s="160"/>
      <c r="GG55" s="160"/>
      <c r="GH55" s="160"/>
      <c r="GI55" s="160"/>
      <c r="GJ55" s="160"/>
      <c r="GK55" s="160"/>
      <c r="GL55" s="160">
        <v>53.100891624322053</v>
      </c>
      <c r="GM55" s="157"/>
      <c r="GN55" s="160"/>
      <c r="GO55" s="160"/>
      <c r="GP55" s="144"/>
    </row>
    <row r="56" spans="1:198" x14ac:dyDescent="0.25">
      <c r="A56" s="159" t="s">
        <v>13</v>
      </c>
      <c r="B56" s="158"/>
      <c r="C56" s="158"/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8"/>
      <c r="BN56" s="158"/>
      <c r="BO56" s="158"/>
      <c r="BP56" s="158"/>
      <c r="BQ56" s="158"/>
      <c r="BR56" s="158"/>
      <c r="BS56" s="158"/>
      <c r="BT56" s="158"/>
      <c r="BU56" s="158"/>
      <c r="BV56" s="158"/>
      <c r="BW56" s="158"/>
      <c r="BX56" s="158"/>
      <c r="BY56" s="158"/>
      <c r="BZ56" s="158"/>
      <c r="CA56" s="158"/>
      <c r="CB56" s="158"/>
      <c r="CC56" s="158"/>
      <c r="CD56" s="158"/>
      <c r="CE56" s="158"/>
      <c r="CF56" s="158"/>
      <c r="CG56" s="158"/>
      <c r="CH56" s="158"/>
      <c r="CI56" s="158"/>
      <c r="CJ56" s="158"/>
      <c r="CK56" s="158"/>
      <c r="CL56" s="158"/>
      <c r="CM56" s="158"/>
      <c r="CN56" s="158"/>
      <c r="CO56" s="158"/>
      <c r="CP56" s="158"/>
      <c r="CQ56" s="158"/>
      <c r="CR56" s="158"/>
      <c r="CS56" s="158"/>
      <c r="CT56" s="158"/>
      <c r="CU56" s="158"/>
      <c r="CV56" s="158"/>
      <c r="CW56" s="158"/>
      <c r="CX56" s="158"/>
      <c r="CY56" s="158"/>
      <c r="CZ56" s="158"/>
      <c r="DA56" s="158"/>
      <c r="DB56" s="158"/>
      <c r="DC56" s="158"/>
      <c r="DD56" s="158"/>
      <c r="DE56" s="158"/>
      <c r="DF56" s="158"/>
      <c r="DG56" s="158"/>
      <c r="DH56" s="158"/>
      <c r="DI56" s="158"/>
      <c r="DJ56" s="158"/>
      <c r="DK56" s="158"/>
      <c r="DL56" s="158"/>
      <c r="DM56" s="158"/>
      <c r="DN56" s="158"/>
      <c r="DO56" s="158"/>
      <c r="DP56" s="158"/>
      <c r="DQ56" s="158"/>
      <c r="DR56" s="158"/>
      <c r="DS56" s="158"/>
      <c r="DT56" s="158"/>
      <c r="DU56" s="158"/>
      <c r="DV56" s="158"/>
      <c r="DW56" s="158"/>
      <c r="DX56" s="158"/>
      <c r="DY56" s="158"/>
      <c r="DZ56" s="158"/>
      <c r="EA56" s="158"/>
      <c r="EB56" s="158"/>
      <c r="EC56" s="158">
        <v>75.382330911039006</v>
      </c>
      <c r="ED56" s="158"/>
      <c r="EE56" s="158"/>
      <c r="EF56" s="158"/>
      <c r="EG56" s="158"/>
      <c r="EH56" s="158"/>
      <c r="EI56" s="158"/>
      <c r="EJ56" s="158"/>
      <c r="EK56" s="158"/>
      <c r="EL56" s="158"/>
      <c r="EM56" s="158"/>
      <c r="EN56" s="158"/>
      <c r="EO56" s="158"/>
      <c r="EP56" s="158"/>
      <c r="EQ56" s="158"/>
      <c r="ER56" s="158"/>
      <c r="ES56" s="158"/>
      <c r="ET56" s="158"/>
      <c r="EU56" s="158"/>
      <c r="EV56" s="158"/>
      <c r="EW56" s="158"/>
      <c r="EX56" s="158"/>
      <c r="EY56" s="158"/>
      <c r="EZ56" s="158"/>
      <c r="FA56" s="158"/>
      <c r="FB56" s="158"/>
      <c r="FC56" s="158"/>
      <c r="FD56" s="158"/>
      <c r="FE56" s="158"/>
      <c r="FF56" s="158"/>
      <c r="FG56" s="158"/>
      <c r="FH56" s="158"/>
      <c r="FI56" s="158"/>
      <c r="FJ56" s="158"/>
      <c r="FK56" s="158"/>
      <c r="FL56" s="158"/>
      <c r="FM56" s="158"/>
      <c r="FN56" s="158"/>
      <c r="FO56" s="158"/>
      <c r="FP56" s="158"/>
      <c r="FQ56" s="158"/>
      <c r="FR56" s="158"/>
      <c r="FS56" s="158"/>
      <c r="FT56" s="158"/>
      <c r="FU56" s="158"/>
      <c r="FV56" s="158"/>
      <c r="FW56" s="158"/>
      <c r="FX56" s="158"/>
      <c r="FY56" s="158"/>
      <c r="FZ56" s="158"/>
      <c r="GA56" s="158"/>
      <c r="GB56" s="158"/>
      <c r="GC56" s="158"/>
      <c r="GD56" s="160"/>
      <c r="GE56" s="160"/>
      <c r="GF56" s="160"/>
      <c r="GG56" s="160"/>
      <c r="GH56" s="160"/>
      <c r="GI56" s="160"/>
      <c r="GJ56" s="160"/>
      <c r="GK56" s="160"/>
      <c r="GL56" s="160">
        <v>75.382330911039006</v>
      </c>
      <c r="GM56" s="157"/>
      <c r="GN56" s="160"/>
      <c r="GO56" s="160"/>
      <c r="GP56" s="144"/>
    </row>
    <row r="57" spans="1:198" x14ac:dyDescent="0.25">
      <c r="A57" s="159" t="s">
        <v>359</v>
      </c>
      <c r="B57" s="158"/>
      <c r="C57" s="158"/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8"/>
      <c r="BD57" s="158"/>
      <c r="BE57" s="158"/>
      <c r="BF57" s="158"/>
      <c r="BG57" s="158"/>
      <c r="BH57" s="158"/>
      <c r="BI57" s="158"/>
      <c r="BJ57" s="158"/>
      <c r="BK57" s="158"/>
      <c r="BL57" s="158"/>
      <c r="BM57" s="158"/>
      <c r="BN57" s="158"/>
      <c r="BO57" s="158"/>
      <c r="BP57" s="158"/>
      <c r="BQ57" s="158"/>
      <c r="BR57" s="158"/>
      <c r="BS57" s="158"/>
      <c r="BT57" s="158"/>
      <c r="BU57" s="158"/>
      <c r="BV57" s="158"/>
      <c r="BW57" s="158"/>
      <c r="BX57" s="158"/>
      <c r="BY57" s="158"/>
      <c r="BZ57" s="158"/>
      <c r="CA57" s="158"/>
      <c r="CB57" s="158"/>
      <c r="CC57" s="158"/>
      <c r="CD57" s="158"/>
      <c r="CE57" s="158"/>
      <c r="CF57" s="158"/>
      <c r="CG57" s="158"/>
      <c r="CH57" s="158"/>
      <c r="CI57" s="158"/>
      <c r="CJ57" s="158"/>
      <c r="CK57" s="158"/>
      <c r="CL57" s="158"/>
      <c r="CM57" s="158"/>
      <c r="CN57" s="158"/>
      <c r="CO57" s="158"/>
      <c r="CP57" s="158"/>
      <c r="CQ57" s="158"/>
      <c r="CR57" s="158"/>
      <c r="CS57" s="158"/>
      <c r="CT57" s="158"/>
      <c r="CU57" s="158"/>
      <c r="CV57" s="158"/>
      <c r="CW57" s="158"/>
      <c r="CX57" s="158"/>
      <c r="CY57" s="158"/>
      <c r="CZ57" s="158"/>
      <c r="DA57" s="158"/>
      <c r="DB57" s="158"/>
      <c r="DC57" s="158"/>
      <c r="DD57" s="158"/>
      <c r="DE57" s="158"/>
      <c r="DF57" s="158"/>
      <c r="DG57" s="158"/>
      <c r="DH57" s="158"/>
      <c r="DI57" s="158"/>
      <c r="DJ57" s="158"/>
      <c r="DK57" s="158"/>
      <c r="DL57" s="158"/>
      <c r="DM57" s="158"/>
      <c r="DN57" s="158"/>
      <c r="DO57" s="158"/>
      <c r="DP57" s="158"/>
      <c r="DQ57" s="158"/>
      <c r="DR57" s="158"/>
      <c r="DS57" s="158"/>
      <c r="DT57" s="158"/>
      <c r="DU57" s="158"/>
      <c r="DV57" s="158"/>
      <c r="DW57" s="158"/>
      <c r="DX57" s="158"/>
      <c r="DY57" s="158"/>
      <c r="DZ57" s="158"/>
      <c r="EA57" s="158"/>
      <c r="EB57" s="158"/>
      <c r="EC57" s="158"/>
      <c r="ED57" s="158">
        <v>202.20393459846576</v>
      </c>
      <c r="EE57" s="158"/>
      <c r="EF57" s="158"/>
      <c r="EG57" s="158"/>
      <c r="EH57" s="158"/>
      <c r="EI57" s="158"/>
      <c r="EJ57" s="158"/>
      <c r="EK57" s="158"/>
      <c r="EL57" s="158"/>
      <c r="EM57" s="158"/>
      <c r="EN57" s="158"/>
      <c r="EO57" s="158"/>
      <c r="EP57" s="158"/>
      <c r="EQ57" s="158"/>
      <c r="ER57" s="158"/>
      <c r="ES57" s="158"/>
      <c r="ET57" s="158"/>
      <c r="EU57" s="158"/>
      <c r="EV57" s="158"/>
      <c r="EW57" s="158"/>
      <c r="EX57" s="158"/>
      <c r="EY57" s="158"/>
      <c r="EZ57" s="158"/>
      <c r="FA57" s="158"/>
      <c r="FB57" s="158"/>
      <c r="FC57" s="158"/>
      <c r="FD57" s="158"/>
      <c r="FE57" s="158"/>
      <c r="FF57" s="158"/>
      <c r="FG57" s="158"/>
      <c r="FH57" s="158"/>
      <c r="FI57" s="158"/>
      <c r="FJ57" s="158"/>
      <c r="FK57" s="158"/>
      <c r="FL57" s="158"/>
      <c r="FM57" s="158"/>
      <c r="FN57" s="158"/>
      <c r="FO57" s="158"/>
      <c r="FP57" s="158"/>
      <c r="FQ57" s="158"/>
      <c r="FR57" s="158"/>
      <c r="FS57" s="158"/>
      <c r="FT57" s="158"/>
      <c r="FU57" s="158"/>
      <c r="FV57" s="158"/>
      <c r="FW57" s="158"/>
      <c r="FX57" s="158"/>
      <c r="FY57" s="158"/>
      <c r="FZ57" s="158"/>
      <c r="GA57" s="158"/>
      <c r="GB57" s="158"/>
      <c r="GC57" s="158"/>
      <c r="GD57" s="160"/>
      <c r="GE57" s="160"/>
      <c r="GF57" s="160"/>
      <c r="GG57" s="160"/>
      <c r="GH57" s="160"/>
      <c r="GI57" s="160"/>
      <c r="GJ57" s="160"/>
      <c r="GK57" s="160"/>
      <c r="GL57" s="160">
        <v>202.20393459846576</v>
      </c>
      <c r="GM57" s="157"/>
      <c r="GN57" s="160"/>
      <c r="GO57" s="160"/>
      <c r="GP57" s="144"/>
    </row>
    <row r="58" spans="1:198" x14ac:dyDescent="0.25">
      <c r="A58" s="159" t="s">
        <v>360</v>
      </c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8"/>
      <c r="BD58" s="158"/>
      <c r="BE58" s="158"/>
      <c r="BF58" s="158"/>
      <c r="BG58" s="158"/>
      <c r="BH58" s="158"/>
      <c r="BI58" s="158"/>
      <c r="BJ58" s="158"/>
      <c r="BK58" s="158"/>
      <c r="BL58" s="158"/>
      <c r="BM58" s="158"/>
      <c r="BN58" s="158"/>
      <c r="BO58" s="158"/>
      <c r="BP58" s="158"/>
      <c r="BQ58" s="158"/>
      <c r="BR58" s="158"/>
      <c r="BS58" s="158"/>
      <c r="BT58" s="158"/>
      <c r="BU58" s="158"/>
      <c r="BV58" s="158"/>
      <c r="BW58" s="158"/>
      <c r="BX58" s="158"/>
      <c r="BY58" s="158"/>
      <c r="BZ58" s="158"/>
      <c r="CA58" s="158"/>
      <c r="CB58" s="158"/>
      <c r="CC58" s="158"/>
      <c r="CD58" s="158"/>
      <c r="CE58" s="158"/>
      <c r="CF58" s="158"/>
      <c r="CG58" s="158"/>
      <c r="CH58" s="158"/>
      <c r="CI58" s="158"/>
      <c r="CJ58" s="158"/>
      <c r="CK58" s="158"/>
      <c r="CL58" s="158"/>
      <c r="CM58" s="158"/>
      <c r="CN58" s="158"/>
      <c r="CO58" s="158"/>
      <c r="CP58" s="158"/>
      <c r="CQ58" s="158"/>
      <c r="CR58" s="158"/>
      <c r="CS58" s="158"/>
      <c r="CT58" s="158"/>
      <c r="CU58" s="158"/>
      <c r="CV58" s="158"/>
      <c r="CW58" s="158"/>
      <c r="CX58" s="158"/>
      <c r="CY58" s="158"/>
      <c r="CZ58" s="158"/>
      <c r="DA58" s="158"/>
      <c r="DB58" s="158"/>
      <c r="DC58" s="158"/>
      <c r="DD58" s="158"/>
      <c r="DE58" s="158"/>
      <c r="DF58" s="158"/>
      <c r="DG58" s="158"/>
      <c r="DH58" s="158"/>
      <c r="DI58" s="158"/>
      <c r="DJ58" s="158"/>
      <c r="DK58" s="158"/>
      <c r="DL58" s="158"/>
      <c r="DM58" s="158"/>
      <c r="DN58" s="158"/>
      <c r="DO58" s="158"/>
      <c r="DP58" s="158"/>
      <c r="DQ58" s="158"/>
      <c r="DR58" s="158"/>
      <c r="DS58" s="158"/>
      <c r="DT58" s="158"/>
      <c r="DU58" s="158"/>
      <c r="DV58" s="158"/>
      <c r="DW58" s="158"/>
      <c r="DX58" s="158"/>
      <c r="DY58" s="158"/>
      <c r="DZ58" s="158"/>
      <c r="EA58" s="158"/>
      <c r="EB58" s="158"/>
      <c r="EC58" s="158"/>
      <c r="ED58" s="158"/>
      <c r="EE58" s="158">
        <v>76.352589339112669</v>
      </c>
      <c r="EF58" s="158"/>
      <c r="EG58" s="158"/>
      <c r="EH58" s="158"/>
      <c r="EI58" s="158"/>
      <c r="EJ58" s="158"/>
      <c r="EK58" s="158"/>
      <c r="EL58" s="158"/>
      <c r="EM58" s="158"/>
      <c r="EN58" s="158"/>
      <c r="EO58" s="158"/>
      <c r="EP58" s="158"/>
      <c r="EQ58" s="158"/>
      <c r="ER58" s="158"/>
      <c r="ES58" s="158"/>
      <c r="ET58" s="158"/>
      <c r="EU58" s="158"/>
      <c r="EV58" s="158"/>
      <c r="EW58" s="158"/>
      <c r="EX58" s="158"/>
      <c r="EY58" s="158"/>
      <c r="EZ58" s="158"/>
      <c r="FA58" s="158"/>
      <c r="FB58" s="158"/>
      <c r="FC58" s="158"/>
      <c r="FD58" s="158"/>
      <c r="FE58" s="158"/>
      <c r="FF58" s="158"/>
      <c r="FG58" s="158"/>
      <c r="FH58" s="158"/>
      <c r="FI58" s="158"/>
      <c r="FJ58" s="158"/>
      <c r="FK58" s="158"/>
      <c r="FL58" s="158"/>
      <c r="FM58" s="158"/>
      <c r="FN58" s="158"/>
      <c r="FO58" s="158"/>
      <c r="FP58" s="158"/>
      <c r="FQ58" s="158"/>
      <c r="FR58" s="158"/>
      <c r="FS58" s="158"/>
      <c r="FT58" s="158"/>
      <c r="FU58" s="158"/>
      <c r="FV58" s="158"/>
      <c r="FW58" s="158"/>
      <c r="FX58" s="158"/>
      <c r="FY58" s="158"/>
      <c r="FZ58" s="158"/>
      <c r="GA58" s="158"/>
      <c r="GB58" s="158"/>
      <c r="GC58" s="158"/>
      <c r="GD58" s="160"/>
      <c r="GE58" s="160"/>
      <c r="GF58" s="160"/>
      <c r="GG58" s="160"/>
      <c r="GH58" s="160"/>
      <c r="GI58" s="160"/>
      <c r="GJ58" s="160"/>
      <c r="GK58" s="160"/>
      <c r="GL58" s="160">
        <v>76.352589339112669</v>
      </c>
      <c r="GM58" s="157"/>
      <c r="GN58" s="160"/>
      <c r="GO58" s="160"/>
      <c r="GP58" s="144"/>
    </row>
    <row r="59" spans="1:198" x14ac:dyDescent="0.25">
      <c r="A59" s="159" t="s">
        <v>361</v>
      </c>
      <c r="B59" s="158"/>
      <c r="C59" s="158"/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8"/>
      <c r="BD59" s="158"/>
      <c r="BE59" s="158"/>
      <c r="BF59" s="158"/>
      <c r="BG59" s="158"/>
      <c r="BH59" s="158"/>
      <c r="BI59" s="158"/>
      <c r="BJ59" s="158"/>
      <c r="BK59" s="158"/>
      <c r="BL59" s="158"/>
      <c r="BM59" s="158"/>
      <c r="BN59" s="158"/>
      <c r="BO59" s="158"/>
      <c r="BP59" s="158"/>
      <c r="BQ59" s="158"/>
      <c r="BR59" s="158"/>
      <c r="BS59" s="158"/>
      <c r="BT59" s="158"/>
      <c r="BU59" s="158"/>
      <c r="BV59" s="158"/>
      <c r="BW59" s="158"/>
      <c r="BX59" s="158"/>
      <c r="BY59" s="158"/>
      <c r="BZ59" s="158"/>
      <c r="CA59" s="158"/>
      <c r="CB59" s="158"/>
      <c r="CC59" s="158"/>
      <c r="CD59" s="158"/>
      <c r="CE59" s="158"/>
      <c r="CF59" s="158"/>
      <c r="CG59" s="158"/>
      <c r="CH59" s="158"/>
      <c r="CI59" s="158"/>
      <c r="CJ59" s="158"/>
      <c r="CK59" s="158"/>
      <c r="CL59" s="158"/>
      <c r="CM59" s="158"/>
      <c r="CN59" s="158"/>
      <c r="CO59" s="158"/>
      <c r="CP59" s="158"/>
      <c r="CQ59" s="158"/>
      <c r="CR59" s="158"/>
      <c r="CS59" s="158"/>
      <c r="CT59" s="158"/>
      <c r="CU59" s="158"/>
      <c r="CV59" s="158"/>
      <c r="CW59" s="158"/>
      <c r="CX59" s="158"/>
      <c r="CY59" s="158"/>
      <c r="CZ59" s="158"/>
      <c r="DA59" s="158"/>
      <c r="DB59" s="158"/>
      <c r="DC59" s="158"/>
      <c r="DD59" s="158"/>
      <c r="DE59" s="158"/>
      <c r="DF59" s="158"/>
      <c r="DG59" s="158"/>
      <c r="DH59" s="158"/>
      <c r="DI59" s="158"/>
      <c r="DJ59" s="158"/>
      <c r="DK59" s="158"/>
      <c r="DL59" s="158"/>
      <c r="DM59" s="158"/>
      <c r="DN59" s="158"/>
      <c r="DO59" s="158"/>
      <c r="DP59" s="158"/>
      <c r="DQ59" s="158"/>
      <c r="DR59" s="158"/>
      <c r="DS59" s="158"/>
      <c r="DT59" s="158"/>
      <c r="DU59" s="158"/>
      <c r="DV59" s="158"/>
      <c r="DW59" s="158"/>
      <c r="DX59" s="158"/>
      <c r="DY59" s="158"/>
      <c r="DZ59" s="158"/>
      <c r="EA59" s="158"/>
      <c r="EB59" s="158"/>
      <c r="EC59" s="158"/>
      <c r="ED59" s="158"/>
      <c r="EE59" s="158"/>
      <c r="EF59" s="158">
        <v>116.83345005699849</v>
      </c>
      <c r="EG59" s="158"/>
      <c r="EH59" s="158"/>
      <c r="EI59" s="158"/>
      <c r="EJ59" s="158"/>
      <c r="EK59" s="158"/>
      <c r="EL59" s="158"/>
      <c r="EM59" s="158"/>
      <c r="EN59" s="158"/>
      <c r="EO59" s="158"/>
      <c r="EP59" s="158"/>
      <c r="EQ59" s="158"/>
      <c r="ER59" s="158"/>
      <c r="ES59" s="158"/>
      <c r="ET59" s="158"/>
      <c r="EU59" s="158"/>
      <c r="EV59" s="158"/>
      <c r="EW59" s="158"/>
      <c r="EX59" s="158"/>
      <c r="EY59" s="158"/>
      <c r="EZ59" s="158"/>
      <c r="FA59" s="158"/>
      <c r="FB59" s="158"/>
      <c r="FC59" s="158"/>
      <c r="FD59" s="158"/>
      <c r="FE59" s="158"/>
      <c r="FF59" s="158"/>
      <c r="FG59" s="158"/>
      <c r="FH59" s="158"/>
      <c r="FI59" s="158"/>
      <c r="FJ59" s="158"/>
      <c r="FK59" s="158"/>
      <c r="FL59" s="158"/>
      <c r="FM59" s="158"/>
      <c r="FN59" s="158"/>
      <c r="FO59" s="158"/>
      <c r="FP59" s="158"/>
      <c r="FQ59" s="158"/>
      <c r="FR59" s="158"/>
      <c r="FS59" s="158"/>
      <c r="FT59" s="158"/>
      <c r="FU59" s="158"/>
      <c r="FV59" s="158"/>
      <c r="FW59" s="158"/>
      <c r="FX59" s="158"/>
      <c r="FY59" s="158"/>
      <c r="FZ59" s="158"/>
      <c r="GA59" s="158"/>
      <c r="GB59" s="158"/>
      <c r="GC59" s="158"/>
      <c r="GD59" s="160"/>
      <c r="GE59" s="160"/>
      <c r="GF59" s="160"/>
      <c r="GG59" s="160"/>
      <c r="GH59" s="160"/>
      <c r="GI59" s="160"/>
      <c r="GJ59" s="160"/>
      <c r="GK59" s="160"/>
      <c r="GL59" s="160">
        <v>116.83345005699849</v>
      </c>
      <c r="GM59" s="157"/>
      <c r="GN59" s="160"/>
      <c r="GO59" s="160"/>
      <c r="GP59" s="144"/>
    </row>
    <row r="60" spans="1:198" x14ac:dyDescent="0.25">
      <c r="A60" s="159" t="s">
        <v>14</v>
      </c>
      <c r="B60" s="158"/>
      <c r="C60" s="158"/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  <c r="U60" s="158"/>
      <c r="V60" s="158"/>
      <c r="W60" s="158"/>
      <c r="X60" s="158"/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58"/>
      <c r="AZ60" s="158"/>
      <c r="BA60" s="158"/>
      <c r="BB60" s="158"/>
      <c r="BC60" s="158"/>
      <c r="BD60" s="158"/>
      <c r="BE60" s="158"/>
      <c r="BF60" s="158"/>
      <c r="BG60" s="158"/>
      <c r="BH60" s="158"/>
      <c r="BI60" s="158"/>
      <c r="BJ60" s="158"/>
      <c r="BK60" s="158"/>
      <c r="BL60" s="158"/>
      <c r="BM60" s="158"/>
      <c r="BN60" s="158"/>
      <c r="BO60" s="158"/>
      <c r="BP60" s="158"/>
      <c r="BQ60" s="158"/>
      <c r="BR60" s="158"/>
      <c r="BS60" s="158"/>
      <c r="BT60" s="158"/>
      <c r="BU60" s="158"/>
      <c r="BV60" s="158"/>
      <c r="BW60" s="158"/>
      <c r="BX60" s="158"/>
      <c r="BY60" s="158"/>
      <c r="BZ60" s="158"/>
      <c r="CA60" s="158"/>
      <c r="CB60" s="158"/>
      <c r="CC60" s="158"/>
      <c r="CD60" s="158"/>
      <c r="CE60" s="158"/>
      <c r="CF60" s="158"/>
      <c r="CG60" s="158"/>
      <c r="CH60" s="158"/>
      <c r="CI60" s="158"/>
      <c r="CJ60" s="158"/>
      <c r="CK60" s="158"/>
      <c r="CL60" s="158"/>
      <c r="CM60" s="158"/>
      <c r="CN60" s="158"/>
      <c r="CO60" s="158"/>
      <c r="CP60" s="158"/>
      <c r="CQ60" s="158"/>
      <c r="CR60" s="158"/>
      <c r="CS60" s="158"/>
      <c r="CT60" s="158"/>
      <c r="CU60" s="158"/>
      <c r="CV60" s="158"/>
      <c r="CW60" s="158"/>
      <c r="CX60" s="158"/>
      <c r="CY60" s="158"/>
      <c r="CZ60" s="158"/>
      <c r="DA60" s="158"/>
      <c r="DB60" s="158"/>
      <c r="DC60" s="158"/>
      <c r="DD60" s="158"/>
      <c r="DE60" s="158"/>
      <c r="DF60" s="158"/>
      <c r="DG60" s="158"/>
      <c r="DH60" s="158"/>
      <c r="DI60" s="158"/>
      <c r="DJ60" s="158"/>
      <c r="DK60" s="158"/>
      <c r="DL60" s="158"/>
      <c r="DM60" s="158"/>
      <c r="DN60" s="158"/>
      <c r="DO60" s="158"/>
      <c r="DP60" s="158"/>
      <c r="DQ60" s="158"/>
      <c r="DR60" s="158"/>
      <c r="DS60" s="158"/>
      <c r="DT60" s="158"/>
      <c r="DU60" s="158"/>
      <c r="DV60" s="158"/>
      <c r="DW60" s="158"/>
      <c r="DX60" s="158"/>
      <c r="DY60" s="158"/>
      <c r="DZ60" s="158"/>
      <c r="EA60" s="158"/>
      <c r="EB60" s="158"/>
      <c r="EC60" s="158"/>
      <c r="ED60" s="158"/>
      <c r="EE60" s="158"/>
      <c r="EF60" s="158"/>
      <c r="EG60" s="158">
        <v>133.74257410401222</v>
      </c>
      <c r="EH60" s="158"/>
      <c r="EI60" s="158"/>
      <c r="EJ60" s="158"/>
      <c r="EK60" s="158"/>
      <c r="EL60" s="158"/>
      <c r="EM60" s="158"/>
      <c r="EN60" s="158"/>
      <c r="EO60" s="158"/>
      <c r="EP60" s="158"/>
      <c r="EQ60" s="158"/>
      <c r="ER60" s="158"/>
      <c r="ES60" s="158"/>
      <c r="ET60" s="158"/>
      <c r="EU60" s="158"/>
      <c r="EV60" s="158"/>
      <c r="EW60" s="158"/>
      <c r="EX60" s="158"/>
      <c r="EY60" s="158"/>
      <c r="EZ60" s="158"/>
      <c r="FA60" s="158"/>
      <c r="FB60" s="158"/>
      <c r="FC60" s="158"/>
      <c r="FD60" s="158"/>
      <c r="FE60" s="158"/>
      <c r="FF60" s="158"/>
      <c r="FG60" s="158"/>
      <c r="FH60" s="158"/>
      <c r="FI60" s="158"/>
      <c r="FJ60" s="158"/>
      <c r="FK60" s="158"/>
      <c r="FL60" s="158"/>
      <c r="FM60" s="158"/>
      <c r="FN60" s="158"/>
      <c r="FO60" s="158"/>
      <c r="FP60" s="158"/>
      <c r="FQ60" s="158"/>
      <c r="FR60" s="158"/>
      <c r="FS60" s="158"/>
      <c r="FT60" s="158"/>
      <c r="FU60" s="158"/>
      <c r="FV60" s="158"/>
      <c r="FW60" s="158"/>
      <c r="FX60" s="158"/>
      <c r="FY60" s="158"/>
      <c r="FZ60" s="158"/>
      <c r="GA60" s="158"/>
      <c r="GB60" s="158"/>
      <c r="GC60" s="158"/>
      <c r="GD60" s="160"/>
      <c r="GE60" s="160"/>
      <c r="GF60" s="160"/>
      <c r="GG60" s="160"/>
      <c r="GH60" s="160"/>
      <c r="GI60" s="160"/>
      <c r="GJ60" s="160"/>
      <c r="GK60" s="160"/>
      <c r="GL60" s="160">
        <v>133.74257410401222</v>
      </c>
      <c r="GM60" s="157"/>
      <c r="GN60" s="160"/>
      <c r="GO60" s="160"/>
      <c r="GP60" s="144"/>
    </row>
    <row r="61" spans="1:198" x14ac:dyDescent="0.25">
      <c r="A61" s="159" t="s">
        <v>1350</v>
      </c>
      <c r="B61" s="158"/>
      <c r="C61" s="158"/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  <c r="U61" s="158"/>
      <c r="V61" s="158"/>
      <c r="W61" s="158"/>
      <c r="X61" s="158"/>
      <c r="Y61" s="158"/>
      <c r="Z61" s="158"/>
      <c r="AA61" s="158"/>
      <c r="AB61" s="158"/>
      <c r="AC61" s="158"/>
      <c r="AD61" s="158"/>
      <c r="AE61" s="158"/>
      <c r="AF61" s="158"/>
      <c r="AG61" s="158"/>
      <c r="AH61" s="158"/>
      <c r="AI61" s="158"/>
      <c r="AJ61" s="158"/>
      <c r="AK61" s="158"/>
      <c r="AL61" s="158"/>
      <c r="AM61" s="158"/>
      <c r="AN61" s="158"/>
      <c r="AO61" s="158"/>
      <c r="AP61" s="158"/>
      <c r="AQ61" s="158"/>
      <c r="AR61" s="158"/>
      <c r="AS61" s="158"/>
      <c r="AT61" s="158"/>
      <c r="AU61" s="158"/>
      <c r="AV61" s="158"/>
      <c r="AW61" s="158"/>
      <c r="AX61" s="158"/>
      <c r="AY61" s="158"/>
      <c r="AZ61" s="158"/>
      <c r="BA61" s="158"/>
      <c r="BB61" s="158"/>
      <c r="BC61" s="158"/>
      <c r="BD61" s="158"/>
      <c r="BE61" s="158"/>
      <c r="BF61" s="158"/>
      <c r="BG61" s="158"/>
      <c r="BH61" s="158"/>
      <c r="BI61" s="158"/>
      <c r="BJ61" s="158"/>
      <c r="BK61" s="158"/>
      <c r="BL61" s="158"/>
      <c r="BM61" s="158"/>
      <c r="BN61" s="158"/>
      <c r="BO61" s="158"/>
      <c r="BP61" s="158"/>
      <c r="BQ61" s="158"/>
      <c r="BR61" s="158"/>
      <c r="BS61" s="158"/>
      <c r="BT61" s="158"/>
      <c r="BU61" s="158"/>
      <c r="BV61" s="158"/>
      <c r="BW61" s="158"/>
      <c r="BX61" s="158"/>
      <c r="BY61" s="158"/>
      <c r="BZ61" s="158"/>
      <c r="CA61" s="158"/>
      <c r="CB61" s="158"/>
      <c r="CC61" s="158"/>
      <c r="CD61" s="158"/>
      <c r="CE61" s="158"/>
      <c r="CF61" s="158"/>
      <c r="CG61" s="158"/>
      <c r="CH61" s="158"/>
      <c r="CI61" s="158"/>
      <c r="CJ61" s="158"/>
      <c r="CK61" s="158"/>
      <c r="CL61" s="158"/>
      <c r="CM61" s="158"/>
      <c r="CN61" s="158"/>
      <c r="CO61" s="158"/>
      <c r="CP61" s="158"/>
      <c r="CQ61" s="158"/>
      <c r="CR61" s="158"/>
      <c r="CS61" s="158"/>
      <c r="CT61" s="158"/>
      <c r="CU61" s="158"/>
      <c r="CV61" s="158"/>
      <c r="CW61" s="158"/>
      <c r="CX61" s="158"/>
      <c r="CY61" s="158"/>
      <c r="CZ61" s="158"/>
      <c r="DA61" s="158"/>
      <c r="DB61" s="158"/>
      <c r="DC61" s="158"/>
      <c r="DD61" s="158"/>
      <c r="DE61" s="158"/>
      <c r="DF61" s="158"/>
      <c r="DG61" s="158"/>
      <c r="DH61" s="158"/>
      <c r="DI61" s="158"/>
      <c r="DJ61" s="158"/>
      <c r="DK61" s="158"/>
      <c r="DL61" s="158"/>
      <c r="DM61" s="158"/>
      <c r="DN61" s="158"/>
      <c r="DO61" s="158"/>
      <c r="DP61" s="158"/>
      <c r="DQ61" s="158"/>
      <c r="DR61" s="158"/>
      <c r="DS61" s="158"/>
      <c r="DT61" s="158"/>
      <c r="DU61" s="158"/>
      <c r="DV61" s="158"/>
      <c r="DW61" s="158"/>
      <c r="DX61" s="158"/>
      <c r="DY61" s="158"/>
      <c r="DZ61" s="158"/>
      <c r="EA61" s="158"/>
      <c r="EB61" s="158"/>
      <c r="EC61" s="158"/>
      <c r="ED61" s="158"/>
      <c r="EE61" s="158"/>
      <c r="EF61" s="158"/>
      <c r="EG61" s="158"/>
      <c r="EH61" s="158">
        <v>1</v>
      </c>
      <c r="EI61" s="158"/>
      <c r="EJ61" s="158"/>
      <c r="EK61" s="158"/>
      <c r="EL61" s="158"/>
      <c r="EM61" s="158"/>
      <c r="EN61" s="158"/>
      <c r="EO61" s="158"/>
      <c r="EP61" s="158"/>
      <c r="EQ61" s="158"/>
      <c r="ER61" s="158"/>
      <c r="ES61" s="158"/>
      <c r="ET61" s="158"/>
      <c r="EU61" s="158"/>
      <c r="EV61" s="158"/>
      <c r="EW61" s="158"/>
      <c r="EX61" s="158"/>
      <c r="EY61" s="158"/>
      <c r="EZ61" s="158"/>
      <c r="FA61" s="158"/>
      <c r="FB61" s="158"/>
      <c r="FC61" s="158"/>
      <c r="FD61" s="158"/>
      <c r="FE61" s="158"/>
      <c r="FF61" s="158"/>
      <c r="FG61" s="158"/>
      <c r="FH61" s="158"/>
      <c r="FI61" s="158"/>
      <c r="FJ61" s="158"/>
      <c r="FK61" s="158"/>
      <c r="FL61" s="158"/>
      <c r="FM61" s="158"/>
      <c r="FN61" s="158"/>
      <c r="FO61" s="158"/>
      <c r="FP61" s="158"/>
      <c r="FQ61" s="158"/>
      <c r="FR61" s="158"/>
      <c r="FS61" s="158"/>
      <c r="FT61" s="158"/>
      <c r="FU61" s="158"/>
      <c r="FV61" s="158"/>
      <c r="FW61" s="158"/>
      <c r="FX61" s="158"/>
      <c r="FY61" s="158"/>
      <c r="FZ61" s="158"/>
      <c r="GA61" s="158"/>
      <c r="GB61" s="158"/>
      <c r="GC61" s="158"/>
      <c r="GD61" s="160"/>
      <c r="GE61" s="160"/>
      <c r="GF61" s="160"/>
      <c r="GG61" s="160"/>
      <c r="GH61" s="160"/>
      <c r="GI61" s="160"/>
      <c r="GJ61" s="160"/>
      <c r="GK61" s="160"/>
      <c r="GL61" s="160">
        <v>1</v>
      </c>
      <c r="GM61" s="157"/>
      <c r="GN61" s="160"/>
      <c r="GO61" s="160"/>
      <c r="GP61" s="144"/>
    </row>
    <row r="62" spans="1:198" x14ac:dyDescent="0.25">
      <c r="A62" s="159" t="s">
        <v>1351</v>
      </c>
      <c r="B62" s="158"/>
      <c r="C62" s="158"/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  <c r="U62" s="158"/>
      <c r="V62" s="158"/>
      <c r="W62" s="158"/>
      <c r="X62" s="158"/>
      <c r="Y62" s="158"/>
      <c r="Z62" s="158"/>
      <c r="AA62" s="158"/>
      <c r="AB62" s="158"/>
      <c r="AC62" s="158"/>
      <c r="AD62" s="158"/>
      <c r="AE62" s="158"/>
      <c r="AF62" s="158"/>
      <c r="AG62" s="158"/>
      <c r="AH62" s="158"/>
      <c r="AI62" s="158"/>
      <c r="AJ62" s="158"/>
      <c r="AK62" s="158"/>
      <c r="AL62" s="158"/>
      <c r="AM62" s="158"/>
      <c r="AN62" s="158"/>
      <c r="AO62" s="158"/>
      <c r="AP62" s="158"/>
      <c r="AQ62" s="158"/>
      <c r="AR62" s="158"/>
      <c r="AS62" s="158"/>
      <c r="AT62" s="158"/>
      <c r="AU62" s="158"/>
      <c r="AV62" s="158"/>
      <c r="AW62" s="158"/>
      <c r="AX62" s="158"/>
      <c r="AY62" s="158"/>
      <c r="AZ62" s="158"/>
      <c r="BA62" s="158"/>
      <c r="BB62" s="158"/>
      <c r="BC62" s="158"/>
      <c r="BD62" s="158"/>
      <c r="BE62" s="158"/>
      <c r="BF62" s="158"/>
      <c r="BG62" s="158"/>
      <c r="BH62" s="158"/>
      <c r="BI62" s="158"/>
      <c r="BJ62" s="158"/>
      <c r="BK62" s="158"/>
      <c r="BL62" s="158"/>
      <c r="BM62" s="158"/>
      <c r="BN62" s="158"/>
      <c r="BO62" s="158"/>
      <c r="BP62" s="158"/>
      <c r="BQ62" s="158"/>
      <c r="BR62" s="158"/>
      <c r="BS62" s="158"/>
      <c r="BT62" s="158"/>
      <c r="BU62" s="158"/>
      <c r="BV62" s="158"/>
      <c r="BW62" s="158"/>
      <c r="BX62" s="158"/>
      <c r="BY62" s="158"/>
      <c r="BZ62" s="158"/>
      <c r="CA62" s="158"/>
      <c r="CB62" s="158"/>
      <c r="CC62" s="158"/>
      <c r="CD62" s="158"/>
      <c r="CE62" s="158"/>
      <c r="CF62" s="158"/>
      <c r="CG62" s="158"/>
      <c r="CH62" s="158"/>
      <c r="CI62" s="158"/>
      <c r="CJ62" s="158"/>
      <c r="CK62" s="158"/>
      <c r="CL62" s="158"/>
      <c r="CM62" s="158"/>
      <c r="CN62" s="158"/>
      <c r="CO62" s="158"/>
      <c r="CP62" s="158"/>
      <c r="CQ62" s="158"/>
      <c r="CR62" s="158"/>
      <c r="CS62" s="158"/>
      <c r="CT62" s="158"/>
      <c r="CU62" s="158"/>
      <c r="CV62" s="158"/>
      <c r="CW62" s="158"/>
      <c r="CX62" s="158"/>
      <c r="CY62" s="158"/>
      <c r="CZ62" s="158"/>
      <c r="DA62" s="158"/>
      <c r="DB62" s="158"/>
      <c r="DC62" s="158"/>
      <c r="DD62" s="158"/>
      <c r="DE62" s="158"/>
      <c r="DF62" s="158"/>
      <c r="DG62" s="158"/>
      <c r="DH62" s="158"/>
      <c r="DI62" s="158"/>
      <c r="DJ62" s="158"/>
      <c r="DK62" s="158"/>
      <c r="DL62" s="158"/>
      <c r="DM62" s="158"/>
      <c r="DN62" s="158"/>
      <c r="DO62" s="158"/>
      <c r="DP62" s="158"/>
      <c r="DQ62" s="158"/>
      <c r="DR62" s="158"/>
      <c r="DS62" s="158"/>
      <c r="DT62" s="158"/>
      <c r="DU62" s="158"/>
      <c r="DV62" s="158"/>
      <c r="DW62" s="158"/>
      <c r="DX62" s="158"/>
      <c r="DY62" s="158"/>
      <c r="DZ62" s="158"/>
      <c r="EA62" s="158"/>
      <c r="EB62" s="158"/>
      <c r="EC62" s="158"/>
      <c r="ED62" s="158"/>
      <c r="EE62" s="158"/>
      <c r="EF62" s="158"/>
      <c r="EG62" s="158"/>
      <c r="EH62" s="158"/>
      <c r="EI62" s="158">
        <v>0.25279038435791384</v>
      </c>
      <c r="EJ62" s="158"/>
      <c r="EK62" s="158"/>
      <c r="EL62" s="158"/>
      <c r="EM62" s="158"/>
      <c r="EN62" s="158"/>
      <c r="EO62" s="158"/>
      <c r="EP62" s="158"/>
      <c r="EQ62" s="158"/>
      <c r="ER62" s="158"/>
      <c r="ES62" s="158"/>
      <c r="ET62" s="158"/>
      <c r="EU62" s="158"/>
      <c r="EV62" s="158"/>
      <c r="EW62" s="158"/>
      <c r="EX62" s="158"/>
      <c r="EY62" s="158"/>
      <c r="EZ62" s="158"/>
      <c r="FA62" s="158"/>
      <c r="FB62" s="158"/>
      <c r="FC62" s="158"/>
      <c r="FD62" s="158"/>
      <c r="FE62" s="158"/>
      <c r="FF62" s="158"/>
      <c r="FG62" s="158"/>
      <c r="FH62" s="158"/>
      <c r="FI62" s="158"/>
      <c r="FJ62" s="158"/>
      <c r="FK62" s="158"/>
      <c r="FL62" s="158"/>
      <c r="FM62" s="158"/>
      <c r="FN62" s="158"/>
      <c r="FO62" s="158"/>
      <c r="FP62" s="158"/>
      <c r="FQ62" s="158"/>
      <c r="FR62" s="158"/>
      <c r="FS62" s="158"/>
      <c r="FT62" s="158"/>
      <c r="FU62" s="158"/>
      <c r="FV62" s="158"/>
      <c r="FW62" s="158"/>
      <c r="FX62" s="158"/>
      <c r="FY62" s="158"/>
      <c r="FZ62" s="158"/>
      <c r="GA62" s="158"/>
      <c r="GB62" s="158"/>
      <c r="GC62" s="158"/>
      <c r="GD62" s="160"/>
      <c r="GE62" s="160"/>
      <c r="GF62" s="160"/>
      <c r="GG62" s="160"/>
      <c r="GH62" s="160"/>
      <c r="GI62" s="160"/>
      <c r="GJ62" s="160"/>
      <c r="GK62" s="160"/>
      <c r="GL62" s="160">
        <v>0.25279038435791384</v>
      </c>
      <c r="GM62" s="157"/>
      <c r="GN62" s="160"/>
      <c r="GO62" s="160"/>
      <c r="GP62" s="144"/>
    </row>
    <row r="63" spans="1:198" x14ac:dyDescent="0.25">
      <c r="A63" s="159" t="s">
        <v>362</v>
      </c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8"/>
      <c r="BD63" s="158"/>
      <c r="BE63" s="158"/>
      <c r="BF63" s="158"/>
      <c r="BG63" s="158"/>
      <c r="BH63" s="158"/>
      <c r="BI63" s="158"/>
      <c r="BJ63" s="158"/>
      <c r="BK63" s="158"/>
      <c r="BL63" s="158"/>
      <c r="BM63" s="158"/>
      <c r="BN63" s="158"/>
      <c r="BO63" s="158"/>
      <c r="BP63" s="158"/>
      <c r="BQ63" s="158"/>
      <c r="BR63" s="158"/>
      <c r="BS63" s="158"/>
      <c r="BT63" s="158"/>
      <c r="BU63" s="158"/>
      <c r="BV63" s="158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8"/>
      <c r="CH63" s="158"/>
      <c r="CI63" s="158"/>
      <c r="CJ63" s="158"/>
      <c r="CK63" s="158"/>
      <c r="CL63" s="158"/>
      <c r="CM63" s="158"/>
      <c r="CN63" s="158"/>
      <c r="CO63" s="158"/>
      <c r="CP63" s="158"/>
      <c r="CQ63" s="158"/>
      <c r="CR63" s="158"/>
      <c r="CS63" s="158"/>
      <c r="CT63" s="158"/>
      <c r="CU63" s="158"/>
      <c r="CV63" s="158"/>
      <c r="CW63" s="158"/>
      <c r="CX63" s="158"/>
      <c r="CY63" s="158"/>
      <c r="CZ63" s="158"/>
      <c r="DA63" s="158"/>
      <c r="DB63" s="158"/>
      <c r="DC63" s="158"/>
      <c r="DD63" s="158"/>
      <c r="DE63" s="158"/>
      <c r="DF63" s="158"/>
      <c r="DG63" s="158"/>
      <c r="DH63" s="158"/>
      <c r="DI63" s="158"/>
      <c r="DJ63" s="158"/>
      <c r="DK63" s="158"/>
      <c r="DL63" s="158"/>
      <c r="DM63" s="158"/>
      <c r="DN63" s="158"/>
      <c r="DO63" s="158"/>
      <c r="DP63" s="158"/>
      <c r="DQ63" s="158"/>
      <c r="DR63" s="158"/>
      <c r="DS63" s="158"/>
      <c r="DT63" s="158"/>
      <c r="DU63" s="158"/>
      <c r="DV63" s="158"/>
      <c r="DW63" s="158"/>
      <c r="DX63" s="158"/>
      <c r="DY63" s="158"/>
      <c r="DZ63" s="158"/>
      <c r="EA63" s="158"/>
      <c r="EB63" s="158"/>
      <c r="EC63" s="158"/>
      <c r="ED63" s="158"/>
      <c r="EE63" s="158"/>
      <c r="EF63" s="158"/>
      <c r="EG63" s="158"/>
      <c r="EH63" s="158"/>
      <c r="EI63" s="158"/>
      <c r="EJ63" s="158">
        <v>68.261992881570933</v>
      </c>
      <c r="EK63" s="158"/>
      <c r="EL63" s="158"/>
      <c r="EM63" s="158"/>
      <c r="EN63" s="158"/>
      <c r="EO63" s="158"/>
      <c r="EP63" s="158"/>
      <c r="EQ63" s="158"/>
      <c r="ER63" s="158"/>
      <c r="ES63" s="158"/>
      <c r="ET63" s="158"/>
      <c r="EU63" s="158"/>
      <c r="EV63" s="158"/>
      <c r="EW63" s="158"/>
      <c r="EX63" s="158"/>
      <c r="EY63" s="158"/>
      <c r="EZ63" s="158"/>
      <c r="FA63" s="158"/>
      <c r="FB63" s="158"/>
      <c r="FC63" s="158"/>
      <c r="FD63" s="158"/>
      <c r="FE63" s="158"/>
      <c r="FF63" s="158"/>
      <c r="FG63" s="158"/>
      <c r="FH63" s="158"/>
      <c r="FI63" s="158"/>
      <c r="FJ63" s="158"/>
      <c r="FK63" s="158"/>
      <c r="FL63" s="158"/>
      <c r="FM63" s="158"/>
      <c r="FN63" s="158"/>
      <c r="FO63" s="158"/>
      <c r="FP63" s="158"/>
      <c r="FQ63" s="158"/>
      <c r="FR63" s="158"/>
      <c r="FS63" s="158"/>
      <c r="FT63" s="158"/>
      <c r="FU63" s="158"/>
      <c r="FV63" s="158"/>
      <c r="FW63" s="158"/>
      <c r="FX63" s="158"/>
      <c r="FY63" s="158"/>
      <c r="FZ63" s="158"/>
      <c r="GA63" s="158"/>
      <c r="GB63" s="158"/>
      <c r="GC63" s="158"/>
      <c r="GD63" s="160"/>
      <c r="GE63" s="160"/>
      <c r="GF63" s="160"/>
      <c r="GG63" s="160"/>
      <c r="GH63" s="160"/>
      <c r="GI63" s="160"/>
      <c r="GJ63" s="160"/>
      <c r="GK63" s="160"/>
      <c r="GL63" s="160">
        <v>68.261992881570933</v>
      </c>
      <c r="GM63" s="157"/>
      <c r="GN63" s="160"/>
      <c r="GO63" s="160"/>
      <c r="GP63" s="144"/>
    </row>
    <row r="64" spans="1:198" x14ac:dyDescent="0.25">
      <c r="A64" s="159" t="s">
        <v>363</v>
      </c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8"/>
      <c r="BD64" s="158"/>
      <c r="BE64" s="158"/>
      <c r="BF64" s="158"/>
      <c r="BG64" s="158"/>
      <c r="BH64" s="158"/>
      <c r="BI64" s="158"/>
      <c r="BJ64" s="158"/>
      <c r="BK64" s="158"/>
      <c r="BL64" s="158"/>
      <c r="BM64" s="158"/>
      <c r="BN64" s="158"/>
      <c r="BO64" s="158"/>
      <c r="BP64" s="158"/>
      <c r="BQ64" s="158"/>
      <c r="BR64" s="158"/>
      <c r="BS64" s="158"/>
      <c r="BT64" s="158"/>
      <c r="BU64" s="158"/>
      <c r="BV64" s="158"/>
      <c r="BW64" s="158"/>
      <c r="BX64" s="158"/>
      <c r="BY64" s="158"/>
      <c r="BZ64" s="158"/>
      <c r="CA64" s="158"/>
      <c r="CB64" s="158"/>
      <c r="CC64" s="158"/>
      <c r="CD64" s="158"/>
      <c r="CE64" s="158"/>
      <c r="CF64" s="158"/>
      <c r="CG64" s="158"/>
      <c r="CH64" s="158"/>
      <c r="CI64" s="158"/>
      <c r="CJ64" s="158"/>
      <c r="CK64" s="158"/>
      <c r="CL64" s="158"/>
      <c r="CM64" s="158"/>
      <c r="CN64" s="158"/>
      <c r="CO64" s="158"/>
      <c r="CP64" s="158"/>
      <c r="CQ64" s="158"/>
      <c r="CR64" s="158"/>
      <c r="CS64" s="158"/>
      <c r="CT64" s="158"/>
      <c r="CU64" s="158"/>
      <c r="CV64" s="158"/>
      <c r="CW64" s="158"/>
      <c r="CX64" s="158"/>
      <c r="CY64" s="158"/>
      <c r="CZ64" s="158"/>
      <c r="DA64" s="158"/>
      <c r="DB64" s="158"/>
      <c r="DC64" s="158"/>
      <c r="DD64" s="158"/>
      <c r="DE64" s="158"/>
      <c r="DF64" s="158"/>
      <c r="DG64" s="158"/>
      <c r="DH64" s="158"/>
      <c r="DI64" s="158"/>
      <c r="DJ64" s="158"/>
      <c r="DK64" s="158"/>
      <c r="DL64" s="158"/>
      <c r="DM64" s="158"/>
      <c r="DN64" s="158"/>
      <c r="DO64" s="158"/>
      <c r="DP64" s="158"/>
      <c r="DQ64" s="158"/>
      <c r="DR64" s="158"/>
      <c r="DS64" s="158"/>
      <c r="DT64" s="158"/>
      <c r="DU64" s="158"/>
      <c r="DV64" s="158"/>
      <c r="DW64" s="158"/>
      <c r="DX64" s="158"/>
      <c r="DY64" s="158"/>
      <c r="DZ64" s="158"/>
      <c r="EA64" s="158"/>
      <c r="EB64" s="158"/>
      <c r="EC64" s="158"/>
      <c r="ED64" s="158"/>
      <c r="EE64" s="158"/>
      <c r="EF64" s="158"/>
      <c r="EG64" s="158"/>
      <c r="EH64" s="158"/>
      <c r="EI64" s="158"/>
      <c r="EJ64" s="158"/>
      <c r="EK64" s="158">
        <v>53.559035486501749</v>
      </c>
      <c r="EL64" s="158"/>
      <c r="EM64" s="158"/>
      <c r="EN64" s="158"/>
      <c r="EO64" s="158"/>
      <c r="EP64" s="158"/>
      <c r="EQ64" s="158"/>
      <c r="ER64" s="158"/>
      <c r="ES64" s="158"/>
      <c r="ET64" s="158"/>
      <c r="EU64" s="158"/>
      <c r="EV64" s="158"/>
      <c r="EW64" s="158"/>
      <c r="EX64" s="158"/>
      <c r="EY64" s="158"/>
      <c r="EZ64" s="158"/>
      <c r="FA64" s="158"/>
      <c r="FB64" s="158"/>
      <c r="FC64" s="158"/>
      <c r="FD64" s="158"/>
      <c r="FE64" s="158"/>
      <c r="FF64" s="158"/>
      <c r="FG64" s="158"/>
      <c r="FH64" s="158"/>
      <c r="FI64" s="158"/>
      <c r="FJ64" s="158"/>
      <c r="FK64" s="158"/>
      <c r="FL64" s="158"/>
      <c r="FM64" s="158"/>
      <c r="FN64" s="158"/>
      <c r="FO64" s="158"/>
      <c r="FP64" s="158"/>
      <c r="FQ64" s="158"/>
      <c r="FR64" s="158"/>
      <c r="FS64" s="158"/>
      <c r="FT64" s="158"/>
      <c r="FU64" s="158"/>
      <c r="FV64" s="158"/>
      <c r="FW64" s="158"/>
      <c r="FX64" s="158"/>
      <c r="FY64" s="158"/>
      <c r="FZ64" s="158"/>
      <c r="GA64" s="158"/>
      <c r="GB64" s="158"/>
      <c r="GC64" s="158"/>
      <c r="GD64" s="160"/>
      <c r="GE64" s="160"/>
      <c r="GF64" s="160"/>
      <c r="GG64" s="160"/>
      <c r="GH64" s="160"/>
      <c r="GI64" s="160"/>
      <c r="GJ64" s="160"/>
      <c r="GK64" s="160"/>
      <c r="GL64" s="160">
        <v>53.559035486501749</v>
      </c>
      <c r="GM64" s="157"/>
      <c r="GN64" s="160"/>
      <c r="GO64" s="160"/>
      <c r="GP64" s="144"/>
    </row>
    <row r="65" spans="1:198" x14ac:dyDescent="0.25">
      <c r="A65" s="159" t="s">
        <v>15</v>
      </c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8"/>
      <c r="BD65" s="158"/>
      <c r="BE65" s="158"/>
      <c r="BF65" s="158"/>
      <c r="BG65" s="158"/>
      <c r="BH65" s="158"/>
      <c r="BI65" s="158"/>
      <c r="BJ65" s="158"/>
      <c r="BK65" s="158"/>
      <c r="BL65" s="158"/>
      <c r="BM65" s="158"/>
      <c r="BN65" s="158"/>
      <c r="BO65" s="158"/>
      <c r="BP65" s="158"/>
      <c r="BQ65" s="158"/>
      <c r="BR65" s="158"/>
      <c r="BS65" s="158"/>
      <c r="BT65" s="158"/>
      <c r="BU65" s="158"/>
      <c r="BV65" s="158"/>
      <c r="BW65" s="158"/>
      <c r="BX65" s="158"/>
      <c r="BY65" s="158"/>
      <c r="BZ65" s="158"/>
      <c r="CA65" s="158"/>
      <c r="CB65" s="158"/>
      <c r="CC65" s="158"/>
      <c r="CD65" s="158"/>
      <c r="CE65" s="158"/>
      <c r="CF65" s="158"/>
      <c r="CG65" s="158"/>
      <c r="CH65" s="158"/>
      <c r="CI65" s="158"/>
      <c r="CJ65" s="158"/>
      <c r="CK65" s="158"/>
      <c r="CL65" s="158"/>
      <c r="CM65" s="158"/>
      <c r="CN65" s="158"/>
      <c r="CO65" s="158"/>
      <c r="CP65" s="158"/>
      <c r="CQ65" s="158"/>
      <c r="CR65" s="158"/>
      <c r="CS65" s="158"/>
      <c r="CT65" s="158"/>
      <c r="CU65" s="158"/>
      <c r="CV65" s="158"/>
      <c r="CW65" s="158"/>
      <c r="CX65" s="158"/>
      <c r="CY65" s="158"/>
      <c r="CZ65" s="158"/>
      <c r="DA65" s="158"/>
      <c r="DB65" s="158"/>
      <c r="DC65" s="158"/>
      <c r="DD65" s="158"/>
      <c r="DE65" s="158"/>
      <c r="DF65" s="158"/>
      <c r="DG65" s="158"/>
      <c r="DH65" s="158"/>
      <c r="DI65" s="158"/>
      <c r="DJ65" s="158"/>
      <c r="DK65" s="158"/>
      <c r="DL65" s="158"/>
      <c r="DM65" s="158"/>
      <c r="DN65" s="158"/>
      <c r="DO65" s="158"/>
      <c r="DP65" s="158"/>
      <c r="DQ65" s="158"/>
      <c r="DR65" s="158"/>
      <c r="DS65" s="158"/>
      <c r="DT65" s="158"/>
      <c r="DU65" s="158"/>
      <c r="DV65" s="158"/>
      <c r="DW65" s="158"/>
      <c r="DX65" s="158"/>
      <c r="DY65" s="158"/>
      <c r="DZ65" s="158"/>
      <c r="EA65" s="158"/>
      <c r="EB65" s="158"/>
      <c r="EC65" s="158"/>
      <c r="ED65" s="158"/>
      <c r="EE65" s="158"/>
      <c r="EF65" s="158"/>
      <c r="EG65" s="158"/>
      <c r="EH65" s="158"/>
      <c r="EI65" s="158"/>
      <c r="EJ65" s="158"/>
      <c r="EK65" s="158"/>
      <c r="EL65" s="158">
        <v>236.35867665852663</v>
      </c>
      <c r="EM65" s="158"/>
      <c r="EN65" s="158"/>
      <c r="EO65" s="158"/>
      <c r="EP65" s="158"/>
      <c r="EQ65" s="158"/>
      <c r="ER65" s="158"/>
      <c r="ES65" s="158"/>
      <c r="ET65" s="158"/>
      <c r="EU65" s="158"/>
      <c r="EV65" s="158"/>
      <c r="EW65" s="158"/>
      <c r="EX65" s="158"/>
      <c r="EY65" s="158"/>
      <c r="EZ65" s="158"/>
      <c r="FA65" s="158"/>
      <c r="FB65" s="158"/>
      <c r="FC65" s="158"/>
      <c r="FD65" s="158"/>
      <c r="FE65" s="158"/>
      <c r="FF65" s="158"/>
      <c r="FG65" s="158"/>
      <c r="FH65" s="158"/>
      <c r="FI65" s="158"/>
      <c r="FJ65" s="158"/>
      <c r="FK65" s="158"/>
      <c r="FL65" s="158"/>
      <c r="FM65" s="158"/>
      <c r="FN65" s="158"/>
      <c r="FO65" s="158"/>
      <c r="FP65" s="158"/>
      <c r="FQ65" s="158"/>
      <c r="FR65" s="158"/>
      <c r="FS65" s="158"/>
      <c r="FT65" s="158"/>
      <c r="FU65" s="158"/>
      <c r="FV65" s="158"/>
      <c r="FW65" s="158"/>
      <c r="FX65" s="158"/>
      <c r="FY65" s="158"/>
      <c r="FZ65" s="158"/>
      <c r="GA65" s="158"/>
      <c r="GB65" s="158"/>
      <c r="GC65" s="158"/>
      <c r="GD65" s="160"/>
      <c r="GE65" s="160"/>
      <c r="GF65" s="160"/>
      <c r="GG65" s="160"/>
      <c r="GH65" s="160"/>
      <c r="GI65" s="160"/>
      <c r="GJ65" s="160"/>
      <c r="GK65" s="160"/>
      <c r="GL65" s="160">
        <v>236.35867665852663</v>
      </c>
      <c r="GM65" s="157"/>
      <c r="GN65" s="160"/>
      <c r="GO65" s="160"/>
      <c r="GP65" s="144"/>
    </row>
    <row r="66" spans="1:198" x14ac:dyDescent="0.25">
      <c r="A66" s="159" t="s">
        <v>364</v>
      </c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8"/>
      <c r="BD66" s="158"/>
      <c r="BE66" s="158"/>
      <c r="BF66" s="158"/>
      <c r="BG66" s="158"/>
      <c r="BH66" s="158"/>
      <c r="BI66" s="158"/>
      <c r="BJ66" s="158"/>
      <c r="BK66" s="158"/>
      <c r="BL66" s="158"/>
      <c r="BM66" s="158"/>
      <c r="BN66" s="158"/>
      <c r="BO66" s="158"/>
      <c r="BP66" s="158"/>
      <c r="BQ66" s="158"/>
      <c r="BR66" s="158"/>
      <c r="BS66" s="158"/>
      <c r="BT66" s="158"/>
      <c r="BU66" s="158"/>
      <c r="BV66" s="158"/>
      <c r="BW66" s="158"/>
      <c r="BX66" s="158"/>
      <c r="BY66" s="158"/>
      <c r="BZ66" s="158"/>
      <c r="CA66" s="158"/>
      <c r="CB66" s="158"/>
      <c r="CC66" s="158"/>
      <c r="CD66" s="158"/>
      <c r="CE66" s="158"/>
      <c r="CF66" s="158"/>
      <c r="CG66" s="158"/>
      <c r="CH66" s="158"/>
      <c r="CI66" s="158"/>
      <c r="CJ66" s="158"/>
      <c r="CK66" s="158"/>
      <c r="CL66" s="158"/>
      <c r="CM66" s="158"/>
      <c r="CN66" s="158"/>
      <c r="CO66" s="158"/>
      <c r="CP66" s="158"/>
      <c r="CQ66" s="158"/>
      <c r="CR66" s="158"/>
      <c r="CS66" s="158"/>
      <c r="CT66" s="158"/>
      <c r="CU66" s="158"/>
      <c r="CV66" s="158"/>
      <c r="CW66" s="158"/>
      <c r="CX66" s="158"/>
      <c r="CY66" s="158"/>
      <c r="CZ66" s="158"/>
      <c r="DA66" s="158"/>
      <c r="DB66" s="158"/>
      <c r="DC66" s="158"/>
      <c r="DD66" s="158"/>
      <c r="DE66" s="158"/>
      <c r="DF66" s="158"/>
      <c r="DG66" s="158"/>
      <c r="DH66" s="158"/>
      <c r="DI66" s="158"/>
      <c r="DJ66" s="158"/>
      <c r="DK66" s="158"/>
      <c r="DL66" s="158"/>
      <c r="DM66" s="158"/>
      <c r="DN66" s="158"/>
      <c r="DO66" s="158"/>
      <c r="DP66" s="158"/>
      <c r="DQ66" s="158"/>
      <c r="DR66" s="158"/>
      <c r="DS66" s="158"/>
      <c r="DT66" s="158"/>
      <c r="DU66" s="158"/>
      <c r="DV66" s="158"/>
      <c r="DW66" s="158"/>
      <c r="DX66" s="158"/>
      <c r="DY66" s="158"/>
      <c r="DZ66" s="158"/>
      <c r="EA66" s="158"/>
      <c r="EB66" s="158"/>
      <c r="EC66" s="158"/>
      <c r="ED66" s="158"/>
      <c r="EE66" s="158"/>
      <c r="EF66" s="158"/>
      <c r="EG66" s="158"/>
      <c r="EH66" s="158"/>
      <c r="EI66" s="158"/>
      <c r="EJ66" s="158"/>
      <c r="EK66" s="158"/>
      <c r="EL66" s="158"/>
      <c r="EM66" s="158">
        <v>25.952821972761448</v>
      </c>
      <c r="EN66" s="158"/>
      <c r="EO66" s="158"/>
      <c r="EP66" s="158"/>
      <c r="EQ66" s="158"/>
      <c r="ER66" s="158"/>
      <c r="ES66" s="158"/>
      <c r="ET66" s="158"/>
      <c r="EU66" s="158"/>
      <c r="EV66" s="158"/>
      <c r="EW66" s="158"/>
      <c r="EX66" s="158"/>
      <c r="EY66" s="158"/>
      <c r="EZ66" s="158"/>
      <c r="FA66" s="158"/>
      <c r="FB66" s="158"/>
      <c r="FC66" s="158"/>
      <c r="FD66" s="158"/>
      <c r="FE66" s="158"/>
      <c r="FF66" s="158"/>
      <c r="FG66" s="158"/>
      <c r="FH66" s="158"/>
      <c r="FI66" s="158"/>
      <c r="FJ66" s="158"/>
      <c r="FK66" s="158"/>
      <c r="FL66" s="158"/>
      <c r="FM66" s="158"/>
      <c r="FN66" s="158"/>
      <c r="FO66" s="158"/>
      <c r="FP66" s="158"/>
      <c r="FQ66" s="158"/>
      <c r="FR66" s="158"/>
      <c r="FS66" s="158"/>
      <c r="FT66" s="158"/>
      <c r="FU66" s="158"/>
      <c r="FV66" s="158"/>
      <c r="FW66" s="158"/>
      <c r="FX66" s="158"/>
      <c r="FY66" s="158"/>
      <c r="FZ66" s="158"/>
      <c r="GA66" s="158"/>
      <c r="GB66" s="158"/>
      <c r="GC66" s="158"/>
      <c r="GD66" s="160"/>
      <c r="GE66" s="160"/>
      <c r="GF66" s="160"/>
      <c r="GG66" s="160"/>
      <c r="GH66" s="160"/>
      <c r="GI66" s="160"/>
      <c r="GJ66" s="160"/>
      <c r="GK66" s="160"/>
      <c r="GL66" s="160">
        <v>25.952821972761448</v>
      </c>
      <c r="GM66" s="157"/>
      <c r="GN66" s="160"/>
      <c r="GO66" s="160"/>
      <c r="GP66" s="144"/>
    </row>
    <row r="67" spans="1:198" x14ac:dyDescent="0.25">
      <c r="A67" s="159" t="s">
        <v>365</v>
      </c>
      <c r="B67" s="158"/>
      <c r="C67" s="158"/>
      <c r="D67" s="158"/>
      <c r="E67" s="158"/>
      <c r="F67" s="158"/>
      <c r="G67" s="158"/>
      <c r="H67" s="158"/>
      <c r="I67" s="158"/>
      <c r="J67" s="158"/>
      <c r="K67" s="158"/>
      <c r="L67" s="158"/>
      <c r="M67" s="158"/>
      <c r="N67" s="158"/>
      <c r="O67" s="158"/>
      <c r="P67" s="158"/>
      <c r="Q67" s="158"/>
      <c r="R67" s="158"/>
      <c r="S67" s="158"/>
      <c r="T67" s="158"/>
      <c r="U67" s="158"/>
      <c r="V67" s="158"/>
      <c r="W67" s="158"/>
      <c r="X67" s="158"/>
      <c r="Y67" s="158"/>
      <c r="Z67" s="158"/>
      <c r="AA67" s="158"/>
      <c r="AB67" s="158"/>
      <c r="AC67" s="158"/>
      <c r="AD67" s="158"/>
      <c r="AE67" s="158"/>
      <c r="AF67" s="158"/>
      <c r="AG67" s="158"/>
      <c r="AH67" s="158"/>
      <c r="AI67" s="158"/>
      <c r="AJ67" s="158"/>
      <c r="AK67" s="158"/>
      <c r="AL67" s="158"/>
      <c r="AM67" s="158"/>
      <c r="AN67" s="158"/>
      <c r="AO67" s="158"/>
      <c r="AP67" s="158"/>
      <c r="AQ67" s="158"/>
      <c r="AR67" s="158"/>
      <c r="AS67" s="158"/>
      <c r="AT67" s="158"/>
      <c r="AU67" s="158"/>
      <c r="AV67" s="158"/>
      <c r="AW67" s="158"/>
      <c r="AX67" s="158"/>
      <c r="AY67" s="158"/>
      <c r="AZ67" s="158"/>
      <c r="BA67" s="158"/>
      <c r="BB67" s="158"/>
      <c r="BC67" s="158"/>
      <c r="BD67" s="158"/>
      <c r="BE67" s="158"/>
      <c r="BF67" s="158"/>
      <c r="BG67" s="158"/>
      <c r="BH67" s="158"/>
      <c r="BI67" s="158"/>
      <c r="BJ67" s="158"/>
      <c r="BK67" s="158"/>
      <c r="BL67" s="158"/>
      <c r="BM67" s="158"/>
      <c r="BN67" s="158"/>
      <c r="BO67" s="158"/>
      <c r="BP67" s="158"/>
      <c r="BQ67" s="158"/>
      <c r="BR67" s="158"/>
      <c r="BS67" s="158"/>
      <c r="BT67" s="158"/>
      <c r="BU67" s="158"/>
      <c r="BV67" s="158"/>
      <c r="BW67" s="158"/>
      <c r="BX67" s="158"/>
      <c r="BY67" s="158"/>
      <c r="BZ67" s="158"/>
      <c r="CA67" s="158"/>
      <c r="CB67" s="158"/>
      <c r="CC67" s="158"/>
      <c r="CD67" s="158"/>
      <c r="CE67" s="158"/>
      <c r="CF67" s="158"/>
      <c r="CG67" s="158"/>
      <c r="CH67" s="158"/>
      <c r="CI67" s="158"/>
      <c r="CJ67" s="158"/>
      <c r="CK67" s="158"/>
      <c r="CL67" s="158"/>
      <c r="CM67" s="158"/>
      <c r="CN67" s="158"/>
      <c r="CO67" s="158"/>
      <c r="CP67" s="158"/>
      <c r="CQ67" s="158"/>
      <c r="CR67" s="158"/>
      <c r="CS67" s="158"/>
      <c r="CT67" s="158"/>
      <c r="CU67" s="158"/>
      <c r="CV67" s="158"/>
      <c r="CW67" s="158"/>
      <c r="CX67" s="158"/>
      <c r="CY67" s="158"/>
      <c r="CZ67" s="158"/>
      <c r="DA67" s="158"/>
      <c r="DB67" s="158"/>
      <c r="DC67" s="158"/>
      <c r="DD67" s="158"/>
      <c r="DE67" s="158"/>
      <c r="DF67" s="158"/>
      <c r="DG67" s="158"/>
      <c r="DH67" s="158"/>
      <c r="DI67" s="158"/>
      <c r="DJ67" s="158"/>
      <c r="DK67" s="158"/>
      <c r="DL67" s="158"/>
      <c r="DM67" s="158"/>
      <c r="DN67" s="158"/>
      <c r="DO67" s="158"/>
      <c r="DP67" s="158"/>
      <c r="DQ67" s="158"/>
      <c r="DR67" s="158"/>
      <c r="DS67" s="158"/>
      <c r="DT67" s="158"/>
      <c r="DU67" s="158"/>
      <c r="DV67" s="158"/>
      <c r="DW67" s="158"/>
      <c r="DX67" s="158"/>
      <c r="DY67" s="158"/>
      <c r="DZ67" s="158"/>
      <c r="EA67" s="158"/>
      <c r="EB67" s="158"/>
      <c r="EC67" s="158"/>
      <c r="ED67" s="158"/>
      <c r="EE67" s="158"/>
      <c r="EF67" s="158"/>
      <c r="EG67" s="158"/>
      <c r="EH67" s="158"/>
      <c r="EI67" s="158"/>
      <c r="EJ67" s="158"/>
      <c r="EK67" s="158"/>
      <c r="EL67" s="158"/>
      <c r="EM67" s="158"/>
      <c r="EN67" s="158">
        <v>28.223971430764429</v>
      </c>
      <c r="EO67" s="158"/>
      <c r="EP67" s="158"/>
      <c r="EQ67" s="158"/>
      <c r="ER67" s="158"/>
      <c r="ES67" s="158"/>
      <c r="ET67" s="158"/>
      <c r="EU67" s="158"/>
      <c r="EV67" s="158"/>
      <c r="EW67" s="158"/>
      <c r="EX67" s="158"/>
      <c r="EY67" s="158"/>
      <c r="EZ67" s="158"/>
      <c r="FA67" s="158"/>
      <c r="FB67" s="158"/>
      <c r="FC67" s="158"/>
      <c r="FD67" s="158"/>
      <c r="FE67" s="158"/>
      <c r="FF67" s="158"/>
      <c r="FG67" s="158"/>
      <c r="FH67" s="158"/>
      <c r="FI67" s="158"/>
      <c r="FJ67" s="158"/>
      <c r="FK67" s="158"/>
      <c r="FL67" s="158"/>
      <c r="FM67" s="158"/>
      <c r="FN67" s="158"/>
      <c r="FO67" s="158"/>
      <c r="FP67" s="158"/>
      <c r="FQ67" s="158"/>
      <c r="FR67" s="158"/>
      <c r="FS67" s="158"/>
      <c r="FT67" s="158"/>
      <c r="FU67" s="158"/>
      <c r="FV67" s="158"/>
      <c r="FW67" s="158"/>
      <c r="FX67" s="158"/>
      <c r="FY67" s="158"/>
      <c r="FZ67" s="158"/>
      <c r="GA67" s="158"/>
      <c r="GB67" s="158"/>
      <c r="GC67" s="158"/>
      <c r="GD67" s="160"/>
      <c r="GE67" s="160"/>
      <c r="GF67" s="160"/>
      <c r="GG67" s="160"/>
      <c r="GH67" s="160"/>
      <c r="GI67" s="160"/>
      <c r="GJ67" s="160"/>
      <c r="GK67" s="160"/>
      <c r="GL67" s="160">
        <v>28.223971430764429</v>
      </c>
      <c r="GM67" s="157"/>
      <c r="GN67" s="160"/>
      <c r="GO67" s="160"/>
      <c r="GP67" s="144"/>
    </row>
    <row r="68" spans="1:198" x14ac:dyDescent="0.25">
      <c r="A68" s="159" t="s">
        <v>16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8"/>
      <c r="BN68" s="158"/>
      <c r="BO68" s="158"/>
      <c r="BP68" s="158"/>
      <c r="BQ68" s="158"/>
      <c r="BR68" s="158"/>
      <c r="BS68" s="158"/>
      <c r="BT68" s="158"/>
      <c r="BU68" s="158"/>
      <c r="BV68" s="158"/>
      <c r="BW68" s="158"/>
      <c r="BX68" s="158"/>
      <c r="BY68" s="158"/>
      <c r="BZ68" s="158"/>
      <c r="CA68" s="158"/>
      <c r="CB68" s="158"/>
      <c r="CC68" s="158"/>
      <c r="CD68" s="158"/>
      <c r="CE68" s="158"/>
      <c r="CF68" s="158"/>
      <c r="CG68" s="158"/>
      <c r="CH68" s="158"/>
      <c r="CI68" s="158"/>
      <c r="CJ68" s="158"/>
      <c r="CK68" s="158"/>
      <c r="CL68" s="158"/>
      <c r="CM68" s="158"/>
      <c r="CN68" s="158"/>
      <c r="CO68" s="158"/>
      <c r="CP68" s="158"/>
      <c r="CQ68" s="158"/>
      <c r="CR68" s="158"/>
      <c r="CS68" s="158"/>
      <c r="CT68" s="158"/>
      <c r="CU68" s="158"/>
      <c r="CV68" s="158"/>
      <c r="CW68" s="158"/>
      <c r="CX68" s="158"/>
      <c r="CY68" s="158"/>
      <c r="CZ68" s="158"/>
      <c r="DA68" s="158"/>
      <c r="DB68" s="158"/>
      <c r="DC68" s="158"/>
      <c r="DD68" s="158"/>
      <c r="DE68" s="158"/>
      <c r="DF68" s="158"/>
      <c r="DG68" s="158"/>
      <c r="DH68" s="158"/>
      <c r="DI68" s="158"/>
      <c r="DJ68" s="158"/>
      <c r="DK68" s="158"/>
      <c r="DL68" s="158"/>
      <c r="DM68" s="158"/>
      <c r="DN68" s="158"/>
      <c r="DO68" s="158"/>
      <c r="DP68" s="158"/>
      <c r="DQ68" s="158"/>
      <c r="DR68" s="158"/>
      <c r="DS68" s="158"/>
      <c r="DT68" s="158"/>
      <c r="DU68" s="158"/>
      <c r="DV68" s="158"/>
      <c r="DW68" s="158"/>
      <c r="DX68" s="158"/>
      <c r="DY68" s="158"/>
      <c r="DZ68" s="158"/>
      <c r="EA68" s="158"/>
      <c r="EB68" s="158"/>
      <c r="EC68" s="158"/>
      <c r="ED68" s="158"/>
      <c r="EE68" s="158"/>
      <c r="EF68" s="158"/>
      <c r="EG68" s="158"/>
      <c r="EH68" s="158"/>
      <c r="EI68" s="158"/>
      <c r="EJ68" s="158"/>
      <c r="EK68" s="158"/>
      <c r="EL68" s="158"/>
      <c r="EM68" s="158"/>
      <c r="EN68" s="158"/>
      <c r="EO68" s="158">
        <v>72.194267856668858</v>
      </c>
      <c r="EP68" s="158"/>
      <c r="EQ68" s="158"/>
      <c r="ER68" s="158"/>
      <c r="ES68" s="158"/>
      <c r="ET68" s="158"/>
      <c r="EU68" s="158"/>
      <c r="EV68" s="158"/>
      <c r="EW68" s="158"/>
      <c r="EX68" s="158"/>
      <c r="EY68" s="158"/>
      <c r="EZ68" s="158"/>
      <c r="FA68" s="158"/>
      <c r="FB68" s="158"/>
      <c r="FC68" s="158"/>
      <c r="FD68" s="158"/>
      <c r="FE68" s="158"/>
      <c r="FF68" s="158"/>
      <c r="FG68" s="158"/>
      <c r="FH68" s="158"/>
      <c r="FI68" s="158"/>
      <c r="FJ68" s="158"/>
      <c r="FK68" s="158"/>
      <c r="FL68" s="158"/>
      <c r="FM68" s="158"/>
      <c r="FN68" s="158"/>
      <c r="FO68" s="158"/>
      <c r="FP68" s="158"/>
      <c r="FQ68" s="158"/>
      <c r="FR68" s="158"/>
      <c r="FS68" s="158"/>
      <c r="FT68" s="158"/>
      <c r="FU68" s="158"/>
      <c r="FV68" s="158"/>
      <c r="FW68" s="158"/>
      <c r="FX68" s="158"/>
      <c r="FY68" s="158"/>
      <c r="FZ68" s="158"/>
      <c r="GA68" s="158"/>
      <c r="GB68" s="158"/>
      <c r="GC68" s="158"/>
      <c r="GD68" s="160"/>
      <c r="GE68" s="160"/>
      <c r="GF68" s="160"/>
      <c r="GG68" s="160"/>
      <c r="GH68" s="160"/>
      <c r="GI68" s="160"/>
      <c r="GJ68" s="160"/>
      <c r="GK68" s="160"/>
      <c r="GL68" s="160">
        <v>72.194267856668858</v>
      </c>
      <c r="GM68" s="157"/>
      <c r="GN68" s="160"/>
      <c r="GO68" s="160"/>
      <c r="GP68" s="144"/>
    </row>
    <row r="69" spans="1:198" x14ac:dyDescent="0.25">
      <c r="A69" s="159" t="s">
        <v>17</v>
      </c>
      <c r="B69" s="158"/>
      <c r="C69" s="158"/>
      <c r="D69" s="158"/>
      <c r="E69" s="158"/>
      <c r="F69" s="158"/>
      <c r="G69" s="158"/>
      <c r="H69" s="158"/>
      <c r="I69" s="158"/>
      <c r="J69" s="158"/>
      <c r="K69" s="158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8"/>
      <c r="BN69" s="158"/>
      <c r="BO69" s="158"/>
      <c r="BP69" s="158"/>
      <c r="BQ69" s="158"/>
      <c r="BR69" s="158"/>
      <c r="BS69" s="158"/>
      <c r="BT69" s="158"/>
      <c r="BU69" s="158"/>
      <c r="BV69" s="158"/>
      <c r="BW69" s="158"/>
      <c r="BX69" s="158"/>
      <c r="BY69" s="158"/>
      <c r="BZ69" s="158"/>
      <c r="CA69" s="158"/>
      <c r="CB69" s="158"/>
      <c r="CC69" s="158"/>
      <c r="CD69" s="158"/>
      <c r="CE69" s="158"/>
      <c r="CF69" s="158"/>
      <c r="CG69" s="158"/>
      <c r="CH69" s="158"/>
      <c r="CI69" s="158"/>
      <c r="CJ69" s="158"/>
      <c r="CK69" s="158"/>
      <c r="CL69" s="158"/>
      <c r="CM69" s="158"/>
      <c r="CN69" s="158"/>
      <c r="CO69" s="158"/>
      <c r="CP69" s="158"/>
      <c r="CQ69" s="158"/>
      <c r="CR69" s="158"/>
      <c r="CS69" s="158"/>
      <c r="CT69" s="158"/>
      <c r="CU69" s="158"/>
      <c r="CV69" s="158"/>
      <c r="CW69" s="158"/>
      <c r="CX69" s="158"/>
      <c r="CY69" s="158"/>
      <c r="CZ69" s="158"/>
      <c r="DA69" s="158"/>
      <c r="DB69" s="158"/>
      <c r="DC69" s="158"/>
      <c r="DD69" s="158"/>
      <c r="DE69" s="158"/>
      <c r="DF69" s="158"/>
      <c r="DG69" s="158"/>
      <c r="DH69" s="158"/>
      <c r="DI69" s="158"/>
      <c r="DJ69" s="158"/>
      <c r="DK69" s="158"/>
      <c r="DL69" s="158"/>
      <c r="DM69" s="158"/>
      <c r="DN69" s="158"/>
      <c r="DO69" s="158"/>
      <c r="DP69" s="158"/>
      <c r="DQ69" s="158"/>
      <c r="DR69" s="158"/>
      <c r="DS69" s="158"/>
      <c r="DT69" s="158"/>
      <c r="DU69" s="158"/>
      <c r="DV69" s="158"/>
      <c r="DW69" s="158"/>
      <c r="DX69" s="158"/>
      <c r="DY69" s="158"/>
      <c r="DZ69" s="158"/>
      <c r="EA69" s="158"/>
      <c r="EB69" s="158"/>
      <c r="EC69" s="158"/>
      <c r="ED69" s="158"/>
      <c r="EE69" s="158"/>
      <c r="EF69" s="158"/>
      <c r="EG69" s="158"/>
      <c r="EH69" s="158"/>
      <c r="EI69" s="158"/>
      <c r="EJ69" s="158"/>
      <c r="EK69" s="158"/>
      <c r="EL69" s="158"/>
      <c r="EM69" s="158"/>
      <c r="EN69" s="158"/>
      <c r="EO69" s="158"/>
      <c r="EP69" s="158">
        <v>242.42625016518335</v>
      </c>
      <c r="EQ69" s="158"/>
      <c r="ER69" s="158"/>
      <c r="ES69" s="158"/>
      <c r="ET69" s="158"/>
      <c r="EU69" s="158"/>
      <c r="EV69" s="158"/>
      <c r="EW69" s="158"/>
      <c r="EX69" s="158"/>
      <c r="EY69" s="158"/>
      <c r="EZ69" s="158"/>
      <c r="FA69" s="158"/>
      <c r="FB69" s="158"/>
      <c r="FC69" s="158"/>
      <c r="FD69" s="158"/>
      <c r="FE69" s="158"/>
      <c r="FF69" s="158"/>
      <c r="FG69" s="158"/>
      <c r="FH69" s="158"/>
      <c r="FI69" s="158"/>
      <c r="FJ69" s="158"/>
      <c r="FK69" s="158"/>
      <c r="FL69" s="158"/>
      <c r="FM69" s="158"/>
      <c r="FN69" s="158"/>
      <c r="FO69" s="158"/>
      <c r="FP69" s="158"/>
      <c r="FQ69" s="158"/>
      <c r="FR69" s="158"/>
      <c r="FS69" s="158"/>
      <c r="FT69" s="158"/>
      <c r="FU69" s="158"/>
      <c r="FV69" s="158"/>
      <c r="FW69" s="158"/>
      <c r="FX69" s="158"/>
      <c r="FY69" s="158"/>
      <c r="FZ69" s="158"/>
      <c r="GA69" s="158"/>
      <c r="GB69" s="158"/>
      <c r="GC69" s="158"/>
      <c r="GD69" s="160"/>
      <c r="GE69" s="160"/>
      <c r="GF69" s="160"/>
      <c r="GG69" s="160"/>
      <c r="GH69" s="160"/>
      <c r="GI69" s="160"/>
      <c r="GJ69" s="160"/>
      <c r="GK69" s="160"/>
      <c r="GL69" s="160">
        <v>242.42625016518335</v>
      </c>
      <c r="GM69" s="157"/>
      <c r="GN69" s="160"/>
      <c r="GO69" s="160"/>
      <c r="GP69" s="144"/>
    </row>
    <row r="70" spans="1:198" x14ac:dyDescent="0.25">
      <c r="A70" s="159" t="s">
        <v>18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8"/>
      <c r="BN70" s="158"/>
      <c r="BO70" s="158"/>
      <c r="BP70" s="158"/>
      <c r="BQ70" s="158"/>
      <c r="BR70" s="158"/>
      <c r="BS70" s="158"/>
      <c r="BT70" s="158"/>
      <c r="BU70" s="158"/>
      <c r="BV70" s="158"/>
      <c r="BW70" s="158"/>
      <c r="BX70" s="158"/>
      <c r="BY70" s="158"/>
      <c r="BZ70" s="158"/>
      <c r="CA70" s="158"/>
      <c r="CB70" s="158"/>
      <c r="CC70" s="158"/>
      <c r="CD70" s="158"/>
      <c r="CE70" s="158"/>
      <c r="CF70" s="158"/>
      <c r="CG70" s="158"/>
      <c r="CH70" s="158"/>
      <c r="CI70" s="158"/>
      <c r="CJ70" s="158"/>
      <c r="CK70" s="158"/>
      <c r="CL70" s="158"/>
      <c r="CM70" s="158"/>
      <c r="CN70" s="158"/>
      <c r="CO70" s="158"/>
      <c r="CP70" s="158"/>
      <c r="CQ70" s="158"/>
      <c r="CR70" s="158"/>
      <c r="CS70" s="158"/>
      <c r="CT70" s="158"/>
      <c r="CU70" s="158"/>
      <c r="CV70" s="158"/>
      <c r="CW70" s="158"/>
      <c r="CX70" s="158"/>
      <c r="CY70" s="158"/>
      <c r="CZ70" s="158"/>
      <c r="DA70" s="158"/>
      <c r="DB70" s="158"/>
      <c r="DC70" s="158"/>
      <c r="DD70" s="158"/>
      <c r="DE70" s="158"/>
      <c r="DF70" s="158"/>
      <c r="DG70" s="158"/>
      <c r="DH70" s="158"/>
      <c r="DI70" s="158"/>
      <c r="DJ70" s="158"/>
      <c r="DK70" s="158"/>
      <c r="DL70" s="158"/>
      <c r="DM70" s="158"/>
      <c r="DN70" s="158"/>
      <c r="DO70" s="158"/>
      <c r="DP70" s="158"/>
      <c r="DQ70" s="158"/>
      <c r="DR70" s="158"/>
      <c r="DS70" s="158"/>
      <c r="DT70" s="158"/>
      <c r="DU70" s="158"/>
      <c r="DV70" s="158"/>
      <c r="DW70" s="158"/>
      <c r="DX70" s="158"/>
      <c r="DY70" s="158"/>
      <c r="DZ70" s="158"/>
      <c r="EA70" s="158"/>
      <c r="EB70" s="158"/>
      <c r="EC70" s="158"/>
      <c r="ED70" s="158"/>
      <c r="EE70" s="158"/>
      <c r="EF70" s="158"/>
      <c r="EG70" s="158"/>
      <c r="EH70" s="158"/>
      <c r="EI70" s="158"/>
      <c r="EJ70" s="158"/>
      <c r="EK70" s="158"/>
      <c r="EL70" s="158"/>
      <c r="EM70" s="158"/>
      <c r="EN70" s="158"/>
      <c r="EO70" s="158"/>
      <c r="EP70" s="158"/>
      <c r="EQ70" s="158">
        <v>86.699998474192768</v>
      </c>
      <c r="ER70" s="158"/>
      <c r="ES70" s="158"/>
      <c r="ET70" s="158"/>
      <c r="EU70" s="158"/>
      <c r="EV70" s="158"/>
      <c r="EW70" s="158"/>
      <c r="EX70" s="158"/>
      <c r="EY70" s="158"/>
      <c r="EZ70" s="158"/>
      <c r="FA70" s="158"/>
      <c r="FB70" s="158"/>
      <c r="FC70" s="158"/>
      <c r="FD70" s="158"/>
      <c r="FE70" s="158"/>
      <c r="FF70" s="158"/>
      <c r="FG70" s="158"/>
      <c r="FH70" s="158"/>
      <c r="FI70" s="158"/>
      <c r="FJ70" s="158"/>
      <c r="FK70" s="158"/>
      <c r="FL70" s="158"/>
      <c r="FM70" s="158"/>
      <c r="FN70" s="158"/>
      <c r="FO70" s="158"/>
      <c r="FP70" s="158"/>
      <c r="FQ70" s="158"/>
      <c r="FR70" s="158"/>
      <c r="FS70" s="158"/>
      <c r="FT70" s="158"/>
      <c r="FU70" s="158"/>
      <c r="FV70" s="158"/>
      <c r="FW70" s="158"/>
      <c r="FX70" s="158"/>
      <c r="FY70" s="158"/>
      <c r="FZ70" s="158"/>
      <c r="GA70" s="158"/>
      <c r="GB70" s="158"/>
      <c r="GC70" s="158"/>
      <c r="GD70" s="160"/>
      <c r="GE70" s="160"/>
      <c r="GF70" s="160"/>
      <c r="GG70" s="160"/>
      <c r="GH70" s="160"/>
      <c r="GI70" s="160"/>
      <c r="GJ70" s="160"/>
      <c r="GK70" s="160"/>
      <c r="GL70" s="160">
        <v>86.699998474192768</v>
      </c>
      <c r="GM70" s="157"/>
      <c r="GN70" s="160"/>
      <c r="GO70" s="160"/>
      <c r="GP70" s="144"/>
    </row>
    <row r="71" spans="1:198" x14ac:dyDescent="0.25">
      <c r="A71" s="159" t="s">
        <v>19</v>
      </c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8"/>
      <c r="BN71" s="158"/>
      <c r="BO71" s="158"/>
      <c r="BP71" s="158"/>
      <c r="BQ71" s="158"/>
      <c r="BR71" s="158"/>
      <c r="BS71" s="158"/>
      <c r="BT71" s="158"/>
      <c r="BU71" s="158"/>
      <c r="BV71" s="158"/>
      <c r="BW71" s="158"/>
      <c r="BX71" s="158"/>
      <c r="BY71" s="158"/>
      <c r="BZ71" s="158"/>
      <c r="CA71" s="158"/>
      <c r="CB71" s="158"/>
      <c r="CC71" s="158"/>
      <c r="CD71" s="158"/>
      <c r="CE71" s="158"/>
      <c r="CF71" s="158"/>
      <c r="CG71" s="158"/>
      <c r="CH71" s="158"/>
      <c r="CI71" s="158"/>
      <c r="CJ71" s="158"/>
      <c r="CK71" s="158"/>
      <c r="CL71" s="158"/>
      <c r="CM71" s="158"/>
      <c r="CN71" s="158"/>
      <c r="CO71" s="158"/>
      <c r="CP71" s="158"/>
      <c r="CQ71" s="158"/>
      <c r="CR71" s="158"/>
      <c r="CS71" s="158"/>
      <c r="CT71" s="158"/>
      <c r="CU71" s="158"/>
      <c r="CV71" s="158"/>
      <c r="CW71" s="158"/>
      <c r="CX71" s="158"/>
      <c r="CY71" s="158"/>
      <c r="CZ71" s="158"/>
      <c r="DA71" s="158"/>
      <c r="DB71" s="158"/>
      <c r="DC71" s="158"/>
      <c r="DD71" s="158"/>
      <c r="DE71" s="158"/>
      <c r="DF71" s="158"/>
      <c r="DG71" s="158"/>
      <c r="DH71" s="158"/>
      <c r="DI71" s="158"/>
      <c r="DJ71" s="158"/>
      <c r="DK71" s="158"/>
      <c r="DL71" s="158"/>
      <c r="DM71" s="158"/>
      <c r="DN71" s="158"/>
      <c r="DO71" s="158"/>
      <c r="DP71" s="158"/>
      <c r="DQ71" s="158"/>
      <c r="DR71" s="158"/>
      <c r="DS71" s="158"/>
      <c r="DT71" s="158"/>
      <c r="DU71" s="158"/>
      <c r="DV71" s="158"/>
      <c r="DW71" s="158"/>
      <c r="DX71" s="158"/>
      <c r="DY71" s="158"/>
      <c r="DZ71" s="158"/>
      <c r="EA71" s="158"/>
      <c r="EB71" s="158"/>
      <c r="EC71" s="158"/>
      <c r="ED71" s="158"/>
      <c r="EE71" s="158"/>
      <c r="EF71" s="158"/>
      <c r="EG71" s="158"/>
      <c r="EH71" s="158"/>
      <c r="EI71" s="158"/>
      <c r="EJ71" s="158"/>
      <c r="EK71" s="158"/>
      <c r="EL71" s="158"/>
      <c r="EM71" s="158"/>
      <c r="EN71" s="158"/>
      <c r="EO71" s="158"/>
      <c r="EP71" s="158"/>
      <c r="EQ71" s="158"/>
      <c r="ER71" s="158">
        <v>552.78763942951275</v>
      </c>
      <c r="ES71" s="158"/>
      <c r="ET71" s="158"/>
      <c r="EU71" s="158"/>
      <c r="EV71" s="158"/>
      <c r="EW71" s="158"/>
      <c r="EX71" s="158"/>
      <c r="EY71" s="158"/>
      <c r="EZ71" s="158"/>
      <c r="FA71" s="158"/>
      <c r="FB71" s="158"/>
      <c r="FC71" s="158"/>
      <c r="FD71" s="158"/>
      <c r="FE71" s="158"/>
      <c r="FF71" s="158"/>
      <c r="FG71" s="158"/>
      <c r="FH71" s="158"/>
      <c r="FI71" s="158"/>
      <c r="FJ71" s="158"/>
      <c r="FK71" s="158"/>
      <c r="FL71" s="158"/>
      <c r="FM71" s="158"/>
      <c r="FN71" s="158"/>
      <c r="FO71" s="158"/>
      <c r="FP71" s="158"/>
      <c r="FQ71" s="158"/>
      <c r="FR71" s="158"/>
      <c r="FS71" s="158"/>
      <c r="FT71" s="158"/>
      <c r="FU71" s="158"/>
      <c r="FV71" s="158"/>
      <c r="FW71" s="158"/>
      <c r="FX71" s="158"/>
      <c r="FY71" s="158"/>
      <c r="FZ71" s="158"/>
      <c r="GA71" s="158"/>
      <c r="GB71" s="158"/>
      <c r="GC71" s="158"/>
      <c r="GD71" s="160"/>
      <c r="GE71" s="160"/>
      <c r="GF71" s="160"/>
      <c r="GG71" s="160"/>
      <c r="GH71" s="160"/>
      <c r="GI71" s="160"/>
      <c r="GJ71" s="160"/>
      <c r="GK71" s="160"/>
      <c r="GL71" s="160">
        <v>552.78763942951275</v>
      </c>
      <c r="GM71" s="157"/>
      <c r="GN71" s="160"/>
      <c r="GO71" s="160"/>
      <c r="GP71" s="144"/>
    </row>
    <row r="72" spans="1:198" x14ac:dyDescent="0.25">
      <c r="A72" s="159" t="s">
        <v>20</v>
      </c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8"/>
      <c r="BN72" s="158"/>
      <c r="BO72" s="158"/>
      <c r="BP72" s="158"/>
      <c r="BQ72" s="158"/>
      <c r="BR72" s="158"/>
      <c r="BS72" s="158"/>
      <c r="BT72" s="158"/>
      <c r="BU72" s="158"/>
      <c r="BV72" s="158"/>
      <c r="BW72" s="158"/>
      <c r="BX72" s="158"/>
      <c r="BY72" s="158"/>
      <c r="BZ72" s="158"/>
      <c r="CA72" s="158"/>
      <c r="CB72" s="158"/>
      <c r="CC72" s="158"/>
      <c r="CD72" s="158"/>
      <c r="CE72" s="158"/>
      <c r="CF72" s="158"/>
      <c r="CG72" s="158"/>
      <c r="CH72" s="158"/>
      <c r="CI72" s="158"/>
      <c r="CJ72" s="158"/>
      <c r="CK72" s="158"/>
      <c r="CL72" s="158"/>
      <c r="CM72" s="158"/>
      <c r="CN72" s="158"/>
      <c r="CO72" s="158"/>
      <c r="CP72" s="158"/>
      <c r="CQ72" s="158"/>
      <c r="CR72" s="158"/>
      <c r="CS72" s="158"/>
      <c r="CT72" s="158"/>
      <c r="CU72" s="158"/>
      <c r="CV72" s="158"/>
      <c r="CW72" s="158"/>
      <c r="CX72" s="158"/>
      <c r="CY72" s="158"/>
      <c r="CZ72" s="158"/>
      <c r="DA72" s="158"/>
      <c r="DB72" s="158"/>
      <c r="DC72" s="158"/>
      <c r="DD72" s="158"/>
      <c r="DE72" s="158"/>
      <c r="DF72" s="158"/>
      <c r="DG72" s="158"/>
      <c r="DH72" s="158"/>
      <c r="DI72" s="158"/>
      <c r="DJ72" s="158"/>
      <c r="DK72" s="158"/>
      <c r="DL72" s="158"/>
      <c r="DM72" s="158"/>
      <c r="DN72" s="158"/>
      <c r="DO72" s="158"/>
      <c r="DP72" s="158"/>
      <c r="DQ72" s="158"/>
      <c r="DR72" s="158"/>
      <c r="DS72" s="158"/>
      <c r="DT72" s="158"/>
      <c r="DU72" s="158"/>
      <c r="DV72" s="158"/>
      <c r="DW72" s="158"/>
      <c r="DX72" s="158"/>
      <c r="DY72" s="158"/>
      <c r="DZ72" s="158"/>
      <c r="EA72" s="158"/>
      <c r="EB72" s="158"/>
      <c r="EC72" s="158"/>
      <c r="ED72" s="158"/>
      <c r="EE72" s="158"/>
      <c r="EF72" s="158"/>
      <c r="EG72" s="158"/>
      <c r="EH72" s="158"/>
      <c r="EI72" s="158"/>
      <c r="EJ72" s="158"/>
      <c r="EK72" s="158"/>
      <c r="EL72" s="158"/>
      <c r="EM72" s="158"/>
      <c r="EN72" s="158"/>
      <c r="EO72" s="158"/>
      <c r="EP72" s="158"/>
      <c r="EQ72" s="158"/>
      <c r="ER72" s="158"/>
      <c r="ES72" s="158">
        <v>1049.9833203599524</v>
      </c>
      <c r="ET72" s="158"/>
      <c r="EU72" s="158"/>
      <c r="EV72" s="158"/>
      <c r="EW72" s="158"/>
      <c r="EX72" s="158"/>
      <c r="EY72" s="158"/>
      <c r="EZ72" s="158"/>
      <c r="FA72" s="158"/>
      <c r="FB72" s="158"/>
      <c r="FC72" s="158"/>
      <c r="FD72" s="158"/>
      <c r="FE72" s="158"/>
      <c r="FF72" s="158"/>
      <c r="FG72" s="158"/>
      <c r="FH72" s="158"/>
      <c r="FI72" s="158"/>
      <c r="FJ72" s="158"/>
      <c r="FK72" s="158"/>
      <c r="FL72" s="158"/>
      <c r="FM72" s="158"/>
      <c r="FN72" s="158"/>
      <c r="FO72" s="158"/>
      <c r="FP72" s="158"/>
      <c r="FQ72" s="158"/>
      <c r="FR72" s="158"/>
      <c r="FS72" s="158"/>
      <c r="FT72" s="158"/>
      <c r="FU72" s="158"/>
      <c r="FV72" s="158"/>
      <c r="FW72" s="158"/>
      <c r="FX72" s="158"/>
      <c r="FY72" s="158"/>
      <c r="FZ72" s="158"/>
      <c r="GA72" s="158"/>
      <c r="GB72" s="158"/>
      <c r="GC72" s="158"/>
      <c r="GD72" s="160"/>
      <c r="GE72" s="160"/>
      <c r="GF72" s="160"/>
      <c r="GG72" s="160"/>
      <c r="GH72" s="160"/>
      <c r="GI72" s="160"/>
      <c r="GJ72" s="160"/>
      <c r="GK72" s="160"/>
      <c r="GL72" s="160">
        <v>1049.9833203599524</v>
      </c>
      <c r="GM72" s="157"/>
      <c r="GN72" s="160"/>
      <c r="GO72" s="160"/>
      <c r="GP72" s="144"/>
    </row>
    <row r="73" spans="1:198" x14ac:dyDescent="0.25">
      <c r="A73" s="159" t="s">
        <v>366</v>
      </c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  <c r="BM73" s="158"/>
      <c r="BN73" s="158"/>
      <c r="BO73" s="158"/>
      <c r="BP73" s="158"/>
      <c r="BQ73" s="158"/>
      <c r="BR73" s="158"/>
      <c r="BS73" s="158"/>
      <c r="BT73" s="158"/>
      <c r="BU73" s="158"/>
      <c r="BV73" s="158"/>
      <c r="BW73" s="158"/>
      <c r="BX73" s="158"/>
      <c r="BY73" s="158"/>
      <c r="BZ73" s="158"/>
      <c r="CA73" s="158"/>
      <c r="CB73" s="158"/>
      <c r="CC73" s="158"/>
      <c r="CD73" s="158"/>
      <c r="CE73" s="158"/>
      <c r="CF73" s="158"/>
      <c r="CG73" s="158"/>
      <c r="CH73" s="158"/>
      <c r="CI73" s="158"/>
      <c r="CJ73" s="158"/>
      <c r="CK73" s="158"/>
      <c r="CL73" s="158"/>
      <c r="CM73" s="158"/>
      <c r="CN73" s="158"/>
      <c r="CO73" s="158"/>
      <c r="CP73" s="158"/>
      <c r="CQ73" s="158"/>
      <c r="CR73" s="158"/>
      <c r="CS73" s="158"/>
      <c r="CT73" s="158"/>
      <c r="CU73" s="158"/>
      <c r="CV73" s="158"/>
      <c r="CW73" s="158"/>
      <c r="CX73" s="158"/>
      <c r="CY73" s="158"/>
      <c r="CZ73" s="158"/>
      <c r="DA73" s="158"/>
      <c r="DB73" s="158"/>
      <c r="DC73" s="158"/>
      <c r="DD73" s="158"/>
      <c r="DE73" s="158"/>
      <c r="DF73" s="158"/>
      <c r="DG73" s="158"/>
      <c r="DH73" s="158"/>
      <c r="DI73" s="158"/>
      <c r="DJ73" s="158"/>
      <c r="DK73" s="158"/>
      <c r="DL73" s="158"/>
      <c r="DM73" s="158"/>
      <c r="DN73" s="158"/>
      <c r="DO73" s="158"/>
      <c r="DP73" s="158"/>
      <c r="DQ73" s="158"/>
      <c r="DR73" s="158"/>
      <c r="DS73" s="158"/>
      <c r="DT73" s="158"/>
      <c r="DU73" s="158"/>
      <c r="DV73" s="158"/>
      <c r="DW73" s="158"/>
      <c r="DX73" s="158"/>
      <c r="DY73" s="158"/>
      <c r="DZ73" s="158"/>
      <c r="EA73" s="158"/>
      <c r="EB73" s="158"/>
      <c r="EC73" s="158"/>
      <c r="ED73" s="158"/>
      <c r="EE73" s="158"/>
      <c r="EF73" s="158"/>
      <c r="EG73" s="158"/>
      <c r="EH73" s="158"/>
      <c r="EI73" s="158"/>
      <c r="EJ73" s="158"/>
      <c r="EK73" s="158"/>
      <c r="EL73" s="158"/>
      <c r="EM73" s="158"/>
      <c r="EN73" s="158"/>
      <c r="EO73" s="158"/>
      <c r="EP73" s="158"/>
      <c r="EQ73" s="158"/>
      <c r="ER73" s="158"/>
      <c r="ES73" s="158"/>
      <c r="ET73" s="158">
        <v>117.75198491233962</v>
      </c>
      <c r="EU73" s="158"/>
      <c r="EV73" s="158"/>
      <c r="EW73" s="158"/>
      <c r="EX73" s="158"/>
      <c r="EY73" s="158"/>
      <c r="EZ73" s="158"/>
      <c r="FA73" s="158"/>
      <c r="FB73" s="158"/>
      <c r="FC73" s="158"/>
      <c r="FD73" s="158"/>
      <c r="FE73" s="158"/>
      <c r="FF73" s="158"/>
      <c r="FG73" s="158"/>
      <c r="FH73" s="158"/>
      <c r="FI73" s="158"/>
      <c r="FJ73" s="158"/>
      <c r="FK73" s="158"/>
      <c r="FL73" s="158"/>
      <c r="FM73" s="158"/>
      <c r="FN73" s="158"/>
      <c r="FO73" s="158"/>
      <c r="FP73" s="158"/>
      <c r="FQ73" s="158"/>
      <c r="FR73" s="158"/>
      <c r="FS73" s="158"/>
      <c r="FT73" s="158"/>
      <c r="FU73" s="158"/>
      <c r="FV73" s="158"/>
      <c r="FW73" s="158"/>
      <c r="FX73" s="158"/>
      <c r="FY73" s="158"/>
      <c r="FZ73" s="158"/>
      <c r="GA73" s="158"/>
      <c r="GB73" s="158"/>
      <c r="GC73" s="158"/>
      <c r="GD73" s="160"/>
      <c r="GE73" s="160"/>
      <c r="GF73" s="160"/>
      <c r="GG73" s="160"/>
      <c r="GH73" s="160"/>
      <c r="GI73" s="160"/>
      <c r="GJ73" s="160"/>
      <c r="GK73" s="160"/>
      <c r="GL73" s="160">
        <v>117.75198491233962</v>
      </c>
      <c r="GM73" s="157"/>
      <c r="GN73" s="160"/>
      <c r="GO73" s="160"/>
      <c r="GP73" s="144"/>
    </row>
    <row r="74" spans="1:198" x14ac:dyDescent="0.25">
      <c r="A74" s="159" t="s">
        <v>704</v>
      </c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8"/>
      <c r="BN74" s="158"/>
      <c r="BO74" s="158"/>
      <c r="BP74" s="158"/>
      <c r="BQ74" s="158"/>
      <c r="BR74" s="158"/>
      <c r="BS74" s="158"/>
      <c r="BT74" s="158"/>
      <c r="BU74" s="158"/>
      <c r="BV74" s="158"/>
      <c r="BW74" s="158"/>
      <c r="BX74" s="158"/>
      <c r="BY74" s="158"/>
      <c r="BZ74" s="158"/>
      <c r="CA74" s="158"/>
      <c r="CB74" s="158"/>
      <c r="CC74" s="158"/>
      <c r="CD74" s="158"/>
      <c r="CE74" s="158"/>
      <c r="CF74" s="158"/>
      <c r="CG74" s="158"/>
      <c r="CH74" s="158"/>
      <c r="CI74" s="158"/>
      <c r="CJ74" s="158"/>
      <c r="CK74" s="158"/>
      <c r="CL74" s="158"/>
      <c r="CM74" s="158"/>
      <c r="CN74" s="158"/>
      <c r="CO74" s="158"/>
      <c r="CP74" s="158"/>
      <c r="CQ74" s="158"/>
      <c r="CR74" s="158"/>
      <c r="CS74" s="158"/>
      <c r="CT74" s="158"/>
      <c r="CU74" s="158"/>
      <c r="CV74" s="158"/>
      <c r="CW74" s="158"/>
      <c r="CX74" s="158"/>
      <c r="CY74" s="158"/>
      <c r="CZ74" s="158"/>
      <c r="DA74" s="158"/>
      <c r="DB74" s="158"/>
      <c r="DC74" s="158"/>
      <c r="DD74" s="158"/>
      <c r="DE74" s="158"/>
      <c r="DF74" s="158"/>
      <c r="DG74" s="158"/>
      <c r="DH74" s="158"/>
      <c r="DI74" s="158"/>
      <c r="DJ74" s="158"/>
      <c r="DK74" s="158"/>
      <c r="DL74" s="158"/>
      <c r="DM74" s="158"/>
      <c r="DN74" s="158"/>
      <c r="DO74" s="158"/>
      <c r="DP74" s="158"/>
      <c r="DQ74" s="158"/>
      <c r="DR74" s="158"/>
      <c r="DS74" s="158"/>
      <c r="DT74" s="158"/>
      <c r="DU74" s="158"/>
      <c r="DV74" s="158"/>
      <c r="DW74" s="158"/>
      <c r="DX74" s="158"/>
      <c r="DY74" s="158"/>
      <c r="DZ74" s="158"/>
      <c r="EA74" s="158"/>
      <c r="EB74" s="158"/>
      <c r="EC74" s="158"/>
      <c r="ED74" s="158"/>
      <c r="EE74" s="158"/>
      <c r="EF74" s="158"/>
      <c r="EG74" s="158"/>
      <c r="EH74" s="158"/>
      <c r="EI74" s="158"/>
      <c r="EJ74" s="158"/>
      <c r="EK74" s="158"/>
      <c r="EL74" s="158"/>
      <c r="EM74" s="158"/>
      <c r="EN74" s="158"/>
      <c r="EO74" s="158"/>
      <c r="EP74" s="158"/>
      <c r="EQ74" s="158"/>
      <c r="ER74" s="158"/>
      <c r="ES74" s="158"/>
      <c r="ET74" s="158"/>
      <c r="EU74" s="158">
        <v>128.23560407994268</v>
      </c>
      <c r="EV74" s="158"/>
      <c r="EW74" s="158"/>
      <c r="EX74" s="158"/>
      <c r="EY74" s="158"/>
      <c r="EZ74" s="158"/>
      <c r="FA74" s="158"/>
      <c r="FB74" s="158"/>
      <c r="FC74" s="158"/>
      <c r="FD74" s="158"/>
      <c r="FE74" s="158"/>
      <c r="FF74" s="158"/>
      <c r="FG74" s="158"/>
      <c r="FH74" s="158"/>
      <c r="FI74" s="158"/>
      <c r="FJ74" s="158"/>
      <c r="FK74" s="158"/>
      <c r="FL74" s="158"/>
      <c r="FM74" s="158"/>
      <c r="FN74" s="158"/>
      <c r="FO74" s="158"/>
      <c r="FP74" s="158"/>
      <c r="FQ74" s="158"/>
      <c r="FR74" s="158"/>
      <c r="FS74" s="158"/>
      <c r="FT74" s="158"/>
      <c r="FU74" s="158"/>
      <c r="FV74" s="158"/>
      <c r="FW74" s="158"/>
      <c r="FX74" s="158"/>
      <c r="FY74" s="158"/>
      <c r="FZ74" s="158"/>
      <c r="GA74" s="158"/>
      <c r="GB74" s="158"/>
      <c r="GC74" s="158"/>
      <c r="GD74" s="160"/>
      <c r="GE74" s="160"/>
      <c r="GF74" s="160"/>
      <c r="GG74" s="160"/>
      <c r="GH74" s="160"/>
      <c r="GI74" s="160"/>
      <c r="GJ74" s="160"/>
      <c r="GK74" s="160"/>
      <c r="GL74" s="160">
        <v>128.23560407994268</v>
      </c>
      <c r="GM74" s="157"/>
      <c r="GN74" s="160"/>
      <c r="GO74" s="160"/>
      <c r="GP74" s="144"/>
    </row>
    <row r="75" spans="1:198" x14ac:dyDescent="0.25">
      <c r="A75" s="159" t="s">
        <v>705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8"/>
      <c r="BN75" s="158"/>
      <c r="BO75" s="158"/>
      <c r="BP75" s="158"/>
      <c r="BQ75" s="158"/>
      <c r="BR75" s="158"/>
      <c r="BS75" s="158"/>
      <c r="BT75" s="158"/>
      <c r="BU75" s="158"/>
      <c r="BV75" s="158"/>
      <c r="BW75" s="158"/>
      <c r="BX75" s="158"/>
      <c r="BY75" s="158"/>
      <c r="BZ75" s="158"/>
      <c r="CA75" s="158"/>
      <c r="CB75" s="158"/>
      <c r="CC75" s="158"/>
      <c r="CD75" s="158"/>
      <c r="CE75" s="158"/>
      <c r="CF75" s="158"/>
      <c r="CG75" s="158"/>
      <c r="CH75" s="158"/>
      <c r="CI75" s="158"/>
      <c r="CJ75" s="158"/>
      <c r="CK75" s="158"/>
      <c r="CL75" s="158"/>
      <c r="CM75" s="158"/>
      <c r="CN75" s="158"/>
      <c r="CO75" s="158"/>
      <c r="CP75" s="158"/>
      <c r="CQ75" s="158"/>
      <c r="CR75" s="158"/>
      <c r="CS75" s="158"/>
      <c r="CT75" s="158"/>
      <c r="CU75" s="158"/>
      <c r="CV75" s="158"/>
      <c r="CW75" s="158"/>
      <c r="CX75" s="158"/>
      <c r="CY75" s="158"/>
      <c r="CZ75" s="158"/>
      <c r="DA75" s="158"/>
      <c r="DB75" s="158"/>
      <c r="DC75" s="158"/>
      <c r="DD75" s="158"/>
      <c r="DE75" s="158"/>
      <c r="DF75" s="158"/>
      <c r="DG75" s="158"/>
      <c r="DH75" s="158"/>
      <c r="DI75" s="158"/>
      <c r="DJ75" s="158"/>
      <c r="DK75" s="158"/>
      <c r="DL75" s="158"/>
      <c r="DM75" s="158"/>
      <c r="DN75" s="158"/>
      <c r="DO75" s="158"/>
      <c r="DP75" s="158"/>
      <c r="DQ75" s="158"/>
      <c r="DR75" s="158"/>
      <c r="DS75" s="158"/>
      <c r="DT75" s="158"/>
      <c r="DU75" s="158"/>
      <c r="DV75" s="158"/>
      <c r="DW75" s="158"/>
      <c r="DX75" s="158"/>
      <c r="DY75" s="158"/>
      <c r="DZ75" s="158"/>
      <c r="EA75" s="158"/>
      <c r="EB75" s="158"/>
      <c r="EC75" s="158"/>
      <c r="ED75" s="158"/>
      <c r="EE75" s="158"/>
      <c r="EF75" s="158"/>
      <c r="EG75" s="158"/>
      <c r="EH75" s="158"/>
      <c r="EI75" s="158"/>
      <c r="EJ75" s="158"/>
      <c r="EK75" s="158"/>
      <c r="EL75" s="158"/>
      <c r="EM75" s="158"/>
      <c r="EN75" s="158"/>
      <c r="EO75" s="158"/>
      <c r="EP75" s="158"/>
      <c r="EQ75" s="158"/>
      <c r="ER75" s="158"/>
      <c r="ES75" s="158"/>
      <c r="ET75" s="158"/>
      <c r="EU75" s="158"/>
      <c r="EV75" s="158">
        <v>617.92288829330994</v>
      </c>
      <c r="EW75" s="158"/>
      <c r="EX75" s="158"/>
      <c r="EY75" s="158"/>
      <c r="EZ75" s="158"/>
      <c r="FA75" s="158"/>
      <c r="FB75" s="158"/>
      <c r="FC75" s="158"/>
      <c r="FD75" s="158"/>
      <c r="FE75" s="158"/>
      <c r="FF75" s="158"/>
      <c r="FG75" s="158"/>
      <c r="FH75" s="158"/>
      <c r="FI75" s="158"/>
      <c r="FJ75" s="158"/>
      <c r="FK75" s="158"/>
      <c r="FL75" s="158"/>
      <c r="FM75" s="158"/>
      <c r="FN75" s="158"/>
      <c r="FO75" s="158"/>
      <c r="FP75" s="158"/>
      <c r="FQ75" s="158"/>
      <c r="FR75" s="158"/>
      <c r="FS75" s="158"/>
      <c r="FT75" s="158"/>
      <c r="FU75" s="158"/>
      <c r="FV75" s="158"/>
      <c r="FW75" s="158"/>
      <c r="FX75" s="158"/>
      <c r="FY75" s="158"/>
      <c r="FZ75" s="158"/>
      <c r="GA75" s="158"/>
      <c r="GB75" s="158"/>
      <c r="GC75" s="158"/>
      <c r="GD75" s="160"/>
      <c r="GE75" s="160"/>
      <c r="GF75" s="160"/>
      <c r="GG75" s="160"/>
      <c r="GH75" s="160"/>
      <c r="GI75" s="160"/>
      <c r="GJ75" s="160"/>
      <c r="GK75" s="160"/>
      <c r="GL75" s="160">
        <v>617.92288829330994</v>
      </c>
      <c r="GM75" s="157"/>
      <c r="GN75" s="160"/>
      <c r="GO75" s="160"/>
      <c r="GP75" s="144"/>
    </row>
    <row r="76" spans="1:198" x14ac:dyDescent="0.25">
      <c r="A76" s="159" t="s">
        <v>745</v>
      </c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8"/>
      <c r="BN76" s="158"/>
      <c r="BO76" s="158"/>
      <c r="BP76" s="158"/>
      <c r="BQ76" s="158"/>
      <c r="BR76" s="158"/>
      <c r="BS76" s="158"/>
      <c r="BT76" s="158"/>
      <c r="BU76" s="158"/>
      <c r="BV76" s="158"/>
      <c r="BW76" s="158"/>
      <c r="BX76" s="158"/>
      <c r="BY76" s="158"/>
      <c r="BZ76" s="158"/>
      <c r="CA76" s="158"/>
      <c r="CB76" s="158"/>
      <c r="CC76" s="158"/>
      <c r="CD76" s="158"/>
      <c r="CE76" s="158"/>
      <c r="CF76" s="158"/>
      <c r="CG76" s="158"/>
      <c r="CH76" s="158"/>
      <c r="CI76" s="158"/>
      <c r="CJ76" s="158"/>
      <c r="CK76" s="158"/>
      <c r="CL76" s="158"/>
      <c r="CM76" s="158"/>
      <c r="CN76" s="158"/>
      <c r="CO76" s="158"/>
      <c r="CP76" s="158"/>
      <c r="CQ76" s="158"/>
      <c r="CR76" s="158"/>
      <c r="CS76" s="158"/>
      <c r="CT76" s="158"/>
      <c r="CU76" s="158"/>
      <c r="CV76" s="158"/>
      <c r="CW76" s="158"/>
      <c r="CX76" s="158"/>
      <c r="CY76" s="158"/>
      <c r="CZ76" s="158"/>
      <c r="DA76" s="158"/>
      <c r="DB76" s="158"/>
      <c r="DC76" s="158"/>
      <c r="DD76" s="158"/>
      <c r="DE76" s="158"/>
      <c r="DF76" s="158"/>
      <c r="DG76" s="158"/>
      <c r="DH76" s="158"/>
      <c r="DI76" s="158"/>
      <c r="DJ76" s="158"/>
      <c r="DK76" s="158"/>
      <c r="DL76" s="158"/>
      <c r="DM76" s="158"/>
      <c r="DN76" s="158"/>
      <c r="DO76" s="158"/>
      <c r="DP76" s="158"/>
      <c r="DQ76" s="158"/>
      <c r="DR76" s="158"/>
      <c r="DS76" s="158"/>
      <c r="DT76" s="158"/>
      <c r="DU76" s="158"/>
      <c r="DV76" s="158"/>
      <c r="DW76" s="158"/>
      <c r="DX76" s="158"/>
      <c r="DY76" s="158"/>
      <c r="DZ76" s="158"/>
      <c r="EA76" s="158"/>
      <c r="EB76" s="158"/>
      <c r="EC76" s="158"/>
      <c r="ED76" s="158"/>
      <c r="EE76" s="158"/>
      <c r="EF76" s="158"/>
      <c r="EG76" s="158"/>
      <c r="EH76" s="158"/>
      <c r="EI76" s="158"/>
      <c r="EJ76" s="158"/>
      <c r="EK76" s="158"/>
      <c r="EL76" s="158"/>
      <c r="EM76" s="158"/>
      <c r="EN76" s="158"/>
      <c r="EO76" s="158"/>
      <c r="EP76" s="158"/>
      <c r="EQ76" s="158"/>
      <c r="ER76" s="158"/>
      <c r="ES76" s="158"/>
      <c r="ET76" s="158"/>
      <c r="EU76" s="158"/>
      <c r="EV76" s="158"/>
      <c r="EW76" s="158">
        <v>35.439020911750802</v>
      </c>
      <c r="EX76" s="158"/>
      <c r="EY76" s="158"/>
      <c r="EZ76" s="158"/>
      <c r="FA76" s="158"/>
      <c r="FB76" s="158"/>
      <c r="FC76" s="158"/>
      <c r="FD76" s="158"/>
      <c r="FE76" s="158"/>
      <c r="FF76" s="158"/>
      <c r="FG76" s="158"/>
      <c r="FH76" s="158"/>
      <c r="FI76" s="158"/>
      <c r="FJ76" s="158"/>
      <c r="FK76" s="158"/>
      <c r="FL76" s="158"/>
      <c r="FM76" s="158"/>
      <c r="FN76" s="158"/>
      <c r="FO76" s="158"/>
      <c r="FP76" s="158"/>
      <c r="FQ76" s="158"/>
      <c r="FR76" s="158"/>
      <c r="FS76" s="158"/>
      <c r="FT76" s="158"/>
      <c r="FU76" s="158"/>
      <c r="FV76" s="158"/>
      <c r="FW76" s="158"/>
      <c r="FX76" s="158"/>
      <c r="FY76" s="158"/>
      <c r="FZ76" s="158"/>
      <c r="GA76" s="158"/>
      <c r="GB76" s="158"/>
      <c r="GC76" s="158"/>
      <c r="GD76" s="160"/>
      <c r="GE76" s="160"/>
      <c r="GF76" s="160"/>
      <c r="GG76" s="160"/>
      <c r="GH76" s="160"/>
      <c r="GI76" s="160"/>
      <c r="GJ76" s="160"/>
      <c r="GK76" s="160"/>
      <c r="GL76" s="160">
        <v>35.439020911750802</v>
      </c>
      <c r="GM76" s="157"/>
      <c r="GN76" s="160"/>
      <c r="GO76" s="160"/>
      <c r="GP76" s="144"/>
    </row>
    <row r="77" spans="1:198" x14ac:dyDescent="0.25">
      <c r="A77" s="159" t="s">
        <v>746</v>
      </c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8"/>
      <c r="BN77" s="158"/>
      <c r="BO77" s="158"/>
      <c r="BP77" s="158"/>
      <c r="BQ77" s="158"/>
      <c r="BR77" s="158"/>
      <c r="BS77" s="158"/>
      <c r="BT77" s="158"/>
      <c r="BU77" s="158"/>
      <c r="BV77" s="158"/>
      <c r="BW77" s="158"/>
      <c r="BX77" s="158"/>
      <c r="BY77" s="158"/>
      <c r="BZ77" s="158"/>
      <c r="CA77" s="158"/>
      <c r="CB77" s="158"/>
      <c r="CC77" s="158"/>
      <c r="CD77" s="158"/>
      <c r="CE77" s="158"/>
      <c r="CF77" s="158"/>
      <c r="CG77" s="158"/>
      <c r="CH77" s="158"/>
      <c r="CI77" s="158"/>
      <c r="CJ77" s="158"/>
      <c r="CK77" s="158"/>
      <c r="CL77" s="158"/>
      <c r="CM77" s="158"/>
      <c r="CN77" s="158"/>
      <c r="CO77" s="158"/>
      <c r="CP77" s="158"/>
      <c r="CQ77" s="158"/>
      <c r="CR77" s="158"/>
      <c r="CS77" s="158"/>
      <c r="CT77" s="158"/>
      <c r="CU77" s="158"/>
      <c r="CV77" s="158"/>
      <c r="CW77" s="158"/>
      <c r="CX77" s="158"/>
      <c r="CY77" s="158"/>
      <c r="CZ77" s="158"/>
      <c r="DA77" s="158"/>
      <c r="DB77" s="158"/>
      <c r="DC77" s="158"/>
      <c r="DD77" s="158"/>
      <c r="DE77" s="158"/>
      <c r="DF77" s="158"/>
      <c r="DG77" s="158"/>
      <c r="DH77" s="158"/>
      <c r="DI77" s="158"/>
      <c r="DJ77" s="158"/>
      <c r="DK77" s="158"/>
      <c r="DL77" s="158"/>
      <c r="DM77" s="158"/>
      <c r="DN77" s="158"/>
      <c r="DO77" s="158"/>
      <c r="DP77" s="158"/>
      <c r="DQ77" s="158"/>
      <c r="DR77" s="158"/>
      <c r="DS77" s="158"/>
      <c r="DT77" s="158"/>
      <c r="DU77" s="158"/>
      <c r="DV77" s="158"/>
      <c r="DW77" s="158"/>
      <c r="DX77" s="158"/>
      <c r="DY77" s="158"/>
      <c r="DZ77" s="158"/>
      <c r="EA77" s="158"/>
      <c r="EB77" s="158"/>
      <c r="EC77" s="158"/>
      <c r="ED77" s="158"/>
      <c r="EE77" s="158"/>
      <c r="EF77" s="158"/>
      <c r="EG77" s="158"/>
      <c r="EH77" s="158"/>
      <c r="EI77" s="158"/>
      <c r="EJ77" s="158"/>
      <c r="EK77" s="158"/>
      <c r="EL77" s="158"/>
      <c r="EM77" s="158"/>
      <c r="EN77" s="158"/>
      <c r="EO77" s="158"/>
      <c r="EP77" s="158"/>
      <c r="EQ77" s="158"/>
      <c r="ER77" s="158"/>
      <c r="ES77" s="158"/>
      <c r="ET77" s="158"/>
      <c r="EU77" s="158"/>
      <c r="EV77" s="158"/>
      <c r="EW77" s="158"/>
      <c r="EX77" s="158">
        <v>30.409211760884197</v>
      </c>
      <c r="EY77" s="158"/>
      <c r="EZ77" s="158"/>
      <c r="FA77" s="158"/>
      <c r="FB77" s="158"/>
      <c r="FC77" s="158"/>
      <c r="FD77" s="158"/>
      <c r="FE77" s="158"/>
      <c r="FF77" s="158"/>
      <c r="FG77" s="158"/>
      <c r="FH77" s="158"/>
      <c r="FI77" s="158"/>
      <c r="FJ77" s="158"/>
      <c r="FK77" s="158"/>
      <c r="FL77" s="158"/>
      <c r="FM77" s="158"/>
      <c r="FN77" s="158"/>
      <c r="FO77" s="158"/>
      <c r="FP77" s="158"/>
      <c r="FQ77" s="158"/>
      <c r="FR77" s="158"/>
      <c r="FS77" s="158"/>
      <c r="FT77" s="158"/>
      <c r="FU77" s="158"/>
      <c r="FV77" s="158"/>
      <c r="FW77" s="158"/>
      <c r="FX77" s="158"/>
      <c r="FY77" s="158"/>
      <c r="FZ77" s="158"/>
      <c r="GA77" s="158"/>
      <c r="GB77" s="158"/>
      <c r="GC77" s="158"/>
      <c r="GD77" s="160"/>
      <c r="GE77" s="160"/>
      <c r="GF77" s="160"/>
      <c r="GG77" s="160"/>
      <c r="GH77" s="160"/>
      <c r="GI77" s="160"/>
      <c r="GJ77" s="160"/>
      <c r="GK77" s="160"/>
      <c r="GL77" s="160">
        <v>30.409211760884197</v>
      </c>
      <c r="GM77" s="157"/>
      <c r="GN77" s="160"/>
      <c r="GO77" s="160"/>
      <c r="GP77" s="144"/>
    </row>
    <row r="78" spans="1:198" x14ac:dyDescent="0.25">
      <c r="A78" s="159" t="s">
        <v>718</v>
      </c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8"/>
      <c r="BN78" s="158"/>
      <c r="BO78" s="158"/>
      <c r="BP78" s="158"/>
      <c r="BQ78" s="158"/>
      <c r="BR78" s="158"/>
      <c r="BS78" s="158"/>
      <c r="BT78" s="158"/>
      <c r="BU78" s="158"/>
      <c r="BV78" s="158"/>
      <c r="BW78" s="158"/>
      <c r="BX78" s="158"/>
      <c r="BY78" s="158"/>
      <c r="BZ78" s="158"/>
      <c r="CA78" s="158"/>
      <c r="CB78" s="158"/>
      <c r="CC78" s="158"/>
      <c r="CD78" s="158"/>
      <c r="CE78" s="158"/>
      <c r="CF78" s="158"/>
      <c r="CG78" s="158"/>
      <c r="CH78" s="158"/>
      <c r="CI78" s="158"/>
      <c r="CJ78" s="158"/>
      <c r="CK78" s="158"/>
      <c r="CL78" s="158"/>
      <c r="CM78" s="158"/>
      <c r="CN78" s="158"/>
      <c r="CO78" s="158"/>
      <c r="CP78" s="158"/>
      <c r="CQ78" s="158"/>
      <c r="CR78" s="158"/>
      <c r="CS78" s="158"/>
      <c r="CT78" s="158"/>
      <c r="CU78" s="158"/>
      <c r="CV78" s="158"/>
      <c r="CW78" s="158"/>
      <c r="CX78" s="158"/>
      <c r="CY78" s="158"/>
      <c r="CZ78" s="158"/>
      <c r="DA78" s="158"/>
      <c r="DB78" s="158"/>
      <c r="DC78" s="158"/>
      <c r="DD78" s="158"/>
      <c r="DE78" s="158"/>
      <c r="DF78" s="158"/>
      <c r="DG78" s="158"/>
      <c r="DH78" s="158"/>
      <c r="DI78" s="158"/>
      <c r="DJ78" s="158"/>
      <c r="DK78" s="158"/>
      <c r="DL78" s="158"/>
      <c r="DM78" s="158"/>
      <c r="DN78" s="158"/>
      <c r="DO78" s="158"/>
      <c r="DP78" s="158"/>
      <c r="DQ78" s="158"/>
      <c r="DR78" s="158"/>
      <c r="DS78" s="158"/>
      <c r="DT78" s="158"/>
      <c r="DU78" s="158"/>
      <c r="DV78" s="158"/>
      <c r="DW78" s="158"/>
      <c r="DX78" s="158"/>
      <c r="DY78" s="158"/>
      <c r="DZ78" s="158"/>
      <c r="EA78" s="158"/>
      <c r="EB78" s="158"/>
      <c r="EC78" s="158"/>
      <c r="ED78" s="158"/>
      <c r="EE78" s="158"/>
      <c r="EF78" s="158"/>
      <c r="EG78" s="158"/>
      <c r="EH78" s="158"/>
      <c r="EI78" s="158"/>
      <c r="EJ78" s="158"/>
      <c r="EK78" s="158"/>
      <c r="EL78" s="158"/>
      <c r="EM78" s="158"/>
      <c r="EN78" s="158"/>
      <c r="EO78" s="158"/>
      <c r="EP78" s="158"/>
      <c r="EQ78" s="158"/>
      <c r="ER78" s="158"/>
      <c r="ES78" s="158"/>
      <c r="ET78" s="158"/>
      <c r="EU78" s="158"/>
      <c r="EV78" s="158"/>
      <c r="EW78" s="158"/>
      <c r="EX78" s="158"/>
      <c r="EY78" s="158">
        <v>146.6729224183529</v>
      </c>
      <c r="EZ78" s="158"/>
      <c r="FA78" s="158"/>
      <c r="FB78" s="158"/>
      <c r="FC78" s="158"/>
      <c r="FD78" s="158"/>
      <c r="FE78" s="158"/>
      <c r="FF78" s="158"/>
      <c r="FG78" s="158"/>
      <c r="FH78" s="158"/>
      <c r="FI78" s="158"/>
      <c r="FJ78" s="158"/>
      <c r="FK78" s="158"/>
      <c r="FL78" s="158"/>
      <c r="FM78" s="158"/>
      <c r="FN78" s="158"/>
      <c r="FO78" s="158"/>
      <c r="FP78" s="158"/>
      <c r="FQ78" s="158"/>
      <c r="FR78" s="158"/>
      <c r="FS78" s="158"/>
      <c r="FT78" s="158"/>
      <c r="FU78" s="158"/>
      <c r="FV78" s="158"/>
      <c r="FW78" s="158"/>
      <c r="FX78" s="158"/>
      <c r="FY78" s="158"/>
      <c r="FZ78" s="158"/>
      <c r="GA78" s="158"/>
      <c r="GB78" s="158"/>
      <c r="GC78" s="158"/>
      <c r="GD78" s="160"/>
      <c r="GE78" s="160"/>
      <c r="GF78" s="160"/>
      <c r="GG78" s="160"/>
      <c r="GH78" s="160"/>
      <c r="GI78" s="160"/>
      <c r="GJ78" s="160"/>
      <c r="GK78" s="160"/>
      <c r="GL78" s="160">
        <v>146.6729224183529</v>
      </c>
      <c r="GM78" s="157"/>
      <c r="GN78" s="160"/>
      <c r="GO78" s="160"/>
      <c r="GP78" s="144"/>
    </row>
    <row r="79" spans="1:198" x14ac:dyDescent="0.25">
      <c r="A79" s="159" t="s">
        <v>562</v>
      </c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58"/>
      <c r="BN79" s="158"/>
      <c r="BO79" s="158"/>
      <c r="BP79" s="158"/>
      <c r="BQ79" s="158"/>
      <c r="BR79" s="158"/>
      <c r="BS79" s="158"/>
      <c r="BT79" s="158"/>
      <c r="BU79" s="158"/>
      <c r="BV79" s="158"/>
      <c r="BW79" s="158"/>
      <c r="BX79" s="158"/>
      <c r="BY79" s="158"/>
      <c r="BZ79" s="158"/>
      <c r="CA79" s="158"/>
      <c r="CB79" s="158"/>
      <c r="CC79" s="158"/>
      <c r="CD79" s="158"/>
      <c r="CE79" s="158"/>
      <c r="CF79" s="158"/>
      <c r="CG79" s="158"/>
      <c r="CH79" s="158"/>
      <c r="CI79" s="158"/>
      <c r="CJ79" s="158"/>
      <c r="CK79" s="158"/>
      <c r="CL79" s="158"/>
      <c r="CM79" s="158"/>
      <c r="CN79" s="158"/>
      <c r="CO79" s="158"/>
      <c r="CP79" s="158"/>
      <c r="CQ79" s="158"/>
      <c r="CR79" s="158"/>
      <c r="CS79" s="158"/>
      <c r="CT79" s="158"/>
      <c r="CU79" s="158"/>
      <c r="CV79" s="158"/>
      <c r="CW79" s="158"/>
      <c r="CX79" s="158"/>
      <c r="CY79" s="158"/>
      <c r="CZ79" s="158"/>
      <c r="DA79" s="158"/>
      <c r="DB79" s="158"/>
      <c r="DC79" s="158"/>
      <c r="DD79" s="158"/>
      <c r="DE79" s="158"/>
      <c r="DF79" s="158"/>
      <c r="DG79" s="158"/>
      <c r="DH79" s="158"/>
      <c r="DI79" s="158"/>
      <c r="DJ79" s="158"/>
      <c r="DK79" s="158"/>
      <c r="DL79" s="158"/>
      <c r="DM79" s="158"/>
      <c r="DN79" s="158"/>
      <c r="DO79" s="158"/>
      <c r="DP79" s="158"/>
      <c r="DQ79" s="158"/>
      <c r="DR79" s="158"/>
      <c r="DS79" s="158"/>
      <c r="DT79" s="158"/>
      <c r="DU79" s="158"/>
      <c r="DV79" s="158"/>
      <c r="DW79" s="158"/>
      <c r="DX79" s="158"/>
      <c r="DY79" s="158"/>
      <c r="DZ79" s="158"/>
      <c r="EA79" s="158"/>
      <c r="EB79" s="158"/>
      <c r="EC79" s="158"/>
      <c r="ED79" s="158"/>
      <c r="EE79" s="158"/>
      <c r="EF79" s="158"/>
      <c r="EG79" s="158"/>
      <c r="EH79" s="158"/>
      <c r="EI79" s="158"/>
      <c r="EJ79" s="158"/>
      <c r="EK79" s="158"/>
      <c r="EL79" s="158"/>
      <c r="EM79" s="158"/>
      <c r="EN79" s="158"/>
      <c r="EO79" s="158"/>
      <c r="EP79" s="158"/>
      <c r="EQ79" s="158"/>
      <c r="ER79" s="158"/>
      <c r="ES79" s="158"/>
      <c r="ET79" s="158"/>
      <c r="EU79" s="158"/>
      <c r="EV79" s="158"/>
      <c r="EW79" s="158"/>
      <c r="EX79" s="158"/>
      <c r="EY79" s="158"/>
      <c r="EZ79" s="158">
        <v>111.91249105856566</v>
      </c>
      <c r="FA79" s="158"/>
      <c r="FB79" s="158"/>
      <c r="FC79" s="158"/>
      <c r="FD79" s="158"/>
      <c r="FE79" s="158"/>
      <c r="FF79" s="158"/>
      <c r="FG79" s="158"/>
      <c r="FH79" s="158"/>
      <c r="FI79" s="158"/>
      <c r="FJ79" s="158"/>
      <c r="FK79" s="158"/>
      <c r="FL79" s="158"/>
      <c r="FM79" s="158"/>
      <c r="FN79" s="158"/>
      <c r="FO79" s="158"/>
      <c r="FP79" s="158"/>
      <c r="FQ79" s="158"/>
      <c r="FR79" s="158"/>
      <c r="FS79" s="158"/>
      <c r="FT79" s="158"/>
      <c r="FU79" s="158"/>
      <c r="FV79" s="158"/>
      <c r="FW79" s="158"/>
      <c r="FX79" s="158"/>
      <c r="FY79" s="158"/>
      <c r="FZ79" s="158"/>
      <c r="GA79" s="158"/>
      <c r="GB79" s="158"/>
      <c r="GC79" s="158"/>
      <c r="GD79" s="160"/>
      <c r="GE79" s="160"/>
      <c r="GF79" s="160"/>
      <c r="GG79" s="160"/>
      <c r="GH79" s="160"/>
      <c r="GI79" s="160"/>
      <c r="GJ79" s="160"/>
      <c r="GK79" s="160"/>
      <c r="GL79" s="160">
        <v>111.91249105856566</v>
      </c>
      <c r="GM79" s="157"/>
      <c r="GN79" s="160"/>
      <c r="GO79" s="160"/>
      <c r="GP79" s="144"/>
    </row>
    <row r="80" spans="1:198" x14ac:dyDescent="0.25">
      <c r="A80" s="159" t="s">
        <v>22</v>
      </c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  <c r="BM80" s="158"/>
      <c r="BN80" s="158"/>
      <c r="BO80" s="158"/>
      <c r="BP80" s="158"/>
      <c r="BQ80" s="158"/>
      <c r="BR80" s="158"/>
      <c r="BS80" s="158"/>
      <c r="BT80" s="158"/>
      <c r="BU80" s="158"/>
      <c r="BV80" s="158"/>
      <c r="BW80" s="158"/>
      <c r="BX80" s="158"/>
      <c r="BY80" s="158"/>
      <c r="BZ80" s="158"/>
      <c r="CA80" s="158"/>
      <c r="CB80" s="158"/>
      <c r="CC80" s="158"/>
      <c r="CD80" s="158"/>
      <c r="CE80" s="158"/>
      <c r="CF80" s="158"/>
      <c r="CG80" s="158"/>
      <c r="CH80" s="158"/>
      <c r="CI80" s="158"/>
      <c r="CJ80" s="158"/>
      <c r="CK80" s="158"/>
      <c r="CL80" s="158"/>
      <c r="CM80" s="158"/>
      <c r="CN80" s="158"/>
      <c r="CO80" s="158"/>
      <c r="CP80" s="158"/>
      <c r="CQ80" s="158"/>
      <c r="CR80" s="158"/>
      <c r="CS80" s="158"/>
      <c r="CT80" s="158"/>
      <c r="CU80" s="158"/>
      <c r="CV80" s="158"/>
      <c r="CW80" s="158"/>
      <c r="CX80" s="158"/>
      <c r="CY80" s="158"/>
      <c r="CZ80" s="158"/>
      <c r="DA80" s="158"/>
      <c r="DB80" s="158"/>
      <c r="DC80" s="158"/>
      <c r="DD80" s="158"/>
      <c r="DE80" s="158"/>
      <c r="DF80" s="158"/>
      <c r="DG80" s="158"/>
      <c r="DH80" s="158"/>
      <c r="DI80" s="158"/>
      <c r="DJ80" s="158"/>
      <c r="DK80" s="158"/>
      <c r="DL80" s="158"/>
      <c r="DM80" s="158"/>
      <c r="DN80" s="158"/>
      <c r="DO80" s="158"/>
      <c r="DP80" s="158"/>
      <c r="DQ80" s="158"/>
      <c r="DR80" s="158"/>
      <c r="DS80" s="158"/>
      <c r="DT80" s="158"/>
      <c r="DU80" s="158"/>
      <c r="DV80" s="158"/>
      <c r="DW80" s="158"/>
      <c r="DX80" s="158"/>
      <c r="DY80" s="158"/>
      <c r="DZ80" s="158"/>
      <c r="EA80" s="158"/>
      <c r="EB80" s="158"/>
      <c r="EC80" s="158"/>
      <c r="ED80" s="158"/>
      <c r="EE80" s="158"/>
      <c r="EF80" s="158"/>
      <c r="EG80" s="158"/>
      <c r="EH80" s="158"/>
      <c r="EI80" s="158"/>
      <c r="EJ80" s="158"/>
      <c r="EK80" s="158"/>
      <c r="EL80" s="158"/>
      <c r="EM80" s="158"/>
      <c r="EN80" s="158"/>
      <c r="EO80" s="158"/>
      <c r="EP80" s="158"/>
      <c r="EQ80" s="158"/>
      <c r="ER80" s="158"/>
      <c r="ES80" s="158"/>
      <c r="ET80" s="158"/>
      <c r="EU80" s="158"/>
      <c r="EV80" s="158"/>
      <c r="EW80" s="158"/>
      <c r="EX80" s="158"/>
      <c r="EY80" s="158"/>
      <c r="EZ80" s="158"/>
      <c r="FA80" s="158">
        <v>245.85241972128071</v>
      </c>
      <c r="FB80" s="158"/>
      <c r="FC80" s="158"/>
      <c r="FD80" s="158"/>
      <c r="FE80" s="158"/>
      <c r="FF80" s="158"/>
      <c r="FG80" s="158"/>
      <c r="FH80" s="158"/>
      <c r="FI80" s="158"/>
      <c r="FJ80" s="158"/>
      <c r="FK80" s="158"/>
      <c r="FL80" s="158"/>
      <c r="FM80" s="158"/>
      <c r="FN80" s="158"/>
      <c r="FO80" s="158"/>
      <c r="FP80" s="158"/>
      <c r="FQ80" s="158"/>
      <c r="FR80" s="158"/>
      <c r="FS80" s="158"/>
      <c r="FT80" s="158"/>
      <c r="FU80" s="158"/>
      <c r="FV80" s="158"/>
      <c r="FW80" s="158"/>
      <c r="FX80" s="158"/>
      <c r="FY80" s="158"/>
      <c r="FZ80" s="158"/>
      <c r="GA80" s="158"/>
      <c r="GB80" s="158"/>
      <c r="GC80" s="158"/>
      <c r="GD80" s="160"/>
      <c r="GE80" s="160"/>
      <c r="GF80" s="160"/>
      <c r="GG80" s="160"/>
      <c r="GH80" s="160"/>
      <c r="GI80" s="160"/>
      <c r="GJ80" s="160"/>
      <c r="GK80" s="160"/>
      <c r="GL80" s="160">
        <v>245.85241972128071</v>
      </c>
      <c r="GM80" s="157"/>
      <c r="GN80" s="160"/>
      <c r="GO80" s="160"/>
      <c r="GP80" s="144"/>
    </row>
    <row r="81" spans="1:198" x14ac:dyDescent="0.25">
      <c r="A81" s="159" t="s">
        <v>23</v>
      </c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  <c r="BM81" s="158"/>
      <c r="BN81" s="158"/>
      <c r="BO81" s="158"/>
      <c r="BP81" s="158"/>
      <c r="BQ81" s="158"/>
      <c r="BR81" s="158"/>
      <c r="BS81" s="158"/>
      <c r="BT81" s="158"/>
      <c r="BU81" s="158"/>
      <c r="BV81" s="158"/>
      <c r="BW81" s="158"/>
      <c r="BX81" s="158"/>
      <c r="BY81" s="158"/>
      <c r="BZ81" s="158"/>
      <c r="CA81" s="158"/>
      <c r="CB81" s="158"/>
      <c r="CC81" s="158"/>
      <c r="CD81" s="158"/>
      <c r="CE81" s="158"/>
      <c r="CF81" s="158"/>
      <c r="CG81" s="158"/>
      <c r="CH81" s="158"/>
      <c r="CI81" s="158"/>
      <c r="CJ81" s="158"/>
      <c r="CK81" s="158"/>
      <c r="CL81" s="158"/>
      <c r="CM81" s="158"/>
      <c r="CN81" s="158"/>
      <c r="CO81" s="158"/>
      <c r="CP81" s="158"/>
      <c r="CQ81" s="158"/>
      <c r="CR81" s="158"/>
      <c r="CS81" s="158"/>
      <c r="CT81" s="158"/>
      <c r="CU81" s="158"/>
      <c r="CV81" s="158"/>
      <c r="CW81" s="158"/>
      <c r="CX81" s="158"/>
      <c r="CY81" s="158"/>
      <c r="CZ81" s="158"/>
      <c r="DA81" s="158"/>
      <c r="DB81" s="158"/>
      <c r="DC81" s="158"/>
      <c r="DD81" s="158"/>
      <c r="DE81" s="158"/>
      <c r="DF81" s="158"/>
      <c r="DG81" s="158"/>
      <c r="DH81" s="158"/>
      <c r="DI81" s="158"/>
      <c r="DJ81" s="158"/>
      <c r="DK81" s="158"/>
      <c r="DL81" s="158"/>
      <c r="DM81" s="158"/>
      <c r="DN81" s="158"/>
      <c r="DO81" s="158"/>
      <c r="DP81" s="158"/>
      <c r="DQ81" s="158"/>
      <c r="DR81" s="158"/>
      <c r="DS81" s="158"/>
      <c r="DT81" s="158"/>
      <c r="DU81" s="158"/>
      <c r="DV81" s="158"/>
      <c r="DW81" s="158"/>
      <c r="DX81" s="158"/>
      <c r="DY81" s="158"/>
      <c r="DZ81" s="158"/>
      <c r="EA81" s="158"/>
      <c r="EB81" s="158"/>
      <c r="EC81" s="158"/>
      <c r="ED81" s="158"/>
      <c r="EE81" s="158"/>
      <c r="EF81" s="158"/>
      <c r="EG81" s="158"/>
      <c r="EH81" s="158"/>
      <c r="EI81" s="158"/>
      <c r="EJ81" s="158"/>
      <c r="EK81" s="158"/>
      <c r="EL81" s="158"/>
      <c r="EM81" s="158"/>
      <c r="EN81" s="158"/>
      <c r="EO81" s="158"/>
      <c r="EP81" s="158"/>
      <c r="EQ81" s="158"/>
      <c r="ER81" s="158"/>
      <c r="ES81" s="158"/>
      <c r="ET81" s="158"/>
      <c r="EU81" s="158"/>
      <c r="EV81" s="158"/>
      <c r="EW81" s="158"/>
      <c r="EX81" s="158"/>
      <c r="EY81" s="158"/>
      <c r="EZ81" s="158"/>
      <c r="FA81" s="158"/>
      <c r="FB81" s="158">
        <v>829.76761808781305</v>
      </c>
      <c r="FC81" s="158"/>
      <c r="FD81" s="158"/>
      <c r="FE81" s="158"/>
      <c r="FF81" s="158"/>
      <c r="FG81" s="158"/>
      <c r="FH81" s="158"/>
      <c r="FI81" s="158"/>
      <c r="FJ81" s="158"/>
      <c r="FK81" s="158"/>
      <c r="FL81" s="158"/>
      <c r="FM81" s="158"/>
      <c r="FN81" s="158"/>
      <c r="FO81" s="158"/>
      <c r="FP81" s="158"/>
      <c r="FQ81" s="158"/>
      <c r="FR81" s="158"/>
      <c r="FS81" s="158"/>
      <c r="FT81" s="158"/>
      <c r="FU81" s="158"/>
      <c r="FV81" s="158"/>
      <c r="FW81" s="158"/>
      <c r="FX81" s="158"/>
      <c r="FY81" s="158"/>
      <c r="FZ81" s="158"/>
      <c r="GA81" s="158"/>
      <c r="GB81" s="158"/>
      <c r="GC81" s="158"/>
      <c r="GD81" s="160"/>
      <c r="GE81" s="160"/>
      <c r="GF81" s="160"/>
      <c r="GG81" s="160"/>
      <c r="GH81" s="160"/>
      <c r="GI81" s="160"/>
      <c r="GJ81" s="160"/>
      <c r="GK81" s="160"/>
      <c r="GL81" s="160">
        <v>829.76761808781305</v>
      </c>
      <c r="GM81" s="157"/>
      <c r="GN81" s="160"/>
      <c r="GO81" s="160"/>
      <c r="GP81" s="144"/>
    </row>
    <row r="82" spans="1:198" x14ac:dyDescent="0.25">
      <c r="A82" s="159" t="s">
        <v>367</v>
      </c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8"/>
      <c r="BN82" s="158"/>
      <c r="BO82" s="158"/>
      <c r="BP82" s="158"/>
      <c r="BQ82" s="158"/>
      <c r="BR82" s="158"/>
      <c r="BS82" s="158"/>
      <c r="BT82" s="158"/>
      <c r="BU82" s="158"/>
      <c r="BV82" s="158"/>
      <c r="BW82" s="158"/>
      <c r="BX82" s="158"/>
      <c r="BY82" s="158"/>
      <c r="BZ82" s="158"/>
      <c r="CA82" s="158"/>
      <c r="CB82" s="158"/>
      <c r="CC82" s="158"/>
      <c r="CD82" s="158"/>
      <c r="CE82" s="158"/>
      <c r="CF82" s="158"/>
      <c r="CG82" s="158"/>
      <c r="CH82" s="158"/>
      <c r="CI82" s="158"/>
      <c r="CJ82" s="158"/>
      <c r="CK82" s="158"/>
      <c r="CL82" s="158"/>
      <c r="CM82" s="158"/>
      <c r="CN82" s="158"/>
      <c r="CO82" s="158"/>
      <c r="CP82" s="158"/>
      <c r="CQ82" s="158"/>
      <c r="CR82" s="158"/>
      <c r="CS82" s="158"/>
      <c r="CT82" s="158"/>
      <c r="CU82" s="158"/>
      <c r="CV82" s="158"/>
      <c r="CW82" s="158"/>
      <c r="CX82" s="158"/>
      <c r="CY82" s="158"/>
      <c r="CZ82" s="158"/>
      <c r="DA82" s="158"/>
      <c r="DB82" s="158"/>
      <c r="DC82" s="158"/>
      <c r="DD82" s="158"/>
      <c r="DE82" s="158"/>
      <c r="DF82" s="158"/>
      <c r="DG82" s="158"/>
      <c r="DH82" s="158"/>
      <c r="DI82" s="158"/>
      <c r="DJ82" s="158"/>
      <c r="DK82" s="158"/>
      <c r="DL82" s="158"/>
      <c r="DM82" s="158"/>
      <c r="DN82" s="158"/>
      <c r="DO82" s="158"/>
      <c r="DP82" s="158"/>
      <c r="DQ82" s="158"/>
      <c r="DR82" s="158"/>
      <c r="DS82" s="158"/>
      <c r="DT82" s="158"/>
      <c r="DU82" s="158"/>
      <c r="DV82" s="158"/>
      <c r="DW82" s="158"/>
      <c r="DX82" s="158"/>
      <c r="DY82" s="158"/>
      <c r="DZ82" s="158"/>
      <c r="EA82" s="158"/>
      <c r="EB82" s="158"/>
      <c r="EC82" s="158"/>
      <c r="ED82" s="158"/>
      <c r="EE82" s="158"/>
      <c r="EF82" s="158"/>
      <c r="EG82" s="158"/>
      <c r="EH82" s="158"/>
      <c r="EI82" s="158"/>
      <c r="EJ82" s="158"/>
      <c r="EK82" s="158"/>
      <c r="EL82" s="158"/>
      <c r="EM82" s="158"/>
      <c r="EN82" s="158"/>
      <c r="EO82" s="158"/>
      <c r="EP82" s="158"/>
      <c r="EQ82" s="158"/>
      <c r="ER82" s="158"/>
      <c r="ES82" s="158"/>
      <c r="ET82" s="158"/>
      <c r="EU82" s="158"/>
      <c r="EV82" s="158"/>
      <c r="EW82" s="158"/>
      <c r="EX82" s="158"/>
      <c r="EY82" s="158"/>
      <c r="EZ82" s="158"/>
      <c r="FA82" s="158"/>
      <c r="FB82" s="158"/>
      <c r="FC82" s="158">
        <v>1410.927623614456</v>
      </c>
      <c r="FD82" s="158"/>
      <c r="FE82" s="158"/>
      <c r="FF82" s="158"/>
      <c r="FG82" s="158"/>
      <c r="FH82" s="158"/>
      <c r="FI82" s="158"/>
      <c r="FJ82" s="158"/>
      <c r="FK82" s="158"/>
      <c r="FL82" s="158"/>
      <c r="FM82" s="158"/>
      <c r="FN82" s="158"/>
      <c r="FO82" s="158"/>
      <c r="FP82" s="158"/>
      <c r="FQ82" s="158"/>
      <c r="FR82" s="158"/>
      <c r="FS82" s="158"/>
      <c r="FT82" s="158"/>
      <c r="FU82" s="158"/>
      <c r="FV82" s="158"/>
      <c r="FW82" s="158"/>
      <c r="FX82" s="158"/>
      <c r="FY82" s="158"/>
      <c r="FZ82" s="158"/>
      <c r="GA82" s="158"/>
      <c r="GB82" s="158"/>
      <c r="GC82" s="158"/>
      <c r="GD82" s="160"/>
      <c r="GE82" s="160"/>
      <c r="GF82" s="160"/>
      <c r="GG82" s="160"/>
      <c r="GH82" s="160"/>
      <c r="GI82" s="160"/>
      <c r="GJ82" s="160"/>
      <c r="GK82" s="160"/>
      <c r="GL82" s="160">
        <v>1410.927623614456</v>
      </c>
      <c r="GM82" s="157"/>
      <c r="GN82" s="160"/>
      <c r="GO82" s="160"/>
      <c r="GP82" s="144"/>
    </row>
    <row r="83" spans="1:198" x14ac:dyDescent="0.25">
      <c r="A83" s="159" t="s">
        <v>24</v>
      </c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8"/>
      <c r="BN83" s="158"/>
      <c r="BO83" s="158"/>
      <c r="BP83" s="158"/>
      <c r="BQ83" s="158"/>
      <c r="BR83" s="158"/>
      <c r="BS83" s="158"/>
      <c r="BT83" s="158"/>
      <c r="BU83" s="158"/>
      <c r="BV83" s="158"/>
      <c r="BW83" s="158"/>
      <c r="BX83" s="158"/>
      <c r="BY83" s="158"/>
      <c r="BZ83" s="158"/>
      <c r="CA83" s="158"/>
      <c r="CB83" s="158"/>
      <c r="CC83" s="158"/>
      <c r="CD83" s="158"/>
      <c r="CE83" s="158"/>
      <c r="CF83" s="158"/>
      <c r="CG83" s="158"/>
      <c r="CH83" s="158"/>
      <c r="CI83" s="158"/>
      <c r="CJ83" s="158"/>
      <c r="CK83" s="158"/>
      <c r="CL83" s="158"/>
      <c r="CM83" s="158"/>
      <c r="CN83" s="158"/>
      <c r="CO83" s="158"/>
      <c r="CP83" s="158"/>
      <c r="CQ83" s="158"/>
      <c r="CR83" s="158"/>
      <c r="CS83" s="158"/>
      <c r="CT83" s="158"/>
      <c r="CU83" s="158"/>
      <c r="CV83" s="158"/>
      <c r="CW83" s="158"/>
      <c r="CX83" s="158"/>
      <c r="CY83" s="158"/>
      <c r="CZ83" s="158"/>
      <c r="DA83" s="158"/>
      <c r="DB83" s="158"/>
      <c r="DC83" s="158"/>
      <c r="DD83" s="158"/>
      <c r="DE83" s="158"/>
      <c r="DF83" s="158"/>
      <c r="DG83" s="158"/>
      <c r="DH83" s="158"/>
      <c r="DI83" s="158"/>
      <c r="DJ83" s="158"/>
      <c r="DK83" s="158"/>
      <c r="DL83" s="158"/>
      <c r="DM83" s="158"/>
      <c r="DN83" s="158"/>
      <c r="DO83" s="158"/>
      <c r="DP83" s="158"/>
      <c r="DQ83" s="158"/>
      <c r="DR83" s="158"/>
      <c r="DS83" s="158"/>
      <c r="DT83" s="158"/>
      <c r="DU83" s="158"/>
      <c r="DV83" s="158"/>
      <c r="DW83" s="158"/>
      <c r="DX83" s="158"/>
      <c r="DY83" s="158"/>
      <c r="DZ83" s="158"/>
      <c r="EA83" s="158"/>
      <c r="EB83" s="158"/>
      <c r="EC83" s="158"/>
      <c r="ED83" s="158"/>
      <c r="EE83" s="158"/>
      <c r="EF83" s="158"/>
      <c r="EG83" s="158"/>
      <c r="EH83" s="158"/>
      <c r="EI83" s="158"/>
      <c r="EJ83" s="158"/>
      <c r="EK83" s="158"/>
      <c r="EL83" s="158"/>
      <c r="EM83" s="158"/>
      <c r="EN83" s="158"/>
      <c r="EO83" s="158"/>
      <c r="EP83" s="158"/>
      <c r="EQ83" s="158"/>
      <c r="ER83" s="158"/>
      <c r="ES83" s="158"/>
      <c r="ET83" s="158"/>
      <c r="EU83" s="158"/>
      <c r="EV83" s="158"/>
      <c r="EW83" s="158"/>
      <c r="EX83" s="158"/>
      <c r="EY83" s="158"/>
      <c r="EZ83" s="158"/>
      <c r="FA83" s="158"/>
      <c r="FB83" s="158"/>
      <c r="FC83" s="158"/>
      <c r="FD83" s="158">
        <v>1203.1288476938741</v>
      </c>
      <c r="FE83" s="158"/>
      <c r="FF83" s="158"/>
      <c r="FG83" s="158"/>
      <c r="FH83" s="158"/>
      <c r="FI83" s="158"/>
      <c r="FJ83" s="158"/>
      <c r="FK83" s="158"/>
      <c r="FL83" s="158"/>
      <c r="FM83" s="158"/>
      <c r="FN83" s="158"/>
      <c r="FO83" s="158"/>
      <c r="FP83" s="158"/>
      <c r="FQ83" s="158"/>
      <c r="FR83" s="158"/>
      <c r="FS83" s="158"/>
      <c r="FT83" s="158"/>
      <c r="FU83" s="158"/>
      <c r="FV83" s="158"/>
      <c r="FW83" s="158"/>
      <c r="FX83" s="158"/>
      <c r="FY83" s="158"/>
      <c r="FZ83" s="158"/>
      <c r="GA83" s="158"/>
      <c r="GB83" s="158"/>
      <c r="GC83" s="158"/>
      <c r="GD83" s="160"/>
      <c r="GE83" s="160"/>
      <c r="GF83" s="160"/>
      <c r="GG83" s="160"/>
      <c r="GH83" s="160"/>
      <c r="GI83" s="160"/>
      <c r="GJ83" s="160"/>
      <c r="GK83" s="160"/>
      <c r="GL83" s="160">
        <v>1203.1288476938741</v>
      </c>
      <c r="GM83" s="157"/>
      <c r="GN83" s="160"/>
      <c r="GO83" s="160"/>
      <c r="GP83" s="144"/>
    </row>
    <row r="84" spans="1:198" x14ac:dyDescent="0.25">
      <c r="A84" s="159" t="s">
        <v>368</v>
      </c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8"/>
      <c r="BN84" s="158"/>
      <c r="BO84" s="158"/>
      <c r="BP84" s="158"/>
      <c r="BQ84" s="158"/>
      <c r="BR84" s="158"/>
      <c r="BS84" s="158"/>
      <c r="BT84" s="158"/>
      <c r="BU84" s="158"/>
      <c r="BV84" s="158"/>
      <c r="BW84" s="158"/>
      <c r="BX84" s="158"/>
      <c r="BY84" s="158"/>
      <c r="BZ84" s="158"/>
      <c r="CA84" s="158"/>
      <c r="CB84" s="158"/>
      <c r="CC84" s="158"/>
      <c r="CD84" s="158"/>
      <c r="CE84" s="158"/>
      <c r="CF84" s="158"/>
      <c r="CG84" s="158"/>
      <c r="CH84" s="158"/>
      <c r="CI84" s="158"/>
      <c r="CJ84" s="158"/>
      <c r="CK84" s="158"/>
      <c r="CL84" s="158"/>
      <c r="CM84" s="158"/>
      <c r="CN84" s="158"/>
      <c r="CO84" s="158"/>
      <c r="CP84" s="158"/>
      <c r="CQ84" s="158"/>
      <c r="CR84" s="158"/>
      <c r="CS84" s="158"/>
      <c r="CT84" s="158"/>
      <c r="CU84" s="158"/>
      <c r="CV84" s="158"/>
      <c r="CW84" s="158"/>
      <c r="CX84" s="158"/>
      <c r="CY84" s="158"/>
      <c r="CZ84" s="158"/>
      <c r="DA84" s="158"/>
      <c r="DB84" s="158"/>
      <c r="DC84" s="158"/>
      <c r="DD84" s="158"/>
      <c r="DE84" s="158"/>
      <c r="DF84" s="158"/>
      <c r="DG84" s="158"/>
      <c r="DH84" s="158"/>
      <c r="DI84" s="158"/>
      <c r="DJ84" s="158"/>
      <c r="DK84" s="158"/>
      <c r="DL84" s="158"/>
      <c r="DM84" s="158"/>
      <c r="DN84" s="158"/>
      <c r="DO84" s="158"/>
      <c r="DP84" s="158"/>
      <c r="DQ84" s="158"/>
      <c r="DR84" s="158"/>
      <c r="DS84" s="158"/>
      <c r="DT84" s="158"/>
      <c r="DU84" s="158"/>
      <c r="DV84" s="158"/>
      <c r="DW84" s="158"/>
      <c r="DX84" s="158"/>
      <c r="DY84" s="158"/>
      <c r="DZ84" s="158"/>
      <c r="EA84" s="158"/>
      <c r="EB84" s="158"/>
      <c r="EC84" s="158"/>
      <c r="ED84" s="158"/>
      <c r="EE84" s="158"/>
      <c r="EF84" s="158"/>
      <c r="EG84" s="158"/>
      <c r="EH84" s="158"/>
      <c r="EI84" s="158"/>
      <c r="EJ84" s="158"/>
      <c r="EK84" s="158"/>
      <c r="EL84" s="158"/>
      <c r="EM84" s="158"/>
      <c r="EN84" s="158"/>
      <c r="EO84" s="158"/>
      <c r="EP84" s="158"/>
      <c r="EQ84" s="158"/>
      <c r="ER84" s="158"/>
      <c r="ES84" s="158"/>
      <c r="ET84" s="158"/>
      <c r="EU84" s="158"/>
      <c r="EV84" s="158"/>
      <c r="EW84" s="158"/>
      <c r="EX84" s="158"/>
      <c r="EY84" s="158"/>
      <c r="EZ84" s="158"/>
      <c r="FA84" s="158"/>
      <c r="FB84" s="158"/>
      <c r="FC84" s="158"/>
      <c r="FD84" s="158"/>
      <c r="FE84" s="158">
        <v>838.99019238688027</v>
      </c>
      <c r="FF84" s="158"/>
      <c r="FG84" s="158"/>
      <c r="FH84" s="158"/>
      <c r="FI84" s="158"/>
      <c r="FJ84" s="158"/>
      <c r="FK84" s="158"/>
      <c r="FL84" s="158"/>
      <c r="FM84" s="158"/>
      <c r="FN84" s="158"/>
      <c r="FO84" s="158"/>
      <c r="FP84" s="158"/>
      <c r="FQ84" s="158"/>
      <c r="FR84" s="158"/>
      <c r="FS84" s="158"/>
      <c r="FT84" s="158"/>
      <c r="FU84" s="158"/>
      <c r="FV84" s="158"/>
      <c r="FW84" s="158"/>
      <c r="FX84" s="158"/>
      <c r="FY84" s="158"/>
      <c r="FZ84" s="158"/>
      <c r="GA84" s="158"/>
      <c r="GB84" s="158"/>
      <c r="GC84" s="158"/>
      <c r="GD84" s="160"/>
      <c r="GE84" s="160"/>
      <c r="GF84" s="160"/>
      <c r="GG84" s="160"/>
      <c r="GH84" s="160"/>
      <c r="GI84" s="160"/>
      <c r="GJ84" s="160"/>
      <c r="GK84" s="160"/>
      <c r="GL84" s="160">
        <v>838.99019238688027</v>
      </c>
      <c r="GM84" s="157"/>
      <c r="GN84" s="160"/>
      <c r="GO84" s="160"/>
      <c r="GP84" s="144"/>
    </row>
    <row r="85" spans="1:198" x14ac:dyDescent="0.25">
      <c r="A85" s="159" t="s">
        <v>747</v>
      </c>
      <c r="B85" s="158">
        <v>0.14716269711782107</v>
      </c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>
        <v>1.0498976145053662E-2</v>
      </c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>
        <v>2.0555509412869135</v>
      </c>
      <c r="AB85" s="158">
        <v>0.91683692536067785</v>
      </c>
      <c r="AC85" s="158">
        <v>4.1314061436304259E-3</v>
      </c>
      <c r="AD85" s="158">
        <v>3.601547142871679</v>
      </c>
      <c r="AE85" s="158"/>
      <c r="AF85" s="158"/>
      <c r="AG85" s="158"/>
      <c r="AH85" s="158">
        <v>5.2916201600971692E-2</v>
      </c>
      <c r="AI85" s="158">
        <v>0.29930775985298536</v>
      </c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>
        <v>2.2761200747502233E-2</v>
      </c>
      <c r="BK85" s="158">
        <v>1.5222013888375214E-3</v>
      </c>
      <c r="BL85" s="158"/>
      <c r="BM85" s="158">
        <v>2.2123314184466118E-2</v>
      </c>
      <c r="BN85" s="158"/>
      <c r="BO85" s="158"/>
      <c r="BP85" s="158"/>
      <c r="BQ85" s="158"/>
      <c r="BR85" s="158"/>
      <c r="BS85" s="158"/>
      <c r="BT85" s="158"/>
      <c r="BU85" s="158"/>
      <c r="BV85" s="158"/>
      <c r="BW85" s="158"/>
      <c r="BX85" s="158">
        <v>1.0803703371354572E-2</v>
      </c>
      <c r="BY85" s="158">
        <v>1.8580980061138206E-2</v>
      </c>
      <c r="BZ85" s="158">
        <v>6.8255357179994314E-2</v>
      </c>
      <c r="CA85" s="158"/>
      <c r="CB85" s="158"/>
      <c r="CC85" s="158"/>
      <c r="CD85" s="158"/>
      <c r="CE85" s="158"/>
      <c r="CF85" s="158"/>
      <c r="CG85" s="158"/>
      <c r="CH85" s="158"/>
      <c r="CI85" s="158"/>
      <c r="CJ85" s="158"/>
      <c r="CK85" s="158"/>
      <c r="CL85" s="158"/>
      <c r="CM85" s="158"/>
      <c r="CN85" s="158"/>
      <c r="CO85" s="158"/>
      <c r="CP85" s="158"/>
      <c r="CQ85" s="158"/>
      <c r="CR85" s="158"/>
      <c r="CS85" s="158"/>
      <c r="CT85" s="158"/>
      <c r="CU85" s="158"/>
      <c r="CV85" s="158"/>
      <c r="CW85" s="158"/>
      <c r="CX85" s="158"/>
      <c r="CY85" s="158"/>
      <c r="CZ85" s="158"/>
      <c r="DA85" s="158"/>
      <c r="DB85" s="158"/>
      <c r="DC85" s="158"/>
      <c r="DD85" s="158"/>
      <c r="DE85" s="158"/>
      <c r="DF85" s="158"/>
      <c r="DG85" s="158"/>
      <c r="DH85" s="158"/>
      <c r="DI85" s="158"/>
      <c r="DJ85" s="158"/>
      <c r="DK85" s="158"/>
      <c r="DL85" s="158"/>
      <c r="DM85" s="158"/>
      <c r="DN85" s="158"/>
      <c r="DO85" s="158"/>
      <c r="DP85" s="158"/>
      <c r="DQ85" s="158"/>
      <c r="DR85" s="158"/>
      <c r="DS85" s="158"/>
      <c r="DT85" s="158"/>
      <c r="DU85" s="158"/>
      <c r="DV85" s="158"/>
      <c r="DW85" s="158"/>
      <c r="DX85" s="158"/>
      <c r="DY85" s="158"/>
      <c r="DZ85" s="158"/>
      <c r="EA85" s="158"/>
      <c r="EB85" s="158"/>
      <c r="EC85" s="158"/>
      <c r="ED85" s="158"/>
      <c r="EE85" s="158"/>
      <c r="EF85" s="158"/>
      <c r="EG85" s="158"/>
      <c r="EH85" s="158"/>
      <c r="EI85" s="158"/>
      <c r="EJ85" s="158"/>
      <c r="EK85" s="158"/>
      <c r="EL85" s="158"/>
      <c r="EM85" s="158"/>
      <c r="EN85" s="158"/>
      <c r="EO85" s="158"/>
      <c r="EP85" s="158"/>
      <c r="EQ85" s="158"/>
      <c r="ER85" s="158"/>
      <c r="ES85" s="158"/>
      <c r="ET85" s="158"/>
      <c r="EU85" s="158"/>
      <c r="EV85" s="158"/>
      <c r="EW85" s="158"/>
      <c r="EX85" s="158"/>
      <c r="EY85" s="158"/>
      <c r="EZ85" s="158"/>
      <c r="FA85" s="158"/>
      <c r="FB85" s="158"/>
      <c r="FC85" s="158"/>
      <c r="FD85" s="158"/>
      <c r="FE85" s="158"/>
      <c r="FF85" s="158"/>
      <c r="FG85" s="158"/>
      <c r="FH85" s="158"/>
      <c r="FI85" s="158"/>
      <c r="FJ85" s="158"/>
      <c r="FK85" s="158"/>
      <c r="FL85" s="158"/>
      <c r="FM85" s="158"/>
      <c r="FN85" s="158"/>
      <c r="FO85" s="158"/>
      <c r="FP85" s="158"/>
      <c r="FQ85" s="158">
        <v>0.67409292311063584</v>
      </c>
      <c r="FR85" s="158">
        <v>0.78230801925426352</v>
      </c>
      <c r="FS85" s="158">
        <v>0.69118157149566783</v>
      </c>
      <c r="FT85" s="158">
        <v>0.65533573464399464</v>
      </c>
      <c r="FU85" s="158">
        <v>0.63467969347262509</v>
      </c>
      <c r="FV85" s="158">
        <v>0.59075783833391138</v>
      </c>
      <c r="FW85" s="158">
        <v>0.57413248021303209</v>
      </c>
      <c r="FX85" s="158">
        <v>0.62274829380363173</v>
      </c>
      <c r="FY85" s="158">
        <v>0.60131893014188353</v>
      </c>
      <c r="FZ85" s="158">
        <v>0.79745522352152842</v>
      </c>
      <c r="GA85" s="158"/>
      <c r="GB85" s="158"/>
      <c r="GC85" s="158"/>
      <c r="GD85" s="160"/>
      <c r="GE85" s="160"/>
      <c r="GF85" s="160"/>
      <c r="GG85" s="160"/>
      <c r="GH85" s="160"/>
      <c r="GI85" s="160"/>
      <c r="GJ85" s="160">
        <v>0.878749635019199</v>
      </c>
      <c r="GK85" s="160">
        <v>0.96082817741602711</v>
      </c>
      <c r="GL85" s="160">
        <v>15.695587327739425</v>
      </c>
      <c r="GM85" s="157"/>
      <c r="GN85" s="160"/>
      <c r="GO85" s="160"/>
      <c r="GP85" s="144"/>
    </row>
    <row r="86" spans="1:198" x14ac:dyDescent="0.25">
      <c r="A86" s="159" t="s">
        <v>748</v>
      </c>
      <c r="B86" s="158"/>
      <c r="C86" s="158">
        <v>1.1508314676769935</v>
      </c>
      <c r="D86" s="158"/>
      <c r="E86" s="158"/>
      <c r="F86" s="158"/>
      <c r="G86" s="158"/>
      <c r="H86" s="158"/>
      <c r="I86" s="158"/>
      <c r="J86" s="158"/>
      <c r="K86" s="158"/>
      <c r="L86" s="158"/>
      <c r="M86" s="158">
        <v>0.92532398249547398</v>
      </c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>
        <v>15.901558526954089</v>
      </c>
      <c r="AB86" s="158">
        <v>5.8142592354361824</v>
      </c>
      <c r="AC86" s="158">
        <v>0.35139337612213734</v>
      </c>
      <c r="AD86" s="158">
        <v>0.83234986573041858</v>
      </c>
      <c r="AE86" s="158"/>
      <c r="AF86" s="158"/>
      <c r="AG86" s="158"/>
      <c r="AH86" s="158">
        <v>0.26327951513953979</v>
      </c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>
        <v>0.11257981888674132</v>
      </c>
      <c r="BK86" s="158">
        <v>7.4967584189779141E-3</v>
      </c>
      <c r="BL86" s="158"/>
      <c r="BM86" s="158">
        <v>0.12348921528063675</v>
      </c>
      <c r="BN86" s="158"/>
      <c r="BO86" s="158"/>
      <c r="BP86" s="158"/>
      <c r="BQ86" s="158"/>
      <c r="BR86" s="158"/>
      <c r="BS86" s="158"/>
      <c r="BT86" s="158"/>
      <c r="BU86" s="158"/>
      <c r="BV86" s="158"/>
      <c r="BW86" s="158"/>
      <c r="BX86" s="158">
        <v>5.3316966035737864E-2</v>
      </c>
      <c r="BY86" s="158">
        <v>9.1821728933510108E-2</v>
      </c>
      <c r="BZ86" s="158">
        <v>0.34088001631935044</v>
      </c>
      <c r="CA86" s="158"/>
      <c r="CB86" s="158"/>
      <c r="CC86" s="158"/>
      <c r="CD86" s="158"/>
      <c r="CE86" s="158"/>
      <c r="CF86" s="158"/>
      <c r="CG86" s="158"/>
      <c r="CH86" s="158"/>
      <c r="CI86" s="158"/>
      <c r="CJ86" s="158"/>
      <c r="CK86" s="158"/>
      <c r="CL86" s="158"/>
      <c r="CM86" s="158"/>
      <c r="CN86" s="158"/>
      <c r="CO86" s="158"/>
      <c r="CP86" s="158"/>
      <c r="CQ86" s="158"/>
      <c r="CR86" s="158"/>
      <c r="CS86" s="158"/>
      <c r="CT86" s="158"/>
      <c r="CU86" s="158"/>
      <c r="CV86" s="158"/>
      <c r="CW86" s="158"/>
      <c r="CX86" s="158"/>
      <c r="CY86" s="158"/>
      <c r="CZ86" s="158"/>
      <c r="DA86" s="158"/>
      <c r="DB86" s="158"/>
      <c r="DC86" s="158"/>
      <c r="DD86" s="158"/>
      <c r="DE86" s="158"/>
      <c r="DF86" s="158"/>
      <c r="DG86" s="158"/>
      <c r="DH86" s="158"/>
      <c r="DI86" s="158"/>
      <c r="DJ86" s="158"/>
      <c r="DK86" s="158"/>
      <c r="DL86" s="158"/>
      <c r="DM86" s="158"/>
      <c r="DN86" s="158"/>
      <c r="DO86" s="158"/>
      <c r="DP86" s="158"/>
      <c r="DQ86" s="158"/>
      <c r="DR86" s="158"/>
      <c r="DS86" s="158"/>
      <c r="DT86" s="158"/>
      <c r="DU86" s="158"/>
      <c r="DV86" s="158"/>
      <c r="DW86" s="158"/>
      <c r="DX86" s="158"/>
      <c r="DY86" s="158"/>
      <c r="DZ86" s="158"/>
      <c r="EA86" s="158"/>
      <c r="EB86" s="158"/>
      <c r="EC86" s="158"/>
      <c r="ED86" s="158"/>
      <c r="EE86" s="158"/>
      <c r="EF86" s="158"/>
      <c r="EG86" s="158"/>
      <c r="EH86" s="158"/>
      <c r="EI86" s="158"/>
      <c r="EJ86" s="158"/>
      <c r="EK86" s="158"/>
      <c r="EL86" s="158"/>
      <c r="EM86" s="158"/>
      <c r="EN86" s="158"/>
      <c r="EO86" s="158"/>
      <c r="EP86" s="158"/>
      <c r="EQ86" s="158"/>
      <c r="ER86" s="158"/>
      <c r="ES86" s="158"/>
      <c r="ET86" s="158"/>
      <c r="EU86" s="158"/>
      <c r="EV86" s="158"/>
      <c r="EW86" s="158"/>
      <c r="EX86" s="158"/>
      <c r="EY86" s="158"/>
      <c r="EZ86" s="158"/>
      <c r="FA86" s="158"/>
      <c r="FB86" s="158"/>
      <c r="FC86" s="158"/>
      <c r="FD86" s="158"/>
      <c r="FE86" s="158"/>
      <c r="FF86" s="158"/>
      <c r="FG86" s="158"/>
      <c r="FH86" s="158"/>
      <c r="FI86" s="158"/>
      <c r="FJ86" s="158"/>
      <c r="FK86" s="158"/>
      <c r="FL86" s="158"/>
      <c r="FM86" s="158"/>
      <c r="FN86" s="158"/>
      <c r="FO86" s="158"/>
      <c r="FP86" s="158"/>
      <c r="FQ86" s="158">
        <v>0.48878106804791277</v>
      </c>
      <c r="FR86" s="158">
        <v>0.57182659001995373</v>
      </c>
      <c r="FS86" s="158">
        <v>0.50157839725167908</v>
      </c>
      <c r="FT86" s="158">
        <v>0.47406807964537095</v>
      </c>
      <c r="FU86" s="158">
        <v>0.4580121661206944</v>
      </c>
      <c r="FV86" s="158">
        <v>0.4246909221668253</v>
      </c>
      <c r="FW86" s="158">
        <v>0.41208019157076298</v>
      </c>
      <c r="FX86" s="158">
        <v>0.44853417764069026</v>
      </c>
      <c r="FY86" s="158">
        <v>0.43238489047532241</v>
      </c>
      <c r="FZ86" s="158">
        <v>0.58226925905437299</v>
      </c>
      <c r="GA86" s="158"/>
      <c r="GB86" s="158"/>
      <c r="GC86" s="158"/>
      <c r="GD86" s="160"/>
      <c r="GE86" s="160"/>
      <c r="GF86" s="160"/>
      <c r="GG86" s="160"/>
      <c r="GH86" s="160"/>
      <c r="GI86" s="160"/>
      <c r="GJ86" s="160">
        <v>-5.5551515405555056</v>
      </c>
      <c r="GK86" s="160">
        <v>6.0831668427802192</v>
      </c>
      <c r="GL86" s="160">
        <v>31.290821517648084</v>
      </c>
      <c r="GM86" s="157"/>
      <c r="GN86" s="160"/>
      <c r="GO86" s="160"/>
      <c r="GP86" s="144"/>
    </row>
    <row r="87" spans="1:198" x14ac:dyDescent="0.25">
      <c r="A87" s="159" t="s">
        <v>749</v>
      </c>
      <c r="B87" s="158"/>
      <c r="C87" s="158"/>
      <c r="D87" s="158">
        <v>4.104570087873493E-2</v>
      </c>
      <c r="E87" s="158"/>
      <c r="F87" s="158"/>
      <c r="G87" s="158"/>
      <c r="H87" s="158"/>
      <c r="I87" s="158"/>
      <c r="J87" s="158"/>
      <c r="K87" s="158"/>
      <c r="L87" s="158"/>
      <c r="M87" s="158">
        <v>5.8585243096728207E-3</v>
      </c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>
        <v>0.80578201203073896</v>
      </c>
      <c r="AB87" s="158">
        <v>0.27876371666021327</v>
      </c>
      <c r="AC87" s="158">
        <v>2.3017539984231425E-3</v>
      </c>
      <c r="AD87" s="158">
        <v>4.5212894215038754E-2</v>
      </c>
      <c r="AE87" s="158"/>
      <c r="AF87" s="158"/>
      <c r="AG87" s="158"/>
      <c r="AH87" s="158">
        <v>1.4262645569648628E-2</v>
      </c>
      <c r="AI87" s="158">
        <v>0.34246771233418516</v>
      </c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>
        <v>6.1042912515841949E-3</v>
      </c>
      <c r="BK87" s="158">
        <v>4.0702037776699468E-4</v>
      </c>
      <c r="BL87" s="158"/>
      <c r="BM87" s="158">
        <v>2.3246696130973091E-2</v>
      </c>
      <c r="BN87" s="158"/>
      <c r="BO87" s="158"/>
      <c r="BP87" s="158"/>
      <c r="BQ87" s="158"/>
      <c r="BR87" s="158"/>
      <c r="BS87" s="158"/>
      <c r="BT87" s="158"/>
      <c r="BU87" s="158"/>
      <c r="BV87" s="158"/>
      <c r="BW87" s="158"/>
      <c r="BX87" s="158">
        <v>2.8928229654422823E-3</v>
      </c>
      <c r="BY87" s="158">
        <v>4.9803768679155935E-3</v>
      </c>
      <c r="BZ87" s="158">
        <v>1.8429036768934492E-2</v>
      </c>
      <c r="CA87" s="158"/>
      <c r="CB87" s="158"/>
      <c r="CC87" s="158"/>
      <c r="CD87" s="158"/>
      <c r="CE87" s="158"/>
      <c r="CF87" s="158"/>
      <c r="CG87" s="158"/>
      <c r="CH87" s="158"/>
      <c r="CI87" s="158"/>
      <c r="CJ87" s="158"/>
      <c r="CK87" s="158"/>
      <c r="CL87" s="158"/>
      <c r="CM87" s="158"/>
      <c r="CN87" s="158"/>
      <c r="CO87" s="158"/>
      <c r="CP87" s="158"/>
      <c r="CQ87" s="158"/>
      <c r="CR87" s="158"/>
      <c r="CS87" s="158"/>
      <c r="CT87" s="158"/>
      <c r="CU87" s="158"/>
      <c r="CV87" s="158"/>
      <c r="CW87" s="158"/>
      <c r="CX87" s="158"/>
      <c r="CY87" s="158"/>
      <c r="CZ87" s="158"/>
      <c r="DA87" s="158"/>
      <c r="DB87" s="158"/>
      <c r="DC87" s="158"/>
      <c r="DD87" s="158"/>
      <c r="DE87" s="158"/>
      <c r="DF87" s="158"/>
      <c r="DG87" s="158"/>
      <c r="DH87" s="158"/>
      <c r="DI87" s="158"/>
      <c r="DJ87" s="158"/>
      <c r="DK87" s="158"/>
      <c r="DL87" s="158"/>
      <c r="DM87" s="158"/>
      <c r="DN87" s="158"/>
      <c r="DO87" s="158"/>
      <c r="DP87" s="158"/>
      <c r="DQ87" s="158"/>
      <c r="DR87" s="158"/>
      <c r="DS87" s="158"/>
      <c r="DT87" s="158"/>
      <c r="DU87" s="158"/>
      <c r="DV87" s="158"/>
      <c r="DW87" s="158"/>
      <c r="DX87" s="158"/>
      <c r="DY87" s="158"/>
      <c r="DZ87" s="158"/>
      <c r="EA87" s="158"/>
      <c r="EB87" s="158"/>
      <c r="EC87" s="158"/>
      <c r="ED87" s="158"/>
      <c r="EE87" s="158"/>
      <c r="EF87" s="158"/>
      <c r="EG87" s="158"/>
      <c r="EH87" s="158"/>
      <c r="EI87" s="158"/>
      <c r="EJ87" s="158"/>
      <c r="EK87" s="158"/>
      <c r="EL87" s="158"/>
      <c r="EM87" s="158"/>
      <c r="EN87" s="158"/>
      <c r="EO87" s="158"/>
      <c r="EP87" s="158"/>
      <c r="EQ87" s="158"/>
      <c r="ER87" s="158"/>
      <c r="ES87" s="158"/>
      <c r="ET87" s="158"/>
      <c r="EU87" s="158"/>
      <c r="EV87" s="158"/>
      <c r="EW87" s="158"/>
      <c r="EX87" s="158"/>
      <c r="EY87" s="158"/>
      <c r="EZ87" s="158"/>
      <c r="FA87" s="158"/>
      <c r="FB87" s="158"/>
      <c r="FC87" s="158"/>
      <c r="FD87" s="158"/>
      <c r="FE87" s="158"/>
      <c r="FF87" s="158"/>
      <c r="FG87" s="158"/>
      <c r="FH87" s="158"/>
      <c r="FI87" s="158"/>
      <c r="FJ87" s="158"/>
      <c r="FK87" s="158"/>
      <c r="FL87" s="158"/>
      <c r="FM87" s="158"/>
      <c r="FN87" s="158"/>
      <c r="FO87" s="158"/>
      <c r="FP87" s="158"/>
      <c r="FQ87" s="158">
        <v>9.2552714272029837E-2</v>
      </c>
      <c r="FR87" s="158">
        <v>0.10859501598179941</v>
      </c>
      <c r="FS87" s="158">
        <v>9.4935248126595054E-2</v>
      </c>
      <c r="FT87" s="158">
        <v>8.9552154845094822E-2</v>
      </c>
      <c r="FU87" s="158">
        <v>8.631800118903489E-2</v>
      </c>
      <c r="FV87" s="158">
        <v>7.9850754095936338E-2</v>
      </c>
      <c r="FW87" s="158">
        <v>7.7388123660847505E-2</v>
      </c>
      <c r="FX87" s="158">
        <v>8.4332115240042568E-2</v>
      </c>
      <c r="FY87" s="158">
        <v>8.1237073875866858E-2</v>
      </c>
      <c r="FZ87" s="158">
        <v>0.11014357617839114</v>
      </c>
      <c r="GA87" s="158"/>
      <c r="GB87" s="158"/>
      <c r="GC87" s="158"/>
      <c r="GD87" s="160"/>
      <c r="GE87" s="160"/>
      <c r="GF87" s="160"/>
      <c r="GG87" s="160"/>
      <c r="GH87" s="160"/>
      <c r="GI87" s="160"/>
      <c r="GJ87" s="160">
        <v>-0.44281990658542186</v>
      </c>
      <c r="GK87" s="160">
        <v>0.20234017794591583</v>
      </c>
      <c r="GL87" s="160">
        <v>2.2561802531854047</v>
      </c>
      <c r="GM87" s="157"/>
      <c r="GN87" s="160"/>
      <c r="GO87" s="160"/>
      <c r="GP87" s="144"/>
    </row>
    <row r="88" spans="1:198" x14ac:dyDescent="0.25">
      <c r="A88" s="159" t="s">
        <v>750</v>
      </c>
      <c r="B88" s="158"/>
      <c r="C88" s="158"/>
      <c r="D88" s="158"/>
      <c r="E88" s="158">
        <v>0.41554996953673989</v>
      </c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>
        <v>0.3905387867772786</v>
      </c>
      <c r="Y88" s="158">
        <v>4.3252028536665396E-3</v>
      </c>
      <c r="Z88" s="158"/>
      <c r="AA88" s="158"/>
      <c r="AB88" s="158"/>
      <c r="AC88" s="158"/>
      <c r="AD88" s="158">
        <v>0.33667137675054809</v>
      </c>
      <c r="AE88" s="158"/>
      <c r="AF88" s="158"/>
      <c r="AG88" s="158"/>
      <c r="AH88" s="158">
        <v>0.1094861653554242</v>
      </c>
      <c r="AI88" s="158">
        <v>0.29634388921123139</v>
      </c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>
        <v>4.7247923913362876E-2</v>
      </c>
      <c r="BK88" s="158">
        <v>3.1678028982049509E-3</v>
      </c>
      <c r="BL88" s="158"/>
      <c r="BM88" s="158">
        <v>0.42681961035149574</v>
      </c>
      <c r="BN88" s="158"/>
      <c r="BO88" s="158">
        <v>5.6242181108840078E-2</v>
      </c>
      <c r="BP88" s="158">
        <v>7.7873235725056029E-5</v>
      </c>
      <c r="BQ88" s="158">
        <v>2.6041122027271895E-4</v>
      </c>
      <c r="BR88" s="158">
        <v>4.717881691838026E-5</v>
      </c>
      <c r="BS88" s="158">
        <v>4.3465207293077179E-5</v>
      </c>
      <c r="BT88" s="158"/>
      <c r="BU88" s="158">
        <v>1.1267338455731843E-4</v>
      </c>
      <c r="BV88" s="158">
        <v>7.2920822590612788E-6</v>
      </c>
      <c r="BW88" s="158"/>
      <c r="BX88" s="158">
        <v>2.2458596778497212E-2</v>
      </c>
      <c r="BY88" s="158">
        <v>3.8589692088812529E-2</v>
      </c>
      <c r="BZ88" s="158">
        <v>0.1409145273749155</v>
      </c>
      <c r="CA88" s="158"/>
      <c r="CB88" s="158"/>
      <c r="CC88" s="158"/>
      <c r="CD88" s="158"/>
      <c r="CE88" s="158"/>
      <c r="CF88" s="158"/>
      <c r="CG88" s="158"/>
      <c r="CH88" s="158"/>
      <c r="CI88" s="158"/>
      <c r="CJ88" s="158"/>
      <c r="CK88" s="158"/>
      <c r="CL88" s="158"/>
      <c r="CM88" s="158"/>
      <c r="CN88" s="158"/>
      <c r="CO88" s="158"/>
      <c r="CP88" s="158"/>
      <c r="CQ88" s="158"/>
      <c r="CR88" s="158"/>
      <c r="CS88" s="158"/>
      <c r="CT88" s="158"/>
      <c r="CU88" s="158"/>
      <c r="CV88" s="158"/>
      <c r="CW88" s="158"/>
      <c r="CX88" s="158"/>
      <c r="CY88" s="158"/>
      <c r="CZ88" s="158"/>
      <c r="DA88" s="158"/>
      <c r="DB88" s="158"/>
      <c r="DC88" s="158"/>
      <c r="DD88" s="158"/>
      <c r="DE88" s="158"/>
      <c r="DF88" s="158"/>
      <c r="DG88" s="158"/>
      <c r="DH88" s="158"/>
      <c r="DI88" s="158"/>
      <c r="DJ88" s="158"/>
      <c r="DK88" s="158"/>
      <c r="DL88" s="158"/>
      <c r="DM88" s="158"/>
      <c r="DN88" s="158"/>
      <c r="DO88" s="158"/>
      <c r="DP88" s="158"/>
      <c r="DQ88" s="158"/>
      <c r="DR88" s="158"/>
      <c r="DS88" s="158"/>
      <c r="DT88" s="158"/>
      <c r="DU88" s="158"/>
      <c r="DV88" s="158"/>
      <c r="DW88" s="158"/>
      <c r="DX88" s="158"/>
      <c r="DY88" s="158"/>
      <c r="DZ88" s="158"/>
      <c r="EA88" s="158"/>
      <c r="EB88" s="158"/>
      <c r="EC88" s="158"/>
      <c r="ED88" s="158"/>
      <c r="EE88" s="158"/>
      <c r="EF88" s="158"/>
      <c r="EG88" s="158"/>
      <c r="EH88" s="158"/>
      <c r="EI88" s="158"/>
      <c r="EJ88" s="158"/>
      <c r="EK88" s="158"/>
      <c r="EL88" s="158"/>
      <c r="EM88" s="158"/>
      <c r="EN88" s="158"/>
      <c r="EO88" s="158"/>
      <c r="EP88" s="158"/>
      <c r="EQ88" s="158"/>
      <c r="ER88" s="158"/>
      <c r="ES88" s="158"/>
      <c r="ET88" s="158"/>
      <c r="EU88" s="158"/>
      <c r="EV88" s="158"/>
      <c r="EW88" s="158"/>
      <c r="EX88" s="158"/>
      <c r="EY88" s="158"/>
      <c r="EZ88" s="158"/>
      <c r="FA88" s="158"/>
      <c r="FB88" s="158"/>
      <c r="FC88" s="158"/>
      <c r="FD88" s="158"/>
      <c r="FE88" s="158"/>
      <c r="FF88" s="158"/>
      <c r="FG88" s="158"/>
      <c r="FH88" s="158"/>
      <c r="FI88" s="158"/>
      <c r="FJ88" s="158"/>
      <c r="FK88" s="158"/>
      <c r="FL88" s="158"/>
      <c r="FM88" s="158"/>
      <c r="FN88" s="158"/>
      <c r="FO88" s="158"/>
      <c r="FP88" s="158"/>
      <c r="FQ88" s="158">
        <v>1.4455075259219745</v>
      </c>
      <c r="FR88" s="158">
        <v>1.6365157006172801</v>
      </c>
      <c r="FS88" s="158">
        <v>1.4756589928731039</v>
      </c>
      <c r="FT88" s="158">
        <v>1.4092417768247985</v>
      </c>
      <c r="FU88" s="158">
        <v>1.3693729144685345</v>
      </c>
      <c r="FV88" s="158">
        <v>1.2855451722540547</v>
      </c>
      <c r="FW88" s="158">
        <v>1.25310716481923</v>
      </c>
      <c r="FX88" s="158">
        <v>1.3458307938918044</v>
      </c>
      <c r="FY88" s="158">
        <v>1.3055852737456437</v>
      </c>
      <c r="FZ88" s="158">
        <v>1.6592093050563548</v>
      </c>
      <c r="GA88" s="158"/>
      <c r="GB88" s="158"/>
      <c r="GC88" s="158"/>
      <c r="GD88" s="160"/>
      <c r="GE88" s="160"/>
      <c r="GF88" s="160"/>
      <c r="GG88" s="160"/>
      <c r="GH88" s="160"/>
      <c r="GI88" s="160"/>
      <c r="GJ88" s="160">
        <v>1.8433224954679446</v>
      </c>
      <c r="GK88" s="160">
        <v>0.96395444879997583</v>
      </c>
      <c r="GL88" s="160">
        <v>19.281756183686742</v>
      </c>
      <c r="GM88" s="157"/>
      <c r="GN88" s="160"/>
      <c r="GO88" s="160"/>
      <c r="GP88" s="144"/>
    </row>
    <row r="89" spans="1:198" x14ac:dyDescent="0.25">
      <c r="A89" s="159" t="s">
        <v>751</v>
      </c>
      <c r="B89" s="158"/>
      <c r="C89" s="158"/>
      <c r="D89" s="158"/>
      <c r="E89" s="158"/>
      <c r="F89" s="158">
        <v>0.10788193093329784</v>
      </c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>
        <v>0.93152478444065046</v>
      </c>
      <c r="Y89" s="158">
        <v>8.6525266827064806E-3</v>
      </c>
      <c r="Z89" s="158">
        <v>0.19071836759997018</v>
      </c>
      <c r="AA89" s="158"/>
      <c r="AB89" s="158"/>
      <c r="AC89" s="158"/>
      <c r="AD89" s="158">
        <v>1.1512760821861279</v>
      </c>
      <c r="AE89" s="158"/>
      <c r="AF89" s="158"/>
      <c r="AG89" s="158"/>
      <c r="AH89" s="158">
        <v>0.25698703041911669</v>
      </c>
      <c r="AI89" s="158">
        <v>1.7784331886554796</v>
      </c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>
        <v>0.11056796895622854</v>
      </c>
      <c r="BK89" s="158">
        <v>7.3971058187788357E-3</v>
      </c>
      <c r="BL89" s="158"/>
      <c r="BM89" s="158">
        <v>1.6910318763370218</v>
      </c>
      <c r="BN89" s="158"/>
      <c r="BO89" s="158">
        <v>0.13166181879902022</v>
      </c>
      <c r="BP89" s="158">
        <v>1.8181610115854758E-4</v>
      </c>
      <c r="BQ89" s="158">
        <v>6.0800068067964712E-4</v>
      </c>
      <c r="BR89" s="158">
        <v>1.1015010325841605E-4</v>
      </c>
      <c r="BS89" s="158">
        <v>1.014797940635403E-4</v>
      </c>
      <c r="BT89" s="158"/>
      <c r="BU89" s="158">
        <v>2.6306362468836013E-4</v>
      </c>
      <c r="BV89" s="158">
        <v>1.7025077026579759E-5</v>
      </c>
      <c r="BW89" s="158"/>
      <c r="BX89" s="158">
        <v>5.2489832136031242E-2</v>
      </c>
      <c r="BY89" s="158">
        <v>9.0265106954553767E-2</v>
      </c>
      <c r="BZ89" s="158">
        <v>0.33123797736679955</v>
      </c>
      <c r="CA89" s="158"/>
      <c r="CB89" s="158"/>
      <c r="CC89" s="158"/>
      <c r="CD89" s="158"/>
      <c r="CE89" s="158"/>
      <c r="CF89" s="158"/>
      <c r="CG89" s="158"/>
      <c r="CH89" s="158"/>
      <c r="CI89" s="158"/>
      <c r="CJ89" s="158"/>
      <c r="CK89" s="158"/>
      <c r="CL89" s="158"/>
      <c r="CM89" s="158"/>
      <c r="CN89" s="158"/>
      <c r="CO89" s="158"/>
      <c r="CP89" s="158"/>
      <c r="CQ89" s="158"/>
      <c r="CR89" s="158"/>
      <c r="CS89" s="158"/>
      <c r="CT89" s="158"/>
      <c r="CU89" s="158"/>
      <c r="CV89" s="158"/>
      <c r="CW89" s="158"/>
      <c r="CX89" s="158"/>
      <c r="CY89" s="158"/>
      <c r="CZ89" s="158"/>
      <c r="DA89" s="158"/>
      <c r="DB89" s="158"/>
      <c r="DC89" s="158"/>
      <c r="DD89" s="158"/>
      <c r="DE89" s="158"/>
      <c r="DF89" s="158"/>
      <c r="DG89" s="158"/>
      <c r="DH89" s="158"/>
      <c r="DI89" s="158"/>
      <c r="DJ89" s="158"/>
      <c r="DK89" s="158"/>
      <c r="DL89" s="158"/>
      <c r="DM89" s="158"/>
      <c r="DN89" s="158"/>
      <c r="DO89" s="158"/>
      <c r="DP89" s="158"/>
      <c r="DQ89" s="158"/>
      <c r="DR89" s="158"/>
      <c r="DS89" s="158"/>
      <c r="DT89" s="158"/>
      <c r="DU89" s="158"/>
      <c r="DV89" s="158"/>
      <c r="DW89" s="158"/>
      <c r="DX89" s="158"/>
      <c r="DY89" s="158"/>
      <c r="DZ89" s="158"/>
      <c r="EA89" s="158"/>
      <c r="EB89" s="158"/>
      <c r="EC89" s="158"/>
      <c r="ED89" s="158"/>
      <c r="EE89" s="158"/>
      <c r="EF89" s="158"/>
      <c r="EG89" s="158"/>
      <c r="EH89" s="158"/>
      <c r="EI89" s="158"/>
      <c r="EJ89" s="158"/>
      <c r="EK89" s="158"/>
      <c r="EL89" s="158"/>
      <c r="EM89" s="158"/>
      <c r="EN89" s="158"/>
      <c r="EO89" s="158"/>
      <c r="EP89" s="158"/>
      <c r="EQ89" s="158"/>
      <c r="ER89" s="158"/>
      <c r="ES89" s="158"/>
      <c r="ET89" s="158"/>
      <c r="EU89" s="158"/>
      <c r="EV89" s="158"/>
      <c r="EW89" s="158"/>
      <c r="EX89" s="158"/>
      <c r="EY89" s="158"/>
      <c r="EZ89" s="158"/>
      <c r="FA89" s="158"/>
      <c r="FB89" s="158"/>
      <c r="FC89" s="158"/>
      <c r="FD89" s="158"/>
      <c r="FE89" s="158"/>
      <c r="FF89" s="158"/>
      <c r="FG89" s="158"/>
      <c r="FH89" s="158"/>
      <c r="FI89" s="158"/>
      <c r="FJ89" s="158"/>
      <c r="FK89" s="158"/>
      <c r="FL89" s="158"/>
      <c r="FM89" s="158"/>
      <c r="FN89" s="158"/>
      <c r="FO89" s="158"/>
      <c r="FP89" s="158"/>
      <c r="FQ89" s="158">
        <v>1.7294340837550679</v>
      </c>
      <c r="FR89" s="158">
        <v>2.008933270891351</v>
      </c>
      <c r="FS89" s="158">
        <v>1.7719581361860657</v>
      </c>
      <c r="FT89" s="158">
        <v>1.6782164439335951</v>
      </c>
      <c r="FU89" s="158">
        <v>1.6227156908444673</v>
      </c>
      <c r="FV89" s="158">
        <v>1.5088948602475973</v>
      </c>
      <c r="FW89" s="158">
        <v>1.4655246552542995</v>
      </c>
      <c r="FX89" s="158">
        <v>1.5901509436230294</v>
      </c>
      <c r="FY89" s="158">
        <v>1.5356106384770045</v>
      </c>
      <c r="FZ89" s="158">
        <v>2.0427488321323279</v>
      </c>
      <c r="GA89" s="158"/>
      <c r="GB89" s="158"/>
      <c r="GC89" s="158"/>
      <c r="GD89" s="160"/>
      <c r="GE89" s="160"/>
      <c r="GF89" s="160"/>
      <c r="GG89" s="160"/>
      <c r="GH89" s="160"/>
      <c r="GI89" s="160"/>
      <c r="GJ89" s="160">
        <v>5.3660021176077501</v>
      </c>
      <c r="GK89" s="160">
        <v>13.525991911009394</v>
      </c>
      <c r="GL89" s="160">
        <v>42.687588716628603</v>
      </c>
      <c r="GM89" s="157"/>
      <c r="GN89" s="160"/>
      <c r="GO89" s="160"/>
      <c r="GP89" s="144"/>
    </row>
    <row r="90" spans="1:198" x14ac:dyDescent="0.25">
      <c r="A90" s="159" t="s">
        <v>752</v>
      </c>
      <c r="B90" s="158"/>
      <c r="C90" s="158"/>
      <c r="D90" s="158"/>
      <c r="E90" s="158"/>
      <c r="F90" s="158"/>
      <c r="G90" s="158">
        <v>4.1091600146775313E-2</v>
      </c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>
        <v>0.35445909114349872</v>
      </c>
      <c r="Y90" s="158"/>
      <c r="Z90" s="158"/>
      <c r="AA90" s="158"/>
      <c r="AB90" s="158"/>
      <c r="AC90" s="158"/>
      <c r="AD90" s="158">
        <v>0.30642504544164123</v>
      </c>
      <c r="AE90" s="158"/>
      <c r="AF90" s="158"/>
      <c r="AG90" s="158"/>
      <c r="AH90" s="158">
        <v>9.8054573882369114E-2</v>
      </c>
      <c r="AI90" s="158">
        <v>6.8212281624023383</v>
      </c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>
        <v>4.215991427797542E-2</v>
      </c>
      <c r="BK90" s="158">
        <v>2.8175001564888806E-3</v>
      </c>
      <c r="BL90" s="158"/>
      <c r="BM90" s="158">
        <v>0.58449409073786929</v>
      </c>
      <c r="BN90" s="158"/>
      <c r="BO90" s="158">
        <v>5.020668130147176E-2</v>
      </c>
      <c r="BP90" s="158">
        <v>6.9247318690952747E-5</v>
      </c>
      <c r="BQ90" s="158">
        <v>2.3156584175462651E-4</v>
      </c>
      <c r="BR90" s="158">
        <v>4.1952139318014327E-5</v>
      </c>
      <c r="BS90" s="158">
        <v>3.8649939906960688E-5</v>
      </c>
      <c r="BT90" s="158"/>
      <c r="BU90" s="158">
        <v>1.0019111617000385E-4</v>
      </c>
      <c r="BV90" s="158">
        <v>6.4842009017713407E-6</v>
      </c>
      <c r="BW90" s="158"/>
      <c r="BX90" s="158">
        <v>2.0001915169085623E-2</v>
      </c>
      <c r="BY90" s="158">
        <v>3.4411479322815922E-2</v>
      </c>
      <c r="BZ90" s="158">
        <v>0.1265893725125645</v>
      </c>
      <c r="CA90" s="158"/>
      <c r="CB90" s="158"/>
      <c r="CC90" s="158"/>
      <c r="CD90" s="158"/>
      <c r="CE90" s="158"/>
      <c r="CF90" s="158"/>
      <c r="CG90" s="158"/>
      <c r="CH90" s="158"/>
      <c r="CI90" s="158"/>
      <c r="CJ90" s="158"/>
      <c r="CK90" s="158"/>
      <c r="CL90" s="158"/>
      <c r="CM90" s="158"/>
      <c r="CN90" s="158"/>
      <c r="CO90" s="158"/>
      <c r="CP90" s="158"/>
      <c r="CQ90" s="158"/>
      <c r="CR90" s="158"/>
      <c r="CS90" s="158"/>
      <c r="CT90" s="158"/>
      <c r="CU90" s="158"/>
      <c r="CV90" s="158"/>
      <c r="CW90" s="158"/>
      <c r="CX90" s="158"/>
      <c r="CY90" s="158"/>
      <c r="CZ90" s="158"/>
      <c r="DA90" s="158"/>
      <c r="DB90" s="158"/>
      <c r="DC90" s="158"/>
      <c r="DD90" s="158"/>
      <c r="DE90" s="158"/>
      <c r="DF90" s="158"/>
      <c r="DG90" s="158"/>
      <c r="DH90" s="158"/>
      <c r="DI90" s="158"/>
      <c r="DJ90" s="158"/>
      <c r="DK90" s="158"/>
      <c r="DL90" s="158"/>
      <c r="DM90" s="158"/>
      <c r="DN90" s="158"/>
      <c r="DO90" s="158"/>
      <c r="DP90" s="158"/>
      <c r="DQ90" s="158"/>
      <c r="DR90" s="158"/>
      <c r="DS90" s="158"/>
      <c r="DT90" s="158"/>
      <c r="DU90" s="158"/>
      <c r="DV90" s="158"/>
      <c r="DW90" s="158"/>
      <c r="DX90" s="158"/>
      <c r="DY90" s="158"/>
      <c r="DZ90" s="158"/>
      <c r="EA90" s="158"/>
      <c r="EB90" s="158"/>
      <c r="EC90" s="158"/>
      <c r="ED90" s="158"/>
      <c r="EE90" s="158"/>
      <c r="EF90" s="158"/>
      <c r="EG90" s="158"/>
      <c r="EH90" s="158"/>
      <c r="EI90" s="158"/>
      <c r="EJ90" s="158"/>
      <c r="EK90" s="158"/>
      <c r="EL90" s="158"/>
      <c r="EM90" s="158"/>
      <c r="EN90" s="158"/>
      <c r="EO90" s="158"/>
      <c r="EP90" s="158"/>
      <c r="EQ90" s="158"/>
      <c r="ER90" s="158"/>
      <c r="ES90" s="158"/>
      <c r="ET90" s="158"/>
      <c r="EU90" s="158"/>
      <c r="EV90" s="158"/>
      <c r="EW90" s="158"/>
      <c r="EX90" s="158"/>
      <c r="EY90" s="158"/>
      <c r="EZ90" s="158"/>
      <c r="FA90" s="158"/>
      <c r="FB90" s="158"/>
      <c r="FC90" s="158"/>
      <c r="FD90" s="158"/>
      <c r="FE90" s="158"/>
      <c r="FF90" s="158"/>
      <c r="FG90" s="158"/>
      <c r="FH90" s="158"/>
      <c r="FI90" s="158"/>
      <c r="FJ90" s="158"/>
      <c r="FK90" s="158"/>
      <c r="FL90" s="158"/>
      <c r="FM90" s="158"/>
      <c r="FN90" s="158"/>
      <c r="FO90" s="158"/>
      <c r="FP90" s="158"/>
      <c r="FQ90" s="158">
        <v>8.6378295488306389E-2</v>
      </c>
      <c r="FR90" s="158">
        <v>0.10073042743180555</v>
      </c>
      <c r="FS90" s="158">
        <v>8.8523632364823301E-2</v>
      </c>
      <c r="FT90" s="158">
        <v>8.368025012995807E-2</v>
      </c>
      <c r="FU90" s="158">
        <v>8.0764077011599281E-2</v>
      </c>
      <c r="FV90" s="158">
        <v>7.4903376022061957E-2</v>
      </c>
      <c r="FW90" s="158">
        <v>7.2664765376536267E-2</v>
      </c>
      <c r="FX90" s="158">
        <v>7.8971966346599171E-2</v>
      </c>
      <c r="FY90" s="158">
        <v>7.6165064477791949E-2</v>
      </c>
      <c r="FZ90" s="158">
        <v>0.10212159180556886</v>
      </c>
      <c r="GA90" s="158"/>
      <c r="GB90" s="158"/>
      <c r="GC90" s="158"/>
      <c r="GD90" s="160"/>
      <c r="GE90" s="160"/>
      <c r="GF90" s="160"/>
      <c r="GG90" s="160"/>
      <c r="GH90" s="160"/>
      <c r="GI90" s="160"/>
      <c r="GJ90" s="160">
        <v>2.0673389207304735</v>
      </c>
      <c r="GK90" s="160">
        <v>4.1763503357395617</v>
      </c>
      <c r="GL90" s="160">
        <v>15.571020219976726</v>
      </c>
      <c r="GM90" s="157"/>
      <c r="GN90" s="160"/>
      <c r="GO90" s="160"/>
      <c r="GP90" s="144"/>
    </row>
    <row r="91" spans="1:198" x14ac:dyDescent="0.25">
      <c r="A91" s="159" t="s">
        <v>753</v>
      </c>
      <c r="B91" s="158"/>
      <c r="C91" s="158"/>
      <c r="D91" s="158"/>
      <c r="E91" s="158"/>
      <c r="F91" s="158"/>
      <c r="G91" s="158"/>
      <c r="H91" s="158">
        <v>0.32330721329659562</v>
      </c>
      <c r="I91" s="158"/>
      <c r="J91" s="158"/>
      <c r="K91" s="158"/>
      <c r="L91" s="158"/>
      <c r="M91" s="158">
        <v>1.5487397634941023E-3</v>
      </c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>
        <v>0.63308903072891576</v>
      </c>
      <c r="Z91" s="158">
        <v>7.227050513145189E-2</v>
      </c>
      <c r="AA91" s="158"/>
      <c r="AB91" s="158"/>
      <c r="AC91" s="158">
        <v>6.0938792189016812E-4</v>
      </c>
      <c r="AD91" s="158">
        <v>6.0938238639023563</v>
      </c>
      <c r="AE91" s="158"/>
      <c r="AF91" s="158"/>
      <c r="AG91" s="158"/>
      <c r="AH91" s="158">
        <v>9.7836479131675036E-2</v>
      </c>
      <c r="AI91" s="158">
        <v>0.30804338211395277</v>
      </c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>
        <v>4.1909652713970819E-2</v>
      </c>
      <c r="BK91" s="158">
        <v>2.7941277024101786E-3</v>
      </c>
      <c r="BL91" s="158"/>
      <c r="BM91" s="158">
        <v>0.12372069320135935</v>
      </c>
      <c r="BN91" s="158"/>
      <c r="BO91" s="158">
        <v>4.9933107547646627E-2</v>
      </c>
      <c r="BP91" s="158">
        <v>6.8662447870219441E-5</v>
      </c>
      <c r="BQ91" s="158">
        <v>2.2961000822626564E-4</v>
      </c>
      <c r="BR91" s="158">
        <v>4.1597220722352201E-5</v>
      </c>
      <c r="BS91" s="158">
        <v>3.8322958217230182E-5</v>
      </c>
      <c r="BT91" s="158"/>
      <c r="BU91" s="158">
        <v>9.9343653956798761E-5</v>
      </c>
      <c r="BV91" s="158">
        <v>6.4293200364065511E-6</v>
      </c>
      <c r="BW91" s="158"/>
      <c r="BX91" s="158">
        <v>1.9857865562794372E-2</v>
      </c>
      <c r="BY91" s="158">
        <v>3.419139076695496E-2</v>
      </c>
      <c r="BZ91" s="158">
        <v>0.12650869535693482</v>
      </c>
      <c r="CA91" s="158"/>
      <c r="CB91" s="158"/>
      <c r="CC91" s="158"/>
      <c r="CD91" s="158"/>
      <c r="CE91" s="158"/>
      <c r="CF91" s="158"/>
      <c r="CG91" s="158"/>
      <c r="CH91" s="158"/>
      <c r="CI91" s="158"/>
      <c r="CJ91" s="158"/>
      <c r="CK91" s="158"/>
      <c r="CL91" s="158"/>
      <c r="CM91" s="158"/>
      <c r="CN91" s="158"/>
      <c r="CO91" s="158"/>
      <c r="CP91" s="158"/>
      <c r="CQ91" s="158"/>
      <c r="CR91" s="158"/>
      <c r="CS91" s="158"/>
      <c r="CT91" s="158"/>
      <c r="CU91" s="158"/>
      <c r="CV91" s="158"/>
      <c r="CW91" s="158"/>
      <c r="CX91" s="158"/>
      <c r="CY91" s="158"/>
      <c r="CZ91" s="158"/>
      <c r="DA91" s="158"/>
      <c r="DB91" s="158"/>
      <c r="DC91" s="158"/>
      <c r="DD91" s="158"/>
      <c r="DE91" s="158"/>
      <c r="DF91" s="158"/>
      <c r="DG91" s="158"/>
      <c r="DH91" s="158"/>
      <c r="DI91" s="158"/>
      <c r="DJ91" s="158"/>
      <c r="DK91" s="158"/>
      <c r="DL91" s="158"/>
      <c r="DM91" s="158"/>
      <c r="DN91" s="158"/>
      <c r="DO91" s="158"/>
      <c r="DP91" s="158"/>
      <c r="DQ91" s="158"/>
      <c r="DR91" s="158"/>
      <c r="DS91" s="158"/>
      <c r="DT91" s="158"/>
      <c r="DU91" s="158"/>
      <c r="DV91" s="158"/>
      <c r="DW91" s="158"/>
      <c r="DX91" s="158"/>
      <c r="DY91" s="158"/>
      <c r="DZ91" s="158"/>
      <c r="EA91" s="158"/>
      <c r="EB91" s="158"/>
      <c r="EC91" s="158"/>
      <c r="ED91" s="158"/>
      <c r="EE91" s="158"/>
      <c r="EF91" s="158"/>
      <c r="EG91" s="158"/>
      <c r="EH91" s="158"/>
      <c r="EI91" s="158"/>
      <c r="EJ91" s="158"/>
      <c r="EK91" s="158"/>
      <c r="EL91" s="158"/>
      <c r="EM91" s="158"/>
      <c r="EN91" s="158"/>
      <c r="EO91" s="158"/>
      <c r="EP91" s="158"/>
      <c r="EQ91" s="158"/>
      <c r="ER91" s="158"/>
      <c r="ES91" s="158"/>
      <c r="ET91" s="158"/>
      <c r="EU91" s="158"/>
      <c r="EV91" s="158"/>
      <c r="EW91" s="158"/>
      <c r="EX91" s="158"/>
      <c r="EY91" s="158"/>
      <c r="EZ91" s="158"/>
      <c r="FA91" s="158"/>
      <c r="FB91" s="158"/>
      <c r="FC91" s="158"/>
      <c r="FD91" s="158"/>
      <c r="FE91" s="158"/>
      <c r="FF91" s="158"/>
      <c r="FG91" s="158"/>
      <c r="FH91" s="158"/>
      <c r="FI91" s="158"/>
      <c r="FJ91" s="158"/>
      <c r="FK91" s="158"/>
      <c r="FL91" s="158"/>
      <c r="FM91" s="158"/>
      <c r="FN91" s="158"/>
      <c r="FO91" s="158"/>
      <c r="FP91" s="158"/>
      <c r="FQ91" s="158">
        <v>0.89050841232551425</v>
      </c>
      <c r="FR91" s="158">
        <v>1.0469045423503061</v>
      </c>
      <c r="FS91" s="158">
        <v>0.91524941746923205</v>
      </c>
      <c r="FT91" s="158">
        <v>0.86443549012431353</v>
      </c>
      <c r="FU91" s="158">
        <v>0.83571566756327165</v>
      </c>
      <c r="FV91" s="158">
        <v>0.77422712431802354</v>
      </c>
      <c r="FW91" s="158">
        <v>0.75118690785815345</v>
      </c>
      <c r="FX91" s="158">
        <v>0.81949964790956642</v>
      </c>
      <c r="FY91" s="158">
        <v>0.78935321274742065</v>
      </c>
      <c r="FZ91" s="158">
        <v>1.0708937515596804</v>
      </c>
      <c r="GA91" s="158"/>
      <c r="GB91" s="158"/>
      <c r="GC91" s="158"/>
      <c r="GD91" s="160"/>
      <c r="GE91" s="160"/>
      <c r="GF91" s="160"/>
      <c r="GG91" s="160"/>
      <c r="GH91" s="160"/>
      <c r="GI91" s="160"/>
      <c r="GJ91" s="160">
        <v>-1.3546720441686784</v>
      </c>
      <c r="GK91" s="160">
        <v>6.7876215916952767E-2</v>
      </c>
      <c r="GL91" s="160">
        <v>15.401106446425185</v>
      </c>
      <c r="GM91" s="157"/>
      <c r="GN91" s="160"/>
      <c r="GO91" s="160"/>
      <c r="GP91" s="144"/>
    </row>
    <row r="92" spans="1:198" x14ac:dyDescent="0.25">
      <c r="A92" s="159" t="s">
        <v>754</v>
      </c>
      <c r="B92" s="158"/>
      <c r="C92" s="158"/>
      <c r="D92" s="158"/>
      <c r="E92" s="158"/>
      <c r="F92" s="158"/>
      <c r="G92" s="158"/>
      <c r="H92" s="158"/>
      <c r="I92" s="158">
        <v>0.67590986665610553</v>
      </c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>
        <v>0.23713287583873918</v>
      </c>
      <c r="Y92" s="158"/>
      <c r="Z92" s="158"/>
      <c r="AA92" s="158"/>
      <c r="AB92" s="158">
        <v>1.1747091919688555</v>
      </c>
      <c r="AC92" s="158"/>
      <c r="AD92" s="158">
        <v>1.3576377001225479</v>
      </c>
      <c r="AE92" s="158"/>
      <c r="AF92" s="158"/>
      <c r="AG92" s="158"/>
      <c r="AH92" s="158">
        <v>6.5328953346465907E-2</v>
      </c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>
        <v>2.8071361492568492E-2</v>
      </c>
      <c r="BK92" s="158">
        <v>1.8757927051352764E-3</v>
      </c>
      <c r="BL92" s="158"/>
      <c r="BM92" s="158">
        <v>0.27124084256387071</v>
      </c>
      <c r="BN92" s="158"/>
      <c r="BO92" s="158">
        <v>3.3434468038189544E-2</v>
      </c>
      <c r="BP92" s="158">
        <v>4.6102187446541653E-5</v>
      </c>
      <c r="BQ92" s="158">
        <v>1.5416751669055062E-4</v>
      </c>
      <c r="BR92" s="158">
        <v>2.7930079220033604E-5</v>
      </c>
      <c r="BS92" s="158">
        <v>2.5731605829885205E-5</v>
      </c>
      <c r="BT92" s="158"/>
      <c r="BU92" s="158">
        <v>6.6703265153218109E-5</v>
      </c>
      <c r="BV92" s="158">
        <v>4.3169196106375074E-6</v>
      </c>
      <c r="BW92" s="158"/>
      <c r="BX92" s="158">
        <v>1.3317826728124697E-2</v>
      </c>
      <c r="BY92" s="158">
        <v>2.29121026701062E-2</v>
      </c>
      <c r="BZ92" s="158">
        <v>8.432207094516582E-2</v>
      </c>
      <c r="CA92" s="158"/>
      <c r="CB92" s="158"/>
      <c r="CC92" s="158"/>
      <c r="CD92" s="158"/>
      <c r="CE92" s="158"/>
      <c r="CF92" s="158"/>
      <c r="CG92" s="158"/>
      <c r="CH92" s="158"/>
      <c r="CI92" s="158"/>
      <c r="CJ92" s="158"/>
      <c r="CK92" s="158"/>
      <c r="CL92" s="158"/>
      <c r="CM92" s="158"/>
      <c r="CN92" s="158"/>
      <c r="CO92" s="158"/>
      <c r="CP92" s="158"/>
      <c r="CQ92" s="158"/>
      <c r="CR92" s="158"/>
      <c r="CS92" s="158"/>
      <c r="CT92" s="158"/>
      <c r="CU92" s="158"/>
      <c r="CV92" s="158"/>
      <c r="CW92" s="158"/>
      <c r="CX92" s="158"/>
      <c r="CY92" s="158"/>
      <c r="CZ92" s="158"/>
      <c r="DA92" s="158"/>
      <c r="DB92" s="158"/>
      <c r="DC92" s="158"/>
      <c r="DD92" s="158"/>
      <c r="DE92" s="158"/>
      <c r="DF92" s="158"/>
      <c r="DG92" s="158"/>
      <c r="DH92" s="158"/>
      <c r="DI92" s="158"/>
      <c r="DJ92" s="158"/>
      <c r="DK92" s="158"/>
      <c r="DL92" s="158"/>
      <c r="DM92" s="158"/>
      <c r="DN92" s="158"/>
      <c r="DO92" s="158"/>
      <c r="DP92" s="158"/>
      <c r="DQ92" s="158"/>
      <c r="DR92" s="158"/>
      <c r="DS92" s="158"/>
      <c r="DT92" s="158"/>
      <c r="DU92" s="158"/>
      <c r="DV92" s="158"/>
      <c r="DW92" s="158"/>
      <c r="DX92" s="158"/>
      <c r="DY92" s="158"/>
      <c r="DZ92" s="158"/>
      <c r="EA92" s="158"/>
      <c r="EB92" s="158"/>
      <c r="EC92" s="158"/>
      <c r="ED92" s="158"/>
      <c r="EE92" s="158"/>
      <c r="EF92" s="158"/>
      <c r="EG92" s="158"/>
      <c r="EH92" s="158"/>
      <c r="EI92" s="158"/>
      <c r="EJ92" s="158"/>
      <c r="EK92" s="158"/>
      <c r="EL92" s="158"/>
      <c r="EM92" s="158"/>
      <c r="EN92" s="158"/>
      <c r="EO92" s="158"/>
      <c r="EP92" s="158"/>
      <c r="EQ92" s="158"/>
      <c r="ER92" s="158"/>
      <c r="ES92" s="158"/>
      <c r="ET92" s="158"/>
      <c r="EU92" s="158"/>
      <c r="EV92" s="158"/>
      <c r="EW92" s="158"/>
      <c r="EX92" s="158"/>
      <c r="EY92" s="158"/>
      <c r="EZ92" s="158"/>
      <c r="FA92" s="158"/>
      <c r="FB92" s="158"/>
      <c r="FC92" s="158"/>
      <c r="FD92" s="158"/>
      <c r="FE92" s="158"/>
      <c r="FF92" s="158"/>
      <c r="FG92" s="158"/>
      <c r="FH92" s="158"/>
      <c r="FI92" s="158"/>
      <c r="FJ92" s="158"/>
      <c r="FK92" s="158"/>
      <c r="FL92" s="158"/>
      <c r="FM92" s="158"/>
      <c r="FN92" s="158"/>
      <c r="FO92" s="158"/>
      <c r="FP92" s="158"/>
      <c r="FQ92" s="158">
        <v>0.57797448074876157</v>
      </c>
      <c r="FR92" s="158">
        <v>0.67384369724867454</v>
      </c>
      <c r="FS92" s="158">
        <v>0.59285278913095607</v>
      </c>
      <c r="FT92" s="158">
        <v>0.56104632570527968</v>
      </c>
      <c r="FU92" s="158">
        <v>0.54252076664134974</v>
      </c>
      <c r="FV92" s="158">
        <v>0.50383126275057621</v>
      </c>
      <c r="FW92" s="158">
        <v>0.48917476583019287</v>
      </c>
      <c r="FX92" s="158">
        <v>0.53163945085357112</v>
      </c>
      <c r="FY92" s="158">
        <v>0.51286323621931207</v>
      </c>
      <c r="FZ92" s="158">
        <v>0.68620305353304545</v>
      </c>
      <c r="GA92" s="158"/>
      <c r="GB92" s="158"/>
      <c r="GC92" s="158"/>
      <c r="GD92" s="160"/>
      <c r="GE92" s="160"/>
      <c r="GF92" s="160"/>
      <c r="GG92" s="160"/>
      <c r="GH92" s="160"/>
      <c r="GI92" s="160"/>
      <c r="GJ92" s="160">
        <v>4.1081649510966621E-2</v>
      </c>
      <c r="GK92" s="160">
        <v>0.48282209286069644</v>
      </c>
      <c r="GL92" s="160">
        <v>10.162071575683207</v>
      </c>
      <c r="GM92" s="157"/>
      <c r="GN92" s="160"/>
      <c r="GO92" s="160"/>
      <c r="GP92" s="144"/>
    </row>
    <row r="93" spans="1:198" x14ac:dyDescent="0.25">
      <c r="A93" s="159" t="s">
        <v>755</v>
      </c>
      <c r="B93" s="158"/>
      <c r="C93" s="158"/>
      <c r="D93" s="158"/>
      <c r="E93" s="158"/>
      <c r="F93" s="158"/>
      <c r="G93" s="158"/>
      <c r="H93" s="158"/>
      <c r="I93" s="158"/>
      <c r="J93" s="158">
        <v>9.5294329447357815E-2</v>
      </c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>
        <v>3.2360381466987415E-2</v>
      </c>
      <c r="AE93" s="158"/>
      <c r="AF93" s="158"/>
      <c r="AG93" s="158"/>
      <c r="AH93" s="158">
        <v>1.0437431205524966E-2</v>
      </c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>
        <v>4.4948864384922781E-3</v>
      </c>
      <c r="BK93" s="158">
        <v>3.009690698558719E-4</v>
      </c>
      <c r="BL93" s="158"/>
      <c r="BM93" s="158">
        <v>1.528392439083536E-2</v>
      </c>
      <c r="BN93" s="158"/>
      <c r="BO93" s="158">
        <v>5.3524710657512891E-3</v>
      </c>
      <c r="BP93" s="158">
        <v>7.3980091946339976E-6</v>
      </c>
      <c r="BQ93" s="158">
        <v>2.4739238314011853E-5</v>
      </c>
      <c r="BR93" s="158">
        <v>4.4819829157166979E-6</v>
      </c>
      <c r="BS93" s="158">
        <v>4.1291906013509074E-6</v>
      </c>
      <c r="BT93" s="158"/>
      <c r="BU93" s="158">
        <v>1.0703970708858439E-5</v>
      </c>
      <c r="BV93" s="158">
        <v>6.9272417228937882E-7</v>
      </c>
      <c r="BW93" s="158"/>
      <c r="BX93" s="158">
        <v>2.1350913640404215E-3</v>
      </c>
      <c r="BY93" s="158">
        <v>3.670314897018898E-3</v>
      </c>
      <c r="BZ93" s="158">
        <v>1.3446882505229596E-2</v>
      </c>
      <c r="CA93" s="158"/>
      <c r="CB93" s="158"/>
      <c r="CC93" s="158"/>
      <c r="CD93" s="158"/>
      <c r="CE93" s="158"/>
      <c r="CF93" s="158"/>
      <c r="CG93" s="158"/>
      <c r="CH93" s="158"/>
      <c r="CI93" s="158"/>
      <c r="CJ93" s="158"/>
      <c r="CK93" s="158"/>
      <c r="CL93" s="158"/>
      <c r="CM93" s="158"/>
      <c r="CN93" s="158"/>
      <c r="CO93" s="158"/>
      <c r="CP93" s="158"/>
      <c r="CQ93" s="158"/>
      <c r="CR93" s="158"/>
      <c r="CS93" s="158"/>
      <c r="CT93" s="158"/>
      <c r="CU93" s="158"/>
      <c r="CV93" s="158"/>
      <c r="CW93" s="158"/>
      <c r="CX93" s="158"/>
      <c r="CY93" s="158"/>
      <c r="CZ93" s="158"/>
      <c r="DA93" s="158"/>
      <c r="DB93" s="158"/>
      <c r="DC93" s="158"/>
      <c r="DD93" s="158"/>
      <c r="DE93" s="158"/>
      <c r="DF93" s="158"/>
      <c r="DG93" s="158"/>
      <c r="DH93" s="158"/>
      <c r="DI93" s="158"/>
      <c r="DJ93" s="158"/>
      <c r="DK93" s="158"/>
      <c r="DL93" s="158"/>
      <c r="DM93" s="158"/>
      <c r="DN93" s="158"/>
      <c r="DO93" s="158"/>
      <c r="DP93" s="158"/>
      <c r="DQ93" s="158"/>
      <c r="DR93" s="158"/>
      <c r="DS93" s="158"/>
      <c r="DT93" s="158"/>
      <c r="DU93" s="158"/>
      <c r="DV93" s="158"/>
      <c r="DW93" s="158"/>
      <c r="DX93" s="158"/>
      <c r="DY93" s="158"/>
      <c r="DZ93" s="158"/>
      <c r="EA93" s="158"/>
      <c r="EB93" s="158"/>
      <c r="EC93" s="158"/>
      <c r="ED93" s="158"/>
      <c r="EE93" s="158"/>
      <c r="EF93" s="158"/>
      <c r="EG93" s="158"/>
      <c r="EH93" s="158"/>
      <c r="EI93" s="158"/>
      <c r="EJ93" s="158"/>
      <c r="EK93" s="158"/>
      <c r="EL93" s="158"/>
      <c r="EM93" s="158"/>
      <c r="EN93" s="158"/>
      <c r="EO93" s="158"/>
      <c r="EP93" s="158"/>
      <c r="EQ93" s="158"/>
      <c r="ER93" s="158"/>
      <c r="ES93" s="158"/>
      <c r="ET93" s="158"/>
      <c r="EU93" s="158"/>
      <c r="EV93" s="158"/>
      <c r="EW93" s="158"/>
      <c r="EX93" s="158"/>
      <c r="EY93" s="158"/>
      <c r="EZ93" s="158"/>
      <c r="FA93" s="158"/>
      <c r="FB93" s="158"/>
      <c r="FC93" s="158"/>
      <c r="FD93" s="158"/>
      <c r="FE93" s="158"/>
      <c r="FF93" s="158"/>
      <c r="FG93" s="158"/>
      <c r="FH93" s="158"/>
      <c r="FI93" s="158"/>
      <c r="FJ93" s="158"/>
      <c r="FK93" s="158"/>
      <c r="FL93" s="158"/>
      <c r="FM93" s="158"/>
      <c r="FN93" s="158"/>
      <c r="FO93" s="158"/>
      <c r="FP93" s="158"/>
      <c r="FQ93" s="158">
        <v>0.24453785644423776</v>
      </c>
      <c r="FR93" s="158">
        <v>0.27628841654690567</v>
      </c>
      <c r="FS93" s="158">
        <v>0.24955581636862897</v>
      </c>
      <c r="FT93" s="158">
        <v>0.2384146148659512</v>
      </c>
      <c r="FU93" s="158">
        <v>0.23165353780679981</v>
      </c>
      <c r="FV93" s="158">
        <v>0.217497822202112</v>
      </c>
      <c r="FW93" s="158">
        <v>0.2119950535760253</v>
      </c>
      <c r="FX93" s="158">
        <v>0.22752317498164049</v>
      </c>
      <c r="FY93" s="158">
        <v>0.22069666914814753</v>
      </c>
      <c r="FZ93" s="158">
        <v>0.27962646331240854</v>
      </c>
      <c r="GA93" s="158"/>
      <c r="GB93" s="158"/>
      <c r="GC93" s="158"/>
      <c r="GD93" s="160"/>
      <c r="GE93" s="160"/>
      <c r="GF93" s="160"/>
      <c r="GG93" s="160"/>
      <c r="GH93" s="160"/>
      <c r="GI93" s="160"/>
      <c r="GJ93" s="160">
        <v>0.20634797624738713</v>
      </c>
      <c r="GK93" s="160">
        <v>0.10021920803951934</v>
      </c>
      <c r="GL93" s="160">
        <v>2.8871854365067642</v>
      </c>
      <c r="GM93" s="157"/>
      <c r="GN93" s="160"/>
      <c r="GO93" s="160"/>
      <c r="GP93" s="144"/>
    </row>
    <row r="94" spans="1:198" x14ac:dyDescent="0.25">
      <c r="A94" s="159" t="s">
        <v>756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>
        <v>0.85460020875317477</v>
      </c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>
        <v>8.83417392367212</v>
      </c>
      <c r="AF94" s="158"/>
      <c r="AG94" s="158"/>
      <c r="AH94" s="158">
        <v>7.6843520901991563E-2</v>
      </c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8"/>
      <c r="BD94" s="158"/>
      <c r="BE94" s="158"/>
      <c r="BF94" s="158"/>
      <c r="BG94" s="158"/>
      <c r="BH94" s="158"/>
      <c r="BI94" s="158"/>
      <c r="BJ94" s="158">
        <v>3.2995207702156915E-2</v>
      </c>
      <c r="BK94" s="158">
        <v>2.2050510376242058E-3</v>
      </c>
      <c r="BL94" s="158"/>
      <c r="BM94" s="158">
        <v>0.27154088389619552</v>
      </c>
      <c r="BN94" s="158"/>
      <c r="BO94" s="158"/>
      <c r="BP94" s="158"/>
      <c r="BQ94" s="158"/>
      <c r="BR94" s="158"/>
      <c r="BS94" s="158"/>
      <c r="BT94" s="158"/>
      <c r="BU94" s="158"/>
      <c r="BV94" s="158"/>
      <c r="BW94" s="158"/>
      <c r="BX94" s="158"/>
      <c r="BY94" s="158"/>
      <c r="BZ94" s="158"/>
      <c r="CA94" s="158"/>
      <c r="CB94" s="158"/>
      <c r="CC94" s="158"/>
      <c r="CD94" s="158"/>
      <c r="CE94" s="158"/>
      <c r="CF94" s="158"/>
      <c r="CG94" s="158"/>
      <c r="CH94" s="158"/>
      <c r="CI94" s="158"/>
      <c r="CJ94" s="158"/>
      <c r="CK94" s="158"/>
      <c r="CL94" s="158"/>
      <c r="CM94" s="158"/>
      <c r="CN94" s="158"/>
      <c r="CO94" s="158"/>
      <c r="CP94" s="158"/>
      <c r="CQ94" s="158"/>
      <c r="CR94" s="158"/>
      <c r="CS94" s="158"/>
      <c r="CT94" s="158"/>
      <c r="CU94" s="158"/>
      <c r="CV94" s="158"/>
      <c r="CW94" s="158"/>
      <c r="CX94" s="158"/>
      <c r="CY94" s="158"/>
      <c r="CZ94" s="158"/>
      <c r="DA94" s="158"/>
      <c r="DB94" s="158"/>
      <c r="DC94" s="158"/>
      <c r="DD94" s="158"/>
      <c r="DE94" s="158"/>
      <c r="DF94" s="158"/>
      <c r="DG94" s="158"/>
      <c r="DH94" s="158"/>
      <c r="DI94" s="158"/>
      <c r="DJ94" s="158"/>
      <c r="DK94" s="158"/>
      <c r="DL94" s="158"/>
      <c r="DM94" s="158"/>
      <c r="DN94" s="158"/>
      <c r="DO94" s="158"/>
      <c r="DP94" s="158"/>
      <c r="DQ94" s="158"/>
      <c r="DR94" s="158"/>
      <c r="DS94" s="158"/>
      <c r="DT94" s="158"/>
      <c r="DU94" s="158"/>
      <c r="DV94" s="158"/>
      <c r="DW94" s="158"/>
      <c r="DX94" s="158"/>
      <c r="DY94" s="158"/>
      <c r="DZ94" s="158"/>
      <c r="EA94" s="158"/>
      <c r="EB94" s="158"/>
      <c r="EC94" s="158"/>
      <c r="ED94" s="158"/>
      <c r="EE94" s="158"/>
      <c r="EF94" s="158"/>
      <c r="EG94" s="158"/>
      <c r="EH94" s="158"/>
      <c r="EI94" s="158"/>
      <c r="EJ94" s="158"/>
      <c r="EK94" s="158"/>
      <c r="EL94" s="158"/>
      <c r="EM94" s="158"/>
      <c r="EN94" s="158"/>
      <c r="EO94" s="158"/>
      <c r="EP94" s="158"/>
      <c r="EQ94" s="158"/>
      <c r="ER94" s="158"/>
      <c r="ES94" s="158"/>
      <c r="ET94" s="158"/>
      <c r="EU94" s="158"/>
      <c r="EV94" s="158"/>
      <c r="EW94" s="158"/>
      <c r="EX94" s="158"/>
      <c r="EY94" s="158"/>
      <c r="EZ94" s="158"/>
      <c r="FA94" s="158"/>
      <c r="FB94" s="158"/>
      <c r="FC94" s="158"/>
      <c r="FD94" s="158"/>
      <c r="FE94" s="158"/>
      <c r="FF94" s="158"/>
      <c r="FG94" s="158"/>
      <c r="FH94" s="158"/>
      <c r="FI94" s="158"/>
      <c r="FJ94" s="158"/>
      <c r="FK94" s="158"/>
      <c r="FL94" s="158"/>
      <c r="FM94" s="158"/>
      <c r="FN94" s="158"/>
      <c r="FO94" s="158"/>
      <c r="FP94" s="158"/>
      <c r="FQ94" s="158"/>
      <c r="FR94" s="158"/>
      <c r="FS94" s="158"/>
      <c r="FT94" s="158"/>
      <c r="FU94" s="158"/>
      <c r="FV94" s="158"/>
      <c r="FW94" s="158"/>
      <c r="FX94" s="158"/>
      <c r="FY94" s="158"/>
      <c r="FZ94" s="158"/>
      <c r="GA94" s="158"/>
      <c r="GB94" s="158"/>
      <c r="GC94" s="158"/>
      <c r="GD94" s="160"/>
      <c r="GE94" s="160"/>
      <c r="GF94" s="160"/>
      <c r="GG94" s="160"/>
      <c r="GH94" s="160"/>
      <c r="GI94" s="160"/>
      <c r="GJ94" s="160">
        <v>2.376265930717222</v>
      </c>
      <c r="GK94" s="160">
        <v>4.0257365511152379E-3</v>
      </c>
      <c r="GL94" s="160">
        <v>12.452650463231601</v>
      </c>
      <c r="GM94" s="157"/>
      <c r="GN94" s="160"/>
      <c r="GO94" s="160"/>
      <c r="GP94" s="144"/>
    </row>
    <row r="95" spans="1:198" x14ac:dyDescent="0.25">
      <c r="A95" s="159" t="s">
        <v>757</v>
      </c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>
        <v>0.17471807674050177</v>
      </c>
      <c r="M95" s="158">
        <v>0.82251184182106751</v>
      </c>
      <c r="N95" s="158">
        <v>0.52968580362937112</v>
      </c>
      <c r="O95" s="158">
        <v>6.3088121912380113E-2</v>
      </c>
      <c r="P95" s="158">
        <v>1.3580255003788668E-2</v>
      </c>
      <c r="Q95" s="158">
        <v>1.3114671170779484E-3</v>
      </c>
      <c r="R95" s="158">
        <v>1.0484853817564575E-4</v>
      </c>
      <c r="S95" s="158"/>
      <c r="T95" s="158">
        <v>5.0204204427177343E-3</v>
      </c>
      <c r="U95" s="158">
        <v>6.1942828575903032E-3</v>
      </c>
      <c r="V95" s="158">
        <v>0.19676335487948962</v>
      </c>
      <c r="W95" s="158">
        <v>4.1198268608817912E-3</v>
      </c>
      <c r="X95" s="158">
        <v>1.5332092635873963E-2</v>
      </c>
      <c r="Y95" s="158"/>
      <c r="Z95" s="158"/>
      <c r="AA95" s="158"/>
      <c r="AB95" s="158"/>
      <c r="AC95" s="158">
        <v>8.527015582447459E-3</v>
      </c>
      <c r="AD95" s="158">
        <v>1.317495888166308E-2</v>
      </c>
      <c r="AE95" s="158"/>
      <c r="AF95" s="158">
        <v>4.449169410896936E-2</v>
      </c>
      <c r="AG95" s="158"/>
      <c r="AH95" s="158">
        <v>7.2127199684447862E-2</v>
      </c>
      <c r="AI95" s="158">
        <v>1.6991831223604219</v>
      </c>
      <c r="AJ95" s="158">
        <v>2.1300606432956748</v>
      </c>
      <c r="AK95" s="158">
        <v>5.3161950647231344E-2</v>
      </c>
      <c r="AL95" s="158">
        <v>8.6528036129308828E-4</v>
      </c>
      <c r="AM95" s="158">
        <v>8.8784059006155228E-2</v>
      </c>
      <c r="AN95" s="158">
        <v>3.4806071910911604E-2</v>
      </c>
      <c r="AO95" s="158">
        <v>0.16416686617612289</v>
      </c>
      <c r="AP95" s="158">
        <v>0.10202943292313209</v>
      </c>
      <c r="AQ95" s="158">
        <v>0.11698601658608969</v>
      </c>
      <c r="AR95" s="158">
        <v>6.08610646148779E-4</v>
      </c>
      <c r="AS95" s="158">
        <v>1.2528342049925109E-2</v>
      </c>
      <c r="AT95" s="158">
        <v>0.1127550784493259</v>
      </c>
      <c r="AU95" s="158">
        <v>0.42170651340865539</v>
      </c>
      <c r="AV95" s="158">
        <v>1.0296498287502063</v>
      </c>
      <c r="AW95" s="158">
        <v>1.2519147717911027E-2</v>
      </c>
      <c r="AX95" s="158">
        <v>9.3414597796154797E-2</v>
      </c>
      <c r="AY95" s="158">
        <v>1.2868069115453946E-2</v>
      </c>
      <c r="AZ95" s="158">
        <v>9.2112290702054192E-2</v>
      </c>
      <c r="BA95" s="158">
        <v>6.3956436098976499E-2</v>
      </c>
      <c r="BB95" s="158">
        <v>0.17773641948088409</v>
      </c>
      <c r="BC95" s="158">
        <v>1.4343387127521475E-3</v>
      </c>
      <c r="BD95" s="158">
        <v>3.5237331521447188E-4</v>
      </c>
      <c r="BE95" s="158">
        <v>0.11881806158316849</v>
      </c>
      <c r="BF95" s="158">
        <v>2.7554274173563115E-2</v>
      </c>
      <c r="BG95" s="158">
        <v>0.13167316850068489</v>
      </c>
      <c r="BH95" s="158">
        <v>7.7419668976455608E-2</v>
      </c>
      <c r="BI95" s="158">
        <v>3.0452280855010401E-2</v>
      </c>
      <c r="BJ95" s="158">
        <v>3.1008482578004735E-2</v>
      </c>
      <c r="BK95" s="158">
        <v>2.0739849895194461E-3</v>
      </c>
      <c r="BL95" s="158"/>
      <c r="BM95" s="158">
        <v>3.8663673414479412E-2</v>
      </c>
      <c r="BN95" s="158">
        <v>3.5203940949563806E-2</v>
      </c>
      <c r="BO95" s="158">
        <v>3.6925394865635723E-2</v>
      </c>
      <c r="BP95" s="158">
        <v>5.0976272752735729E-5</v>
      </c>
      <c r="BQ95" s="158">
        <v>1.7046672917536002E-4</v>
      </c>
      <c r="BR95" s="158">
        <v>3.0883133048942837E-5</v>
      </c>
      <c r="BS95" s="158">
        <v>2.8452214168737193E-5</v>
      </c>
      <c r="BT95" s="158"/>
      <c r="BU95" s="158">
        <v>7.3755799759708601E-5</v>
      </c>
      <c r="BV95" s="158">
        <v>4.7733565247554426E-6</v>
      </c>
      <c r="BW95" s="158"/>
      <c r="BX95" s="158">
        <v>1.4721131880047044E-2</v>
      </c>
      <c r="BY95" s="158">
        <v>2.5314280759027624E-2</v>
      </c>
      <c r="BZ95" s="158">
        <v>9.3007218743864112E-2</v>
      </c>
      <c r="CA95" s="158"/>
      <c r="CB95" s="158"/>
      <c r="CC95" s="158"/>
      <c r="CD95" s="158"/>
      <c r="CE95" s="158"/>
      <c r="CF95" s="158"/>
      <c r="CG95" s="158"/>
      <c r="CH95" s="158"/>
      <c r="CI95" s="158"/>
      <c r="CJ95" s="158"/>
      <c r="CK95" s="158"/>
      <c r="CL95" s="158"/>
      <c r="CM95" s="158"/>
      <c r="CN95" s="158"/>
      <c r="CO95" s="158"/>
      <c r="CP95" s="158"/>
      <c r="CQ95" s="158"/>
      <c r="CR95" s="158"/>
      <c r="CS95" s="158"/>
      <c r="CT95" s="158"/>
      <c r="CU95" s="158"/>
      <c r="CV95" s="158"/>
      <c r="CW95" s="158"/>
      <c r="CX95" s="158"/>
      <c r="CY95" s="158"/>
      <c r="CZ95" s="158"/>
      <c r="DA95" s="158"/>
      <c r="DB95" s="158"/>
      <c r="DC95" s="158"/>
      <c r="DD95" s="158"/>
      <c r="DE95" s="158"/>
      <c r="DF95" s="158"/>
      <c r="DG95" s="158"/>
      <c r="DH95" s="158"/>
      <c r="DI95" s="158"/>
      <c r="DJ95" s="158"/>
      <c r="DK95" s="158"/>
      <c r="DL95" s="158"/>
      <c r="DM95" s="158"/>
      <c r="DN95" s="158"/>
      <c r="DO95" s="158"/>
      <c r="DP95" s="158"/>
      <c r="DQ95" s="158"/>
      <c r="DR95" s="158"/>
      <c r="DS95" s="158"/>
      <c r="DT95" s="158"/>
      <c r="DU95" s="158"/>
      <c r="DV95" s="158"/>
      <c r="DW95" s="158"/>
      <c r="DX95" s="158"/>
      <c r="DY95" s="158"/>
      <c r="DZ95" s="158"/>
      <c r="EA95" s="158"/>
      <c r="EB95" s="158"/>
      <c r="EC95" s="158"/>
      <c r="ED95" s="158"/>
      <c r="EE95" s="158"/>
      <c r="EF95" s="158"/>
      <c r="EG95" s="158"/>
      <c r="EH95" s="158"/>
      <c r="EI95" s="158"/>
      <c r="EJ95" s="158"/>
      <c r="EK95" s="158"/>
      <c r="EL95" s="158"/>
      <c r="EM95" s="158"/>
      <c r="EN95" s="158"/>
      <c r="EO95" s="158"/>
      <c r="EP95" s="158"/>
      <c r="EQ95" s="158"/>
      <c r="ER95" s="158"/>
      <c r="ES95" s="158"/>
      <c r="ET95" s="158"/>
      <c r="EU95" s="158"/>
      <c r="EV95" s="158"/>
      <c r="EW95" s="158"/>
      <c r="EX95" s="158"/>
      <c r="EY95" s="158"/>
      <c r="EZ95" s="158"/>
      <c r="FA95" s="158"/>
      <c r="FB95" s="158"/>
      <c r="FC95" s="158"/>
      <c r="FD95" s="158"/>
      <c r="FE95" s="158"/>
      <c r="FF95" s="158"/>
      <c r="FG95" s="158"/>
      <c r="FH95" s="158"/>
      <c r="FI95" s="158"/>
      <c r="FJ95" s="158"/>
      <c r="FK95" s="158"/>
      <c r="FL95" s="158"/>
      <c r="FM95" s="158"/>
      <c r="FN95" s="158"/>
      <c r="FO95" s="158"/>
      <c r="FP95" s="158"/>
      <c r="FQ95" s="158">
        <v>0.20240349689702453</v>
      </c>
      <c r="FR95" s="158">
        <v>0.23590189944344198</v>
      </c>
      <c r="FS95" s="158">
        <v>0.2074618135438919</v>
      </c>
      <c r="FT95" s="158">
        <v>0.19619986833176384</v>
      </c>
      <c r="FU95" s="158">
        <v>0.18947263280034365</v>
      </c>
      <c r="FV95" s="158">
        <v>0.17581866288935893</v>
      </c>
      <c r="FW95" s="158">
        <v>0.17061252420493142</v>
      </c>
      <c r="FX95" s="158">
        <v>0.18538147703692251</v>
      </c>
      <c r="FY95" s="158">
        <v>0.17881992127089619</v>
      </c>
      <c r="FZ95" s="158">
        <v>0.23941841060439389</v>
      </c>
      <c r="GA95" s="158"/>
      <c r="GB95" s="158"/>
      <c r="GC95" s="158"/>
      <c r="GD95" s="160"/>
      <c r="GE95" s="160"/>
      <c r="GF95" s="160"/>
      <c r="GG95" s="160"/>
      <c r="GH95" s="160"/>
      <c r="GI95" s="160"/>
      <c r="GJ95" s="160">
        <v>1.5300356707521237</v>
      </c>
      <c r="GK95" s="160">
        <v>1.9276626796743142</v>
      </c>
      <c r="GL95" s="160">
        <v>14.494820677430999</v>
      </c>
      <c r="GM95" s="157"/>
      <c r="GN95" s="160"/>
      <c r="GO95" s="160"/>
      <c r="GP95" s="144"/>
    </row>
    <row r="96" spans="1:198" x14ac:dyDescent="0.25">
      <c r="A96" s="159" t="s">
        <v>758</v>
      </c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>
        <v>13.663025919604859</v>
      </c>
      <c r="N96" s="158"/>
      <c r="O96" s="158"/>
      <c r="P96" s="158"/>
      <c r="Q96" s="158"/>
      <c r="R96" s="158"/>
      <c r="S96" s="158"/>
      <c r="T96" s="158"/>
      <c r="U96" s="158"/>
      <c r="V96" s="158">
        <v>25.149441980440482</v>
      </c>
      <c r="W96" s="158"/>
      <c r="X96" s="158">
        <v>6.9711004185708846E-3</v>
      </c>
      <c r="Y96" s="158"/>
      <c r="Z96" s="158">
        <v>8.1998984522533611</v>
      </c>
      <c r="AA96" s="158"/>
      <c r="AB96" s="158"/>
      <c r="AC96" s="158">
        <v>2.0060661383769756E-2</v>
      </c>
      <c r="AD96" s="158">
        <v>3.791311157219121E-2</v>
      </c>
      <c r="AE96" s="158"/>
      <c r="AF96" s="158">
        <v>1.6192426433476348</v>
      </c>
      <c r="AG96" s="158"/>
      <c r="AH96" s="158">
        <v>0.12034225413329706</v>
      </c>
      <c r="AI96" s="158">
        <v>0.24922520191266911</v>
      </c>
      <c r="AJ96" s="158">
        <v>4.2001148556038368</v>
      </c>
      <c r="AK96" s="158"/>
      <c r="AL96" s="158">
        <v>5.2909622168957009</v>
      </c>
      <c r="AM96" s="158">
        <v>0.943739097010168</v>
      </c>
      <c r="AN96" s="158"/>
      <c r="AO96" s="158"/>
      <c r="AP96" s="158"/>
      <c r="AQ96" s="158"/>
      <c r="AR96" s="158"/>
      <c r="AS96" s="158"/>
      <c r="AT96" s="158"/>
      <c r="AU96" s="158">
        <v>0.50001140619416007</v>
      </c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>
        <v>1.4875228598572368</v>
      </c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>
        <v>2.8422298824922638</v>
      </c>
      <c r="CA96" s="158"/>
      <c r="CB96" s="158"/>
      <c r="CC96" s="158"/>
      <c r="CD96" s="158"/>
      <c r="CE96" s="158"/>
      <c r="CF96" s="158"/>
      <c r="CG96" s="158"/>
      <c r="CH96" s="158"/>
      <c r="CI96" s="158"/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>
        <v>0.50112131233297819</v>
      </c>
      <c r="FR96" s="158">
        <v>0.93714786191930799</v>
      </c>
      <c r="FS96" s="158">
        <v>0.98790970749270479</v>
      </c>
      <c r="FT96" s="158">
        <v>0.90960474682357484</v>
      </c>
      <c r="FU96" s="158">
        <v>0.79373631387110732</v>
      </c>
      <c r="FV96" s="158">
        <v>0.50913629576771335</v>
      </c>
      <c r="FW96" s="158">
        <v>0.58580790497243063</v>
      </c>
      <c r="FX96" s="158">
        <v>1.190668908729474</v>
      </c>
      <c r="FY96" s="158">
        <v>2.1678547632886578</v>
      </c>
      <c r="FZ96" s="158">
        <v>7.5779255002054651</v>
      </c>
      <c r="GA96" s="158"/>
      <c r="GB96" s="158"/>
      <c r="GC96" s="158"/>
      <c r="GD96" s="160"/>
      <c r="GE96" s="160"/>
      <c r="GF96" s="160"/>
      <c r="GG96" s="160"/>
      <c r="GH96" s="160"/>
      <c r="GI96" s="160"/>
      <c r="GJ96" s="160">
        <v>-0.27314561976031243</v>
      </c>
      <c r="GK96" s="160">
        <v>3.8099871937783729</v>
      </c>
      <c r="GL96" s="160">
        <v>84.028456532541682</v>
      </c>
      <c r="GM96" s="157"/>
      <c r="GN96" s="160"/>
      <c r="GO96" s="160"/>
      <c r="GP96" s="144"/>
    </row>
    <row r="97" spans="1:198" x14ac:dyDescent="0.25">
      <c r="A97" s="159" t="s">
        <v>405</v>
      </c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>
        <v>8.3699925159940509</v>
      </c>
      <c r="AO97" s="158">
        <v>5.7750139489861807</v>
      </c>
      <c r="AP97" s="158">
        <v>0.1294706525432428</v>
      </c>
      <c r="AQ97" s="158"/>
      <c r="AR97" s="158"/>
      <c r="AS97" s="158"/>
      <c r="AT97" s="158"/>
      <c r="AU97" s="158">
        <v>3.2707072031236656E-2</v>
      </c>
      <c r="AV97" s="158">
        <v>2.6759585316944265E-2</v>
      </c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>
        <v>0.39615148077230733</v>
      </c>
      <c r="BJ97" s="158">
        <v>2.04823197857609E-2</v>
      </c>
      <c r="BK97" s="158"/>
      <c r="BL97" s="158"/>
      <c r="BM97" s="158"/>
      <c r="BN97" s="158"/>
      <c r="BO97" s="158"/>
      <c r="BP97" s="158"/>
      <c r="BQ97" s="158"/>
      <c r="BR97" s="158"/>
      <c r="BS97" s="158"/>
      <c r="BT97" s="158"/>
      <c r="BU97" s="158"/>
      <c r="BV97" s="158"/>
      <c r="BW97" s="158"/>
      <c r="BX97" s="158">
        <v>7.1772065197766438E-2</v>
      </c>
      <c r="BY97" s="158"/>
      <c r="BZ97" s="158">
        <v>4.0485292301728641E-2</v>
      </c>
      <c r="CA97" s="158"/>
      <c r="CB97" s="158"/>
      <c r="CC97" s="158"/>
      <c r="CD97" s="158"/>
      <c r="CE97" s="158"/>
      <c r="CF97" s="158"/>
      <c r="CG97" s="158"/>
      <c r="CH97" s="158"/>
      <c r="CI97" s="158"/>
      <c r="CJ97" s="158"/>
      <c r="CK97" s="158"/>
      <c r="CL97" s="158"/>
      <c r="CM97" s="158"/>
      <c r="CN97" s="158"/>
      <c r="CO97" s="158"/>
      <c r="CP97" s="158"/>
      <c r="CQ97" s="158"/>
      <c r="CR97" s="158"/>
      <c r="CS97" s="158"/>
      <c r="CT97" s="158"/>
      <c r="CU97" s="158"/>
      <c r="CV97" s="158"/>
      <c r="CW97" s="158"/>
      <c r="CX97" s="158"/>
      <c r="CY97" s="158"/>
      <c r="CZ97" s="158"/>
      <c r="DA97" s="158"/>
      <c r="DB97" s="158"/>
      <c r="DC97" s="158"/>
      <c r="DD97" s="158"/>
      <c r="DE97" s="158"/>
      <c r="DF97" s="158"/>
      <c r="DG97" s="158"/>
      <c r="DH97" s="158"/>
      <c r="DI97" s="158"/>
      <c r="DJ97" s="158"/>
      <c r="DK97" s="158"/>
      <c r="DL97" s="158"/>
      <c r="DM97" s="158"/>
      <c r="DN97" s="158"/>
      <c r="DO97" s="158"/>
      <c r="DP97" s="158"/>
      <c r="DQ97" s="158"/>
      <c r="DR97" s="158"/>
      <c r="DS97" s="158"/>
      <c r="DT97" s="158"/>
      <c r="DU97" s="158"/>
      <c r="DV97" s="158"/>
      <c r="DW97" s="158"/>
      <c r="DX97" s="158"/>
      <c r="DY97" s="158"/>
      <c r="DZ97" s="158"/>
      <c r="EA97" s="158"/>
      <c r="EB97" s="158"/>
      <c r="EC97" s="158"/>
      <c r="ED97" s="158"/>
      <c r="EE97" s="158"/>
      <c r="EF97" s="158"/>
      <c r="EG97" s="158"/>
      <c r="EH97" s="158"/>
      <c r="EI97" s="158"/>
      <c r="EJ97" s="158"/>
      <c r="EK97" s="158"/>
      <c r="EL97" s="158"/>
      <c r="EM97" s="158"/>
      <c r="EN97" s="158"/>
      <c r="EO97" s="158"/>
      <c r="EP97" s="158"/>
      <c r="EQ97" s="158"/>
      <c r="ER97" s="158"/>
      <c r="ES97" s="158"/>
      <c r="ET97" s="158"/>
      <c r="EU97" s="158"/>
      <c r="EV97" s="158"/>
      <c r="EW97" s="158"/>
      <c r="EX97" s="158"/>
      <c r="EY97" s="158"/>
      <c r="EZ97" s="158"/>
      <c r="FA97" s="158"/>
      <c r="FB97" s="158"/>
      <c r="FC97" s="158"/>
      <c r="FD97" s="158"/>
      <c r="FE97" s="158"/>
      <c r="FF97" s="158"/>
      <c r="FG97" s="158"/>
      <c r="FH97" s="158"/>
      <c r="FI97" s="158"/>
      <c r="FJ97" s="158"/>
      <c r="FK97" s="158"/>
      <c r="FL97" s="158"/>
      <c r="FM97" s="158"/>
      <c r="FN97" s="158"/>
      <c r="FO97" s="158"/>
      <c r="FP97" s="158"/>
      <c r="FQ97" s="158">
        <v>0.72093625619014823</v>
      </c>
      <c r="FR97" s="158">
        <v>1.2781311092834702</v>
      </c>
      <c r="FS97" s="158">
        <v>1.6247190639597611</v>
      </c>
      <c r="FT97" s="158">
        <v>0.71223680201461692</v>
      </c>
      <c r="FU97" s="158">
        <v>0.35601188030449055</v>
      </c>
      <c r="FV97" s="158">
        <v>0.38189535699877991</v>
      </c>
      <c r="FW97" s="158">
        <v>0.23019694159072498</v>
      </c>
      <c r="FX97" s="158">
        <v>0.12809115714909186</v>
      </c>
      <c r="FY97" s="158">
        <v>0.56704203089336824</v>
      </c>
      <c r="FZ97" s="158">
        <v>0.78690922319229473</v>
      </c>
      <c r="GA97" s="158"/>
      <c r="GB97" s="158"/>
      <c r="GC97" s="158"/>
      <c r="GD97" s="160"/>
      <c r="GE97" s="160"/>
      <c r="GF97" s="160"/>
      <c r="GG97" s="160"/>
      <c r="GH97" s="160"/>
      <c r="GI97" s="160"/>
      <c r="GJ97" s="160">
        <v>-0.1135085425024167</v>
      </c>
      <c r="GK97" s="160">
        <v>0.5534176805547335</v>
      </c>
      <c r="GL97" s="160">
        <v>22.088913892558285</v>
      </c>
      <c r="GM97" s="157"/>
      <c r="GN97" s="160"/>
      <c r="GO97" s="160"/>
      <c r="GP97" s="144"/>
    </row>
    <row r="98" spans="1:198" x14ac:dyDescent="0.25">
      <c r="A98" s="159" t="s">
        <v>406</v>
      </c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>
        <v>5.3132926647867906</v>
      </c>
      <c r="X98" s="158"/>
      <c r="Y98" s="158"/>
      <c r="Z98" s="158"/>
      <c r="AA98" s="158"/>
      <c r="AB98" s="158"/>
      <c r="AC98" s="158"/>
      <c r="AD98" s="158">
        <v>0.48537345958707617</v>
      </c>
      <c r="AE98" s="158"/>
      <c r="AF98" s="158"/>
      <c r="AG98" s="158"/>
      <c r="AH98" s="158">
        <v>9.7817247026490122E-3</v>
      </c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>
        <v>0.16594449007823145</v>
      </c>
      <c r="BK98" s="158">
        <v>1.1063130597606123E-2</v>
      </c>
      <c r="BL98" s="158"/>
      <c r="BM98" s="158"/>
      <c r="BN98" s="158"/>
      <c r="BO98" s="158">
        <v>0.26671391177034193</v>
      </c>
      <c r="BP98" s="158">
        <v>1.6688613281998768E-3</v>
      </c>
      <c r="BQ98" s="158">
        <v>5.5807847708467563E-3</v>
      </c>
      <c r="BR98" s="158">
        <v>1.0112406898081276E-3</v>
      </c>
      <c r="BS98" s="158">
        <v>9.3164108347080349E-4</v>
      </c>
      <c r="BT98" s="158"/>
      <c r="BU98" s="158">
        <v>2.4150953745146783E-3</v>
      </c>
      <c r="BV98" s="158">
        <v>1.5631389382993484E-4</v>
      </c>
      <c r="BW98" s="158"/>
      <c r="BX98" s="158">
        <v>0.11357362589502466</v>
      </c>
      <c r="BY98" s="158">
        <v>0.20385827103721954</v>
      </c>
      <c r="BZ98" s="158">
        <v>0.51779431413182142</v>
      </c>
      <c r="CA98" s="158"/>
      <c r="CB98" s="158"/>
      <c r="CC98" s="158"/>
      <c r="CD98" s="158"/>
      <c r="CE98" s="158"/>
      <c r="CF98" s="158"/>
      <c r="CG98" s="158"/>
      <c r="CH98" s="158"/>
      <c r="CI98" s="158"/>
      <c r="CJ98" s="158"/>
      <c r="CK98" s="158"/>
      <c r="CL98" s="158"/>
      <c r="CM98" s="158"/>
      <c r="CN98" s="158"/>
      <c r="CO98" s="158"/>
      <c r="CP98" s="158"/>
      <c r="CQ98" s="158"/>
      <c r="CR98" s="158"/>
      <c r="CS98" s="158"/>
      <c r="CT98" s="158"/>
      <c r="CU98" s="158"/>
      <c r="CV98" s="158"/>
      <c r="CW98" s="158"/>
      <c r="CX98" s="158"/>
      <c r="CY98" s="158"/>
      <c r="CZ98" s="158"/>
      <c r="DA98" s="158"/>
      <c r="DB98" s="158"/>
      <c r="DC98" s="158"/>
      <c r="DD98" s="158"/>
      <c r="DE98" s="158"/>
      <c r="DF98" s="158"/>
      <c r="DG98" s="158"/>
      <c r="DH98" s="158"/>
      <c r="DI98" s="158"/>
      <c r="DJ98" s="158"/>
      <c r="DK98" s="158"/>
      <c r="DL98" s="158"/>
      <c r="DM98" s="158"/>
      <c r="DN98" s="158"/>
      <c r="DO98" s="158"/>
      <c r="DP98" s="158"/>
      <c r="DQ98" s="158"/>
      <c r="DR98" s="158"/>
      <c r="DS98" s="158"/>
      <c r="DT98" s="158"/>
      <c r="DU98" s="158"/>
      <c r="DV98" s="158"/>
      <c r="DW98" s="158"/>
      <c r="DX98" s="158"/>
      <c r="DY98" s="158"/>
      <c r="DZ98" s="158"/>
      <c r="EA98" s="158"/>
      <c r="EB98" s="158"/>
      <c r="EC98" s="158"/>
      <c r="ED98" s="158"/>
      <c r="EE98" s="158"/>
      <c r="EF98" s="158"/>
      <c r="EG98" s="158"/>
      <c r="EH98" s="158"/>
      <c r="EI98" s="158"/>
      <c r="EJ98" s="158"/>
      <c r="EK98" s="158"/>
      <c r="EL98" s="158"/>
      <c r="EM98" s="158"/>
      <c r="EN98" s="158"/>
      <c r="EO98" s="158"/>
      <c r="EP98" s="158"/>
      <c r="EQ98" s="158"/>
      <c r="ER98" s="158"/>
      <c r="ES98" s="158"/>
      <c r="ET98" s="158"/>
      <c r="EU98" s="158"/>
      <c r="EV98" s="158"/>
      <c r="EW98" s="158"/>
      <c r="EX98" s="158"/>
      <c r="EY98" s="158"/>
      <c r="EZ98" s="158"/>
      <c r="FA98" s="158"/>
      <c r="FB98" s="158"/>
      <c r="FC98" s="158"/>
      <c r="FD98" s="158"/>
      <c r="FE98" s="158"/>
      <c r="FF98" s="158"/>
      <c r="FG98" s="158"/>
      <c r="FH98" s="158"/>
      <c r="FI98" s="158"/>
      <c r="FJ98" s="158"/>
      <c r="FK98" s="158"/>
      <c r="FL98" s="158"/>
      <c r="FM98" s="158"/>
      <c r="FN98" s="158"/>
      <c r="FO98" s="158"/>
      <c r="FP98" s="158"/>
      <c r="FQ98" s="158">
        <v>8.8279622849063794E-2</v>
      </c>
      <c r="FR98" s="158">
        <v>0.16607977230767662</v>
      </c>
      <c r="FS98" s="158">
        <v>0.17522628255380138</v>
      </c>
      <c r="FT98" s="158">
        <v>0.16116657862939979</v>
      </c>
      <c r="FU98" s="158">
        <v>0.14041768837343124</v>
      </c>
      <c r="FV98" s="158">
        <v>8.9707615034585006E-2</v>
      </c>
      <c r="FW98" s="158">
        <v>0.10332206074616525</v>
      </c>
      <c r="FX98" s="158">
        <v>0.21178332379266038</v>
      </c>
      <c r="FY98" s="158">
        <v>0.39104608379650968</v>
      </c>
      <c r="FZ98" s="158">
        <v>1.5763607736061145</v>
      </c>
      <c r="GA98" s="158"/>
      <c r="GB98" s="158"/>
      <c r="GC98" s="158"/>
      <c r="GD98" s="160"/>
      <c r="GE98" s="160"/>
      <c r="GF98" s="160"/>
      <c r="GG98" s="160"/>
      <c r="GH98" s="160"/>
      <c r="GI98" s="160"/>
      <c r="GJ98" s="160">
        <v>-2.0986452793491425E-2</v>
      </c>
      <c r="GK98" s="160">
        <v>2.6081247980559445</v>
      </c>
      <c r="GL98" s="160">
        <v>12.789687676679293</v>
      </c>
      <c r="GM98" s="157"/>
      <c r="GN98" s="160"/>
      <c r="GO98" s="160"/>
      <c r="GP98" s="144"/>
    </row>
    <row r="99" spans="1:198" x14ac:dyDescent="0.25">
      <c r="A99" s="159" t="s">
        <v>550</v>
      </c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>
        <v>17.693686270891096</v>
      </c>
      <c r="AR99" s="158">
        <v>2.441311844536592E-3</v>
      </c>
      <c r="AS99" s="158">
        <v>5.025477295283981E-2</v>
      </c>
      <c r="AT99" s="158">
        <v>0.45229295657555796</v>
      </c>
      <c r="AU99" s="158">
        <v>0.14843540511639713</v>
      </c>
      <c r="AV99" s="158">
        <v>8.6159958860279898E-2</v>
      </c>
      <c r="AW99" s="158">
        <v>1.6557830206855043E-2</v>
      </c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>
        <v>46.015622280879086</v>
      </c>
      <c r="BL99" s="158"/>
      <c r="BM99" s="158"/>
      <c r="BN99" s="158"/>
      <c r="BO99" s="158"/>
      <c r="BP99" s="158"/>
      <c r="BQ99" s="158"/>
      <c r="BR99" s="158"/>
      <c r="BS99" s="158"/>
      <c r="BT99" s="158"/>
      <c r="BU99" s="158"/>
      <c r="BV99" s="158"/>
      <c r="BW99" s="158"/>
      <c r="BX99" s="158"/>
      <c r="BY99" s="158"/>
      <c r="BZ99" s="158"/>
      <c r="CA99" s="158"/>
      <c r="CB99" s="158"/>
      <c r="CC99" s="158"/>
      <c r="CD99" s="158"/>
      <c r="CE99" s="158"/>
      <c r="CF99" s="158"/>
      <c r="CG99" s="158"/>
      <c r="CH99" s="158"/>
      <c r="CI99" s="158"/>
      <c r="CJ99" s="158"/>
      <c r="CK99" s="158"/>
      <c r="CL99" s="158"/>
      <c r="CM99" s="158"/>
      <c r="CN99" s="158"/>
      <c r="CO99" s="158"/>
      <c r="CP99" s="158"/>
      <c r="CQ99" s="158"/>
      <c r="CR99" s="158"/>
      <c r="CS99" s="158"/>
      <c r="CT99" s="158"/>
      <c r="CU99" s="158"/>
      <c r="CV99" s="158"/>
      <c r="CW99" s="158"/>
      <c r="CX99" s="158"/>
      <c r="CY99" s="158"/>
      <c r="CZ99" s="158"/>
      <c r="DA99" s="158"/>
      <c r="DB99" s="158"/>
      <c r="DC99" s="158"/>
      <c r="DD99" s="158"/>
      <c r="DE99" s="158"/>
      <c r="DF99" s="158"/>
      <c r="DG99" s="158"/>
      <c r="DH99" s="158"/>
      <c r="DI99" s="158"/>
      <c r="DJ99" s="158"/>
      <c r="DK99" s="158"/>
      <c r="DL99" s="158"/>
      <c r="DM99" s="158"/>
      <c r="DN99" s="158"/>
      <c r="DO99" s="158"/>
      <c r="DP99" s="158"/>
      <c r="DQ99" s="158"/>
      <c r="DR99" s="158"/>
      <c r="DS99" s="158"/>
      <c r="DT99" s="158"/>
      <c r="DU99" s="158"/>
      <c r="DV99" s="158"/>
      <c r="DW99" s="158"/>
      <c r="DX99" s="158"/>
      <c r="DY99" s="158"/>
      <c r="DZ99" s="158"/>
      <c r="EA99" s="158"/>
      <c r="EB99" s="158"/>
      <c r="EC99" s="158"/>
      <c r="ED99" s="158"/>
      <c r="EE99" s="158"/>
      <c r="EF99" s="158"/>
      <c r="EG99" s="158"/>
      <c r="EH99" s="158"/>
      <c r="EI99" s="158"/>
      <c r="EJ99" s="158"/>
      <c r="EK99" s="158"/>
      <c r="EL99" s="158"/>
      <c r="EM99" s="158"/>
      <c r="EN99" s="158"/>
      <c r="EO99" s="158"/>
      <c r="EP99" s="158"/>
      <c r="EQ99" s="158"/>
      <c r="ER99" s="158"/>
      <c r="ES99" s="158"/>
      <c r="ET99" s="158"/>
      <c r="EU99" s="158"/>
      <c r="EV99" s="158"/>
      <c r="EW99" s="158"/>
      <c r="EX99" s="158"/>
      <c r="EY99" s="158"/>
      <c r="EZ99" s="158"/>
      <c r="FA99" s="158"/>
      <c r="FB99" s="158"/>
      <c r="FC99" s="158"/>
      <c r="FD99" s="158"/>
      <c r="FE99" s="158"/>
      <c r="FF99" s="158"/>
      <c r="FG99" s="158"/>
      <c r="FH99" s="158"/>
      <c r="FI99" s="158"/>
      <c r="FJ99" s="158"/>
      <c r="FK99" s="158"/>
      <c r="FL99" s="158"/>
      <c r="FM99" s="158"/>
      <c r="FN99" s="158"/>
      <c r="FO99" s="158"/>
      <c r="FP99" s="158"/>
      <c r="FQ99" s="158"/>
      <c r="FR99" s="158"/>
      <c r="FS99" s="158"/>
      <c r="FT99" s="158"/>
      <c r="FU99" s="158"/>
      <c r="FV99" s="158"/>
      <c r="FW99" s="158"/>
      <c r="FX99" s="158"/>
      <c r="FY99" s="158"/>
      <c r="FZ99" s="158"/>
      <c r="GA99" s="158"/>
      <c r="GB99" s="158"/>
      <c r="GC99" s="158"/>
      <c r="GD99" s="160"/>
      <c r="GE99" s="160"/>
      <c r="GF99" s="160"/>
      <c r="GG99" s="160"/>
      <c r="GH99" s="160"/>
      <c r="GI99" s="160"/>
      <c r="GJ99" s="160"/>
      <c r="GK99" s="160">
        <v>9.9999999855550258E-7</v>
      </c>
      <c r="GL99" s="160">
        <v>64.465451787326643</v>
      </c>
      <c r="GM99" s="157"/>
      <c r="GN99" s="160"/>
      <c r="GO99" s="160"/>
      <c r="GP99" s="144"/>
    </row>
    <row r="100" spans="1:198" x14ac:dyDescent="0.25">
      <c r="A100" s="159" t="s">
        <v>551</v>
      </c>
      <c r="B100" s="158">
        <v>1.4924451949679383E-3</v>
      </c>
      <c r="C100" s="158">
        <v>5.8829116471623274E-3</v>
      </c>
      <c r="D100" s="158">
        <v>2.5204417399804258E-4</v>
      </c>
      <c r="E100" s="158">
        <v>4.2323722827745814E-3</v>
      </c>
      <c r="F100" s="158">
        <v>1.6608321277354624E-2</v>
      </c>
      <c r="G100" s="158">
        <v>5.6493086370632759E-3</v>
      </c>
      <c r="H100" s="158">
        <v>2.0481708307946399E-3</v>
      </c>
      <c r="I100" s="158">
        <v>2.6084044884356183E-3</v>
      </c>
      <c r="J100" s="158">
        <v>2.3497832192247067E-4</v>
      </c>
      <c r="K100" s="158">
        <v>2.6094800199594954E-3</v>
      </c>
      <c r="L100" s="158">
        <v>6.1487252217511243E-4</v>
      </c>
      <c r="M100" s="158">
        <v>1.623428542401761E-3</v>
      </c>
      <c r="N100" s="158"/>
      <c r="O100" s="158"/>
      <c r="P100" s="158"/>
      <c r="Q100" s="158">
        <v>0.1740896004449182</v>
      </c>
      <c r="R100" s="158">
        <v>4.942343164304119E-3</v>
      </c>
      <c r="S100" s="158"/>
      <c r="T100" s="158">
        <v>1.3729993127010536</v>
      </c>
      <c r="U100" s="158">
        <v>0.29198567830952088</v>
      </c>
      <c r="V100" s="158">
        <v>3.1516783572754156E-2</v>
      </c>
      <c r="W100" s="158">
        <v>4.9157708807270779E-2</v>
      </c>
      <c r="X100" s="158">
        <v>0.10893181602471216</v>
      </c>
      <c r="Y100" s="158">
        <v>2.5909145874870178E-2</v>
      </c>
      <c r="Z100" s="158">
        <v>4.8345281427499144E-2</v>
      </c>
      <c r="AA100" s="158">
        <v>3.5769345515973328E-3</v>
      </c>
      <c r="AB100" s="158"/>
      <c r="AC100" s="158">
        <v>1.2688499755926727E-3</v>
      </c>
      <c r="AD100" s="158">
        <v>0.11178981447171134</v>
      </c>
      <c r="AE100" s="158">
        <v>0.14826123367373695</v>
      </c>
      <c r="AF100" s="158"/>
      <c r="AG100" s="158"/>
      <c r="AH100" s="158">
        <v>5.6047940412300969E-2</v>
      </c>
      <c r="AI100" s="158">
        <v>0.16505771412940834</v>
      </c>
      <c r="AJ100" s="158">
        <v>1.6444951821375</v>
      </c>
      <c r="AK100" s="158">
        <v>0.50776649040753141</v>
      </c>
      <c r="AL100" s="158">
        <v>2.740027500397527E-2</v>
      </c>
      <c r="AM100" s="158">
        <v>6.8972344397114482E-3</v>
      </c>
      <c r="AN100" s="158">
        <v>1.1236405923413004</v>
      </c>
      <c r="AO100" s="158">
        <v>2.1044264410148887</v>
      </c>
      <c r="AP100" s="158">
        <v>0.17870458520753338</v>
      </c>
      <c r="AQ100" s="158"/>
      <c r="AR100" s="158"/>
      <c r="AS100" s="158"/>
      <c r="AT100" s="158"/>
      <c r="AU100" s="158"/>
      <c r="AV100" s="158"/>
      <c r="AW100" s="158"/>
      <c r="AX100" s="158">
        <v>1.9560067283512328</v>
      </c>
      <c r="AY100" s="158">
        <v>7.3553730176322514</v>
      </c>
      <c r="AZ100" s="158">
        <v>2.1928021941358889E-2</v>
      </c>
      <c r="BA100" s="158">
        <v>0.36881407231485897</v>
      </c>
      <c r="BB100" s="158">
        <v>0.19596518906804572</v>
      </c>
      <c r="BC100" s="158">
        <v>1.4703991986267429E-3</v>
      </c>
      <c r="BD100" s="158">
        <v>3.612322777753405E-4</v>
      </c>
      <c r="BE100" s="158">
        <v>0.10889373490816597</v>
      </c>
      <c r="BF100" s="158">
        <v>3.7230779785367131E-2</v>
      </c>
      <c r="BG100" s="158">
        <v>2.1552546732733206E-2</v>
      </c>
      <c r="BH100" s="158">
        <v>2.9558272270590488E-2</v>
      </c>
      <c r="BI100" s="158">
        <v>0.17679831894499121</v>
      </c>
      <c r="BJ100" s="158">
        <v>6.9403011050858346E-2</v>
      </c>
      <c r="BK100" s="158"/>
      <c r="BL100" s="158">
        <v>0.48476601919016998</v>
      </c>
      <c r="BM100" s="158"/>
      <c r="BN100" s="158"/>
      <c r="BO100" s="158">
        <v>1.3794216872639141E-2</v>
      </c>
      <c r="BP100" s="158"/>
      <c r="BQ100" s="158"/>
      <c r="BR100" s="158"/>
      <c r="BS100" s="158"/>
      <c r="BT100" s="158"/>
      <c r="BU100" s="158">
        <v>4.1246355787399235E-2</v>
      </c>
      <c r="BV100" s="158">
        <v>5.5537074518090929E-4</v>
      </c>
      <c r="BW100" s="158"/>
      <c r="BX100" s="158">
        <v>0.33806197811731775</v>
      </c>
      <c r="BY100" s="158">
        <v>0.22130647783962124</v>
      </c>
      <c r="BZ100" s="158">
        <v>4.0105883100851482E-2</v>
      </c>
      <c r="CA100" s="158"/>
      <c r="CB100" s="158"/>
      <c r="CC100" s="158"/>
      <c r="CD100" s="158"/>
      <c r="CE100" s="158"/>
      <c r="CF100" s="158"/>
      <c r="CG100" s="158"/>
      <c r="CH100" s="158"/>
      <c r="CI100" s="158"/>
      <c r="CJ100" s="158"/>
      <c r="CK100" s="158"/>
      <c r="CL100" s="158"/>
      <c r="CM100" s="158"/>
      <c r="CN100" s="158"/>
      <c r="CO100" s="158"/>
      <c r="CP100" s="158"/>
      <c r="CQ100" s="158"/>
      <c r="CR100" s="158"/>
      <c r="CS100" s="158"/>
      <c r="CT100" s="158"/>
      <c r="CU100" s="158"/>
      <c r="CV100" s="158"/>
      <c r="CW100" s="158"/>
      <c r="CX100" s="158"/>
      <c r="CY100" s="158"/>
      <c r="CZ100" s="158"/>
      <c r="DA100" s="158"/>
      <c r="DB100" s="158"/>
      <c r="DC100" s="158"/>
      <c r="DD100" s="158"/>
      <c r="DE100" s="158"/>
      <c r="DF100" s="158"/>
      <c r="DG100" s="158"/>
      <c r="DH100" s="158"/>
      <c r="DI100" s="158"/>
      <c r="DJ100" s="158"/>
      <c r="DK100" s="158"/>
      <c r="DL100" s="158"/>
      <c r="DM100" s="158"/>
      <c r="DN100" s="158"/>
      <c r="DO100" s="158"/>
      <c r="DP100" s="158"/>
      <c r="DQ100" s="158"/>
      <c r="DR100" s="158"/>
      <c r="DS100" s="158"/>
      <c r="DT100" s="158"/>
      <c r="DU100" s="158"/>
      <c r="DV100" s="158"/>
      <c r="DW100" s="158"/>
      <c r="DX100" s="158"/>
      <c r="DY100" s="158"/>
      <c r="DZ100" s="158"/>
      <c r="EA100" s="158"/>
      <c r="EB100" s="158"/>
      <c r="EC100" s="158"/>
      <c r="ED100" s="158"/>
      <c r="EE100" s="158"/>
      <c r="EF100" s="158"/>
      <c r="EG100" s="158"/>
      <c r="EH100" s="158"/>
      <c r="EI100" s="158"/>
      <c r="EJ100" s="158"/>
      <c r="EK100" s="158"/>
      <c r="EL100" s="158"/>
      <c r="EM100" s="158"/>
      <c r="EN100" s="158"/>
      <c r="EO100" s="158"/>
      <c r="EP100" s="158"/>
      <c r="EQ100" s="158"/>
      <c r="ER100" s="158"/>
      <c r="ES100" s="158"/>
      <c r="ET100" s="158"/>
      <c r="EU100" s="158"/>
      <c r="EV100" s="158"/>
      <c r="EW100" s="158"/>
      <c r="EX100" s="158"/>
      <c r="EY100" s="158"/>
      <c r="EZ100" s="158"/>
      <c r="FA100" s="158"/>
      <c r="FB100" s="158"/>
      <c r="FC100" s="158"/>
      <c r="FD100" s="158"/>
      <c r="FE100" s="158"/>
      <c r="FF100" s="158"/>
      <c r="FG100" s="158"/>
      <c r="FH100" s="158"/>
      <c r="FI100" s="158"/>
      <c r="FJ100" s="158"/>
      <c r="FK100" s="158"/>
      <c r="FL100" s="158"/>
      <c r="FM100" s="158"/>
      <c r="FN100" s="158"/>
      <c r="FO100" s="158"/>
      <c r="FP100" s="158"/>
      <c r="FQ100" s="158">
        <v>4.7169539995082742E-2</v>
      </c>
      <c r="FR100" s="158">
        <v>7.0351929462353094E-2</v>
      </c>
      <c r="FS100" s="158">
        <v>3.1234855970917273E-2</v>
      </c>
      <c r="FT100" s="158">
        <v>2.7053835068293144E-2</v>
      </c>
      <c r="FU100" s="158">
        <v>9.1699258932080932E-2</v>
      </c>
      <c r="FV100" s="158">
        <v>0.14834960873346129</v>
      </c>
      <c r="FW100" s="158">
        <v>0.11862223116077066</v>
      </c>
      <c r="FX100" s="158">
        <v>4.4371455934058709E-2</v>
      </c>
      <c r="FY100" s="158">
        <v>2.0165218824312107E-2</v>
      </c>
      <c r="FZ100" s="158">
        <v>2.369088075893128E-2</v>
      </c>
      <c r="GA100" s="158"/>
      <c r="GB100" s="158"/>
      <c r="GC100" s="158"/>
      <c r="GD100" s="160"/>
      <c r="GE100" s="160"/>
      <c r="GF100" s="160"/>
      <c r="GG100" s="160"/>
      <c r="GH100" s="160"/>
      <c r="GI100" s="160"/>
      <c r="GJ100" s="160"/>
      <c r="GK100" s="160">
        <v>69.112067264942738</v>
      </c>
      <c r="GL100" s="160">
        <v>89.44903540194575</v>
      </c>
      <c r="GM100" s="157"/>
      <c r="GN100" s="160"/>
      <c r="GO100" s="160"/>
      <c r="GP100" s="144"/>
    </row>
    <row r="101" spans="1:198" x14ac:dyDescent="0.25">
      <c r="A101" s="159" t="s">
        <v>1374</v>
      </c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58"/>
      <c r="BD101" s="158"/>
      <c r="BE101" s="158"/>
      <c r="BF101" s="158"/>
      <c r="BG101" s="158"/>
      <c r="BH101" s="158"/>
      <c r="BI101" s="158"/>
      <c r="BJ101" s="158"/>
      <c r="BK101" s="158"/>
      <c r="BL101" s="158"/>
      <c r="BM101" s="158"/>
      <c r="BN101" s="158"/>
      <c r="BO101" s="158"/>
      <c r="BP101" s="158"/>
      <c r="BQ101" s="158"/>
      <c r="BR101" s="158"/>
      <c r="BS101" s="158"/>
      <c r="BT101" s="158"/>
      <c r="BU101" s="158"/>
      <c r="BV101" s="158"/>
      <c r="BW101" s="158"/>
      <c r="BX101" s="158"/>
      <c r="BY101" s="158"/>
      <c r="BZ101" s="158"/>
      <c r="CA101" s="158"/>
      <c r="CB101" s="158"/>
      <c r="CC101" s="158"/>
      <c r="CD101" s="158"/>
      <c r="CE101" s="158"/>
      <c r="CF101" s="158"/>
      <c r="CG101" s="158"/>
      <c r="CH101" s="158"/>
      <c r="CI101" s="158"/>
      <c r="CJ101" s="158"/>
      <c r="CK101" s="158"/>
      <c r="CL101" s="158"/>
      <c r="CM101" s="158"/>
      <c r="CN101" s="158"/>
      <c r="CO101" s="158"/>
      <c r="CP101" s="158"/>
      <c r="CQ101" s="158"/>
      <c r="CR101" s="158"/>
      <c r="CS101" s="158"/>
      <c r="CT101" s="158"/>
      <c r="CU101" s="158"/>
      <c r="CV101" s="158"/>
      <c r="CW101" s="158"/>
      <c r="CX101" s="158"/>
      <c r="CY101" s="158"/>
      <c r="CZ101" s="158"/>
      <c r="DA101" s="158"/>
      <c r="DB101" s="158"/>
      <c r="DC101" s="158"/>
      <c r="DD101" s="158"/>
      <c r="DE101" s="158"/>
      <c r="DF101" s="158"/>
      <c r="DG101" s="158"/>
      <c r="DH101" s="158"/>
      <c r="DI101" s="158"/>
      <c r="DJ101" s="158"/>
      <c r="DK101" s="158"/>
      <c r="DL101" s="158"/>
      <c r="DM101" s="158"/>
      <c r="DN101" s="158"/>
      <c r="DO101" s="158"/>
      <c r="DP101" s="158"/>
      <c r="DQ101" s="158"/>
      <c r="DR101" s="158"/>
      <c r="DS101" s="158"/>
      <c r="DT101" s="158"/>
      <c r="DU101" s="158"/>
      <c r="DV101" s="158"/>
      <c r="DW101" s="158"/>
      <c r="DX101" s="158"/>
      <c r="DY101" s="158"/>
      <c r="DZ101" s="158"/>
      <c r="EA101" s="158"/>
      <c r="EB101" s="158"/>
      <c r="EC101" s="158"/>
      <c r="ED101" s="158"/>
      <c r="EE101" s="158"/>
      <c r="EF101" s="158"/>
      <c r="EG101" s="158"/>
      <c r="EH101" s="158"/>
      <c r="EI101" s="158"/>
      <c r="EJ101" s="158"/>
      <c r="EK101" s="158"/>
      <c r="EL101" s="158"/>
      <c r="EM101" s="158"/>
      <c r="EN101" s="158"/>
      <c r="EO101" s="158"/>
      <c r="EP101" s="158"/>
      <c r="EQ101" s="158"/>
      <c r="ER101" s="158"/>
      <c r="ES101" s="158"/>
      <c r="ET101" s="158"/>
      <c r="EU101" s="158"/>
      <c r="EV101" s="158"/>
      <c r="EW101" s="158"/>
      <c r="EX101" s="158"/>
      <c r="EY101" s="158"/>
      <c r="EZ101" s="158"/>
      <c r="FA101" s="158"/>
      <c r="FB101" s="158"/>
      <c r="FC101" s="158"/>
      <c r="FD101" s="158"/>
      <c r="FE101" s="158"/>
      <c r="FF101" s="158"/>
      <c r="FG101" s="158"/>
      <c r="FH101" s="158"/>
      <c r="FI101" s="158"/>
      <c r="FJ101" s="158"/>
      <c r="FK101" s="158"/>
      <c r="FL101" s="158"/>
      <c r="FM101" s="158"/>
      <c r="FN101" s="158"/>
      <c r="FO101" s="158"/>
      <c r="FP101" s="158"/>
      <c r="FQ101" s="158">
        <v>0.35664620309346468</v>
      </c>
      <c r="FR101" s="158">
        <v>0.53175011794757809</v>
      </c>
      <c r="FS101" s="158">
        <v>0.23621889359791551</v>
      </c>
      <c r="FT101" s="158">
        <v>0.20461147500687943</v>
      </c>
      <c r="FU101" s="158">
        <v>0.69289036063260012</v>
      </c>
      <c r="FV101" s="158">
        <v>0.17230759013209701</v>
      </c>
      <c r="FW101" s="158">
        <v>0.13778445724843677</v>
      </c>
      <c r="FX101" s="158">
        <v>5.1543998629657549E-2</v>
      </c>
      <c r="FY101" s="158"/>
      <c r="FZ101" s="158"/>
      <c r="GA101" s="158"/>
      <c r="GB101" s="158"/>
      <c r="GC101" s="158"/>
      <c r="GD101" s="160"/>
      <c r="GE101" s="160"/>
      <c r="GF101" s="160"/>
      <c r="GG101" s="160"/>
      <c r="GH101" s="160"/>
      <c r="GI101" s="160"/>
      <c r="GJ101" s="160"/>
      <c r="GK101" s="160"/>
      <c r="GL101" s="160">
        <v>2.3837530962886295</v>
      </c>
      <c r="GM101" s="157"/>
      <c r="GN101" s="160"/>
      <c r="GO101" s="160"/>
      <c r="GP101" s="144"/>
    </row>
    <row r="102" spans="1:198" x14ac:dyDescent="0.25">
      <c r="A102" s="159" t="s">
        <v>326</v>
      </c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>
        <v>105.82831066257131</v>
      </c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58"/>
      <c r="BD102" s="158"/>
      <c r="BE102" s="158"/>
      <c r="BF102" s="158"/>
      <c r="BG102" s="158"/>
      <c r="BH102" s="158"/>
      <c r="BI102" s="158"/>
      <c r="BJ102" s="158"/>
      <c r="BK102" s="158"/>
      <c r="BL102" s="158"/>
      <c r="BM102" s="158"/>
      <c r="BN102" s="158"/>
      <c r="BO102" s="158"/>
      <c r="BP102" s="158"/>
      <c r="BQ102" s="158"/>
      <c r="BR102" s="158"/>
      <c r="BS102" s="158"/>
      <c r="BT102" s="158"/>
      <c r="BU102" s="158"/>
      <c r="BV102" s="158"/>
      <c r="BW102" s="158"/>
      <c r="BX102" s="158"/>
      <c r="BY102" s="158"/>
      <c r="BZ102" s="158"/>
      <c r="CA102" s="158"/>
      <c r="CB102" s="158"/>
      <c r="CC102" s="158"/>
      <c r="CD102" s="158"/>
      <c r="CE102" s="158"/>
      <c r="CF102" s="158"/>
      <c r="CG102" s="158"/>
      <c r="CH102" s="158"/>
      <c r="CI102" s="158"/>
      <c r="CJ102" s="158"/>
      <c r="CK102" s="158"/>
      <c r="CL102" s="158"/>
      <c r="CM102" s="158"/>
      <c r="CN102" s="158"/>
      <c r="CO102" s="158"/>
      <c r="CP102" s="158"/>
      <c r="CQ102" s="158"/>
      <c r="CR102" s="158"/>
      <c r="CS102" s="158"/>
      <c r="CT102" s="158"/>
      <c r="CU102" s="158"/>
      <c r="CV102" s="158"/>
      <c r="CW102" s="158"/>
      <c r="CX102" s="158"/>
      <c r="CY102" s="158"/>
      <c r="CZ102" s="158"/>
      <c r="DA102" s="158"/>
      <c r="DB102" s="158"/>
      <c r="DC102" s="158"/>
      <c r="DD102" s="158"/>
      <c r="DE102" s="158"/>
      <c r="DF102" s="158"/>
      <c r="DG102" s="158"/>
      <c r="DH102" s="158"/>
      <c r="DI102" s="158"/>
      <c r="DJ102" s="158"/>
      <c r="DK102" s="158"/>
      <c r="DL102" s="158"/>
      <c r="DM102" s="158"/>
      <c r="DN102" s="158"/>
      <c r="DO102" s="158"/>
      <c r="DP102" s="158"/>
      <c r="DQ102" s="158"/>
      <c r="DR102" s="158"/>
      <c r="DS102" s="158"/>
      <c r="DT102" s="158"/>
      <c r="DU102" s="158"/>
      <c r="DV102" s="158"/>
      <c r="DW102" s="158"/>
      <c r="DX102" s="158"/>
      <c r="DY102" s="158"/>
      <c r="DZ102" s="158"/>
      <c r="EA102" s="158"/>
      <c r="EB102" s="158"/>
      <c r="EC102" s="158"/>
      <c r="ED102" s="158"/>
      <c r="EE102" s="158"/>
      <c r="EF102" s="158"/>
      <c r="EG102" s="158"/>
      <c r="EH102" s="158"/>
      <c r="EI102" s="158"/>
      <c r="EJ102" s="158"/>
      <c r="EK102" s="158"/>
      <c r="EL102" s="158"/>
      <c r="EM102" s="158"/>
      <c r="EN102" s="158"/>
      <c r="EO102" s="158"/>
      <c r="EP102" s="158"/>
      <c r="EQ102" s="158"/>
      <c r="ER102" s="158"/>
      <c r="ES102" s="158"/>
      <c r="ET102" s="158"/>
      <c r="EU102" s="158"/>
      <c r="EV102" s="158"/>
      <c r="EW102" s="158"/>
      <c r="EX102" s="158"/>
      <c r="EY102" s="158"/>
      <c r="EZ102" s="158"/>
      <c r="FA102" s="158"/>
      <c r="FB102" s="158"/>
      <c r="FC102" s="158"/>
      <c r="FD102" s="158"/>
      <c r="FE102" s="158"/>
      <c r="FF102" s="158"/>
      <c r="FG102" s="158"/>
      <c r="FH102" s="158"/>
      <c r="FI102" s="158"/>
      <c r="FJ102" s="158"/>
      <c r="FK102" s="158"/>
      <c r="FL102" s="158"/>
      <c r="FM102" s="158"/>
      <c r="FN102" s="158"/>
      <c r="FO102" s="158"/>
      <c r="FP102" s="158"/>
      <c r="FQ102" s="158"/>
      <c r="FR102" s="158"/>
      <c r="FS102" s="158"/>
      <c r="FT102" s="158"/>
      <c r="FU102" s="158"/>
      <c r="FV102" s="158"/>
      <c r="FW102" s="158"/>
      <c r="FX102" s="158"/>
      <c r="FY102" s="158"/>
      <c r="FZ102" s="158"/>
      <c r="GA102" s="158"/>
      <c r="GB102" s="158"/>
      <c r="GC102" s="158"/>
      <c r="GD102" s="160"/>
      <c r="GE102" s="160"/>
      <c r="GF102" s="160"/>
      <c r="GG102" s="160"/>
      <c r="GH102" s="160"/>
      <c r="GI102" s="160"/>
      <c r="GJ102" s="160"/>
      <c r="GK102" s="160"/>
      <c r="GL102" s="160">
        <v>105.82831066257131</v>
      </c>
      <c r="GM102" s="157"/>
      <c r="GN102" s="160"/>
      <c r="GO102" s="160"/>
      <c r="GP102" s="144"/>
    </row>
    <row r="103" spans="1:198" x14ac:dyDescent="0.25">
      <c r="A103" s="159" t="s">
        <v>411</v>
      </c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>
        <v>4.2835851381934985E-2</v>
      </c>
      <c r="Q103" s="158">
        <v>1.4339835771409329E-2</v>
      </c>
      <c r="R103" s="158">
        <v>6.8768239395609041E-4</v>
      </c>
      <c r="S103" s="158"/>
      <c r="T103" s="158">
        <v>0.11385327920672882</v>
      </c>
      <c r="U103" s="158">
        <v>4.1314851245970813E-2</v>
      </c>
      <c r="V103" s="158">
        <v>8.5378706577077815E-2</v>
      </c>
      <c r="W103" s="158">
        <v>1.7478902497373587E-4</v>
      </c>
      <c r="X103" s="158">
        <v>8.1186281068078964E-4</v>
      </c>
      <c r="Y103" s="158">
        <v>9.3090112382648155E-5</v>
      </c>
      <c r="Z103" s="158">
        <v>1.6890673478174285E-3</v>
      </c>
      <c r="AA103" s="158"/>
      <c r="AB103" s="158"/>
      <c r="AC103" s="158">
        <v>4.2850567882540233E-4</v>
      </c>
      <c r="AD103" s="158">
        <v>5.2976649291561258E-3</v>
      </c>
      <c r="AE103" s="158">
        <v>4.2457750947637206E-3</v>
      </c>
      <c r="AF103" s="158">
        <v>1.8201058125836935E-3</v>
      </c>
      <c r="AG103" s="158"/>
      <c r="AH103" s="158">
        <v>2.3965596194859867E-2</v>
      </c>
      <c r="AI103" s="158">
        <v>4.0436416878778185E-5</v>
      </c>
      <c r="AJ103" s="158">
        <v>1.7899014716432873E-4</v>
      </c>
      <c r="AK103" s="158"/>
      <c r="AL103" s="158"/>
      <c r="AM103" s="158"/>
      <c r="AN103" s="158">
        <v>4.1838056812529816E-3</v>
      </c>
      <c r="AO103" s="158">
        <v>0.16151661</v>
      </c>
      <c r="AP103" s="158">
        <v>3.3589749587077129E-3</v>
      </c>
      <c r="AQ103" s="158">
        <v>3.7454811000000001</v>
      </c>
      <c r="AR103" s="158">
        <v>4.844336088569815E-3</v>
      </c>
      <c r="AS103" s="158">
        <v>9.9721389867969037E-2</v>
      </c>
      <c r="AT103" s="158">
        <v>0.89749250881172071</v>
      </c>
      <c r="AU103" s="158">
        <v>0.55021421876271759</v>
      </c>
      <c r="AV103" s="158"/>
      <c r="AW103" s="158">
        <v>8.2260146469023229E-2</v>
      </c>
      <c r="AX103" s="158">
        <v>0.39894990000000008</v>
      </c>
      <c r="AY103" s="158">
        <v>0.61972800000000006</v>
      </c>
      <c r="AZ103" s="158">
        <v>7.7466000000000007E-2</v>
      </c>
      <c r="BA103" s="158">
        <v>3.170614838383066E-4</v>
      </c>
      <c r="BB103" s="158">
        <v>3.8880960574422933E-3</v>
      </c>
      <c r="BC103" s="158"/>
      <c r="BD103" s="158"/>
      <c r="BE103" s="158"/>
      <c r="BF103" s="158">
        <v>7.4445418605024948E-5</v>
      </c>
      <c r="BG103" s="158">
        <v>8.6236045390078518E-4</v>
      </c>
      <c r="BH103" s="158">
        <v>1.542224919773291E-6</v>
      </c>
      <c r="BI103" s="158">
        <v>3.4747799467042105E-5</v>
      </c>
      <c r="BJ103" s="158">
        <v>3.5293076777182131E-2</v>
      </c>
      <c r="BK103" s="158">
        <v>0.11619900000000012</v>
      </c>
      <c r="BL103" s="158">
        <v>1.5639916984495631E-4</v>
      </c>
      <c r="BM103" s="158">
        <v>9.1245698997519636E-2</v>
      </c>
      <c r="BN103" s="158"/>
      <c r="BO103" s="158">
        <v>9.6172730090674996E-5</v>
      </c>
      <c r="BP103" s="158"/>
      <c r="BQ103" s="158"/>
      <c r="BR103" s="158"/>
      <c r="BS103" s="158"/>
      <c r="BT103" s="158">
        <v>1E-10</v>
      </c>
      <c r="BU103" s="158">
        <v>1.0344464550219911E-3</v>
      </c>
      <c r="BV103" s="158">
        <v>6.6932613084053931E-5</v>
      </c>
      <c r="BW103" s="158"/>
      <c r="BX103" s="158">
        <v>6.2363372583683751E-3</v>
      </c>
      <c r="BY103" s="158">
        <v>9.6374871950299767E-3</v>
      </c>
      <c r="BZ103" s="158">
        <v>2.1505224578559974E-2</v>
      </c>
      <c r="CA103" s="158"/>
      <c r="CB103" s="158"/>
      <c r="CC103" s="158"/>
      <c r="CD103" s="158"/>
      <c r="CE103" s="158"/>
      <c r="CF103" s="158"/>
      <c r="CG103" s="158"/>
      <c r="CH103" s="158"/>
      <c r="CI103" s="158"/>
      <c r="CJ103" s="158"/>
      <c r="CK103" s="158"/>
      <c r="CL103" s="158"/>
      <c r="CM103" s="158"/>
      <c r="CN103" s="158"/>
      <c r="CO103" s="158"/>
      <c r="CP103" s="158"/>
      <c r="CQ103" s="158"/>
      <c r="CR103" s="158"/>
      <c r="CS103" s="158"/>
      <c r="CT103" s="158"/>
      <c r="CU103" s="158"/>
      <c r="CV103" s="158"/>
      <c r="CW103" s="158"/>
      <c r="CX103" s="158"/>
      <c r="CY103" s="158"/>
      <c r="CZ103" s="158"/>
      <c r="DA103" s="158"/>
      <c r="DB103" s="158"/>
      <c r="DC103" s="158"/>
      <c r="DD103" s="158"/>
      <c r="DE103" s="158"/>
      <c r="DF103" s="158"/>
      <c r="DG103" s="158"/>
      <c r="DH103" s="158"/>
      <c r="DI103" s="158"/>
      <c r="DJ103" s="158"/>
      <c r="DK103" s="158"/>
      <c r="DL103" s="158"/>
      <c r="DM103" s="158"/>
      <c r="DN103" s="158"/>
      <c r="DO103" s="158"/>
      <c r="DP103" s="158"/>
      <c r="DQ103" s="158"/>
      <c r="DR103" s="158"/>
      <c r="DS103" s="158"/>
      <c r="DT103" s="158"/>
      <c r="DU103" s="158"/>
      <c r="DV103" s="158"/>
      <c r="DW103" s="158"/>
      <c r="DX103" s="158"/>
      <c r="DY103" s="158"/>
      <c r="DZ103" s="158"/>
      <c r="EA103" s="158"/>
      <c r="EB103" s="158"/>
      <c r="EC103" s="158"/>
      <c r="ED103" s="158"/>
      <c r="EE103" s="158"/>
      <c r="EF103" s="158"/>
      <c r="EG103" s="158"/>
      <c r="EH103" s="158"/>
      <c r="EI103" s="158"/>
      <c r="EJ103" s="158"/>
      <c r="EK103" s="158"/>
      <c r="EL103" s="158"/>
      <c r="EM103" s="158"/>
      <c r="EN103" s="158"/>
      <c r="EO103" s="158"/>
      <c r="EP103" s="158"/>
      <c r="EQ103" s="158"/>
      <c r="ER103" s="158"/>
      <c r="ES103" s="158"/>
      <c r="ET103" s="158"/>
      <c r="EU103" s="158"/>
      <c r="EV103" s="158"/>
      <c r="EW103" s="158"/>
      <c r="EX103" s="158"/>
      <c r="EY103" s="158"/>
      <c r="EZ103" s="158"/>
      <c r="FA103" s="158"/>
      <c r="FB103" s="158"/>
      <c r="FC103" s="158"/>
      <c r="FD103" s="158"/>
      <c r="FE103" s="158"/>
      <c r="FF103" s="158"/>
      <c r="FG103" s="158"/>
      <c r="FH103" s="158"/>
      <c r="FI103" s="158"/>
      <c r="FJ103" s="158"/>
      <c r="FK103" s="158"/>
      <c r="FL103" s="158"/>
      <c r="FM103" s="158"/>
      <c r="FN103" s="158"/>
      <c r="FO103" s="158"/>
      <c r="FP103" s="158"/>
      <c r="FQ103" s="158"/>
      <c r="FR103" s="158"/>
      <c r="FS103" s="158"/>
      <c r="FT103" s="158"/>
      <c r="FU103" s="158"/>
      <c r="FV103" s="158">
        <v>1.7353639171111114E-3</v>
      </c>
      <c r="FW103" s="158">
        <v>1.3875307770220384E-3</v>
      </c>
      <c r="FX103" s="158">
        <v>5.1894650082291325E-4</v>
      </c>
      <c r="FY103" s="158">
        <v>1.0642555931212355E-4</v>
      </c>
      <c r="FZ103" s="158">
        <v>1.2503324573181381E-4</v>
      </c>
      <c r="GA103" s="158"/>
      <c r="GB103" s="158"/>
      <c r="GC103" s="158"/>
      <c r="GD103" s="160"/>
      <c r="GE103" s="160"/>
      <c r="GF103" s="160"/>
      <c r="GG103" s="160"/>
      <c r="GH103" s="160"/>
      <c r="GI103" s="160"/>
      <c r="GJ103" s="160"/>
      <c r="GK103" s="160">
        <v>9.9999999999999995E-7</v>
      </c>
      <c r="GL103" s="160">
        <v>7.2728964100999995</v>
      </c>
      <c r="GM103" s="157"/>
      <c r="GN103" s="160"/>
      <c r="GO103" s="160"/>
      <c r="GP103" s="144"/>
    </row>
    <row r="104" spans="1:198" x14ac:dyDescent="0.25">
      <c r="A104" s="159" t="s">
        <v>1352</v>
      </c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>
        <v>1.8531080919811065E-6</v>
      </c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>
        <v>1.697709874015622E-3</v>
      </c>
      <c r="AR104" s="158"/>
      <c r="AS104" s="158"/>
      <c r="AT104" s="158"/>
      <c r="AU104" s="158"/>
      <c r="AV104" s="158"/>
      <c r="AW104" s="158"/>
      <c r="AX104" s="158">
        <v>1.5228360910711061E-4</v>
      </c>
      <c r="AY104" s="158"/>
      <c r="AZ104" s="158">
        <v>2.9497790290068702</v>
      </c>
      <c r="BA104" s="158"/>
      <c r="BB104" s="158">
        <v>1.3512797266212424</v>
      </c>
      <c r="BC104" s="158"/>
      <c r="BD104" s="158"/>
      <c r="BE104" s="158">
        <v>0.57778211457055206</v>
      </c>
      <c r="BF104" s="158">
        <v>0.7276121604883613</v>
      </c>
      <c r="BG104" s="158">
        <v>3.1765137977037488</v>
      </c>
      <c r="BH104" s="158">
        <v>0.24160094904246746</v>
      </c>
      <c r="BI104" s="158"/>
      <c r="BJ104" s="158">
        <v>0.18962934035053039</v>
      </c>
      <c r="BK104" s="158"/>
      <c r="BL104" s="158"/>
      <c r="BM104" s="158"/>
      <c r="BN104" s="158"/>
      <c r="BO104" s="158"/>
      <c r="BP104" s="158"/>
      <c r="BQ104" s="158"/>
      <c r="BR104" s="158"/>
      <c r="BS104" s="158"/>
      <c r="BT104" s="158"/>
      <c r="BU104" s="158"/>
      <c r="BV104" s="158"/>
      <c r="BW104" s="158"/>
      <c r="BX104" s="158"/>
      <c r="BY104" s="158"/>
      <c r="BZ104" s="158">
        <v>4.7117316325903189E-3</v>
      </c>
      <c r="CA104" s="158"/>
      <c r="CB104" s="158"/>
      <c r="CC104" s="158"/>
      <c r="CD104" s="158"/>
      <c r="CE104" s="158"/>
      <c r="CF104" s="158"/>
      <c r="CG104" s="158"/>
      <c r="CH104" s="158"/>
      <c r="CI104" s="158"/>
      <c r="CJ104" s="158"/>
      <c r="CK104" s="158"/>
      <c r="CL104" s="158"/>
      <c r="CM104" s="158"/>
      <c r="CN104" s="158"/>
      <c r="CO104" s="158"/>
      <c r="CP104" s="158"/>
      <c r="CQ104" s="158"/>
      <c r="CR104" s="158"/>
      <c r="CS104" s="158"/>
      <c r="CT104" s="158"/>
      <c r="CU104" s="158"/>
      <c r="CV104" s="158"/>
      <c r="CW104" s="158"/>
      <c r="CX104" s="158"/>
      <c r="CY104" s="158"/>
      <c r="CZ104" s="158"/>
      <c r="DA104" s="158"/>
      <c r="DB104" s="158"/>
      <c r="DC104" s="158"/>
      <c r="DD104" s="158"/>
      <c r="DE104" s="158"/>
      <c r="DF104" s="158"/>
      <c r="DG104" s="158"/>
      <c r="DH104" s="158"/>
      <c r="DI104" s="158"/>
      <c r="DJ104" s="158"/>
      <c r="DK104" s="158"/>
      <c r="DL104" s="158"/>
      <c r="DM104" s="158"/>
      <c r="DN104" s="158"/>
      <c r="DO104" s="158"/>
      <c r="DP104" s="158"/>
      <c r="DQ104" s="158"/>
      <c r="DR104" s="158"/>
      <c r="DS104" s="158"/>
      <c r="DT104" s="158"/>
      <c r="DU104" s="158"/>
      <c r="DV104" s="158"/>
      <c r="DW104" s="158"/>
      <c r="DX104" s="158"/>
      <c r="DY104" s="158"/>
      <c r="DZ104" s="158"/>
      <c r="EA104" s="158"/>
      <c r="EB104" s="158"/>
      <c r="EC104" s="158"/>
      <c r="ED104" s="158"/>
      <c r="EE104" s="158"/>
      <c r="EF104" s="158"/>
      <c r="EG104" s="158"/>
      <c r="EH104" s="158"/>
      <c r="EI104" s="158"/>
      <c r="EJ104" s="158"/>
      <c r="EK104" s="158"/>
      <c r="EL104" s="158"/>
      <c r="EM104" s="158"/>
      <c r="EN104" s="158"/>
      <c r="EO104" s="158"/>
      <c r="EP104" s="158"/>
      <c r="EQ104" s="158"/>
      <c r="ER104" s="158"/>
      <c r="ES104" s="158"/>
      <c r="ET104" s="158"/>
      <c r="EU104" s="158"/>
      <c r="EV104" s="158"/>
      <c r="EW104" s="158"/>
      <c r="EX104" s="158"/>
      <c r="EY104" s="158"/>
      <c r="EZ104" s="158"/>
      <c r="FA104" s="158"/>
      <c r="FB104" s="158"/>
      <c r="FC104" s="158"/>
      <c r="FD104" s="158"/>
      <c r="FE104" s="158"/>
      <c r="FF104" s="158"/>
      <c r="FG104" s="158"/>
      <c r="FH104" s="158"/>
      <c r="FI104" s="158"/>
      <c r="FJ104" s="158"/>
      <c r="FK104" s="158"/>
      <c r="FL104" s="158"/>
      <c r="FM104" s="158"/>
      <c r="FN104" s="158"/>
      <c r="FO104" s="158"/>
      <c r="FP104" s="158"/>
      <c r="FQ104" s="158"/>
      <c r="FR104" s="158"/>
      <c r="FS104" s="158"/>
      <c r="FT104" s="158"/>
      <c r="FU104" s="158"/>
      <c r="FV104" s="158"/>
      <c r="FW104" s="158"/>
      <c r="FX104" s="158"/>
      <c r="FY104" s="158"/>
      <c r="FZ104" s="158"/>
      <c r="GA104" s="158"/>
      <c r="GB104" s="158"/>
      <c r="GC104" s="158"/>
      <c r="GD104" s="160"/>
      <c r="GE104" s="160"/>
      <c r="GF104" s="160"/>
      <c r="GG104" s="160"/>
      <c r="GH104" s="160"/>
      <c r="GI104" s="160"/>
      <c r="GJ104" s="160">
        <v>0.72338391534279844</v>
      </c>
      <c r="GK104" s="160">
        <v>183.29347311211708</v>
      </c>
      <c r="GL104" s="160">
        <v>193.23761772346745</v>
      </c>
      <c r="GM104" s="157"/>
      <c r="GN104" s="160"/>
      <c r="GO104" s="160"/>
      <c r="GP104" s="144"/>
    </row>
    <row r="105" spans="1:198" x14ac:dyDescent="0.25">
      <c r="A105" s="159" t="s">
        <v>587</v>
      </c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>
        <v>1.0783068823318734E-2</v>
      </c>
      <c r="Q105" s="158"/>
      <c r="R105" s="158">
        <v>3.1366936091333735E-8</v>
      </c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>
        <v>1.399355217612693E-2</v>
      </c>
      <c r="AO105" s="158"/>
      <c r="AP105" s="158">
        <v>5.0229845802801339E-4</v>
      </c>
      <c r="AQ105" s="158">
        <v>8.5007814436225022E-3</v>
      </c>
      <c r="AR105" s="158"/>
      <c r="AS105" s="158"/>
      <c r="AT105" s="158"/>
      <c r="AU105" s="158"/>
      <c r="AV105" s="158"/>
      <c r="AW105" s="158"/>
      <c r="AX105" s="158">
        <v>7.6177423673103191E-5</v>
      </c>
      <c r="AY105" s="158">
        <v>42.640143247708771</v>
      </c>
      <c r="AZ105" s="158">
        <v>7.4319835334444919</v>
      </c>
      <c r="BA105" s="158">
        <v>2.3860741317052994</v>
      </c>
      <c r="BB105" s="158">
        <v>1.0957572775665578</v>
      </c>
      <c r="BC105" s="158">
        <v>2.7308353579121994E-2</v>
      </c>
      <c r="BD105" s="158">
        <v>6.7088303468157209E-3</v>
      </c>
      <c r="BE105" s="158">
        <v>1.6834670502872837</v>
      </c>
      <c r="BF105" s="158">
        <v>0.13186009155792244</v>
      </c>
      <c r="BG105" s="158">
        <v>0.1422767157853051</v>
      </c>
      <c r="BH105" s="158">
        <v>5.9814926447961742E-2</v>
      </c>
      <c r="BI105" s="158"/>
      <c r="BJ105" s="158">
        <v>8.9684358222853394E-2</v>
      </c>
      <c r="BK105" s="158"/>
      <c r="BL105" s="158"/>
      <c r="BM105" s="158"/>
      <c r="BN105" s="158"/>
      <c r="BO105" s="158"/>
      <c r="BP105" s="158"/>
      <c r="BQ105" s="158"/>
      <c r="BR105" s="158"/>
      <c r="BS105" s="158"/>
      <c r="BT105" s="158"/>
      <c r="BU105" s="158"/>
      <c r="BV105" s="158"/>
      <c r="BW105" s="158"/>
      <c r="BX105" s="158">
        <v>4.4737553680192299</v>
      </c>
      <c r="BY105" s="158"/>
      <c r="BZ105" s="158">
        <v>1.960153979964332E-3</v>
      </c>
      <c r="CA105" s="158"/>
      <c r="CB105" s="158"/>
      <c r="CC105" s="158"/>
      <c r="CD105" s="158"/>
      <c r="CE105" s="158"/>
      <c r="CF105" s="158"/>
      <c r="CG105" s="158"/>
      <c r="CH105" s="158"/>
      <c r="CI105" s="158"/>
      <c r="CJ105" s="158"/>
      <c r="CK105" s="158"/>
      <c r="CL105" s="158"/>
      <c r="CM105" s="158"/>
      <c r="CN105" s="158"/>
      <c r="CO105" s="158"/>
      <c r="CP105" s="158"/>
      <c r="CQ105" s="158"/>
      <c r="CR105" s="158"/>
      <c r="CS105" s="158"/>
      <c r="CT105" s="158"/>
      <c r="CU105" s="158"/>
      <c r="CV105" s="158"/>
      <c r="CW105" s="158"/>
      <c r="CX105" s="158"/>
      <c r="CY105" s="158"/>
      <c r="CZ105" s="158"/>
      <c r="DA105" s="158"/>
      <c r="DB105" s="158"/>
      <c r="DC105" s="158"/>
      <c r="DD105" s="158"/>
      <c r="DE105" s="158"/>
      <c r="DF105" s="158"/>
      <c r="DG105" s="158"/>
      <c r="DH105" s="158"/>
      <c r="DI105" s="158"/>
      <c r="DJ105" s="158"/>
      <c r="DK105" s="158"/>
      <c r="DL105" s="158"/>
      <c r="DM105" s="158"/>
      <c r="DN105" s="158"/>
      <c r="DO105" s="158"/>
      <c r="DP105" s="158"/>
      <c r="DQ105" s="158"/>
      <c r="DR105" s="158"/>
      <c r="DS105" s="158"/>
      <c r="DT105" s="158"/>
      <c r="DU105" s="158"/>
      <c r="DV105" s="158"/>
      <c r="DW105" s="158"/>
      <c r="DX105" s="158"/>
      <c r="DY105" s="158"/>
      <c r="DZ105" s="158"/>
      <c r="EA105" s="158"/>
      <c r="EB105" s="158"/>
      <c r="EC105" s="158"/>
      <c r="ED105" s="158"/>
      <c r="EE105" s="158"/>
      <c r="EF105" s="158"/>
      <c r="EG105" s="158"/>
      <c r="EH105" s="158"/>
      <c r="EI105" s="158"/>
      <c r="EJ105" s="158"/>
      <c r="EK105" s="158"/>
      <c r="EL105" s="158"/>
      <c r="EM105" s="158"/>
      <c r="EN105" s="158"/>
      <c r="EO105" s="158"/>
      <c r="EP105" s="158"/>
      <c r="EQ105" s="158"/>
      <c r="ER105" s="158"/>
      <c r="ES105" s="158"/>
      <c r="ET105" s="158"/>
      <c r="EU105" s="158"/>
      <c r="EV105" s="158"/>
      <c r="EW105" s="158"/>
      <c r="EX105" s="158"/>
      <c r="EY105" s="158"/>
      <c r="EZ105" s="158"/>
      <c r="FA105" s="158"/>
      <c r="FB105" s="158"/>
      <c r="FC105" s="158"/>
      <c r="FD105" s="158"/>
      <c r="FE105" s="158"/>
      <c r="FF105" s="158"/>
      <c r="FG105" s="158"/>
      <c r="FH105" s="158"/>
      <c r="FI105" s="158"/>
      <c r="FJ105" s="158"/>
      <c r="FK105" s="158"/>
      <c r="FL105" s="158"/>
      <c r="FM105" s="158"/>
      <c r="FN105" s="158"/>
      <c r="FO105" s="158"/>
      <c r="FP105" s="158"/>
      <c r="FQ105" s="158"/>
      <c r="FR105" s="158"/>
      <c r="FS105" s="158"/>
      <c r="FT105" s="158"/>
      <c r="FU105" s="158"/>
      <c r="FV105" s="158"/>
      <c r="FW105" s="158"/>
      <c r="FX105" s="158"/>
      <c r="FY105" s="158"/>
      <c r="FZ105" s="158"/>
      <c r="GA105" s="158"/>
      <c r="GB105" s="158"/>
      <c r="GC105" s="158"/>
      <c r="GD105" s="160"/>
      <c r="GE105" s="160"/>
      <c r="GF105" s="160"/>
      <c r="GG105" s="160"/>
      <c r="GH105" s="160"/>
      <c r="GI105" s="160"/>
      <c r="GJ105" s="160">
        <v>0.75062168666966456</v>
      </c>
      <c r="GK105" s="160">
        <v>158.81477700496831</v>
      </c>
      <c r="GL105" s="160">
        <v>219.77004863998127</v>
      </c>
      <c r="GM105" s="157"/>
      <c r="GN105" s="160"/>
      <c r="GO105" s="160"/>
      <c r="GP105" s="144"/>
    </row>
    <row r="106" spans="1:198" x14ac:dyDescent="0.25">
      <c r="A106" s="159" t="s">
        <v>563</v>
      </c>
      <c r="B106" s="158">
        <v>0.12318583858652432</v>
      </c>
      <c r="C106" s="158">
        <v>0.4780722068682533</v>
      </c>
      <c r="D106" s="158">
        <v>2.0586756875809534E-2</v>
      </c>
      <c r="E106" s="158">
        <v>0.35573942300236933</v>
      </c>
      <c r="F106" s="158">
        <v>1.3864316673531316</v>
      </c>
      <c r="G106" s="158">
        <v>0.46610801828257864</v>
      </c>
      <c r="H106" s="158">
        <v>0.16731015471687494</v>
      </c>
      <c r="I106" s="158">
        <v>0.21452746259489819</v>
      </c>
      <c r="J106" s="158">
        <v>1.9457289763050608E-2</v>
      </c>
      <c r="K106" s="158">
        <v>0.21455444886606762</v>
      </c>
      <c r="L106" s="158">
        <v>5.057516031663619E-2</v>
      </c>
      <c r="M106" s="158">
        <v>0.13378444468754294</v>
      </c>
      <c r="N106" s="158">
        <v>0.40892376042864192</v>
      </c>
      <c r="O106" s="158">
        <v>4.7127312349652881E-2</v>
      </c>
      <c r="P106" s="158">
        <v>0.28852421437786691</v>
      </c>
      <c r="Q106" s="158">
        <v>9.6587081072896708E-2</v>
      </c>
      <c r="R106" s="158">
        <v>4.6319383426880545E-3</v>
      </c>
      <c r="S106" s="158"/>
      <c r="T106" s="158">
        <v>0.76686763254853463</v>
      </c>
      <c r="U106" s="158">
        <v>0.27295977872241006</v>
      </c>
      <c r="V106" s="158">
        <v>0.65352294374329467</v>
      </c>
      <c r="W106" s="158">
        <v>1.3379054651259362E-3</v>
      </c>
      <c r="X106" s="158">
        <v>6.2143243347546877E-3</v>
      </c>
      <c r="Y106" s="158">
        <v>7.1254914388730662E-4</v>
      </c>
      <c r="Z106" s="158">
        <v>1.292880051221907E-2</v>
      </c>
      <c r="AA106" s="158"/>
      <c r="AB106" s="158"/>
      <c r="AC106" s="158">
        <v>3.2799547318497261E-3</v>
      </c>
      <c r="AD106" s="158">
        <v>4.0550457113591704E-2</v>
      </c>
      <c r="AE106" s="158">
        <v>3.2498869444654924E-2</v>
      </c>
      <c r="AF106" s="158">
        <v>1.3931821601093738E-2</v>
      </c>
      <c r="AG106" s="158"/>
      <c r="AH106" s="158">
        <v>0.18344230782752124</v>
      </c>
      <c r="AI106" s="158">
        <v>3.0951659087495435E-4</v>
      </c>
      <c r="AJ106" s="158">
        <v>3.6718248582499356E-2</v>
      </c>
      <c r="AK106" s="158"/>
      <c r="AL106" s="158"/>
      <c r="AM106" s="158"/>
      <c r="AN106" s="158">
        <v>0.85827080126416955</v>
      </c>
      <c r="AO106" s="158">
        <v>5.5692006069923139E-3</v>
      </c>
      <c r="AP106" s="158">
        <v>0.68906406006240828</v>
      </c>
      <c r="AQ106" s="158">
        <v>4.1760365848103964</v>
      </c>
      <c r="AR106" s="158">
        <v>4.5668380064833425E-2</v>
      </c>
      <c r="AS106" s="158">
        <v>0.94009049946580869</v>
      </c>
      <c r="AT106" s="158">
        <v>8.4608144951922721</v>
      </c>
      <c r="AU106" s="158">
        <v>5.1869630017659469</v>
      </c>
      <c r="AV106" s="158"/>
      <c r="AW106" s="158">
        <v>0.7754803887368803</v>
      </c>
      <c r="AX106" s="158">
        <v>24.661797045616812</v>
      </c>
      <c r="AY106" s="158">
        <v>0.37384297974636049</v>
      </c>
      <c r="AZ106" s="158">
        <v>0.20322054654360786</v>
      </c>
      <c r="BA106" s="158">
        <v>6.5042364420331553E-2</v>
      </c>
      <c r="BB106" s="158">
        <v>0.79760858243628241</v>
      </c>
      <c r="BC106" s="158"/>
      <c r="BD106" s="158"/>
      <c r="BE106" s="158"/>
      <c r="BF106" s="158">
        <v>1.5271820429634764E-2</v>
      </c>
      <c r="BG106" s="158">
        <v>0.17690563428039047</v>
      </c>
      <c r="BH106" s="158">
        <v>3.163738276742771E-4</v>
      </c>
      <c r="BI106" s="158">
        <v>7.1282043103429709E-3</v>
      </c>
      <c r="BJ106" s="158">
        <v>7.2400631368611501</v>
      </c>
      <c r="BK106" s="158">
        <v>0.68397074944354808</v>
      </c>
      <c r="BL106" s="158">
        <v>6.3631982220204775E-2</v>
      </c>
      <c r="BM106" s="158">
        <v>18.718249640852537</v>
      </c>
      <c r="BN106" s="158"/>
      <c r="BO106" s="158">
        <v>3.9128477838245614E-2</v>
      </c>
      <c r="BP106" s="158">
        <v>0.29135053538783567</v>
      </c>
      <c r="BQ106" s="158">
        <v>0.97590631163137609</v>
      </c>
      <c r="BR106" s="158">
        <v>0.17550645085118782</v>
      </c>
      <c r="BS106" s="158">
        <v>0.16164906431441206</v>
      </c>
      <c r="BT106" s="158"/>
      <c r="BU106" s="158">
        <v>0.42087102187925035</v>
      </c>
      <c r="BV106" s="158">
        <v>2.7231953020840888E-2</v>
      </c>
      <c r="BW106" s="158"/>
      <c r="BX106" s="158">
        <v>2.5372928893234428</v>
      </c>
      <c r="BY106" s="158">
        <v>3.9210720520418119</v>
      </c>
      <c r="BZ106" s="158">
        <v>8.7495353676173551</v>
      </c>
      <c r="CA106" s="158"/>
      <c r="CB106" s="158"/>
      <c r="CC106" s="158"/>
      <c r="CD106" s="158"/>
      <c r="CE106" s="158"/>
      <c r="CF106" s="158"/>
      <c r="CG106" s="158"/>
      <c r="CH106" s="158"/>
      <c r="CI106" s="158"/>
      <c r="CJ106" s="158"/>
      <c r="CK106" s="158"/>
      <c r="CL106" s="158"/>
      <c r="CM106" s="158"/>
      <c r="CN106" s="158"/>
      <c r="CO106" s="158"/>
      <c r="CP106" s="158"/>
      <c r="CQ106" s="158"/>
      <c r="CR106" s="158"/>
      <c r="CS106" s="158"/>
      <c r="CT106" s="158"/>
      <c r="CU106" s="158"/>
      <c r="CV106" s="158"/>
      <c r="CW106" s="158"/>
      <c r="CX106" s="158"/>
      <c r="CY106" s="158"/>
      <c r="CZ106" s="158"/>
      <c r="DA106" s="158"/>
      <c r="DB106" s="158"/>
      <c r="DC106" s="158"/>
      <c r="DD106" s="158"/>
      <c r="DE106" s="158"/>
      <c r="DF106" s="158"/>
      <c r="DG106" s="158"/>
      <c r="DH106" s="158"/>
      <c r="DI106" s="158"/>
      <c r="DJ106" s="158"/>
      <c r="DK106" s="158"/>
      <c r="DL106" s="158"/>
      <c r="DM106" s="158"/>
      <c r="DN106" s="158"/>
      <c r="DO106" s="158"/>
      <c r="DP106" s="158"/>
      <c r="DQ106" s="158"/>
      <c r="DR106" s="158"/>
      <c r="DS106" s="158"/>
      <c r="DT106" s="158"/>
      <c r="DU106" s="158"/>
      <c r="DV106" s="158"/>
      <c r="DW106" s="158"/>
      <c r="DX106" s="158"/>
      <c r="DY106" s="158"/>
      <c r="DZ106" s="158"/>
      <c r="EA106" s="158"/>
      <c r="EB106" s="158"/>
      <c r="EC106" s="158"/>
      <c r="ED106" s="158"/>
      <c r="EE106" s="158"/>
      <c r="EF106" s="158"/>
      <c r="EG106" s="158"/>
      <c r="EH106" s="158"/>
      <c r="EI106" s="158"/>
      <c r="EJ106" s="158"/>
      <c r="EK106" s="158"/>
      <c r="EL106" s="158"/>
      <c r="EM106" s="158"/>
      <c r="EN106" s="158"/>
      <c r="EO106" s="158"/>
      <c r="EP106" s="158"/>
      <c r="EQ106" s="158"/>
      <c r="ER106" s="158"/>
      <c r="ES106" s="158"/>
      <c r="ET106" s="158"/>
      <c r="EU106" s="158"/>
      <c r="EV106" s="158"/>
      <c r="EW106" s="158"/>
      <c r="EX106" s="158"/>
      <c r="EY106" s="158"/>
      <c r="EZ106" s="158"/>
      <c r="FA106" s="158"/>
      <c r="FB106" s="158"/>
      <c r="FC106" s="158"/>
      <c r="FD106" s="158"/>
      <c r="FE106" s="158"/>
      <c r="FF106" s="158"/>
      <c r="FG106" s="158"/>
      <c r="FH106" s="158"/>
      <c r="FI106" s="158"/>
      <c r="FJ106" s="158"/>
      <c r="FK106" s="158"/>
      <c r="FL106" s="158"/>
      <c r="FM106" s="158"/>
      <c r="FN106" s="158"/>
      <c r="FO106" s="158"/>
      <c r="FP106" s="158"/>
      <c r="FQ106" s="158">
        <v>0.16251599226639704</v>
      </c>
      <c r="FR106" s="158">
        <v>0.24240425307465346</v>
      </c>
      <c r="FS106" s="158">
        <v>0.10761286189604148</v>
      </c>
      <c r="FT106" s="158">
        <v>9.320727209032563E-2</v>
      </c>
      <c r="FU106" s="158">
        <v>0.31603039962347862</v>
      </c>
      <c r="FV106" s="158">
        <v>0.12726545512208104</v>
      </c>
      <c r="FW106" s="158">
        <v>0.10175660222759957</v>
      </c>
      <c r="FX106" s="158">
        <v>3.8057701880297196E-2</v>
      </c>
      <c r="FY106" s="158">
        <v>7.8048743026919937E-3</v>
      </c>
      <c r="FZ106" s="158">
        <v>9.1694962460323222E-3</v>
      </c>
      <c r="GA106" s="158"/>
      <c r="GB106" s="158"/>
      <c r="GC106" s="158"/>
      <c r="GD106" s="160"/>
      <c r="GE106" s="160"/>
      <c r="GF106" s="160"/>
      <c r="GG106" s="160"/>
      <c r="GH106" s="160"/>
      <c r="GI106" s="160"/>
      <c r="GJ106" s="160">
        <v>1.4625621497336088</v>
      </c>
      <c r="GK106" s="160">
        <v>106.44136507225305</v>
      </c>
      <c r="GL106" s="160">
        <v>207.05570501642836</v>
      </c>
      <c r="GM106" s="157"/>
      <c r="GN106" s="160"/>
      <c r="GO106" s="160"/>
      <c r="GP106" s="144"/>
    </row>
    <row r="107" spans="1:198" x14ac:dyDescent="0.25">
      <c r="A107" s="159" t="s">
        <v>759</v>
      </c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>
        <v>5.1293652839174353</v>
      </c>
      <c r="W107" s="158">
        <v>3.9582600665286745E-2</v>
      </c>
      <c r="X107" s="158">
        <v>8.2724745294357069E-2</v>
      </c>
      <c r="Y107" s="158"/>
      <c r="Z107" s="158">
        <v>6.7703281656031067E-3</v>
      </c>
      <c r="AA107" s="158"/>
      <c r="AB107" s="158"/>
      <c r="AC107" s="158">
        <v>0.11248537669096362</v>
      </c>
      <c r="AD107" s="158">
        <v>0.66681890801843668</v>
      </c>
      <c r="AE107" s="158"/>
      <c r="AF107" s="158">
        <v>1.0662881497469894E-2</v>
      </c>
      <c r="AG107" s="158"/>
      <c r="AH107" s="158">
        <v>0.51966952935289745</v>
      </c>
      <c r="AI107" s="158">
        <v>5.547559132471108E-5</v>
      </c>
      <c r="AJ107" s="158"/>
      <c r="AK107" s="158"/>
      <c r="AL107" s="158"/>
      <c r="AM107" s="158"/>
      <c r="AN107" s="158"/>
      <c r="AO107" s="158">
        <v>4.7873690900474358E-2</v>
      </c>
      <c r="AP107" s="158"/>
      <c r="AQ107" s="158"/>
      <c r="AR107" s="158"/>
      <c r="AS107" s="158"/>
      <c r="AT107" s="158"/>
      <c r="AU107" s="158">
        <v>4.6470958551124448E-3</v>
      </c>
      <c r="AV107" s="158"/>
      <c r="AW107" s="158"/>
      <c r="AX107" s="158"/>
      <c r="AY107" s="158"/>
      <c r="AZ107" s="158"/>
      <c r="BA107" s="158"/>
      <c r="BB107" s="158">
        <v>2.2394161578560539E-2</v>
      </c>
      <c r="BC107" s="158"/>
      <c r="BD107" s="158"/>
      <c r="BE107" s="158"/>
      <c r="BF107" s="158"/>
      <c r="BG107" s="158"/>
      <c r="BH107" s="158"/>
      <c r="BI107" s="158"/>
      <c r="BJ107" s="158">
        <v>0.12473398425409742</v>
      </c>
      <c r="BK107" s="158">
        <v>0.11398022250847219</v>
      </c>
      <c r="BL107" s="158"/>
      <c r="BM107" s="158"/>
      <c r="BN107" s="158"/>
      <c r="BO107" s="158">
        <v>2.0746828445025325</v>
      </c>
      <c r="BP107" s="158">
        <v>6.9709970387324205E-3</v>
      </c>
      <c r="BQ107" s="158">
        <v>2.3312244264553309E-2</v>
      </c>
      <c r="BR107" s="158">
        <v>4.2234854768338952E-3</v>
      </c>
      <c r="BS107" s="158">
        <v>3.8910159254163831E-3</v>
      </c>
      <c r="BT107" s="158"/>
      <c r="BU107" s="158">
        <v>1.0087980579690431E-2</v>
      </c>
      <c r="BV107" s="158">
        <v>1.7063160826362778E-2</v>
      </c>
      <c r="BW107" s="158"/>
      <c r="BX107" s="158">
        <v>1.6847936669639072</v>
      </c>
      <c r="BY107" s="158">
        <v>1.0042672981739686</v>
      </c>
      <c r="BZ107" s="158">
        <v>1.6161394642456979</v>
      </c>
      <c r="CA107" s="158"/>
      <c r="CB107" s="158"/>
      <c r="CC107" s="158"/>
      <c r="CD107" s="158"/>
      <c r="CE107" s="158"/>
      <c r="CF107" s="158"/>
      <c r="CG107" s="158"/>
      <c r="CH107" s="158"/>
      <c r="CI107" s="158"/>
      <c r="CJ107" s="158"/>
      <c r="CK107" s="158"/>
      <c r="CL107" s="158"/>
      <c r="CM107" s="158"/>
      <c r="CN107" s="158"/>
      <c r="CO107" s="158"/>
      <c r="CP107" s="158"/>
      <c r="CQ107" s="158"/>
      <c r="CR107" s="158"/>
      <c r="CS107" s="158"/>
      <c r="CT107" s="158"/>
      <c r="CU107" s="158"/>
      <c r="CV107" s="158"/>
      <c r="CW107" s="158"/>
      <c r="CX107" s="158"/>
      <c r="CY107" s="158"/>
      <c r="CZ107" s="158"/>
      <c r="DA107" s="158"/>
      <c r="DB107" s="158"/>
      <c r="DC107" s="158"/>
      <c r="DD107" s="158"/>
      <c r="DE107" s="158"/>
      <c r="DF107" s="158"/>
      <c r="DG107" s="158"/>
      <c r="DH107" s="158"/>
      <c r="DI107" s="158"/>
      <c r="DJ107" s="158"/>
      <c r="DK107" s="158"/>
      <c r="DL107" s="158"/>
      <c r="DM107" s="158"/>
      <c r="DN107" s="158"/>
      <c r="DO107" s="158"/>
      <c r="DP107" s="158"/>
      <c r="DQ107" s="158"/>
      <c r="DR107" s="158"/>
      <c r="DS107" s="158"/>
      <c r="DT107" s="158"/>
      <c r="DU107" s="158"/>
      <c r="DV107" s="158"/>
      <c r="DW107" s="158"/>
      <c r="DX107" s="158"/>
      <c r="DY107" s="158"/>
      <c r="DZ107" s="158"/>
      <c r="EA107" s="158"/>
      <c r="EB107" s="158"/>
      <c r="EC107" s="158"/>
      <c r="ED107" s="158"/>
      <c r="EE107" s="158"/>
      <c r="EF107" s="158"/>
      <c r="EG107" s="158"/>
      <c r="EH107" s="158"/>
      <c r="EI107" s="158"/>
      <c r="EJ107" s="158"/>
      <c r="EK107" s="158"/>
      <c r="EL107" s="158"/>
      <c r="EM107" s="158"/>
      <c r="EN107" s="158"/>
      <c r="EO107" s="158"/>
      <c r="EP107" s="158"/>
      <c r="EQ107" s="158"/>
      <c r="ER107" s="158"/>
      <c r="ES107" s="158"/>
      <c r="ET107" s="158"/>
      <c r="EU107" s="158"/>
      <c r="EV107" s="158"/>
      <c r="EW107" s="158"/>
      <c r="EX107" s="158"/>
      <c r="EY107" s="158"/>
      <c r="EZ107" s="158"/>
      <c r="FA107" s="158"/>
      <c r="FB107" s="158"/>
      <c r="FC107" s="158"/>
      <c r="FD107" s="158"/>
      <c r="FE107" s="158"/>
      <c r="FF107" s="158"/>
      <c r="FG107" s="158"/>
      <c r="FH107" s="158"/>
      <c r="FI107" s="158"/>
      <c r="FJ107" s="158"/>
      <c r="FK107" s="158"/>
      <c r="FL107" s="158"/>
      <c r="FM107" s="158"/>
      <c r="FN107" s="158"/>
      <c r="FO107" s="158"/>
      <c r="FP107" s="158"/>
      <c r="FQ107" s="158">
        <v>3.2761620232577737</v>
      </c>
      <c r="FR107" s="158">
        <v>4.7009097712959926</v>
      </c>
      <c r="FS107" s="158">
        <v>5.5014829598763688</v>
      </c>
      <c r="FT107" s="158">
        <v>6.182433949791994</v>
      </c>
      <c r="FU107" s="158">
        <v>6.7039599666328122</v>
      </c>
      <c r="FV107" s="158">
        <v>7.4922904890166349</v>
      </c>
      <c r="FW107" s="158">
        <v>7.5216602788634281</v>
      </c>
      <c r="FX107" s="158">
        <v>9.8279586949957753</v>
      </c>
      <c r="FY107" s="158">
        <v>10.865179490386657</v>
      </c>
      <c r="FZ107" s="158">
        <v>12.81016712395747</v>
      </c>
      <c r="GA107" s="158"/>
      <c r="GB107" s="158"/>
      <c r="GC107" s="158"/>
      <c r="GD107" s="160"/>
      <c r="GE107" s="160"/>
      <c r="GF107" s="160"/>
      <c r="GG107" s="160"/>
      <c r="GH107" s="160"/>
      <c r="GI107" s="160"/>
      <c r="GJ107" s="160">
        <v>-0.2937669483089636</v>
      </c>
      <c r="GK107" s="160">
        <v>6.43320596981098</v>
      </c>
      <c r="GL107" s="160">
        <v>94.348840211865109</v>
      </c>
      <c r="GM107" s="157"/>
      <c r="GN107" s="160"/>
      <c r="GO107" s="160"/>
      <c r="GP107" s="144"/>
    </row>
    <row r="108" spans="1:198" x14ac:dyDescent="0.25">
      <c r="A108" s="159" t="s">
        <v>760</v>
      </c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>
        <v>0.20676036129558498</v>
      </c>
      <c r="W108" s="158">
        <v>4.271375836300658</v>
      </c>
      <c r="X108" s="158"/>
      <c r="Y108" s="158"/>
      <c r="Z108" s="158"/>
      <c r="AA108" s="158">
        <v>3.140949192452875</v>
      </c>
      <c r="AB108" s="158"/>
      <c r="AC108" s="158">
        <v>6.538478880205731</v>
      </c>
      <c r="AD108" s="158">
        <v>5.6137460331861129E-2</v>
      </c>
      <c r="AE108" s="158"/>
      <c r="AF108" s="158"/>
      <c r="AG108" s="158"/>
      <c r="AH108" s="158">
        <v>2.1137230285966981</v>
      </c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  <c r="BC108" s="158"/>
      <c r="BD108" s="158"/>
      <c r="BE108" s="158"/>
      <c r="BF108" s="158"/>
      <c r="BG108" s="158"/>
      <c r="BH108" s="158"/>
      <c r="BI108" s="158"/>
      <c r="BJ108" s="158">
        <v>0.1656417559428458</v>
      </c>
      <c r="BK108" s="158"/>
      <c r="BL108" s="158"/>
      <c r="BM108" s="158"/>
      <c r="BN108" s="158"/>
      <c r="BO108" s="158"/>
      <c r="BP108" s="158"/>
      <c r="BQ108" s="158"/>
      <c r="BR108" s="158"/>
      <c r="BS108" s="158"/>
      <c r="BT108" s="158"/>
      <c r="BU108" s="158"/>
      <c r="BV108" s="158">
        <v>9.3844018791502829E-4</v>
      </c>
      <c r="BW108" s="158"/>
      <c r="BX108" s="158"/>
      <c r="BY108" s="158"/>
      <c r="BZ108" s="158">
        <v>0.32539346474482994</v>
      </c>
      <c r="CA108" s="158"/>
      <c r="CB108" s="158"/>
      <c r="CC108" s="158"/>
      <c r="CD108" s="158"/>
      <c r="CE108" s="158"/>
      <c r="CF108" s="158"/>
      <c r="CG108" s="158"/>
      <c r="CH108" s="158"/>
      <c r="CI108" s="158"/>
      <c r="CJ108" s="158"/>
      <c r="CK108" s="158"/>
      <c r="CL108" s="158"/>
      <c r="CM108" s="158"/>
      <c r="CN108" s="158"/>
      <c r="CO108" s="158"/>
      <c r="CP108" s="158"/>
      <c r="CQ108" s="158"/>
      <c r="CR108" s="158"/>
      <c r="CS108" s="158"/>
      <c r="CT108" s="158"/>
      <c r="CU108" s="158"/>
      <c r="CV108" s="158"/>
      <c r="CW108" s="158"/>
      <c r="CX108" s="158"/>
      <c r="CY108" s="158"/>
      <c r="CZ108" s="158"/>
      <c r="DA108" s="158"/>
      <c r="DB108" s="158"/>
      <c r="DC108" s="158"/>
      <c r="DD108" s="158"/>
      <c r="DE108" s="158"/>
      <c r="DF108" s="158"/>
      <c r="DG108" s="158"/>
      <c r="DH108" s="158"/>
      <c r="DI108" s="158"/>
      <c r="DJ108" s="158"/>
      <c r="DK108" s="158"/>
      <c r="DL108" s="158"/>
      <c r="DM108" s="158"/>
      <c r="DN108" s="158"/>
      <c r="DO108" s="158"/>
      <c r="DP108" s="158"/>
      <c r="DQ108" s="158"/>
      <c r="DR108" s="158"/>
      <c r="DS108" s="158"/>
      <c r="DT108" s="158"/>
      <c r="DU108" s="158"/>
      <c r="DV108" s="158"/>
      <c r="DW108" s="158"/>
      <c r="DX108" s="158"/>
      <c r="DY108" s="158"/>
      <c r="DZ108" s="158"/>
      <c r="EA108" s="158"/>
      <c r="EB108" s="158"/>
      <c r="EC108" s="158"/>
      <c r="ED108" s="158"/>
      <c r="EE108" s="158"/>
      <c r="EF108" s="158"/>
      <c r="EG108" s="158"/>
      <c r="EH108" s="158"/>
      <c r="EI108" s="158"/>
      <c r="EJ108" s="158"/>
      <c r="EK108" s="158"/>
      <c r="EL108" s="158"/>
      <c r="EM108" s="158"/>
      <c r="EN108" s="158"/>
      <c r="EO108" s="158"/>
      <c r="EP108" s="158"/>
      <c r="EQ108" s="158"/>
      <c r="ER108" s="158"/>
      <c r="ES108" s="158"/>
      <c r="ET108" s="158"/>
      <c r="EU108" s="158"/>
      <c r="EV108" s="158"/>
      <c r="EW108" s="158"/>
      <c r="EX108" s="158"/>
      <c r="EY108" s="158"/>
      <c r="EZ108" s="158"/>
      <c r="FA108" s="158"/>
      <c r="FB108" s="158"/>
      <c r="FC108" s="158"/>
      <c r="FD108" s="158"/>
      <c r="FE108" s="158"/>
      <c r="FF108" s="158"/>
      <c r="FG108" s="158"/>
      <c r="FH108" s="158"/>
      <c r="FI108" s="158"/>
      <c r="FJ108" s="158"/>
      <c r="FK108" s="158"/>
      <c r="FL108" s="158"/>
      <c r="FM108" s="158"/>
      <c r="FN108" s="158"/>
      <c r="FO108" s="158"/>
      <c r="FP108" s="158"/>
      <c r="FQ108" s="158">
        <v>0.68438421626300494</v>
      </c>
      <c r="FR108" s="158">
        <v>0.78878993819058363</v>
      </c>
      <c r="FS108" s="158">
        <v>0.88985627134487133</v>
      </c>
      <c r="FT108" s="158">
        <v>0.88449698239985719</v>
      </c>
      <c r="FU108" s="158">
        <v>0.94197419076076727</v>
      </c>
      <c r="FV108" s="158">
        <v>1.1494133654749614</v>
      </c>
      <c r="FW108" s="158">
        <v>1.0555443948072127</v>
      </c>
      <c r="FX108" s="158">
        <v>1.242655454167114</v>
      </c>
      <c r="FY108" s="158">
        <v>1.7081641593648913</v>
      </c>
      <c r="FZ108" s="158">
        <v>2.4044421395626996</v>
      </c>
      <c r="GA108" s="158"/>
      <c r="GB108" s="158"/>
      <c r="GC108" s="158"/>
      <c r="GD108" s="160"/>
      <c r="GE108" s="160"/>
      <c r="GF108" s="160"/>
      <c r="GG108" s="160"/>
      <c r="GH108" s="160"/>
      <c r="GI108" s="160"/>
      <c r="GJ108" s="160">
        <v>-9.1360779075746107E-2</v>
      </c>
      <c r="GK108" s="160">
        <v>5.4566191757758657</v>
      </c>
      <c r="GL108" s="160">
        <v>33.934377929095085</v>
      </c>
      <c r="GM108" s="157"/>
      <c r="GN108" s="160"/>
      <c r="GO108" s="160"/>
      <c r="GP108" s="144"/>
    </row>
    <row r="109" spans="1:198" x14ac:dyDescent="0.25">
      <c r="A109" s="159" t="s">
        <v>761</v>
      </c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>
        <v>0.32792994104875833</v>
      </c>
      <c r="W109" s="158"/>
      <c r="X109" s="158">
        <v>10.525925777016365</v>
      </c>
      <c r="Y109" s="158"/>
      <c r="Z109" s="158">
        <v>1.2215788500694729</v>
      </c>
      <c r="AA109" s="158"/>
      <c r="AB109" s="158"/>
      <c r="AC109" s="158"/>
      <c r="AD109" s="158">
        <v>2.369812595450433</v>
      </c>
      <c r="AE109" s="158"/>
      <c r="AF109" s="158">
        <v>1.7532104393078986E-2</v>
      </c>
      <c r="AG109" s="158"/>
      <c r="AH109" s="158">
        <v>0.19466492517537651</v>
      </c>
      <c r="AI109" s="158">
        <v>4.1698553484716054</v>
      </c>
      <c r="AJ109" s="158"/>
      <c r="AK109" s="158"/>
      <c r="AL109" s="158">
        <v>5.3394363712578718E-4</v>
      </c>
      <c r="AM109" s="158"/>
      <c r="AN109" s="158"/>
      <c r="AO109" s="158"/>
      <c r="AP109" s="158"/>
      <c r="AQ109" s="158"/>
      <c r="AR109" s="158"/>
      <c r="AS109" s="158"/>
      <c r="AT109" s="158"/>
      <c r="AU109" s="158">
        <v>5.6514415004460103E-3</v>
      </c>
      <c r="AV109" s="158"/>
      <c r="AW109" s="158"/>
      <c r="AX109" s="158"/>
      <c r="AY109" s="158"/>
      <c r="AZ109" s="158"/>
      <c r="BA109" s="158"/>
      <c r="BB109" s="158"/>
      <c r="BC109" s="158"/>
      <c r="BD109" s="158"/>
      <c r="BE109" s="158"/>
      <c r="BF109" s="158"/>
      <c r="BG109" s="158"/>
      <c r="BH109" s="158"/>
      <c r="BI109" s="158"/>
      <c r="BJ109" s="158">
        <v>0.25596058324382098</v>
      </c>
      <c r="BK109" s="158">
        <v>3.012728536435948E-2</v>
      </c>
      <c r="BL109" s="158"/>
      <c r="BM109" s="158"/>
      <c r="BN109" s="158"/>
      <c r="BO109" s="158">
        <v>0.10853253127361075</v>
      </c>
      <c r="BP109" s="158">
        <v>1.5315877560994737E-3</v>
      </c>
      <c r="BQ109" s="158">
        <v>5.1217352852840868E-3</v>
      </c>
      <c r="BR109" s="158">
        <v>9.2789455924431336E-4</v>
      </c>
      <c r="BS109" s="158">
        <v>8.548556100551214E-4</v>
      </c>
      <c r="BT109" s="158"/>
      <c r="BU109" s="158">
        <v>2.2160829060571983E-3</v>
      </c>
      <c r="BV109" s="158">
        <v>3.0851962494016401E-3</v>
      </c>
      <c r="BW109" s="158"/>
      <c r="BX109" s="158"/>
      <c r="BY109" s="158">
        <v>0.37973094001812474</v>
      </c>
      <c r="BZ109" s="158">
        <v>0.81139275311212411</v>
      </c>
      <c r="CA109" s="158"/>
      <c r="CB109" s="158"/>
      <c r="CC109" s="158"/>
      <c r="CD109" s="158"/>
      <c r="CE109" s="158"/>
      <c r="CF109" s="158"/>
      <c r="CG109" s="158"/>
      <c r="CH109" s="158"/>
      <c r="CI109" s="158"/>
      <c r="CJ109" s="158"/>
      <c r="CK109" s="158"/>
      <c r="CL109" s="158"/>
      <c r="CM109" s="158"/>
      <c r="CN109" s="158"/>
      <c r="CO109" s="158"/>
      <c r="CP109" s="158"/>
      <c r="CQ109" s="158"/>
      <c r="CR109" s="158"/>
      <c r="CS109" s="158"/>
      <c r="CT109" s="158"/>
      <c r="CU109" s="158"/>
      <c r="CV109" s="158"/>
      <c r="CW109" s="158"/>
      <c r="CX109" s="158"/>
      <c r="CY109" s="158"/>
      <c r="CZ109" s="158"/>
      <c r="DA109" s="158"/>
      <c r="DB109" s="158"/>
      <c r="DC109" s="158"/>
      <c r="DD109" s="158"/>
      <c r="DE109" s="158"/>
      <c r="DF109" s="158"/>
      <c r="DG109" s="158"/>
      <c r="DH109" s="158"/>
      <c r="DI109" s="158"/>
      <c r="DJ109" s="158"/>
      <c r="DK109" s="158"/>
      <c r="DL109" s="158"/>
      <c r="DM109" s="158"/>
      <c r="DN109" s="158"/>
      <c r="DO109" s="158"/>
      <c r="DP109" s="158"/>
      <c r="DQ109" s="158"/>
      <c r="DR109" s="158"/>
      <c r="DS109" s="158"/>
      <c r="DT109" s="158"/>
      <c r="DU109" s="158"/>
      <c r="DV109" s="158"/>
      <c r="DW109" s="158"/>
      <c r="DX109" s="158"/>
      <c r="DY109" s="158"/>
      <c r="DZ109" s="158"/>
      <c r="EA109" s="158"/>
      <c r="EB109" s="158"/>
      <c r="EC109" s="158"/>
      <c r="ED109" s="158"/>
      <c r="EE109" s="158"/>
      <c r="EF109" s="158"/>
      <c r="EG109" s="158"/>
      <c r="EH109" s="158"/>
      <c r="EI109" s="158"/>
      <c r="EJ109" s="158"/>
      <c r="EK109" s="158"/>
      <c r="EL109" s="158"/>
      <c r="EM109" s="158"/>
      <c r="EN109" s="158"/>
      <c r="EO109" s="158"/>
      <c r="EP109" s="158"/>
      <c r="EQ109" s="158"/>
      <c r="ER109" s="158"/>
      <c r="ES109" s="158"/>
      <c r="ET109" s="158"/>
      <c r="EU109" s="158"/>
      <c r="EV109" s="158"/>
      <c r="EW109" s="158"/>
      <c r="EX109" s="158"/>
      <c r="EY109" s="158"/>
      <c r="EZ109" s="158"/>
      <c r="FA109" s="158"/>
      <c r="FB109" s="158"/>
      <c r="FC109" s="158"/>
      <c r="FD109" s="158"/>
      <c r="FE109" s="158"/>
      <c r="FF109" s="158"/>
      <c r="FG109" s="158"/>
      <c r="FH109" s="158"/>
      <c r="FI109" s="158"/>
      <c r="FJ109" s="158"/>
      <c r="FK109" s="158"/>
      <c r="FL109" s="158"/>
      <c r="FM109" s="158"/>
      <c r="FN109" s="158"/>
      <c r="FO109" s="158"/>
      <c r="FP109" s="158"/>
      <c r="FQ109" s="158">
        <v>1.2807482272614004</v>
      </c>
      <c r="FR109" s="158">
        <v>1.6335632662195232</v>
      </c>
      <c r="FS109" s="158">
        <v>1.7675754016628911</v>
      </c>
      <c r="FT109" s="158">
        <v>1.8916278664389543</v>
      </c>
      <c r="FU109" s="158">
        <v>1.9433358815521431</v>
      </c>
      <c r="FV109" s="158">
        <v>2.1639325758294485</v>
      </c>
      <c r="FW109" s="158">
        <v>2.1793019004949339</v>
      </c>
      <c r="FX109" s="158">
        <v>2.9804174709749893</v>
      </c>
      <c r="FY109" s="158">
        <v>3.8777556129701281</v>
      </c>
      <c r="FZ109" s="158">
        <v>6.5375360804123863</v>
      </c>
      <c r="GA109" s="158"/>
      <c r="GB109" s="158"/>
      <c r="GC109" s="158"/>
      <c r="GD109" s="160"/>
      <c r="GE109" s="160"/>
      <c r="GF109" s="160"/>
      <c r="GG109" s="160"/>
      <c r="GH109" s="160"/>
      <c r="GI109" s="160"/>
      <c r="GJ109" s="160">
        <v>0.87995755799946807</v>
      </c>
      <c r="GK109" s="160">
        <v>9.2895513730046897</v>
      </c>
      <c r="GL109" s="160">
        <v>56.858269586961796</v>
      </c>
      <c r="GM109" s="157"/>
      <c r="GN109" s="160"/>
      <c r="GO109" s="160"/>
      <c r="GP109" s="144"/>
    </row>
    <row r="110" spans="1:198" x14ac:dyDescent="0.25">
      <c r="A110" s="159" t="s">
        <v>762</v>
      </c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>
        <v>4.8309097296568244E-2</v>
      </c>
      <c r="W110" s="158">
        <v>8.1223237514965671E-2</v>
      </c>
      <c r="X110" s="158">
        <v>7.4215691766806174E-2</v>
      </c>
      <c r="Y110" s="158">
        <v>4.3748111948774939</v>
      </c>
      <c r="Z110" s="158">
        <v>1.373717533791576E-2</v>
      </c>
      <c r="AA110" s="158">
        <v>6.4474444113882146E-2</v>
      </c>
      <c r="AB110" s="158"/>
      <c r="AC110" s="158">
        <v>5.5196105359773706E-2</v>
      </c>
      <c r="AD110" s="158">
        <v>2.7596719593997068</v>
      </c>
      <c r="AE110" s="158">
        <v>6.0655235921807306E-2</v>
      </c>
      <c r="AF110" s="158">
        <v>0.18084967506932781</v>
      </c>
      <c r="AG110" s="158"/>
      <c r="AH110" s="158">
        <v>2.2997125282795636</v>
      </c>
      <c r="AI110" s="158"/>
      <c r="AJ110" s="158">
        <v>2.2813196030377764E-2</v>
      </c>
      <c r="AK110" s="158"/>
      <c r="AL110" s="158"/>
      <c r="AM110" s="158"/>
      <c r="AN110" s="158"/>
      <c r="AO110" s="158"/>
      <c r="AP110" s="158"/>
      <c r="AQ110" s="158"/>
      <c r="AR110" s="158">
        <v>2.5912990774330708E-3</v>
      </c>
      <c r="AS110" s="158">
        <v>5.3342282789776686E-2</v>
      </c>
      <c r="AT110" s="158">
        <v>0.48008054510798981</v>
      </c>
      <c r="AU110" s="158">
        <v>2.7776330515086047</v>
      </c>
      <c r="AV110" s="158"/>
      <c r="AW110" s="158"/>
      <c r="AX110" s="158"/>
      <c r="AY110" s="158"/>
      <c r="AZ110" s="158"/>
      <c r="BA110" s="158"/>
      <c r="BB110" s="158"/>
      <c r="BC110" s="158"/>
      <c r="BD110" s="158"/>
      <c r="BE110" s="158"/>
      <c r="BF110" s="158"/>
      <c r="BG110" s="158"/>
      <c r="BH110" s="158"/>
      <c r="BI110" s="158"/>
      <c r="BJ110" s="158">
        <v>5.0727175562584888E-2</v>
      </c>
      <c r="BK110" s="158"/>
      <c r="BL110" s="158"/>
      <c r="BM110" s="158"/>
      <c r="BN110" s="158"/>
      <c r="BO110" s="158">
        <v>0.15626485640811222</v>
      </c>
      <c r="BP110" s="158"/>
      <c r="BQ110" s="158"/>
      <c r="BR110" s="158"/>
      <c r="BS110" s="158"/>
      <c r="BT110" s="158"/>
      <c r="BU110" s="158"/>
      <c r="BV110" s="158">
        <v>1.8598287332509613E-3</v>
      </c>
      <c r="BW110" s="158"/>
      <c r="BX110" s="158"/>
      <c r="BY110" s="158">
        <v>0.16259052366856397</v>
      </c>
      <c r="BZ110" s="158">
        <v>0.39036013233556888</v>
      </c>
      <c r="CA110" s="158"/>
      <c r="CB110" s="158"/>
      <c r="CC110" s="158"/>
      <c r="CD110" s="158"/>
      <c r="CE110" s="158"/>
      <c r="CF110" s="158"/>
      <c r="CG110" s="158"/>
      <c r="CH110" s="158"/>
      <c r="CI110" s="158"/>
      <c r="CJ110" s="158"/>
      <c r="CK110" s="158"/>
      <c r="CL110" s="158"/>
      <c r="CM110" s="158"/>
      <c r="CN110" s="158"/>
      <c r="CO110" s="158"/>
      <c r="CP110" s="158"/>
      <c r="CQ110" s="158"/>
      <c r="CR110" s="158"/>
      <c r="CS110" s="158"/>
      <c r="CT110" s="158"/>
      <c r="CU110" s="158"/>
      <c r="CV110" s="158"/>
      <c r="CW110" s="158"/>
      <c r="CX110" s="158"/>
      <c r="CY110" s="158"/>
      <c r="CZ110" s="158"/>
      <c r="DA110" s="158"/>
      <c r="DB110" s="158"/>
      <c r="DC110" s="158"/>
      <c r="DD110" s="158"/>
      <c r="DE110" s="158"/>
      <c r="DF110" s="158"/>
      <c r="DG110" s="158"/>
      <c r="DH110" s="158"/>
      <c r="DI110" s="158"/>
      <c r="DJ110" s="158"/>
      <c r="DK110" s="158"/>
      <c r="DL110" s="158"/>
      <c r="DM110" s="158"/>
      <c r="DN110" s="158"/>
      <c r="DO110" s="158"/>
      <c r="DP110" s="158"/>
      <c r="DQ110" s="158"/>
      <c r="DR110" s="158"/>
      <c r="DS110" s="158"/>
      <c r="DT110" s="158"/>
      <c r="DU110" s="158"/>
      <c r="DV110" s="158"/>
      <c r="DW110" s="158"/>
      <c r="DX110" s="158"/>
      <c r="DY110" s="158"/>
      <c r="DZ110" s="158"/>
      <c r="EA110" s="158"/>
      <c r="EB110" s="158"/>
      <c r="EC110" s="158"/>
      <c r="ED110" s="158"/>
      <c r="EE110" s="158"/>
      <c r="EF110" s="158"/>
      <c r="EG110" s="158"/>
      <c r="EH110" s="158"/>
      <c r="EI110" s="158"/>
      <c r="EJ110" s="158"/>
      <c r="EK110" s="158"/>
      <c r="EL110" s="158"/>
      <c r="EM110" s="158"/>
      <c r="EN110" s="158"/>
      <c r="EO110" s="158"/>
      <c r="EP110" s="158"/>
      <c r="EQ110" s="158"/>
      <c r="ER110" s="158"/>
      <c r="ES110" s="158"/>
      <c r="ET110" s="158"/>
      <c r="EU110" s="158"/>
      <c r="EV110" s="158"/>
      <c r="EW110" s="158"/>
      <c r="EX110" s="158"/>
      <c r="EY110" s="158"/>
      <c r="EZ110" s="158"/>
      <c r="FA110" s="158"/>
      <c r="FB110" s="158"/>
      <c r="FC110" s="158"/>
      <c r="FD110" s="158"/>
      <c r="FE110" s="158"/>
      <c r="FF110" s="158"/>
      <c r="FG110" s="158"/>
      <c r="FH110" s="158"/>
      <c r="FI110" s="158"/>
      <c r="FJ110" s="158"/>
      <c r="FK110" s="158"/>
      <c r="FL110" s="158"/>
      <c r="FM110" s="158"/>
      <c r="FN110" s="158"/>
      <c r="FO110" s="158"/>
      <c r="FP110" s="158"/>
      <c r="FQ110" s="158">
        <v>1.3681280003571015</v>
      </c>
      <c r="FR110" s="158">
        <v>1.6666732130304935</v>
      </c>
      <c r="FS110" s="158">
        <v>1.694451599814109</v>
      </c>
      <c r="FT110" s="158">
        <v>1.8474906703610006</v>
      </c>
      <c r="FU110" s="158">
        <v>1.7861842378555253</v>
      </c>
      <c r="FV110" s="158">
        <v>1.7461753230133223</v>
      </c>
      <c r="FW110" s="158">
        <v>1.7729263736532157</v>
      </c>
      <c r="FX110" s="158">
        <v>1.9249426077212259</v>
      </c>
      <c r="FY110" s="158">
        <v>2.5264252655327448</v>
      </c>
      <c r="FZ110" s="158">
        <v>2.0860765443117137</v>
      </c>
      <c r="GA110" s="158"/>
      <c r="GB110" s="158"/>
      <c r="GC110" s="158"/>
      <c r="GD110" s="160"/>
      <c r="GE110" s="160"/>
      <c r="GF110" s="160"/>
      <c r="GG110" s="160"/>
      <c r="GH110" s="160"/>
      <c r="GI110" s="160"/>
      <c r="GJ110" s="160">
        <v>-0.12050659992530274</v>
      </c>
      <c r="GK110" s="160">
        <v>5.6557385369073794</v>
      </c>
      <c r="GL110" s="160">
        <v>38.065825008792608</v>
      </c>
      <c r="GM110" s="157"/>
      <c r="GN110" s="160"/>
      <c r="GO110" s="160"/>
      <c r="GP110" s="144"/>
    </row>
    <row r="111" spans="1:198" x14ac:dyDescent="0.25">
      <c r="A111" s="159" t="s">
        <v>763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>
        <v>1.4605106739058509</v>
      </c>
      <c r="Y111" s="158"/>
      <c r="Z111" s="158">
        <v>4.2984006465547084</v>
      </c>
      <c r="AA111" s="158">
        <v>2.5076088556908752E-2</v>
      </c>
      <c r="AB111" s="158"/>
      <c r="AC111" s="158"/>
      <c r="AD111" s="158">
        <v>3.1147440110204774</v>
      </c>
      <c r="AE111" s="158">
        <v>0.11173863620137463</v>
      </c>
      <c r="AF111" s="158">
        <v>1.1411070575018829</v>
      </c>
      <c r="AG111" s="158"/>
      <c r="AH111" s="158">
        <v>1.3588779224630125</v>
      </c>
      <c r="AI111" s="158">
        <v>2.5569584395240267E-2</v>
      </c>
      <c r="AJ111" s="158"/>
      <c r="AK111" s="158"/>
      <c r="AL111" s="158"/>
      <c r="AM111" s="158"/>
      <c r="AN111" s="158"/>
      <c r="AO111" s="158"/>
      <c r="AP111" s="158"/>
      <c r="AQ111" s="158"/>
      <c r="AR111" s="158"/>
      <c r="AS111" s="158"/>
      <c r="AT111" s="158"/>
      <c r="AU111" s="158">
        <v>0.24762673432158858</v>
      </c>
      <c r="AV111" s="158"/>
      <c r="AW111" s="158"/>
      <c r="AX111" s="158"/>
      <c r="AY111" s="158"/>
      <c r="AZ111" s="158"/>
      <c r="BA111" s="158"/>
      <c r="BB111" s="158"/>
      <c r="BC111" s="158"/>
      <c r="BD111" s="158"/>
      <c r="BE111" s="158"/>
      <c r="BF111" s="158"/>
      <c r="BG111" s="158"/>
      <c r="BH111" s="158"/>
      <c r="BI111" s="158"/>
      <c r="BJ111" s="158">
        <v>4.3368939418052975E-3</v>
      </c>
      <c r="BK111" s="158">
        <v>1.2640764184066665E-2</v>
      </c>
      <c r="BL111" s="158"/>
      <c r="BM111" s="158"/>
      <c r="BN111" s="158">
        <v>0.34900688072410013</v>
      </c>
      <c r="BO111" s="158">
        <v>0.56834164136081256</v>
      </c>
      <c r="BP111" s="158">
        <v>1.6348771573471131E-3</v>
      </c>
      <c r="BQ111" s="158">
        <v>5.4671458283523733E-3</v>
      </c>
      <c r="BR111" s="158">
        <v>9.9044275132187756E-4</v>
      </c>
      <c r="BS111" s="158">
        <v>9.124802532903142E-4</v>
      </c>
      <c r="BT111" s="158"/>
      <c r="BU111" s="158">
        <v>2.3654788391468968E-3</v>
      </c>
      <c r="BV111" s="158">
        <v>2.5433655406054178E-3</v>
      </c>
      <c r="BW111" s="158"/>
      <c r="BX111" s="158">
        <v>0.18302892548950672</v>
      </c>
      <c r="BY111" s="158">
        <v>0.13008834972198791</v>
      </c>
      <c r="BZ111" s="158">
        <v>0.34799319133151529</v>
      </c>
      <c r="CA111" s="158"/>
      <c r="CB111" s="158"/>
      <c r="CC111" s="158"/>
      <c r="CD111" s="158"/>
      <c r="CE111" s="158"/>
      <c r="CF111" s="158"/>
      <c r="CG111" s="158"/>
      <c r="CH111" s="158"/>
      <c r="CI111" s="158"/>
      <c r="CJ111" s="158"/>
      <c r="CK111" s="158"/>
      <c r="CL111" s="158"/>
      <c r="CM111" s="158"/>
      <c r="CN111" s="158"/>
      <c r="CO111" s="158"/>
      <c r="CP111" s="158"/>
      <c r="CQ111" s="158"/>
      <c r="CR111" s="158"/>
      <c r="CS111" s="158"/>
      <c r="CT111" s="158"/>
      <c r="CU111" s="158"/>
      <c r="CV111" s="158"/>
      <c r="CW111" s="158"/>
      <c r="CX111" s="158"/>
      <c r="CY111" s="158"/>
      <c r="CZ111" s="158"/>
      <c r="DA111" s="158"/>
      <c r="DB111" s="158"/>
      <c r="DC111" s="158"/>
      <c r="DD111" s="158"/>
      <c r="DE111" s="158"/>
      <c r="DF111" s="158"/>
      <c r="DG111" s="158"/>
      <c r="DH111" s="158"/>
      <c r="DI111" s="158"/>
      <c r="DJ111" s="158"/>
      <c r="DK111" s="158"/>
      <c r="DL111" s="158"/>
      <c r="DM111" s="158"/>
      <c r="DN111" s="158"/>
      <c r="DO111" s="158"/>
      <c r="DP111" s="158"/>
      <c r="DQ111" s="158"/>
      <c r="DR111" s="158"/>
      <c r="DS111" s="158"/>
      <c r="DT111" s="158"/>
      <c r="DU111" s="158"/>
      <c r="DV111" s="158"/>
      <c r="DW111" s="158"/>
      <c r="DX111" s="158"/>
      <c r="DY111" s="158"/>
      <c r="DZ111" s="158"/>
      <c r="EA111" s="158"/>
      <c r="EB111" s="158"/>
      <c r="EC111" s="158"/>
      <c r="ED111" s="158"/>
      <c r="EE111" s="158"/>
      <c r="EF111" s="158"/>
      <c r="EG111" s="158"/>
      <c r="EH111" s="158"/>
      <c r="EI111" s="158"/>
      <c r="EJ111" s="158"/>
      <c r="EK111" s="158"/>
      <c r="EL111" s="158"/>
      <c r="EM111" s="158"/>
      <c r="EN111" s="158"/>
      <c r="EO111" s="158"/>
      <c r="EP111" s="158"/>
      <c r="EQ111" s="158"/>
      <c r="ER111" s="158"/>
      <c r="ES111" s="158"/>
      <c r="ET111" s="158"/>
      <c r="EU111" s="158"/>
      <c r="EV111" s="158"/>
      <c r="EW111" s="158"/>
      <c r="EX111" s="158"/>
      <c r="EY111" s="158"/>
      <c r="EZ111" s="158"/>
      <c r="FA111" s="158"/>
      <c r="FB111" s="158"/>
      <c r="FC111" s="158"/>
      <c r="FD111" s="158"/>
      <c r="FE111" s="158"/>
      <c r="FF111" s="158"/>
      <c r="FG111" s="158"/>
      <c r="FH111" s="158"/>
      <c r="FI111" s="158"/>
      <c r="FJ111" s="158"/>
      <c r="FK111" s="158"/>
      <c r="FL111" s="158"/>
      <c r="FM111" s="158"/>
      <c r="FN111" s="158"/>
      <c r="FO111" s="158"/>
      <c r="FP111" s="158"/>
      <c r="FQ111" s="158">
        <v>1.8881729341566755</v>
      </c>
      <c r="FR111" s="158">
        <v>2.5553794180068121</v>
      </c>
      <c r="FS111" s="158">
        <v>3.1344440168230432</v>
      </c>
      <c r="FT111" s="158">
        <v>3.3635288395490033</v>
      </c>
      <c r="FU111" s="158">
        <v>3.5615306509485798</v>
      </c>
      <c r="FV111" s="158">
        <v>4.1044445870369621</v>
      </c>
      <c r="FW111" s="158">
        <v>4.3081747605676108</v>
      </c>
      <c r="FX111" s="158">
        <v>5.6107987450985384</v>
      </c>
      <c r="FY111" s="158">
        <v>7.1329521720182649</v>
      </c>
      <c r="FZ111" s="158">
        <v>9.9541723866302565</v>
      </c>
      <c r="GA111" s="158"/>
      <c r="GB111" s="158"/>
      <c r="GC111" s="158"/>
      <c r="GD111" s="160"/>
      <c r="GE111" s="160"/>
      <c r="GF111" s="160"/>
      <c r="GG111" s="160"/>
      <c r="GH111" s="160"/>
      <c r="GI111" s="160"/>
      <c r="GJ111" s="160">
        <v>2.9915928959677633</v>
      </c>
      <c r="GK111" s="160">
        <v>6.2473929587852233</v>
      </c>
      <c r="GL111" s="160">
        <v>68.245586157633639</v>
      </c>
      <c r="GM111" s="157"/>
      <c r="GN111" s="160"/>
      <c r="GO111" s="160"/>
      <c r="GP111" s="144"/>
    </row>
    <row r="112" spans="1:198" x14ac:dyDescent="0.25">
      <c r="A112" s="159" t="s">
        <v>764</v>
      </c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>
        <v>5.1355040899636155E-3</v>
      </c>
      <c r="Y112" s="158"/>
      <c r="Z112" s="158">
        <v>7.3144332397801267E-3</v>
      </c>
      <c r="AA112" s="158">
        <v>5.9337937924791542E-2</v>
      </c>
      <c r="AB112" s="158"/>
      <c r="AC112" s="158">
        <v>0.36646741556587281</v>
      </c>
      <c r="AD112" s="158">
        <v>8.5461121596771967</v>
      </c>
      <c r="AE112" s="158">
        <v>1.0487801052435556E-2</v>
      </c>
      <c r="AF112" s="158">
        <v>4.8309066599508156E-2</v>
      </c>
      <c r="AG112" s="158">
        <v>0.19899799554862677</v>
      </c>
      <c r="AH112" s="158">
        <v>0.34177535010993026</v>
      </c>
      <c r="AI112" s="158">
        <v>1.9885021231827758E-2</v>
      </c>
      <c r="AJ112" s="158"/>
      <c r="AK112" s="158"/>
      <c r="AL112" s="158"/>
      <c r="AM112" s="158"/>
      <c r="AN112" s="158"/>
      <c r="AO112" s="158"/>
      <c r="AP112" s="158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58"/>
      <c r="BB112" s="158"/>
      <c r="BC112" s="158"/>
      <c r="BD112" s="158"/>
      <c r="BE112" s="158"/>
      <c r="BF112" s="158"/>
      <c r="BG112" s="158"/>
      <c r="BH112" s="158"/>
      <c r="BI112" s="158"/>
      <c r="BJ112" s="158">
        <v>0.15767513890035878</v>
      </c>
      <c r="BK112" s="158">
        <v>5.1302652073140793E-3</v>
      </c>
      <c r="BL112" s="158"/>
      <c r="BM112" s="158"/>
      <c r="BN112" s="158"/>
      <c r="BO112" s="158">
        <v>4.9434059013922393E-2</v>
      </c>
      <c r="BP112" s="158">
        <v>3.1943243950787364E-4</v>
      </c>
      <c r="BQ112" s="158">
        <v>1.0681967699423295E-3</v>
      </c>
      <c r="BR112" s="158">
        <v>1.9351943152545183E-4</v>
      </c>
      <c r="BS112" s="158">
        <v>1.7828680033113916E-4</v>
      </c>
      <c r="BT112" s="158"/>
      <c r="BU112" s="158">
        <v>4.6217084202334534E-4</v>
      </c>
      <c r="BV112" s="158">
        <v>6.2882274336958238E-4</v>
      </c>
      <c r="BW112" s="158"/>
      <c r="BX112" s="158">
        <v>9.5522966161634554E-2</v>
      </c>
      <c r="BY112" s="158">
        <v>4.9285142095284E-2</v>
      </c>
      <c r="BZ112" s="158">
        <v>0.37635886897587711</v>
      </c>
      <c r="CA112" s="158"/>
      <c r="CB112" s="158"/>
      <c r="CC112" s="158"/>
      <c r="CD112" s="158"/>
      <c r="CE112" s="158"/>
      <c r="CF112" s="158"/>
      <c r="CG112" s="158"/>
      <c r="CH112" s="158"/>
      <c r="CI112" s="158"/>
      <c r="CJ112" s="158"/>
      <c r="CK112" s="158"/>
      <c r="CL112" s="158"/>
      <c r="CM112" s="158"/>
      <c r="CN112" s="158"/>
      <c r="CO112" s="158"/>
      <c r="CP112" s="158"/>
      <c r="CQ112" s="158"/>
      <c r="CR112" s="158"/>
      <c r="CS112" s="158"/>
      <c r="CT112" s="158"/>
      <c r="CU112" s="158"/>
      <c r="CV112" s="158"/>
      <c r="CW112" s="158"/>
      <c r="CX112" s="158"/>
      <c r="CY112" s="158"/>
      <c r="CZ112" s="158"/>
      <c r="DA112" s="158"/>
      <c r="DB112" s="158"/>
      <c r="DC112" s="158"/>
      <c r="DD112" s="158"/>
      <c r="DE112" s="158"/>
      <c r="DF112" s="158"/>
      <c r="DG112" s="158"/>
      <c r="DH112" s="158"/>
      <c r="DI112" s="158"/>
      <c r="DJ112" s="158"/>
      <c r="DK112" s="158"/>
      <c r="DL112" s="158"/>
      <c r="DM112" s="158"/>
      <c r="DN112" s="158"/>
      <c r="DO112" s="158"/>
      <c r="DP112" s="158"/>
      <c r="DQ112" s="158"/>
      <c r="DR112" s="158"/>
      <c r="DS112" s="158"/>
      <c r="DT112" s="158"/>
      <c r="DU112" s="158"/>
      <c r="DV112" s="158"/>
      <c r="DW112" s="158"/>
      <c r="DX112" s="158"/>
      <c r="DY112" s="158"/>
      <c r="DZ112" s="158"/>
      <c r="EA112" s="158"/>
      <c r="EB112" s="158"/>
      <c r="EC112" s="158"/>
      <c r="ED112" s="158"/>
      <c r="EE112" s="158"/>
      <c r="EF112" s="158"/>
      <c r="EG112" s="158"/>
      <c r="EH112" s="158"/>
      <c r="EI112" s="158"/>
      <c r="EJ112" s="158"/>
      <c r="EK112" s="158"/>
      <c r="EL112" s="158"/>
      <c r="EM112" s="158"/>
      <c r="EN112" s="158"/>
      <c r="EO112" s="158"/>
      <c r="EP112" s="158"/>
      <c r="EQ112" s="158"/>
      <c r="ER112" s="158"/>
      <c r="ES112" s="158"/>
      <c r="ET112" s="158"/>
      <c r="EU112" s="158"/>
      <c r="EV112" s="158"/>
      <c r="EW112" s="158"/>
      <c r="EX112" s="158"/>
      <c r="EY112" s="158"/>
      <c r="EZ112" s="158"/>
      <c r="FA112" s="158"/>
      <c r="FB112" s="158"/>
      <c r="FC112" s="158"/>
      <c r="FD112" s="158"/>
      <c r="FE112" s="158"/>
      <c r="FF112" s="158"/>
      <c r="FG112" s="158"/>
      <c r="FH112" s="158"/>
      <c r="FI112" s="158"/>
      <c r="FJ112" s="158"/>
      <c r="FK112" s="158"/>
      <c r="FL112" s="158"/>
      <c r="FM112" s="158"/>
      <c r="FN112" s="158"/>
      <c r="FO112" s="158"/>
      <c r="FP112" s="158"/>
      <c r="FQ112" s="158">
        <v>5.7725388606053167</v>
      </c>
      <c r="FR112" s="158">
        <v>6.5622374342969856</v>
      </c>
      <c r="FS112" s="158">
        <v>5.9817354538633731</v>
      </c>
      <c r="FT112" s="158">
        <v>5.389964998985417</v>
      </c>
      <c r="FU112" s="158">
        <v>4.7891345545528505</v>
      </c>
      <c r="FV112" s="158">
        <v>4.2773915416809833</v>
      </c>
      <c r="FW112" s="158">
        <v>3.7371558469610839</v>
      </c>
      <c r="FX112" s="158">
        <v>3.709326098622526</v>
      </c>
      <c r="FY112" s="158">
        <v>3.4023985898289775</v>
      </c>
      <c r="FZ112" s="158">
        <v>3.0370538312009101</v>
      </c>
      <c r="GA112" s="158"/>
      <c r="GB112" s="158"/>
      <c r="GC112" s="158"/>
      <c r="GD112" s="160"/>
      <c r="GE112" s="160"/>
      <c r="GF112" s="160"/>
      <c r="GG112" s="160"/>
      <c r="GH112" s="160"/>
      <c r="GI112" s="160"/>
      <c r="GJ112" s="160">
        <v>-0.13202895823754118</v>
      </c>
      <c r="GK112" s="160">
        <v>5.082405943645198</v>
      </c>
      <c r="GL112" s="160">
        <v>61.949393750427106</v>
      </c>
      <c r="GM112" s="157"/>
      <c r="GN112" s="160"/>
      <c r="GO112" s="160"/>
      <c r="GP112" s="144"/>
    </row>
    <row r="113" spans="1:198" x14ac:dyDescent="0.25">
      <c r="A113" s="159" t="s">
        <v>765</v>
      </c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>
        <v>3.182275274916254E-2</v>
      </c>
      <c r="Y113" s="158"/>
      <c r="Z113" s="158"/>
      <c r="AA113" s="158"/>
      <c r="AB113" s="158"/>
      <c r="AC113" s="158"/>
      <c r="AD113" s="158">
        <v>0.27055033969428499</v>
      </c>
      <c r="AE113" s="158">
        <v>2.1700588416387546E-2</v>
      </c>
      <c r="AF113" s="158">
        <v>7.1745503137484318E-2</v>
      </c>
      <c r="AG113" s="158"/>
      <c r="AH113" s="158">
        <v>0.16731404607988587</v>
      </c>
      <c r="AI113" s="158">
        <v>5.691115300204299E-2</v>
      </c>
      <c r="AJ113" s="158">
        <v>1.0934082927048274E-2</v>
      </c>
      <c r="AK113" s="158"/>
      <c r="AL113" s="158"/>
      <c r="AM113" s="158"/>
      <c r="AN113" s="158">
        <v>1.5693673404413772E-3</v>
      </c>
      <c r="AO113" s="158">
        <v>0.27574928773937252</v>
      </c>
      <c r="AP113" s="158"/>
      <c r="AQ113" s="158"/>
      <c r="AR113" s="158">
        <v>9.5209172990109382E-5</v>
      </c>
      <c r="AS113" s="158">
        <v>1.9598952023901829E-3</v>
      </c>
      <c r="AT113" s="158">
        <v>1.763905682151163E-2</v>
      </c>
      <c r="AU113" s="158">
        <v>0.29604326483955073</v>
      </c>
      <c r="AV113" s="158"/>
      <c r="AW113" s="158"/>
      <c r="AX113" s="158"/>
      <c r="AY113" s="158"/>
      <c r="AZ113" s="158"/>
      <c r="BA113" s="158"/>
      <c r="BB113" s="158"/>
      <c r="BC113" s="158"/>
      <c r="BD113" s="158"/>
      <c r="BE113" s="158"/>
      <c r="BF113" s="158"/>
      <c r="BG113" s="158"/>
      <c r="BH113" s="158"/>
      <c r="BI113" s="158"/>
      <c r="BJ113" s="158">
        <v>3.0913286005983176E-3</v>
      </c>
      <c r="BK113" s="158"/>
      <c r="BL113" s="158"/>
      <c r="BM113" s="158"/>
      <c r="BN113" s="158"/>
      <c r="BO113" s="158"/>
      <c r="BP113" s="158"/>
      <c r="BQ113" s="158"/>
      <c r="BR113" s="158"/>
      <c r="BS113" s="158"/>
      <c r="BT113" s="158"/>
      <c r="BU113" s="158"/>
      <c r="BV113" s="158">
        <v>3.1321325615877799E-3</v>
      </c>
      <c r="BW113" s="158"/>
      <c r="BX113" s="158"/>
      <c r="BY113" s="158"/>
      <c r="BZ113" s="158">
        <v>6.2762092189312104E-3</v>
      </c>
      <c r="CA113" s="158"/>
      <c r="CB113" s="158"/>
      <c r="CC113" s="158"/>
      <c r="CD113" s="158"/>
      <c r="CE113" s="158"/>
      <c r="CF113" s="158"/>
      <c r="CG113" s="158"/>
      <c r="CH113" s="158"/>
      <c r="CI113" s="158"/>
      <c r="CJ113" s="158"/>
      <c r="CK113" s="158"/>
      <c r="CL113" s="158"/>
      <c r="CM113" s="158"/>
      <c r="CN113" s="158"/>
      <c r="CO113" s="158"/>
      <c r="CP113" s="158"/>
      <c r="CQ113" s="158"/>
      <c r="CR113" s="158"/>
      <c r="CS113" s="158"/>
      <c r="CT113" s="158"/>
      <c r="CU113" s="158"/>
      <c r="CV113" s="158"/>
      <c r="CW113" s="158"/>
      <c r="CX113" s="158"/>
      <c r="CY113" s="158"/>
      <c r="CZ113" s="158"/>
      <c r="DA113" s="158"/>
      <c r="DB113" s="158"/>
      <c r="DC113" s="158"/>
      <c r="DD113" s="158"/>
      <c r="DE113" s="158"/>
      <c r="DF113" s="158"/>
      <c r="DG113" s="158"/>
      <c r="DH113" s="158"/>
      <c r="DI113" s="158"/>
      <c r="DJ113" s="158"/>
      <c r="DK113" s="158"/>
      <c r="DL113" s="158"/>
      <c r="DM113" s="158"/>
      <c r="DN113" s="158"/>
      <c r="DO113" s="158"/>
      <c r="DP113" s="158"/>
      <c r="DQ113" s="158"/>
      <c r="DR113" s="158"/>
      <c r="DS113" s="158"/>
      <c r="DT113" s="158"/>
      <c r="DU113" s="158"/>
      <c r="DV113" s="158"/>
      <c r="DW113" s="158"/>
      <c r="DX113" s="158"/>
      <c r="DY113" s="158"/>
      <c r="DZ113" s="158"/>
      <c r="EA113" s="158"/>
      <c r="EB113" s="158"/>
      <c r="EC113" s="158"/>
      <c r="ED113" s="158"/>
      <c r="EE113" s="158"/>
      <c r="EF113" s="158"/>
      <c r="EG113" s="158"/>
      <c r="EH113" s="158"/>
      <c r="EI113" s="158"/>
      <c r="EJ113" s="158"/>
      <c r="EK113" s="158"/>
      <c r="EL113" s="158"/>
      <c r="EM113" s="158"/>
      <c r="EN113" s="158"/>
      <c r="EO113" s="158"/>
      <c r="EP113" s="158"/>
      <c r="EQ113" s="158"/>
      <c r="ER113" s="158"/>
      <c r="ES113" s="158"/>
      <c r="ET113" s="158"/>
      <c r="EU113" s="158"/>
      <c r="EV113" s="158"/>
      <c r="EW113" s="158"/>
      <c r="EX113" s="158"/>
      <c r="EY113" s="158"/>
      <c r="EZ113" s="158"/>
      <c r="FA113" s="158"/>
      <c r="FB113" s="158"/>
      <c r="FC113" s="158"/>
      <c r="FD113" s="158"/>
      <c r="FE113" s="158"/>
      <c r="FF113" s="158"/>
      <c r="FG113" s="158"/>
      <c r="FH113" s="158"/>
      <c r="FI113" s="158"/>
      <c r="FJ113" s="158"/>
      <c r="FK113" s="158"/>
      <c r="FL113" s="158"/>
      <c r="FM113" s="158"/>
      <c r="FN113" s="158"/>
      <c r="FO113" s="158"/>
      <c r="FP113" s="158"/>
      <c r="FQ113" s="158">
        <v>2.5878088814494409</v>
      </c>
      <c r="FR113" s="158">
        <v>2.9336568808389245</v>
      </c>
      <c r="FS113" s="158">
        <v>2.6810980032495295</v>
      </c>
      <c r="FT113" s="158">
        <v>2.4211355949399054</v>
      </c>
      <c r="FU113" s="158">
        <v>2.1562210672442905</v>
      </c>
      <c r="FV113" s="158">
        <v>1.9283844306032114</v>
      </c>
      <c r="FW113" s="158">
        <v>1.6878226688794979</v>
      </c>
      <c r="FX113" s="158">
        <v>1.675329488457564</v>
      </c>
      <c r="FY113" s="158">
        <v>1.5374455816303945</v>
      </c>
      <c r="FZ113" s="158">
        <v>1.3740433927971349</v>
      </c>
      <c r="GA113" s="158"/>
      <c r="GB113" s="158"/>
      <c r="GC113" s="158"/>
      <c r="GD113" s="160"/>
      <c r="GE113" s="160"/>
      <c r="GF113" s="160"/>
      <c r="GG113" s="160"/>
      <c r="GH113" s="160"/>
      <c r="GI113" s="160"/>
      <c r="GJ113" s="160">
        <v>-7.2860745932208856E-2</v>
      </c>
      <c r="GK113" s="160">
        <v>3.2514826625173603</v>
      </c>
      <c r="GL113" s="160">
        <v>25.39810212417871</v>
      </c>
      <c r="GM113" s="157"/>
      <c r="GN113" s="160"/>
      <c r="GO113" s="160"/>
      <c r="GP113" s="144"/>
    </row>
    <row r="114" spans="1:198" x14ac:dyDescent="0.25">
      <c r="A114" s="159" t="s">
        <v>766</v>
      </c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>
        <v>15.421956959091473</v>
      </c>
      <c r="N114" s="158">
        <v>1.022436041672995</v>
      </c>
      <c r="O114" s="158">
        <v>0.1236077279319179</v>
      </c>
      <c r="P114" s="158">
        <v>3.6625900366062097E-3</v>
      </c>
      <c r="Q114" s="158"/>
      <c r="R114" s="158">
        <v>1.8862443832479869E-5</v>
      </c>
      <c r="S114" s="158"/>
      <c r="T114" s="158"/>
      <c r="U114" s="158">
        <v>1.114362818183091E-3</v>
      </c>
      <c r="V114" s="158"/>
      <c r="W114" s="158"/>
      <c r="X114" s="158"/>
      <c r="Y114" s="158"/>
      <c r="Z114" s="158"/>
      <c r="AA114" s="158">
        <v>0.11310791046640666</v>
      </c>
      <c r="AB114" s="158"/>
      <c r="AC114" s="158">
        <v>0.31478116473468876</v>
      </c>
      <c r="AD114" s="158">
        <v>4.9120674687494169E-3</v>
      </c>
      <c r="AE114" s="158">
        <v>8.414646223885271E-3</v>
      </c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8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58"/>
      <c r="BB114" s="158"/>
      <c r="BC114" s="158"/>
      <c r="BD114" s="158"/>
      <c r="BE114" s="158"/>
      <c r="BF114" s="158"/>
      <c r="BG114" s="158"/>
      <c r="BH114" s="158"/>
      <c r="BI114" s="158"/>
      <c r="BJ114" s="158">
        <v>7.8229729580802726E-5</v>
      </c>
      <c r="BK114" s="158">
        <v>5.8434758772589381E-3</v>
      </c>
      <c r="BL114" s="158"/>
      <c r="BM114" s="158"/>
      <c r="BN114" s="158"/>
      <c r="BO114" s="158"/>
      <c r="BP114" s="158"/>
      <c r="BQ114" s="158"/>
      <c r="BR114" s="158"/>
      <c r="BS114" s="158"/>
      <c r="BT114" s="158"/>
      <c r="BU114" s="158"/>
      <c r="BV114" s="158"/>
      <c r="BW114" s="158"/>
      <c r="BX114" s="158"/>
      <c r="BY114" s="158">
        <v>2.8627817219308961E-3</v>
      </c>
      <c r="BZ114" s="158">
        <v>1.5437059272307746E-4</v>
      </c>
      <c r="CA114" s="158"/>
      <c r="CB114" s="158"/>
      <c r="CC114" s="158"/>
      <c r="CD114" s="158"/>
      <c r="CE114" s="158"/>
      <c r="CF114" s="158"/>
      <c r="CG114" s="158"/>
      <c r="CH114" s="158"/>
      <c r="CI114" s="158"/>
      <c r="CJ114" s="158"/>
      <c r="CK114" s="158"/>
      <c r="CL114" s="158"/>
      <c r="CM114" s="158"/>
      <c r="CN114" s="158"/>
      <c r="CO114" s="158"/>
      <c r="CP114" s="158"/>
      <c r="CQ114" s="158"/>
      <c r="CR114" s="158"/>
      <c r="CS114" s="158"/>
      <c r="CT114" s="158"/>
      <c r="CU114" s="158"/>
      <c r="CV114" s="158"/>
      <c r="CW114" s="158"/>
      <c r="CX114" s="158"/>
      <c r="CY114" s="158"/>
      <c r="CZ114" s="158"/>
      <c r="DA114" s="158"/>
      <c r="DB114" s="158"/>
      <c r="DC114" s="158"/>
      <c r="DD114" s="158"/>
      <c r="DE114" s="158"/>
      <c r="DF114" s="158"/>
      <c r="DG114" s="158"/>
      <c r="DH114" s="158"/>
      <c r="DI114" s="158"/>
      <c r="DJ114" s="158"/>
      <c r="DK114" s="158"/>
      <c r="DL114" s="158"/>
      <c r="DM114" s="158"/>
      <c r="DN114" s="158"/>
      <c r="DO114" s="158"/>
      <c r="DP114" s="158"/>
      <c r="DQ114" s="158"/>
      <c r="DR114" s="158"/>
      <c r="DS114" s="158"/>
      <c r="DT114" s="158"/>
      <c r="DU114" s="158"/>
      <c r="DV114" s="158"/>
      <c r="DW114" s="158"/>
      <c r="DX114" s="158"/>
      <c r="DY114" s="158"/>
      <c r="DZ114" s="158"/>
      <c r="EA114" s="158"/>
      <c r="EB114" s="158"/>
      <c r="EC114" s="158"/>
      <c r="ED114" s="158"/>
      <c r="EE114" s="158"/>
      <c r="EF114" s="158"/>
      <c r="EG114" s="158"/>
      <c r="EH114" s="158"/>
      <c r="EI114" s="158"/>
      <c r="EJ114" s="158"/>
      <c r="EK114" s="158"/>
      <c r="EL114" s="158"/>
      <c r="EM114" s="158"/>
      <c r="EN114" s="158"/>
      <c r="EO114" s="158"/>
      <c r="EP114" s="158"/>
      <c r="EQ114" s="158"/>
      <c r="ER114" s="158"/>
      <c r="ES114" s="158"/>
      <c r="ET114" s="158"/>
      <c r="EU114" s="158"/>
      <c r="EV114" s="158"/>
      <c r="EW114" s="158"/>
      <c r="EX114" s="158"/>
      <c r="EY114" s="158"/>
      <c r="EZ114" s="158"/>
      <c r="FA114" s="158"/>
      <c r="FB114" s="158"/>
      <c r="FC114" s="158"/>
      <c r="FD114" s="158"/>
      <c r="FE114" s="158"/>
      <c r="FF114" s="158"/>
      <c r="FG114" s="158"/>
      <c r="FH114" s="158"/>
      <c r="FI114" s="158"/>
      <c r="FJ114" s="158"/>
      <c r="FK114" s="158"/>
      <c r="FL114" s="158"/>
      <c r="FM114" s="158"/>
      <c r="FN114" s="158"/>
      <c r="FO114" s="158"/>
      <c r="FP114" s="158"/>
      <c r="FQ114" s="158">
        <v>4.3703372503409353E-2</v>
      </c>
      <c r="FR114" s="158">
        <v>6.7929189147451746E-2</v>
      </c>
      <c r="FS114" s="158">
        <v>0.13101414848400303</v>
      </c>
      <c r="FT114" s="158">
        <v>0.23643166725322509</v>
      </c>
      <c r="FU114" s="158">
        <v>0.28116171110726246</v>
      </c>
      <c r="FV114" s="158">
        <v>0.53789466941386777</v>
      </c>
      <c r="FW114" s="158">
        <v>0.71472108834792258</v>
      </c>
      <c r="FX114" s="158">
        <v>1.4642449159491449</v>
      </c>
      <c r="FY114" s="158">
        <v>3.6923908771227998</v>
      </c>
      <c r="FZ114" s="158">
        <v>7.2074193727306621</v>
      </c>
      <c r="GA114" s="158"/>
      <c r="GB114" s="158"/>
      <c r="GC114" s="158"/>
      <c r="GD114" s="160"/>
      <c r="GE114" s="160"/>
      <c r="GF114" s="160"/>
      <c r="GG114" s="160"/>
      <c r="GH114" s="160"/>
      <c r="GI114" s="160"/>
      <c r="GJ114" s="160">
        <v>0.4121089197191965</v>
      </c>
      <c r="GK114" s="160">
        <v>2.8582459422020152</v>
      </c>
      <c r="GL114" s="160">
        <v>34.670217064791188</v>
      </c>
      <c r="GM114" s="157"/>
      <c r="GN114" s="160"/>
      <c r="GO114" s="160"/>
      <c r="GP114" s="144"/>
    </row>
    <row r="115" spans="1:198" x14ac:dyDescent="0.25">
      <c r="A115" s="159" t="s">
        <v>767</v>
      </c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>
        <v>0.48939909439498208</v>
      </c>
      <c r="X115" s="158"/>
      <c r="Y115" s="158"/>
      <c r="Z115" s="158"/>
      <c r="AA115" s="158"/>
      <c r="AB115" s="158"/>
      <c r="AC115" s="158"/>
      <c r="AD115" s="158">
        <v>2.065992499812523</v>
      </c>
      <c r="AE115" s="158"/>
      <c r="AF115" s="158">
        <v>1.3046255140395811E-4</v>
      </c>
      <c r="AG115" s="158"/>
      <c r="AH115" s="158">
        <v>0.54295399561573143</v>
      </c>
      <c r="AI115" s="158">
        <v>1.0274832261206927E-2</v>
      </c>
      <c r="AJ115" s="158"/>
      <c r="AK115" s="158"/>
      <c r="AL115" s="158"/>
      <c r="AM115" s="158"/>
      <c r="AN115" s="158"/>
      <c r="AO115" s="158"/>
      <c r="AP115" s="158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>
        <v>7.3856659142672115E-2</v>
      </c>
      <c r="BK115" s="158">
        <v>0.18871648820658252</v>
      </c>
      <c r="BL115" s="158"/>
      <c r="BM115" s="158"/>
      <c r="BN115" s="158"/>
      <c r="BO115" s="158">
        <v>1.6741329683941195</v>
      </c>
      <c r="BP115" s="158">
        <v>1.1653018920771247E-2</v>
      </c>
      <c r="BQ115" s="158">
        <v>3.897089544209182E-2</v>
      </c>
      <c r="BR115" s="158">
        <v>7.0579197168517986E-3</v>
      </c>
      <c r="BS115" s="158">
        <v>6.5022979389433482E-3</v>
      </c>
      <c r="BT115" s="158"/>
      <c r="BU115" s="158">
        <v>1.6860361379600893E-2</v>
      </c>
      <c r="BV115" s="158">
        <v>9.145916153991511E-2</v>
      </c>
      <c r="BW115" s="158"/>
      <c r="BX115" s="158">
        <v>6.4023800368601744</v>
      </c>
      <c r="BY115" s="158">
        <v>3.1960177430275269</v>
      </c>
      <c r="BZ115" s="158">
        <v>4.1712988194695235</v>
      </c>
      <c r="CA115" s="158"/>
      <c r="CB115" s="158"/>
      <c r="CC115" s="158"/>
      <c r="CD115" s="158"/>
      <c r="CE115" s="158"/>
      <c r="CF115" s="158"/>
      <c r="CG115" s="158"/>
      <c r="CH115" s="158"/>
      <c r="CI115" s="158"/>
      <c r="CJ115" s="158"/>
      <c r="CK115" s="158"/>
      <c r="CL115" s="158"/>
      <c r="CM115" s="158"/>
      <c r="CN115" s="158"/>
      <c r="CO115" s="158"/>
      <c r="CP115" s="158"/>
      <c r="CQ115" s="158"/>
      <c r="CR115" s="158"/>
      <c r="CS115" s="158"/>
      <c r="CT115" s="158"/>
      <c r="CU115" s="158"/>
      <c r="CV115" s="158"/>
      <c r="CW115" s="158"/>
      <c r="CX115" s="158"/>
      <c r="CY115" s="158"/>
      <c r="CZ115" s="158"/>
      <c r="DA115" s="158"/>
      <c r="DB115" s="158"/>
      <c r="DC115" s="158"/>
      <c r="DD115" s="158"/>
      <c r="DE115" s="158"/>
      <c r="DF115" s="158"/>
      <c r="DG115" s="158"/>
      <c r="DH115" s="158"/>
      <c r="DI115" s="158"/>
      <c r="DJ115" s="158"/>
      <c r="DK115" s="158"/>
      <c r="DL115" s="158"/>
      <c r="DM115" s="158"/>
      <c r="DN115" s="158"/>
      <c r="DO115" s="158"/>
      <c r="DP115" s="158"/>
      <c r="DQ115" s="158"/>
      <c r="DR115" s="158"/>
      <c r="DS115" s="158"/>
      <c r="DT115" s="158"/>
      <c r="DU115" s="158"/>
      <c r="DV115" s="158"/>
      <c r="DW115" s="158"/>
      <c r="DX115" s="158"/>
      <c r="DY115" s="158"/>
      <c r="DZ115" s="158"/>
      <c r="EA115" s="158"/>
      <c r="EB115" s="158"/>
      <c r="EC115" s="158"/>
      <c r="ED115" s="158"/>
      <c r="EE115" s="158"/>
      <c r="EF115" s="158"/>
      <c r="EG115" s="158"/>
      <c r="EH115" s="158"/>
      <c r="EI115" s="158"/>
      <c r="EJ115" s="158"/>
      <c r="EK115" s="158"/>
      <c r="EL115" s="158"/>
      <c r="EM115" s="158"/>
      <c r="EN115" s="158"/>
      <c r="EO115" s="158"/>
      <c r="EP115" s="158"/>
      <c r="EQ115" s="158"/>
      <c r="ER115" s="158"/>
      <c r="ES115" s="158"/>
      <c r="ET115" s="158"/>
      <c r="EU115" s="158"/>
      <c r="EV115" s="158"/>
      <c r="EW115" s="158"/>
      <c r="EX115" s="158"/>
      <c r="EY115" s="158"/>
      <c r="EZ115" s="158"/>
      <c r="FA115" s="158"/>
      <c r="FB115" s="158"/>
      <c r="FC115" s="158"/>
      <c r="FD115" s="158"/>
      <c r="FE115" s="158"/>
      <c r="FF115" s="158"/>
      <c r="FG115" s="158"/>
      <c r="FH115" s="158"/>
      <c r="FI115" s="158"/>
      <c r="FJ115" s="158"/>
      <c r="FK115" s="158"/>
      <c r="FL115" s="158"/>
      <c r="FM115" s="158"/>
      <c r="FN115" s="158"/>
      <c r="FO115" s="158"/>
      <c r="FP115" s="158"/>
      <c r="FQ115" s="158">
        <v>6.2835946495952815</v>
      </c>
      <c r="FR115" s="158">
        <v>7.7650046081932809</v>
      </c>
      <c r="FS115" s="158">
        <v>8.431367439577393</v>
      </c>
      <c r="FT115" s="158">
        <v>8.9681392284036008</v>
      </c>
      <c r="FU115" s="158">
        <v>9.1551121390509458</v>
      </c>
      <c r="FV115" s="158">
        <v>9.6334506263655726</v>
      </c>
      <c r="FW115" s="158">
        <v>9.4368999546770791</v>
      </c>
      <c r="FX115" s="158">
        <v>9.8084754155676421</v>
      </c>
      <c r="FY115" s="158">
        <v>10.708243630786072</v>
      </c>
      <c r="FZ115" s="158">
        <v>10.783902780184372</v>
      </c>
      <c r="GA115" s="158"/>
      <c r="GB115" s="158"/>
      <c r="GC115" s="158"/>
      <c r="GD115" s="160"/>
      <c r="GE115" s="160"/>
      <c r="GF115" s="160"/>
      <c r="GG115" s="160"/>
      <c r="GH115" s="160"/>
      <c r="GI115" s="160"/>
      <c r="GJ115" s="160">
        <v>1.6858711983060286</v>
      </c>
      <c r="GK115" s="160">
        <v>3.8404884903019889</v>
      </c>
      <c r="GL115" s="160">
        <v>115.48820741568389</v>
      </c>
      <c r="GM115" s="157"/>
      <c r="GN115" s="160"/>
      <c r="GO115" s="160"/>
      <c r="GP115" s="144"/>
    </row>
    <row r="116" spans="1:198" x14ac:dyDescent="0.25">
      <c r="A116" s="159" t="s">
        <v>768</v>
      </c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>
        <v>0.32827760841674269</v>
      </c>
      <c r="W116" s="158"/>
      <c r="X116" s="158">
        <v>0.90590409426434004</v>
      </c>
      <c r="Y116" s="158">
        <v>1.4835924081069802E-3</v>
      </c>
      <c r="Z116" s="158">
        <v>0.4135529190463561</v>
      </c>
      <c r="AA116" s="158">
        <v>0.77495065139309627</v>
      </c>
      <c r="AB116" s="158"/>
      <c r="AC116" s="158">
        <v>9.061841459857627E-3</v>
      </c>
      <c r="AD116" s="158">
        <v>0.94011986202939346</v>
      </c>
      <c r="AE116" s="158">
        <v>3.435068161038133E-2</v>
      </c>
      <c r="AF116" s="158">
        <v>0.48749426269835477</v>
      </c>
      <c r="AG116" s="158"/>
      <c r="AH116" s="158">
        <v>0.65658383220807193</v>
      </c>
      <c r="AI116" s="158">
        <v>2.6516850463391064</v>
      </c>
      <c r="AJ116" s="158"/>
      <c r="AK116" s="158"/>
      <c r="AL116" s="158">
        <v>1.5847703355414341E-3</v>
      </c>
      <c r="AM116" s="158"/>
      <c r="AN116" s="158"/>
      <c r="AO116" s="158"/>
      <c r="AP116" s="158"/>
      <c r="AQ116" s="158"/>
      <c r="AR116" s="158">
        <v>2.3736552114799123E-3</v>
      </c>
      <c r="AS116" s="158">
        <v>4.8862050945355985E-2</v>
      </c>
      <c r="AT116" s="158">
        <v>0.4397584585082035</v>
      </c>
      <c r="AU116" s="158">
        <v>0.95110864880521406</v>
      </c>
      <c r="AV116" s="158"/>
      <c r="AW116" s="158"/>
      <c r="AX116" s="158"/>
      <c r="AY116" s="158"/>
      <c r="AZ116" s="158"/>
      <c r="BA116" s="158"/>
      <c r="BB116" s="158"/>
      <c r="BC116" s="158"/>
      <c r="BD116" s="158"/>
      <c r="BE116" s="158"/>
      <c r="BF116" s="158"/>
      <c r="BG116" s="158"/>
      <c r="BH116" s="158"/>
      <c r="BI116" s="158"/>
      <c r="BJ116" s="158">
        <v>4.5520271692552926E-2</v>
      </c>
      <c r="BK116" s="158">
        <v>4.3081780205515785E-2</v>
      </c>
      <c r="BL116" s="158"/>
      <c r="BM116" s="158"/>
      <c r="BN116" s="158">
        <v>0.62537005809045998</v>
      </c>
      <c r="BO116" s="158"/>
      <c r="BP116" s="158">
        <v>4.1746350457324138E-3</v>
      </c>
      <c r="BQ116" s="158">
        <v>1.3960423114995974E-2</v>
      </c>
      <c r="BR116" s="158">
        <v>2.5289110186690715E-3</v>
      </c>
      <c r="BS116" s="158">
        <v>2.3298431767473453E-3</v>
      </c>
      <c r="BT116" s="158"/>
      <c r="BU116" s="158">
        <v>6.0401571320028652E-3</v>
      </c>
      <c r="BV116" s="158">
        <v>2.5061033773856765E-3</v>
      </c>
      <c r="BW116" s="158"/>
      <c r="BX116" s="158">
        <v>0.9028665832932774</v>
      </c>
      <c r="BY116" s="158">
        <v>0.13506877355198602</v>
      </c>
      <c r="BZ116" s="158">
        <v>0.19506908317488755</v>
      </c>
      <c r="CA116" s="158"/>
      <c r="CB116" s="158"/>
      <c r="CC116" s="158"/>
      <c r="CD116" s="158"/>
      <c r="CE116" s="158"/>
      <c r="CF116" s="158"/>
      <c r="CG116" s="158"/>
      <c r="CH116" s="158"/>
      <c r="CI116" s="158"/>
      <c r="CJ116" s="158"/>
      <c r="CK116" s="158"/>
      <c r="CL116" s="158"/>
      <c r="CM116" s="158"/>
      <c r="CN116" s="158"/>
      <c r="CO116" s="158"/>
      <c r="CP116" s="158"/>
      <c r="CQ116" s="158"/>
      <c r="CR116" s="158"/>
      <c r="CS116" s="158"/>
      <c r="CT116" s="158"/>
      <c r="CU116" s="158"/>
      <c r="CV116" s="158"/>
      <c r="CW116" s="158"/>
      <c r="CX116" s="158"/>
      <c r="CY116" s="158"/>
      <c r="CZ116" s="158"/>
      <c r="DA116" s="158"/>
      <c r="DB116" s="158"/>
      <c r="DC116" s="158"/>
      <c r="DD116" s="158"/>
      <c r="DE116" s="158"/>
      <c r="DF116" s="158"/>
      <c r="DG116" s="158"/>
      <c r="DH116" s="158"/>
      <c r="DI116" s="158"/>
      <c r="DJ116" s="158"/>
      <c r="DK116" s="158"/>
      <c r="DL116" s="158"/>
      <c r="DM116" s="158"/>
      <c r="DN116" s="158"/>
      <c r="DO116" s="158"/>
      <c r="DP116" s="158"/>
      <c r="DQ116" s="158"/>
      <c r="DR116" s="158"/>
      <c r="DS116" s="158"/>
      <c r="DT116" s="158"/>
      <c r="DU116" s="158"/>
      <c r="DV116" s="158"/>
      <c r="DW116" s="158"/>
      <c r="DX116" s="158"/>
      <c r="DY116" s="158"/>
      <c r="DZ116" s="158"/>
      <c r="EA116" s="158"/>
      <c r="EB116" s="158"/>
      <c r="EC116" s="158"/>
      <c r="ED116" s="158"/>
      <c r="EE116" s="158"/>
      <c r="EF116" s="158"/>
      <c r="EG116" s="158"/>
      <c r="EH116" s="158"/>
      <c r="EI116" s="158"/>
      <c r="EJ116" s="158"/>
      <c r="EK116" s="158"/>
      <c r="EL116" s="158"/>
      <c r="EM116" s="158"/>
      <c r="EN116" s="158"/>
      <c r="EO116" s="158"/>
      <c r="EP116" s="158"/>
      <c r="EQ116" s="158"/>
      <c r="ER116" s="158"/>
      <c r="ES116" s="158"/>
      <c r="ET116" s="158"/>
      <c r="EU116" s="158"/>
      <c r="EV116" s="158"/>
      <c r="EW116" s="158"/>
      <c r="EX116" s="158"/>
      <c r="EY116" s="158"/>
      <c r="EZ116" s="158"/>
      <c r="FA116" s="158"/>
      <c r="FB116" s="158"/>
      <c r="FC116" s="158"/>
      <c r="FD116" s="158"/>
      <c r="FE116" s="158"/>
      <c r="FF116" s="158"/>
      <c r="FG116" s="158"/>
      <c r="FH116" s="158"/>
      <c r="FI116" s="158"/>
      <c r="FJ116" s="158"/>
      <c r="FK116" s="158"/>
      <c r="FL116" s="158"/>
      <c r="FM116" s="158"/>
      <c r="FN116" s="158"/>
      <c r="FO116" s="158"/>
      <c r="FP116" s="158"/>
      <c r="FQ116" s="158">
        <v>2.2701161899210112</v>
      </c>
      <c r="FR116" s="158">
        <v>2.8387900653174092</v>
      </c>
      <c r="FS116" s="158">
        <v>2.6950551007262482</v>
      </c>
      <c r="FT116" s="158">
        <v>2.516501957129107</v>
      </c>
      <c r="FU116" s="158">
        <v>2.4915786756058056</v>
      </c>
      <c r="FV116" s="158">
        <v>2.2080727496511865</v>
      </c>
      <c r="FW116" s="158">
        <v>1.8958256430841098</v>
      </c>
      <c r="FX116" s="158">
        <v>1.805911642831467</v>
      </c>
      <c r="FY116" s="158">
        <v>1.7344986352172427</v>
      </c>
      <c r="FZ116" s="158">
        <v>1.5228816608646016</v>
      </c>
      <c r="GA116" s="158"/>
      <c r="GB116" s="158"/>
      <c r="GC116" s="158"/>
      <c r="GD116" s="160"/>
      <c r="GE116" s="160"/>
      <c r="GF116" s="160"/>
      <c r="GG116" s="160"/>
      <c r="GH116" s="160"/>
      <c r="GI116" s="160"/>
      <c r="GJ116" s="160">
        <v>-5.0581373746671245E-2</v>
      </c>
      <c r="GK116" s="160">
        <v>3.2147983688784794</v>
      </c>
      <c r="GL116" s="160">
        <v>35.769117914033806</v>
      </c>
      <c r="GM116" s="157"/>
      <c r="GN116" s="160"/>
      <c r="GO116" s="160"/>
      <c r="GP116" s="144"/>
    </row>
    <row r="117" spans="1:198" x14ac:dyDescent="0.25">
      <c r="A117" s="159" t="s">
        <v>769</v>
      </c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>
        <v>9.1178174720330362E-3</v>
      </c>
      <c r="Z117" s="158"/>
      <c r="AA117" s="158"/>
      <c r="AB117" s="158"/>
      <c r="AC117" s="158"/>
      <c r="AD117" s="158">
        <v>1.523042258335696</v>
      </c>
      <c r="AE117" s="158">
        <v>1.1651888953224601E-2</v>
      </c>
      <c r="AF117" s="158">
        <v>2.2793798057161458</v>
      </c>
      <c r="AG117" s="158"/>
      <c r="AH117" s="158">
        <v>2.7615005217340633E-2</v>
      </c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58"/>
      <c r="BB117" s="158"/>
      <c r="BC117" s="158"/>
      <c r="BD117" s="158"/>
      <c r="BE117" s="158"/>
      <c r="BF117" s="158"/>
      <c r="BG117" s="158"/>
      <c r="BH117" s="158"/>
      <c r="BI117" s="158"/>
      <c r="BJ117" s="158">
        <v>2.7409353138255019E-2</v>
      </c>
      <c r="BK117" s="158"/>
      <c r="BL117" s="158"/>
      <c r="BM117" s="158"/>
      <c r="BN117" s="158"/>
      <c r="BO117" s="158">
        <v>0.50172482234853011</v>
      </c>
      <c r="BP117" s="158">
        <v>1.7501093920559849E-2</v>
      </c>
      <c r="BQ117" s="158">
        <v>5.8530217400771557E-2</v>
      </c>
      <c r="BR117" s="158">
        <v>1.0590082316754772E-2</v>
      </c>
      <c r="BS117" s="158">
        <v>9.756346980762198E-3</v>
      </c>
      <c r="BT117" s="158"/>
      <c r="BU117" s="158">
        <v>2.5303780093014493E-2</v>
      </c>
      <c r="BV117" s="158">
        <v>2.2501503113590885E-3</v>
      </c>
      <c r="BW117" s="158"/>
      <c r="BX117" s="158"/>
      <c r="BY117" s="158"/>
      <c r="BZ117" s="158">
        <v>0.37918835893981589</v>
      </c>
      <c r="CA117" s="158"/>
      <c r="CB117" s="158"/>
      <c r="CC117" s="158"/>
      <c r="CD117" s="158"/>
      <c r="CE117" s="158"/>
      <c r="CF117" s="158"/>
      <c r="CG117" s="158"/>
      <c r="CH117" s="158"/>
      <c r="CI117" s="158"/>
      <c r="CJ117" s="158"/>
      <c r="CK117" s="158"/>
      <c r="CL117" s="158"/>
      <c r="CM117" s="158"/>
      <c r="CN117" s="158"/>
      <c r="CO117" s="158"/>
      <c r="CP117" s="158"/>
      <c r="CQ117" s="158"/>
      <c r="CR117" s="158"/>
      <c r="CS117" s="158"/>
      <c r="CT117" s="158"/>
      <c r="CU117" s="158"/>
      <c r="CV117" s="158"/>
      <c r="CW117" s="158"/>
      <c r="CX117" s="158"/>
      <c r="CY117" s="158"/>
      <c r="CZ117" s="158"/>
      <c r="DA117" s="158"/>
      <c r="DB117" s="158"/>
      <c r="DC117" s="158"/>
      <c r="DD117" s="158"/>
      <c r="DE117" s="158"/>
      <c r="DF117" s="158"/>
      <c r="DG117" s="158"/>
      <c r="DH117" s="158"/>
      <c r="DI117" s="158"/>
      <c r="DJ117" s="158"/>
      <c r="DK117" s="158"/>
      <c r="DL117" s="158"/>
      <c r="DM117" s="158"/>
      <c r="DN117" s="158"/>
      <c r="DO117" s="158"/>
      <c r="DP117" s="158"/>
      <c r="DQ117" s="158"/>
      <c r="DR117" s="158"/>
      <c r="DS117" s="158"/>
      <c r="DT117" s="158"/>
      <c r="DU117" s="158"/>
      <c r="DV117" s="158"/>
      <c r="DW117" s="158"/>
      <c r="DX117" s="158"/>
      <c r="DY117" s="158"/>
      <c r="DZ117" s="158"/>
      <c r="EA117" s="158"/>
      <c r="EB117" s="158"/>
      <c r="EC117" s="158"/>
      <c r="ED117" s="158"/>
      <c r="EE117" s="158"/>
      <c r="EF117" s="158"/>
      <c r="EG117" s="158"/>
      <c r="EH117" s="158"/>
      <c r="EI117" s="158"/>
      <c r="EJ117" s="158"/>
      <c r="EK117" s="158"/>
      <c r="EL117" s="158"/>
      <c r="EM117" s="158"/>
      <c r="EN117" s="158"/>
      <c r="EO117" s="158"/>
      <c r="EP117" s="158"/>
      <c r="EQ117" s="158"/>
      <c r="ER117" s="158"/>
      <c r="ES117" s="158"/>
      <c r="ET117" s="158"/>
      <c r="EU117" s="158"/>
      <c r="EV117" s="158"/>
      <c r="EW117" s="158"/>
      <c r="EX117" s="158"/>
      <c r="EY117" s="158"/>
      <c r="EZ117" s="158"/>
      <c r="FA117" s="158"/>
      <c r="FB117" s="158"/>
      <c r="FC117" s="158"/>
      <c r="FD117" s="158"/>
      <c r="FE117" s="158"/>
      <c r="FF117" s="158"/>
      <c r="FG117" s="158"/>
      <c r="FH117" s="158"/>
      <c r="FI117" s="158"/>
      <c r="FJ117" s="158"/>
      <c r="FK117" s="158"/>
      <c r="FL117" s="158"/>
      <c r="FM117" s="158"/>
      <c r="FN117" s="158"/>
      <c r="FO117" s="158"/>
      <c r="FP117" s="158"/>
      <c r="FQ117" s="158">
        <v>0.19929270929546208</v>
      </c>
      <c r="FR117" s="158">
        <v>0.36099015431447079</v>
      </c>
      <c r="FS117" s="158">
        <v>0.33209809852077149</v>
      </c>
      <c r="FT117" s="158">
        <v>0.44161380866819239</v>
      </c>
      <c r="FU117" s="158">
        <v>0.49458584366394959</v>
      </c>
      <c r="FV117" s="158">
        <v>0.72315115249951234</v>
      </c>
      <c r="FW117" s="158">
        <v>0.71133217475315591</v>
      </c>
      <c r="FX117" s="158">
        <v>1.1807152282992148</v>
      </c>
      <c r="FY117" s="158">
        <v>2.1478176670991855</v>
      </c>
      <c r="FZ117" s="158">
        <v>4.9009978883830705</v>
      </c>
      <c r="GA117" s="158"/>
      <c r="GB117" s="158"/>
      <c r="GC117" s="158"/>
      <c r="GD117" s="160"/>
      <c r="GE117" s="160"/>
      <c r="GF117" s="160"/>
      <c r="GG117" s="160"/>
      <c r="GH117" s="160"/>
      <c r="GI117" s="160"/>
      <c r="GJ117" s="160">
        <v>-5.5548953020202366E-2</v>
      </c>
      <c r="GK117" s="160">
        <v>1.3553975010865165</v>
      </c>
      <c r="GL117" s="160">
        <v>17.675504254707562</v>
      </c>
      <c r="GM117" s="157"/>
      <c r="GN117" s="160"/>
      <c r="GO117" s="160"/>
      <c r="GP117" s="144"/>
    </row>
    <row r="118" spans="1:198" x14ac:dyDescent="0.25">
      <c r="A118" s="159" t="s">
        <v>770</v>
      </c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>
        <v>0.24535347671516552</v>
      </c>
      <c r="W118" s="158"/>
      <c r="X118" s="158">
        <v>6.9157180302646245E-3</v>
      </c>
      <c r="Y118" s="158"/>
      <c r="Z118" s="158">
        <v>7.0841256776565262E-2</v>
      </c>
      <c r="AA118" s="158"/>
      <c r="AB118" s="158"/>
      <c r="AC118" s="158"/>
      <c r="AD118" s="158"/>
      <c r="AE118" s="158"/>
      <c r="AF118" s="158">
        <v>0.14841367872899949</v>
      </c>
      <c r="AG118" s="158"/>
      <c r="AH118" s="158">
        <v>1.2614461252950768E-2</v>
      </c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58"/>
      <c r="BB118" s="158"/>
      <c r="BC118" s="158"/>
      <c r="BD118" s="158"/>
      <c r="BE118" s="158"/>
      <c r="BF118" s="158"/>
      <c r="BG118" s="158"/>
      <c r="BH118" s="158"/>
      <c r="BI118" s="158"/>
      <c r="BJ118" s="158">
        <v>7.2310244269838259E-3</v>
      </c>
      <c r="BK118" s="158"/>
      <c r="BL118" s="158"/>
      <c r="BM118" s="158"/>
      <c r="BN118" s="158"/>
      <c r="BO118" s="158"/>
      <c r="BP118" s="158"/>
      <c r="BQ118" s="158"/>
      <c r="BR118" s="158"/>
      <c r="BS118" s="158"/>
      <c r="BT118" s="158"/>
      <c r="BU118" s="158"/>
      <c r="BV118" s="158">
        <v>1.4519626848075383E-2</v>
      </c>
      <c r="BW118" s="158"/>
      <c r="BX118" s="158"/>
      <c r="BY118" s="158"/>
      <c r="BZ118" s="158">
        <v>1.426921398822904E-2</v>
      </c>
      <c r="CA118" s="158"/>
      <c r="CB118" s="158"/>
      <c r="CC118" s="158"/>
      <c r="CD118" s="158"/>
      <c r="CE118" s="158"/>
      <c r="CF118" s="158"/>
      <c r="CG118" s="158"/>
      <c r="CH118" s="158"/>
      <c r="CI118" s="158"/>
      <c r="CJ118" s="158"/>
      <c r="CK118" s="158"/>
      <c r="CL118" s="158"/>
      <c r="CM118" s="158"/>
      <c r="CN118" s="158"/>
      <c r="CO118" s="158"/>
      <c r="CP118" s="158"/>
      <c r="CQ118" s="158"/>
      <c r="CR118" s="158"/>
      <c r="CS118" s="158"/>
      <c r="CT118" s="158"/>
      <c r="CU118" s="158"/>
      <c r="CV118" s="158"/>
      <c r="CW118" s="158"/>
      <c r="CX118" s="158"/>
      <c r="CY118" s="158"/>
      <c r="CZ118" s="158"/>
      <c r="DA118" s="158"/>
      <c r="DB118" s="158"/>
      <c r="DC118" s="158"/>
      <c r="DD118" s="158"/>
      <c r="DE118" s="158"/>
      <c r="DF118" s="158"/>
      <c r="DG118" s="158"/>
      <c r="DH118" s="158"/>
      <c r="DI118" s="158"/>
      <c r="DJ118" s="158"/>
      <c r="DK118" s="158"/>
      <c r="DL118" s="158"/>
      <c r="DM118" s="158"/>
      <c r="DN118" s="158"/>
      <c r="DO118" s="158"/>
      <c r="DP118" s="158"/>
      <c r="DQ118" s="158"/>
      <c r="DR118" s="158"/>
      <c r="DS118" s="158"/>
      <c r="DT118" s="158"/>
      <c r="DU118" s="158"/>
      <c r="DV118" s="158"/>
      <c r="DW118" s="158"/>
      <c r="DX118" s="158"/>
      <c r="DY118" s="158"/>
      <c r="DZ118" s="158"/>
      <c r="EA118" s="158"/>
      <c r="EB118" s="158"/>
      <c r="EC118" s="158"/>
      <c r="ED118" s="158"/>
      <c r="EE118" s="158"/>
      <c r="EF118" s="158"/>
      <c r="EG118" s="158"/>
      <c r="EH118" s="158"/>
      <c r="EI118" s="158"/>
      <c r="EJ118" s="158"/>
      <c r="EK118" s="158"/>
      <c r="EL118" s="158"/>
      <c r="EM118" s="158"/>
      <c r="EN118" s="158"/>
      <c r="EO118" s="158"/>
      <c r="EP118" s="158"/>
      <c r="EQ118" s="158"/>
      <c r="ER118" s="158"/>
      <c r="ES118" s="158"/>
      <c r="ET118" s="158"/>
      <c r="EU118" s="158"/>
      <c r="EV118" s="158"/>
      <c r="EW118" s="158"/>
      <c r="EX118" s="158"/>
      <c r="EY118" s="158"/>
      <c r="EZ118" s="158"/>
      <c r="FA118" s="158"/>
      <c r="FB118" s="158"/>
      <c r="FC118" s="158"/>
      <c r="FD118" s="158"/>
      <c r="FE118" s="158"/>
      <c r="FF118" s="158"/>
      <c r="FG118" s="158"/>
      <c r="FH118" s="158"/>
      <c r="FI118" s="158"/>
      <c r="FJ118" s="158"/>
      <c r="FK118" s="158"/>
      <c r="FL118" s="158"/>
      <c r="FM118" s="158"/>
      <c r="FN118" s="158"/>
      <c r="FO118" s="158"/>
      <c r="FP118" s="158"/>
      <c r="FQ118" s="158">
        <v>3.7921935866326445E-2</v>
      </c>
      <c r="FR118" s="158">
        <v>6.3082048316943182E-2</v>
      </c>
      <c r="FS118" s="158">
        <v>9.3247421687845972E-2</v>
      </c>
      <c r="FT118" s="158">
        <v>9.5453059907627952E-2</v>
      </c>
      <c r="FU118" s="158">
        <v>0.13120515168404945</v>
      </c>
      <c r="FV118" s="158">
        <v>0.17057062620696967</v>
      </c>
      <c r="FW118" s="158">
        <v>0.15957529871247897</v>
      </c>
      <c r="FX118" s="158">
        <v>0.23690742218976568</v>
      </c>
      <c r="FY118" s="158">
        <v>0.27761828007498413</v>
      </c>
      <c r="FZ118" s="158">
        <v>0.38488740920100073</v>
      </c>
      <c r="GA118" s="158"/>
      <c r="GB118" s="158"/>
      <c r="GC118" s="158"/>
      <c r="GD118" s="160"/>
      <c r="GE118" s="160"/>
      <c r="GF118" s="160"/>
      <c r="GG118" s="160"/>
      <c r="GH118" s="160"/>
      <c r="GI118" s="160"/>
      <c r="GJ118" s="160">
        <v>-6.0390456758491326E-3</v>
      </c>
      <c r="GK118" s="160">
        <v>0.4105026660199983</v>
      </c>
      <c r="GL118" s="160">
        <v>2.5750907309593751</v>
      </c>
      <c r="GM118" s="157"/>
      <c r="GN118" s="160"/>
      <c r="GO118" s="160"/>
      <c r="GP118" s="144"/>
    </row>
    <row r="119" spans="1:198" x14ac:dyDescent="0.25">
      <c r="A119" s="159" t="s">
        <v>771</v>
      </c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>
        <v>1.0411340960975113</v>
      </c>
      <c r="W119" s="158">
        <v>0.1964527143427853</v>
      </c>
      <c r="X119" s="158">
        <v>0.41409577008208698</v>
      </c>
      <c r="Y119" s="158">
        <v>0.15289152397201727</v>
      </c>
      <c r="Z119" s="158">
        <v>1.7304470873410362</v>
      </c>
      <c r="AA119" s="158">
        <v>0.41227668924321603</v>
      </c>
      <c r="AB119" s="158"/>
      <c r="AC119" s="158"/>
      <c r="AD119" s="158">
        <v>4.4968984663576972</v>
      </c>
      <c r="AE119" s="158">
        <v>0.12105660231102111</v>
      </c>
      <c r="AF119" s="158">
        <v>0.64664524194091633</v>
      </c>
      <c r="AG119" s="158"/>
      <c r="AH119" s="158">
        <v>4.1171629659305591</v>
      </c>
      <c r="AI119" s="158">
        <v>1.5270925709104259</v>
      </c>
      <c r="AJ119" s="158"/>
      <c r="AK119" s="158">
        <v>6.7082173598859603E-3</v>
      </c>
      <c r="AL119" s="158">
        <v>0.44631782362136074</v>
      </c>
      <c r="AM119" s="158"/>
      <c r="AN119" s="158"/>
      <c r="AO119" s="158"/>
      <c r="AP119" s="158"/>
      <c r="AQ119" s="158">
        <v>4.220813889154563E-5</v>
      </c>
      <c r="AR119" s="158">
        <v>5.6418346360532293E-3</v>
      </c>
      <c r="AS119" s="158">
        <v>0.11613801788855117</v>
      </c>
      <c r="AT119" s="158">
        <v>1.0452421609969598</v>
      </c>
      <c r="AU119" s="158">
        <v>0.54543389742785209</v>
      </c>
      <c r="AV119" s="158"/>
      <c r="AW119" s="158">
        <v>1.6839288611954532E-4</v>
      </c>
      <c r="AX119" s="158">
        <v>0.1496258359291755</v>
      </c>
      <c r="AY119" s="158"/>
      <c r="AZ119" s="158"/>
      <c r="BA119" s="158"/>
      <c r="BB119" s="158"/>
      <c r="BC119" s="158"/>
      <c r="BD119" s="158"/>
      <c r="BE119" s="158"/>
      <c r="BF119" s="158"/>
      <c r="BG119" s="158"/>
      <c r="BH119" s="158"/>
      <c r="BI119" s="158"/>
      <c r="BJ119" s="158">
        <v>1.5132125839726571</v>
      </c>
      <c r="BK119" s="158">
        <v>1.6847149779342284E-2</v>
      </c>
      <c r="BL119" s="158"/>
      <c r="BM119" s="158"/>
      <c r="BN119" s="158">
        <v>1.5835962071813516</v>
      </c>
      <c r="BO119" s="158">
        <v>0.46644626633233721</v>
      </c>
      <c r="BP119" s="158">
        <v>7.6309653217740891E-3</v>
      </c>
      <c r="BQ119" s="158">
        <v>2.551934734546734E-2</v>
      </c>
      <c r="BR119" s="158">
        <v>4.6226541936309597E-3</v>
      </c>
      <c r="BS119" s="158">
        <v>4.2587600081792415E-3</v>
      </c>
      <c r="BT119" s="158"/>
      <c r="BU119" s="158">
        <v>1.1041735550537125E-2</v>
      </c>
      <c r="BV119" s="158">
        <v>6.2261975988489931E-3</v>
      </c>
      <c r="BW119" s="158"/>
      <c r="BX119" s="158">
        <v>2.7612442625007199</v>
      </c>
      <c r="BY119" s="158">
        <v>0.29342053036765608</v>
      </c>
      <c r="BZ119" s="158">
        <v>0.93954132060806661</v>
      </c>
      <c r="CA119" s="158"/>
      <c r="CB119" s="158"/>
      <c r="CC119" s="158"/>
      <c r="CD119" s="158"/>
      <c r="CE119" s="158"/>
      <c r="CF119" s="158"/>
      <c r="CG119" s="158"/>
      <c r="CH119" s="158"/>
      <c r="CI119" s="158"/>
      <c r="CJ119" s="158"/>
      <c r="CK119" s="158"/>
      <c r="CL119" s="158"/>
      <c r="CM119" s="158"/>
      <c r="CN119" s="158"/>
      <c r="CO119" s="158"/>
      <c r="CP119" s="158"/>
      <c r="CQ119" s="158"/>
      <c r="CR119" s="158"/>
      <c r="CS119" s="158"/>
      <c r="CT119" s="158"/>
      <c r="CU119" s="158"/>
      <c r="CV119" s="158"/>
      <c r="CW119" s="158"/>
      <c r="CX119" s="158"/>
      <c r="CY119" s="158"/>
      <c r="CZ119" s="158"/>
      <c r="DA119" s="158"/>
      <c r="DB119" s="158"/>
      <c r="DC119" s="158"/>
      <c r="DD119" s="158"/>
      <c r="DE119" s="158"/>
      <c r="DF119" s="158"/>
      <c r="DG119" s="158"/>
      <c r="DH119" s="158"/>
      <c r="DI119" s="158"/>
      <c r="DJ119" s="158"/>
      <c r="DK119" s="158"/>
      <c r="DL119" s="158"/>
      <c r="DM119" s="158"/>
      <c r="DN119" s="158"/>
      <c r="DO119" s="158"/>
      <c r="DP119" s="158"/>
      <c r="DQ119" s="158"/>
      <c r="DR119" s="158"/>
      <c r="DS119" s="158"/>
      <c r="DT119" s="158"/>
      <c r="DU119" s="158"/>
      <c r="DV119" s="158"/>
      <c r="DW119" s="158"/>
      <c r="DX119" s="158"/>
      <c r="DY119" s="158"/>
      <c r="DZ119" s="158"/>
      <c r="EA119" s="158"/>
      <c r="EB119" s="158"/>
      <c r="EC119" s="158"/>
      <c r="ED119" s="158"/>
      <c r="EE119" s="158"/>
      <c r="EF119" s="158"/>
      <c r="EG119" s="158"/>
      <c r="EH119" s="158"/>
      <c r="EI119" s="158"/>
      <c r="EJ119" s="158"/>
      <c r="EK119" s="158"/>
      <c r="EL119" s="158"/>
      <c r="EM119" s="158"/>
      <c r="EN119" s="158"/>
      <c r="EO119" s="158"/>
      <c r="EP119" s="158"/>
      <c r="EQ119" s="158"/>
      <c r="ER119" s="158"/>
      <c r="ES119" s="158"/>
      <c r="ET119" s="158"/>
      <c r="EU119" s="158"/>
      <c r="EV119" s="158"/>
      <c r="EW119" s="158"/>
      <c r="EX119" s="158"/>
      <c r="EY119" s="158"/>
      <c r="EZ119" s="158"/>
      <c r="FA119" s="158"/>
      <c r="FB119" s="158"/>
      <c r="FC119" s="158"/>
      <c r="FD119" s="158"/>
      <c r="FE119" s="158"/>
      <c r="FF119" s="158"/>
      <c r="FG119" s="158"/>
      <c r="FH119" s="158"/>
      <c r="FI119" s="158"/>
      <c r="FJ119" s="158"/>
      <c r="FK119" s="158"/>
      <c r="FL119" s="158"/>
      <c r="FM119" s="158"/>
      <c r="FN119" s="158"/>
      <c r="FO119" s="158"/>
      <c r="FP119" s="158"/>
      <c r="FQ119" s="158">
        <v>1.3767513494322003</v>
      </c>
      <c r="FR119" s="158">
        <v>1.8842279646544016</v>
      </c>
      <c r="FS119" s="158">
        <v>2.2914934951895543</v>
      </c>
      <c r="FT119" s="158">
        <v>2.5056402664365383</v>
      </c>
      <c r="FU119" s="158">
        <v>2.6517688158698198</v>
      </c>
      <c r="FV119" s="158">
        <v>2.634220310458891</v>
      </c>
      <c r="FW119" s="158">
        <v>2.4168648977212803</v>
      </c>
      <c r="FX119" s="158">
        <v>3.6022381732233462</v>
      </c>
      <c r="FY119" s="158">
        <v>4.2149140191937011</v>
      </c>
      <c r="FZ119" s="158">
        <v>6.8818611253949937</v>
      </c>
      <c r="GA119" s="158"/>
      <c r="GB119" s="158"/>
      <c r="GC119" s="158"/>
      <c r="GD119" s="160"/>
      <c r="GE119" s="160"/>
      <c r="GF119" s="160"/>
      <c r="GG119" s="160"/>
      <c r="GH119" s="160"/>
      <c r="GI119" s="160"/>
      <c r="GJ119" s="160">
        <v>-0.17493985959953678</v>
      </c>
      <c r="GK119" s="160">
        <v>9.0932257779230294</v>
      </c>
      <c r="GL119" s="160">
        <v>64.183346434072917</v>
      </c>
      <c r="GM119" s="157"/>
      <c r="GN119" s="160"/>
      <c r="GO119" s="160"/>
      <c r="GP119" s="144"/>
    </row>
    <row r="120" spans="1:198" x14ac:dyDescent="0.25">
      <c r="A120" s="159" t="s">
        <v>369</v>
      </c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>
        <v>1.0793875659024557</v>
      </c>
      <c r="Q120" s="158">
        <v>6.0659286462466058E-2</v>
      </c>
      <c r="R120" s="158">
        <v>7.7746881464224038E-3</v>
      </c>
      <c r="S120" s="158">
        <v>0.26442992140283234</v>
      </c>
      <c r="T120" s="158">
        <v>5.57124323381048E-2</v>
      </c>
      <c r="U120" s="158">
        <v>0.45931606054266494</v>
      </c>
      <c r="V120" s="158"/>
      <c r="W120" s="158">
        <v>2.9822281093956887E-4</v>
      </c>
      <c r="X120" s="158">
        <v>0.23691383610022937</v>
      </c>
      <c r="Y120" s="158">
        <v>1.6914050924198797E-2</v>
      </c>
      <c r="Z120" s="158">
        <v>0.35288589812874421</v>
      </c>
      <c r="AA120" s="158">
        <v>8.8599221682856642E-3</v>
      </c>
      <c r="AB120" s="158">
        <v>4.6400966488352111E-3</v>
      </c>
      <c r="AC120" s="158"/>
      <c r="AD120" s="158">
        <v>1.8620727909545794E-3</v>
      </c>
      <c r="AE120" s="158">
        <v>3.4883618437518923E-3</v>
      </c>
      <c r="AF120" s="158">
        <v>6.6630687496721372E-3</v>
      </c>
      <c r="AG120" s="158"/>
      <c r="AH120" s="158">
        <v>0.12013305396111015</v>
      </c>
      <c r="AI120" s="158">
        <v>21.745891025340434</v>
      </c>
      <c r="AJ120" s="158"/>
      <c r="AK120" s="158"/>
      <c r="AL120" s="158"/>
      <c r="AM120" s="158"/>
      <c r="AN120" s="158"/>
      <c r="AO120" s="158"/>
      <c r="AP120" s="158"/>
      <c r="AQ120" s="158"/>
      <c r="AR120" s="158">
        <v>2.2909356701097574E-5</v>
      </c>
      <c r="AS120" s="158">
        <v>4.7159256695771174E-4</v>
      </c>
      <c r="AT120" s="158">
        <v>4.2443331026194029E-3</v>
      </c>
      <c r="AU120" s="158">
        <v>9.220207399611753E-4</v>
      </c>
      <c r="AV120" s="158"/>
      <c r="AW120" s="158"/>
      <c r="AX120" s="158"/>
      <c r="AY120" s="158"/>
      <c r="AZ120" s="158"/>
      <c r="BA120" s="158"/>
      <c r="BB120" s="158"/>
      <c r="BC120" s="158"/>
      <c r="BD120" s="158"/>
      <c r="BE120" s="158"/>
      <c r="BF120" s="158"/>
      <c r="BG120" s="158"/>
      <c r="BH120" s="158"/>
      <c r="BI120" s="158"/>
      <c r="BJ120" s="158">
        <v>1.1625219632213919E-2</v>
      </c>
      <c r="BK120" s="158"/>
      <c r="BL120" s="158"/>
      <c r="BM120" s="158"/>
      <c r="BN120" s="158"/>
      <c r="BO120" s="158">
        <v>29.437415114126637</v>
      </c>
      <c r="BP120" s="158">
        <v>1.240564809792944</v>
      </c>
      <c r="BQ120" s="158">
        <v>4.1782889920063369</v>
      </c>
      <c r="BR120" s="158">
        <v>0.73329630536486701</v>
      </c>
      <c r="BS120" s="158">
        <v>0.67479127637458147</v>
      </c>
      <c r="BT120" s="158"/>
      <c r="BU120" s="158">
        <v>1.8016415827187278</v>
      </c>
      <c r="BV120" s="158">
        <v>0.18617103604021723</v>
      </c>
      <c r="BW120" s="158"/>
      <c r="BX120" s="158">
        <v>0.225236510224265</v>
      </c>
      <c r="BY120" s="158">
        <v>4.6565155114699666</v>
      </c>
      <c r="BZ120" s="158">
        <v>12.801137968254437</v>
      </c>
      <c r="CA120" s="158"/>
      <c r="CB120" s="158"/>
      <c r="CC120" s="158"/>
      <c r="CD120" s="158"/>
      <c r="CE120" s="158"/>
      <c r="CF120" s="158"/>
      <c r="CG120" s="158"/>
      <c r="CH120" s="158"/>
      <c r="CI120" s="158"/>
      <c r="CJ120" s="158"/>
      <c r="CK120" s="158"/>
      <c r="CL120" s="158"/>
      <c r="CM120" s="158"/>
      <c r="CN120" s="158"/>
      <c r="CO120" s="158"/>
      <c r="CP120" s="158"/>
      <c r="CQ120" s="158"/>
      <c r="CR120" s="158"/>
      <c r="CS120" s="158"/>
      <c r="CT120" s="158"/>
      <c r="CU120" s="158"/>
      <c r="CV120" s="158"/>
      <c r="CW120" s="158"/>
      <c r="CX120" s="158"/>
      <c r="CY120" s="158"/>
      <c r="CZ120" s="158"/>
      <c r="DA120" s="158"/>
      <c r="DB120" s="158"/>
      <c r="DC120" s="158"/>
      <c r="DD120" s="158"/>
      <c r="DE120" s="158"/>
      <c r="DF120" s="158"/>
      <c r="DG120" s="158"/>
      <c r="DH120" s="158"/>
      <c r="DI120" s="158"/>
      <c r="DJ120" s="158"/>
      <c r="DK120" s="158"/>
      <c r="DL120" s="158"/>
      <c r="DM120" s="158"/>
      <c r="DN120" s="158"/>
      <c r="DO120" s="158"/>
      <c r="DP120" s="158"/>
      <c r="DQ120" s="158"/>
      <c r="DR120" s="158"/>
      <c r="DS120" s="158"/>
      <c r="DT120" s="158"/>
      <c r="DU120" s="158"/>
      <c r="DV120" s="158"/>
      <c r="DW120" s="158"/>
      <c r="DX120" s="158"/>
      <c r="DY120" s="158"/>
      <c r="DZ120" s="158"/>
      <c r="EA120" s="158"/>
      <c r="EB120" s="158"/>
      <c r="EC120" s="158"/>
      <c r="ED120" s="158"/>
      <c r="EE120" s="158"/>
      <c r="EF120" s="158"/>
      <c r="EG120" s="158"/>
      <c r="EH120" s="158"/>
      <c r="EI120" s="158"/>
      <c r="EJ120" s="158"/>
      <c r="EK120" s="158"/>
      <c r="EL120" s="158"/>
      <c r="EM120" s="158"/>
      <c r="EN120" s="158"/>
      <c r="EO120" s="158"/>
      <c r="EP120" s="158"/>
      <c r="EQ120" s="158"/>
      <c r="ER120" s="158"/>
      <c r="ES120" s="158"/>
      <c r="ET120" s="158"/>
      <c r="EU120" s="158"/>
      <c r="EV120" s="158"/>
      <c r="EW120" s="158"/>
      <c r="EX120" s="158"/>
      <c r="EY120" s="158"/>
      <c r="EZ120" s="158"/>
      <c r="FA120" s="158"/>
      <c r="FB120" s="158"/>
      <c r="FC120" s="158"/>
      <c r="FD120" s="158"/>
      <c r="FE120" s="158"/>
      <c r="FF120" s="158"/>
      <c r="FG120" s="158"/>
      <c r="FH120" s="158"/>
      <c r="FI120" s="158"/>
      <c r="FJ120" s="158"/>
      <c r="FK120" s="158"/>
      <c r="FL120" s="158"/>
      <c r="FM120" s="158"/>
      <c r="FN120" s="158"/>
      <c r="FO120" s="158"/>
      <c r="FP120" s="158"/>
      <c r="FQ120" s="158">
        <v>3.9325003550711348</v>
      </c>
      <c r="FR120" s="158">
        <v>6.1406782090314929</v>
      </c>
      <c r="FS120" s="158">
        <v>8.2660683118397067</v>
      </c>
      <c r="FT120" s="158">
        <v>11.448632953257372</v>
      </c>
      <c r="FU120" s="158">
        <v>13.777226770661747</v>
      </c>
      <c r="FV120" s="158">
        <v>18.889685840310403</v>
      </c>
      <c r="FW120" s="158">
        <v>19.17179674266869</v>
      </c>
      <c r="FX120" s="158">
        <v>23.185388462768621</v>
      </c>
      <c r="FY120" s="158">
        <v>28.229503286050022</v>
      </c>
      <c r="FZ120" s="158">
        <v>37.528316812934285</v>
      </c>
      <c r="GA120" s="158"/>
      <c r="GB120" s="158"/>
      <c r="GC120" s="158"/>
      <c r="GD120" s="160"/>
      <c r="GE120" s="160"/>
      <c r="GF120" s="160"/>
      <c r="GG120" s="160"/>
      <c r="GH120" s="160"/>
      <c r="GI120" s="160"/>
      <c r="GJ120" s="160">
        <v>-0.71466489964363666</v>
      </c>
      <c r="GK120" s="160">
        <v>38.858923813394654</v>
      </c>
      <c r="GL120" s="160">
        <v>289.09223140437803</v>
      </c>
      <c r="GM120" s="157"/>
      <c r="GN120" s="160"/>
      <c r="GO120" s="160"/>
      <c r="GP120" s="144"/>
    </row>
    <row r="121" spans="1:198" x14ac:dyDescent="0.25">
      <c r="A121" s="159" t="s">
        <v>29</v>
      </c>
      <c r="B121" s="158">
        <v>3.3500322931185586E-2</v>
      </c>
      <c r="C121" s="158">
        <v>0.13151691511257582</v>
      </c>
      <c r="D121" s="158">
        <v>5.6413312581563169E-3</v>
      </c>
      <c r="E121" s="158">
        <v>9.548144105473659E-2</v>
      </c>
      <c r="F121" s="158">
        <v>0.37411364941687719</v>
      </c>
      <c r="G121" s="158">
        <v>0.126809961547794</v>
      </c>
      <c r="H121" s="158">
        <v>4.5846489976905991E-2</v>
      </c>
      <c r="I121" s="158">
        <v>5.849508553203582E-2</v>
      </c>
      <c r="J121" s="158">
        <v>5.2788605351539461E-3</v>
      </c>
      <c r="K121" s="158">
        <v>5.8514283325092953E-2</v>
      </c>
      <c r="L121" s="158">
        <v>1.3788443654138553E-2</v>
      </c>
      <c r="M121" s="158">
        <v>3.642484558726862E-2</v>
      </c>
      <c r="N121" s="158">
        <v>0.29604087668373025</v>
      </c>
      <c r="O121" s="158">
        <v>3.561308498438584E-2</v>
      </c>
      <c r="P121" s="158">
        <v>0.12066552210049199</v>
      </c>
      <c r="Q121" s="158">
        <v>7.8892702915862922E-2</v>
      </c>
      <c r="R121" s="158">
        <v>3.3664254226996831E-3</v>
      </c>
      <c r="S121" s="158">
        <v>0.33621004109815078</v>
      </c>
      <c r="T121" s="158">
        <v>0.33523020164414907</v>
      </c>
      <c r="U121" s="158">
        <v>0.19888299493743902</v>
      </c>
      <c r="V121" s="158"/>
      <c r="W121" s="158"/>
      <c r="X121" s="158"/>
      <c r="Y121" s="158">
        <v>7.1055174875674879E-2</v>
      </c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>
        <v>0.56497936054169984</v>
      </c>
      <c r="AJ121" s="158">
        <v>12.348658619663473</v>
      </c>
      <c r="AK121" s="158">
        <v>16.841404809789466</v>
      </c>
      <c r="AL121" s="158">
        <v>3.5906523735371669E-2</v>
      </c>
      <c r="AM121" s="158">
        <v>0.55750017297474952</v>
      </c>
      <c r="AN121" s="158">
        <v>0.11767058142099004</v>
      </c>
      <c r="AO121" s="158">
        <v>1.1957928820188957</v>
      </c>
      <c r="AP121" s="158">
        <v>1.0642361426891362</v>
      </c>
      <c r="AQ121" s="158">
        <v>4.374552331155495E-2</v>
      </c>
      <c r="AR121" s="158">
        <v>1.3702791942032922E-4</v>
      </c>
      <c r="AS121" s="158">
        <v>2.8207404122007305E-3</v>
      </c>
      <c r="AT121" s="158">
        <v>2.5386663709806558E-2</v>
      </c>
      <c r="AU121" s="158">
        <v>1.5573386502796001</v>
      </c>
      <c r="AV121" s="158">
        <v>1.4184559652270534</v>
      </c>
      <c r="AW121" s="158">
        <v>0.19366336193969935</v>
      </c>
      <c r="AX121" s="158">
        <v>0.16913571442052308</v>
      </c>
      <c r="AY121" s="158"/>
      <c r="AZ121" s="158"/>
      <c r="BA121" s="158">
        <v>0.26452907741039627</v>
      </c>
      <c r="BB121" s="158">
        <v>0.21415445064080904</v>
      </c>
      <c r="BC121" s="158">
        <v>8.1853435573205568E-4</v>
      </c>
      <c r="BD121" s="158">
        <v>2.010889492014197E-4</v>
      </c>
      <c r="BE121" s="158">
        <v>6.7814517425230841E-2</v>
      </c>
      <c r="BF121" s="158">
        <v>0.17106881265502372</v>
      </c>
      <c r="BG121" s="158">
        <v>3.4578481827821719</v>
      </c>
      <c r="BH121" s="158">
        <v>3.7019042487590928E-2</v>
      </c>
      <c r="BI121" s="158">
        <v>1.0269356092113888</v>
      </c>
      <c r="BJ121" s="158">
        <v>0.61903903236635804</v>
      </c>
      <c r="BK121" s="158"/>
      <c r="BL121" s="158"/>
      <c r="BM121" s="158">
        <v>3.4238984638806964</v>
      </c>
      <c r="BN121" s="158"/>
      <c r="BO121" s="158">
        <v>0.11937415101223012</v>
      </c>
      <c r="BP121" s="158">
        <v>0.19272128739386429</v>
      </c>
      <c r="BQ121" s="158">
        <v>0.64515592225559804</v>
      </c>
      <c r="BR121" s="158">
        <v>0.11622149894212665</v>
      </c>
      <c r="BS121" s="158">
        <v>0.10705474530096053</v>
      </c>
      <c r="BT121" s="158"/>
      <c r="BU121" s="158">
        <v>0.27878949113243595</v>
      </c>
      <c r="BV121" s="158">
        <v>1.8034760218350845E-2</v>
      </c>
      <c r="BW121" s="158">
        <v>1.4216445546500388E-2</v>
      </c>
      <c r="BX121" s="158">
        <v>0.11057627028243343</v>
      </c>
      <c r="BY121" s="158">
        <v>1.0475678122687304</v>
      </c>
      <c r="BZ121" s="158">
        <v>3.0557774063308032</v>
      </c>
      <c r="CA121" s="158"/>
      <c r="CB121" s="158"/>
      <c r="CC121" s="158"/>
      <c r="CD121" s="158"/>
      <c r="CE121" s="158"/>
      <c r="CF121" s="158"/>
      <c r="CG121" s="158"/>
      <c r="CH121" s="158"/>
      <c r="CI121" s="158"/>
      <c r="CJ121" s="158"/>
      <c r="CK121" s="158"/>
      <c r="CL121" s="158"/>
      <c r="CM121" s="158"/>
      <c r="CN121" s="158"/>
      <c r="CO121" s="158"/>
      <c r="CP121" s="158"/>
      <c r="CQ121" s="158"/>
      <c r="CR121" s="158"/>
      <c r="CS121" s="158"/>
      <c r="CT121" s="158"/>
      <c r="CU121" s="158"/>
      <c r="CV121" s="158"/>
      <c r="CW121" s="158"/>
      <c r="CX121" s="158"/>
      <c r="CY121" s="158"/>
      <c r="CZ121" s="158"/>
      <c r="DA121" s="158"/>
      <c r="DB121" s="158"/>
      <c r="DC121" s="158"/>
      <c r="DD121" s="158"/>
      <c r="DE121" s="158"/>
      <c r="DF121" s="158"/>
      <c r="DG121" s="158"/>
      <c r="DH121" s="158"/>
      <c r="DI121" s="158"/>
      <c r="DJ121" s="158"/>
      <c r="DK121" s="158"/>
      <c r="DL121" s="158"/>
      <c r="DM121" s="158"/>
      <c r="DN121" s="158"/>
      <c r="DO121" s="158"/>
      <c r="DP121" s="158"/>
      <c r="DQ121" s="158"/>
      <c r="DR121" s="158"/>
      <c r="DS121" s="158"/>
      <c r="DT121" s="158"/>
      <c r="DU121" s="158"/>
      <c r="DV121" s="158"/>
      <c r="DW121" s="158"/>
      <c r="DX121" s="158"/>
      <c r="DY121" s="158"/>
      <c r="DZ121" s="158"/>
      <c r="EA121" s="158"/>
      <c r="EB121" s="158"/>
      <c r="EC121" s="158"/>
      <c r="ED121" s="158"/>
      <c r="EE121" s="158"/>
      <c r="EF121" s="158"/>
      <c r="EG121" s="158"/>
      <c r="EH121" s="158"/>
      <c r="EI121" s="158"/>
      <c r="EJ121" s="158"/>
      <c r="EK121" s="158"/>
      <c r="EL121" s="158"/>
      <c r="EM121" s="158"/>
      <c r="EN121" s="158"/>
      <c r="EO121" s="158"/>
      <c r="EP121" s="158"/>
      <c r="EQ121" s="158"/>
      <c r="ER121" s="158"/>
      <c r="ES121" s="158"/>
      <c r="ET121" s="158"/>
      <c r="EU121" s="158"/>
      <c r="EV121" s="158"/>
      <c r="EW121" s="158"/>
      <c r="EX121" s="158"/>
      <c r="EY121" s="158"/>
      <c r="EZ121" s="158"/>
      <c r="FA121" s="158"/>
      <c r="FB121" s="158"/>
      <c r="FC121" s="158"/>
      <c r="FD121" s="158"/>
      <c r="FE121" s="158"/>
      <c r="FF121" s="158"/>
      <c r="FG121" s="158"/>
      <c r="FH121" s="158"/>
      <c r="FI121" s="158"/>
      <c r="FJ121" s="158"/>
      <c r="FK121" s="158"/>
      <c r="FL121" s="158"/>
      <c r="FM121" s="158"/>
      <c r="FN121" s="158"/>
      <c r="FO121" s="158"/>
      <c r="FP121" s="158"/>
      <c r="FQ121" s="158">
        <v>0.60655816036431587</v>
      </c>
      <c r="FR121" s="158">
        <v>0.77563530963308036</v>
      </c>
      <c r="FS121" s="158">
        <v>1.0655275209537023</v>
      </c>
      <c r="FT121" s="158">
        <v>1.0898757044027765</v>
      </c>
      <c r="FU121" s="158">
        <v>1.3478114106960579</v>
      </c>
      <c r="FV121" s="158">
        <v>1.4845207384454095</v>
      </c>
      <c r="FW121" s="158">
        <v>2.1474996108322477</v>
      </c>
      <c r="FX121" s="158">
        <v>2.6213838241345999</v>
      </c>
      <c r="FY121" s="158">
        <v>3.5209500480475486</v>
      </c>
      <c r="FZ121" s="158">
        <v>7.7290549571202964</v>
      </c>
      <c r="GA121" s="158"/>
      <c r="GB121" s="158"/>
      <c r="GC121" s="158"/>
      <c r="GD121" s="160"/>
      <c r="GE121" s="160"/>
      <c r="GF121" s="160"/>
      <c r="GG121" s="160"/>
      <c r="GH121" s="160">
        <v>3.1356126920644989E-2</v>
      </c>
      <c r="GI121" s="160">
        <v>1.1123484380124614E-3</v>
      </c>
      <c r="GJ121" s="160">
        <v>-0.16225425587340581</v>
      </c>
      <c r="GK121" s="160">
        <v>8.3634622613647718</v>
      </c>
      <c r="GL121" s="160">
        <v>84.209511762976845</v>
      </c>
      <c r="GM121" s="157"/>
      <c r="GN121" s="160"/>
      <c r="GO121" s="160"/>
      <c r="GP121" s="144"/>
    </row>
    <row r="122" spans="1:198" x14ac:dyDescent="0.25">
      <c r="A122" s="159" t="s">
        <v>370</v>
      </c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>
        <v>0.38653476654025032</v>
      </c>
      <c r="Q122" s="158">
        <v>0.15999005318772686</v>
      </c>
      <c r="R122" s="158">
        <v>7.0578133221476632E-3</v>
      </c>
      <c r="S122" s="158">
        <v>0.66387937762477556</v>
      </c>
      <c r="T122" s="158">
        <v>0.62978990810335134</v>
      </c>
      <c r="U122" s="158">
        <v>0.41696424989935232</v>
      </c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>
        <v>2.0808891583739748</v>
      </c>
      <c r="AK122" s="158">
        <v>1.578927860463919</v>
      </c>
      <c r="AL122" s="158">
        <v>7.8764797762842023E-2</v>
      </c>
      <c r="AM122" s="158">
        <v>2.9033764076229589E-2</v>
      </c>
      <c r="AN122" s="158"/>
      <c r="AO122" s="158"/>
      <c r="AP122" s="158"/>
      <c r="AQ122" s="158"/>
      <c r="AR122" s="158"/>
      <c r="AS122" s="158"/>
      <c r="AT122" s="158"/>
      <c r="AU122" s="158">
        <v>0.21600180851488926</v>
      </c>
      <c r="AV122" s="158"/>
      <c r="AW122" s="158">
        <v>2.7857695927509619E-2</v>
      </c>
      <c r="AX122" s="158"/>
      <c r="AY122" s="158"/>
      <c r="AZ122" s="158"/>
      <c r="BA122" s="158"/>
      <c r="BB122" s="158"/>
      <c r="BC122" s="158"/>
      <c r="BD122" s="158"/>
      <c r="BE122" s="158"/>
      <c r="BF122" s="158">
        <v>5.3283393746282076E-2</v>
      </c>
      <c r="BG122" s="158"/>
      <c r="BH122" s="158"/>
      <c r="BI122" s="158"/>
      <c r="BJ122" s="158">
        <v>5.1685598589820123E-2</v>
      </c>
      <c r="BK122" s="158">
        <v>0.17319417300926368</v>
      </c>
      <c r="BL122" s="158"/>
      <c r="BM122" s="158"/>
      <c r="BN122" s="158">
        <v>5.151277094429819</v>
      </c>
      <c r="BO122" s="158">
        <v>5.6594222488579968E-2</v>
      </c>
      <c r="BP122" s="158">
        <v>8.6366176241640197E-2</v>
      </c>
      <c r="BQ122" s="158">
        <v>0.2889562785648695</v>
      </c>
      <c r="BR122" s="158">
        <v>5.2233541139394546E-2</v>
      </c>
      <c r="BS122" s="158">
        <v>4.8118307646815503E-2</v>
      </c>
      <c r="BT122" s="158"/>
      <c r="BU122" s="158">
        <v>0.12498805651131721</v>
      </c>
      <c r="BV122" s="158">
        <v>8.0883460165532065E-3</v>
      </c>
      <c r="BW122" s="158">
        <v>7.9197731350230186E-3</v>
      </c>
      <c r="BX122" s="158">
        <v>0.74586351659640349</v>
      </c>
      <c r="BY122" s="158">
        <v>2.0543307738137369</v>
      </c>
      <c r="BZ122" s="158">
        <v>1.2172196556197827</v>
      </c>
      <c r="CA122" s="158"/>
      <c r="CB122" s="158"/>
      <c r="CC122" s="158"/>
      <c r="CD122" s="158"/>
      <c r="CE122" s="158"/>
      <c r="CF122" s="158"/>
      <c r="CG122" s="158"/>
      <c r="CH122" s="158"/>
      <c r="CI122" s="158"/>
      <c r="CJ122" s="158"/>
      <c r="CK122" s="158"/>
      <c r="CL122" s="158"/>
      <c r="CM122" s="158"/>
      <c r="CN122" s="158"/>
      <c r="CO122" s="158"/>
      <c r="CP122" s="158"/>
      <c r="CQ122" s="158"/>
      <c r="CR122" s="158"/>
      <c r="CS122" s="158"/>
      <c r="CT122" s="158"/>
      <c r="CU122" s="158"/>
      <c r="CV122" s="158"/>
      <c r="CW122" s="158"/>
      <c r="CX122" s="158"/>
      <c r="CY122" s="158"/>
      <c r="CZ122" s="158"/>
      <c r="DA122" s="158"/>
      <c r="DB122" s="158"/>
      <c r="DC122" s="158"/>
      <c r="DD122" s="158"/>
      <c r="DE122" s="158"/>
      <c r="DF122" s="158"/>
      <c r="DG122" s="158"/>
      <c r="DH122" s="158"/>
      <c r="DI122" s="158"/>
      <c r="DJ122" s="158"/>
      <c r="DK122" s="158"/>
      <c r="DL122" s="158"/>
      <c r="DM122" s="158"/>
      <c r="DN122" s="158"/>
      <c r="DO122" s="158"/>
      <c r="DP122" s="158"/>
      <c r="DQ122" s="158"/>
      <c r="DR122" s="158"/>
      <c r="DS122" s="158"/>
      <c r="DT122" s="158"/>
      <c r="DU122" s="158"/>
      <c r="DV122" s="158"/>
      <c r="DW122" s="158"/>
      <c r="DX122" s="158"/>
      <c r="DY122" s="158"/>
      <c r="DZ122" s="158"/>
      <c r="EA122" s="158"/>
      <c r="EB122" s="158"/>
      <c r="EC122" s="158"/>
      <c r="ED122" s="158"/>
      <c r="EE122" s="158"/>
      <c r="EF122" s="158"/>
      <c r="EG122" s="158"/>
      <c r="EH122" s="158"/>
      <c r="EI122" s="158"/>
      <c r="EJ122" s="158"/>
      <c r="EK122" s="158"/>
      <c r="EL122" s="158"/>
      <c r="EM122" s="158"/>
      <c r="EN122" s="158"/>
      <c r="EO122" s="158"/>
      <c r="EP122" s="158"/>
      <c r="EQ122" s="158"/>
      <c r="ER122" s="158"/>
      <c r="ES122" s="158"/>
      <c r="ET122" s="158"/>
      <c r="EU122" s="158"/>
      <c r="EV122" s="158"/>
      <c r="EW122" s="158"/>
      <c r="EX122" s="158"/>
      <c r="EY122" s="158"/>
      <c r="EZ122" s="158"/>
      <c r="FA122" s="158"/>
      <c r="FB122" s="158"/>
      <c r="FC122" s="158"/>
      <c r="FD122" s="158"/>
      <c r="FE122" s="158"/>
      <c r="FF122" s="158"/>
      <c r="FG122" s="158"/>
      <c r="FH122" s="158"/>
      <c r="FI122" s="158"/>
      <c r="FJ122" s="158"/>
      <c r="FK122" s="158"/>
      <c r="FL122" s="158"/>
      <c r="FM122" s="158"/>
      <c r="FN122" s="158"/>
      <c r="FO122" s="158"/>
      <c r="FP122" s="158"/>
      <c r="FQ122" s="158">
        <v>3.336534039617713</v>
      </c>
      <c r="FR122" s="158">
        <v>4.4508334567443706</v>
      </c>
      <c r="FS122" s="158">
        <v>5.2165056587648442</v>
      </c>
      <c r="FT122" s="158">
        <v>5.2285401559365052</v>
      </c>
      <c r="FU122" s="158">
        <v>5.3942824604101638</v>
      </c>
      <c r="FV122" s="158">
        <v>6.8337173953505239</v>
      </c>
      <c r="FW122" s="158">
        <v>7.3246639523522665</v>
      </c>
      <c r="FX122" s="158">
        <v>9.1286466805653728</v>
      </c>
      <c r="FY122" s="158">
        <v>11.720897665978923</v>
      </c>
      <c r="FZ122" s="158">
        <v>14.976136204839751</v>
      </c>
      <c r="GA122" s="158"/>
      <c r="GB122" s="158"/>
      <c r="GC122" s="158"/>
      <c r="GD122" s="160"/>
      <c r="GE122" s="160"/>
      <c r="GF122" s="160"/>
      <c r="GG122" s="160"/>
      <c r="GH122" s="160"/>
      <c r="GI122" s="160"/>
      <c r="GJ122" s="160">
        <v>-0.25576140285560894</v>
      </c>
      <c r="GK122" s="160">
        <v>5.5337271326949908</v>
      </c>
      <c r="GL122" s="160">
        <v>95.284533561746088</v>
      </c>
      <c r="GM122" s="157"/>
      <c r="GN122" s="160"/>
      <c r="GO122" s="160"/>
      <c r="GP122" s="144"/>
    </row>
    <row r="123" spans="1:198" x14ac:dyDescent="0.25">
      <c r="A123" s="159" t="s">
        <v>371</v>
      </c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>
        <v>0.11588593890388095</v>
      </c>
      <c r="Q123" s="158">
        <v>2.2988100774800575E-2</v>
      </c>
      <c r="R123" s="158">
        <v>7.6238896430322843E-4</v>
      </c>
      <c r="S123" s="158">
        <v>0.10633603791540273</v>
      </c>
      <c r="T123" s="158">
        <v>9.8771106116469429E-2</v>
      </c>
      <c r="U123" s="158">
        <v>4.5040712770723648E-2</v>
      </c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>
        <v>1.7950741881449854</v>
      </c>
      <c r="AK123" s="158">
        <v>0.1069479695551743</v>
      </c>
      <c r="AL123" s="158">
        <v>0.48308976056659914</v>
      </c>
      <c r="AM123" s="158">
        <v>2.5497971396075583</v>
      </c>
      <c r="AN123" s="158"/>
      <c r="AO123" s="158">
        <v>9.7702232145202308E-2</v>
      </c>
      <c r="AP123" s="158">
        <v>3.9784849657608567E-3</v>
      </c>
      <c r="AQ123" s="158"/>
      <c r="AR123" s="158"/>
      <c r="AS123" s="158"/>
      <c r="AT123" s="158"/>
      <c r="AU123" s="158"/>
      <c r="AV123" s="158"/>
      <c r="AW123" s="158">
        <v>3.3912326042745418E-2</v>
      </c>
      <c r="AX123" s="158"/>
      <c r="AY123" s="158"/>
      <c r="AZ123" s="158"/>
      <c r="BA123" s="158"/>
      <c r="BB123" s="158"/>
      <c r="BC123" s="158"/>
      <c r="BD123" s="158"/>
      <c r="BE123" s="158"/>
      <c r="BF123" s="158"/>
      <c r="BG123" s="158">
        <v>6.6290921051487839</v>
      </c>
      <c r="BH123" s="158"/>
      <c r="BI123" s="158">
        <v>0.82801874309642154</v>
      </c>
      <c r="BJ123" s="158">
        <v>6.3277664008919626E-2</v>
      </c>
      <c r="BK123" s="158"/>
      <c r="BL123" s="158"/>
      <c r="BM123" s="158"/>
      <c r="BN123" s="158"/>
      <c r="BO123" s="158"/>
      <c r="BP123" s="158"/>
      <c r="BQ123" s="158"/>
      <c r="BR123" s="158"/>
      <c r="BS123" s="158"/>
      <c r="BT123" s="158"/>
      <c r="BU123" s="158"/>
      <c r="BV123" s="158"/>
      <c r="BW123" s="158"/>
      <c r="BX123" s="158">
        <v>3.831590573851133E-3</v>
      </c>
      <c r="BY123" s="158">
        <v>0.16936759630502948</v>
      </c>
      <c r="BZ123" s="158">
        <v>0.46241227520693123</v>
      </c>
      <c r="CA123" s="158"/>
      <c r="CB123" s="158"/>
      <c r="CC123" s="158"/>
      <c r="CD123" s="158"/>
      <c r="CE123" s="158"/>
      <c r="CF123" s="158"/>
      <c r="CG123" s="158"/>
      <c r="CH123" s="158"/>
      <c r="CI123" s="158"/>
      <c r="CJ123" s="158"/>
      <c r="CK123" s="158"/>
      <c r="CL123" s="158"/>
      <c r="CM123" s="158"/>
      <c r="CN123" s="158"/>
      <c r="CO123" s="158"/>
      <c r="CP123" s="158"/>
      <c r="CQ123" s="158"/>
      <c r="CR123" s="158"/>
      <c r="CS123" s="158"/>
      <c r="CT123" s="158"/>
      <c r="CU123" s="158"/>
      <c r="CV123" s="158"/>
      <c r="CW123" s="158"/>
      <c r="CX123" s="158"/>
      <c r="CY123" s="158"/>
      <c r="CZ123" s="158"/>
      <c r="DA123" s="158"/>
      <c r="DB123" s="158"/>
      <c r="DC123" s="158"/>
      <c r="DD123" s="158"/>
      <c r="DE123" s="158"/>
      <c r="DF123" s="158"/>
      <c r="DG123" s="158"/>
      <c r="DH123" s="158"/>
      <c r="DI123" s="158"/>
      <c r="DJ123" s="158"/>
      <c r="DK123" s="158"/>
      <c r="DL123" s="158"/>
      <c r="DM123" s="158"/>
      <c r="DN123" s="158"/>
      <c r="DO123" s="158"/>
      <c r="DP123" s="158"/>
      <c r="DQ123" s="158"/>
      <c r="DR123" s="158"/>
      <c r="DS123" s="158"/>
      <c r="DT123" s="158"/>
      <c r="DU123" s="158"/>
      <c r="DV123" s="158"/>
      <c r="DW123" s="158"/>
      <c r="DX123" s="158"/>
      <c r="DY123" s="158"/>
      <c r="DZ123" s="158"/>
      <c r="EA123" s="158"/>
      <c r="EB123" s="158"/>
      <c r="EC123" s="158"/>
      <c r="ED123" s="158"/>
      <c r="EE123" s="158"/>
      <c r="EF123" s="158"/>
      <c r="EG123" s="158"/>
      <c r="EH123" s="158"/>
      <c r="EI123" s="158"/>
      <c r="EJ123" s="158"/>
      <c r="EK123" s="158"/>
      <c r="EL123" s="158"/>
      <c r="EM123" s="158"/>
      <c r="EN123" s="158"/>
      <c r="EO123" s="158"/>
      <c r="EP123" s="158"/>
      <c r="EQ123" s="158"/>
      <c r="ER123" s="158"/>
      <c r="ES123" s="158"/>
      <c r="ET123" s="158"/>
      <c r="EU123" s="158"/>
      <c r="EV123" s="158"/>
      <c r="EW123" s="158"/>
      <c r="EX123" s="158"/>
      <c r="EY123" s="158"/>
      <c r="EZ123" s="158"/>
      <c r="FA123" s="158"/>
      <c r="FB123" s="158"/>
      <c r="FC123" s="158"/>
      <c r="FD123" s="158"/>
      <c r="FE123" s="158"/>
      <c r="FF123" s="158"/>
      <c r="FG123" s="158"/>
      <c r="FH123" s="158"/>
      <c r="FI123" s="158"/>
      <c r="FJ123" s="158"/>
      <c r="FK123" s="158"/>
      <c r="FL123" s="158"/>
      <c r="FM123" s="158"/>
      <c r="FN123" s="158"/>
      <c r="FO123" s="158"/>
      <c r="FP123" s="158"/>
      <c r="FQ123" s="158">
        <v>0.28204248917711505</v>
      </c>
      <c r="FR123" s="158">
        <v>0.31650080359151772</v>
      </c>
      <c r="FS123" s="158">
        <v>0.3640790895238451</v>
      </c>
      <c r="FT123" s="158">
        <v>0.30463044003470086</v>
      </c>
      <c r="FU123" s="158">
        <v>0.35666067709681581</v>
      </c>
      <c r="FV123" s="158">
        <v>0.42467512704224103</v>
      </c>
      <c r="FW123" s="158">
        <v>0.56135746113120233</v>
      </c>
      <c r="FX123" s="158">
        <v>0.54530512798573683</v>
      </c>
      <c r="FY123" s="158">
        <v>0.79450226003015001</v>
      </c>
      <c r="FZ123" s="158">
        <v>1.5702084879929066</v>
      </c>
      <c r="GA123" s="158"/>
      <c r="GB123" s="158"/>
      <c r="GC123" s="158"/>
      <c r="GD123" s="160"/>
      <c r="GE123" s="160"/>
      <c r="GF123" s="160"/>
      <c r="GG123" s="160"/>
      <c r="GH123" s="160">
        <v>3.8798670035445933E-5</v>
      </c>
      <c r="GI123" s="160">
        <v>1.3763702424126248E-6</v>
      </c>
      <c r="GJ123" s="160">
        <v>-7.9139496913897572E-2</v>
      </c>
      <c r="GK123" s="160">
        <v>7.0119423466991107</v>
      </c>
      <c r="GL123" s="160">
        <v>26.069091349245273</v>
      </c>
      <c r="GM123" s="157"/>
      <c r="GN123" s="160"/>
      <c r="GO123" s="160"/>
      <c r="GP123" s="144"/>
    </row>
    <row r="124" spans="1:198" x14ac:dyDescent="0.25">
      <c r="A124" s="159" t="s">
        <v>372</v>
      </c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>
        <v>0.1161294336945846</v>
      </c>
      <c r="Q124" s="158">
        <v>0.19688728290305316</v>
      </c>
      <c r="R124" s="158">
        <v>6.8296560742298921E-3</v>
      </c>
      <c r="S124" s="158">
        <v>0.81567869286264139</v>
      </c>
      <c r="T124" s="158">
        <v>0.76703016219202524</v>
      </c>
      <c r="U124" s="158">
        <v>0.40348508696391422</v>
      </c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>
        <v>1.3292682681875476E-2</v>
      </c>
      <c r="AK124" s="158">
        <v>3.9097622426475943E-2</v>
      </c>
      <c r="AL124" s="158">
        <v>8.8273778205929729E-2</v>
      </c>
      <c r="AM124" s="158">
        <v>1.9255774820600813</v>
      </c>
      <c r="AN124" s="158"/>
      <c r="AO124" s="158"/>
      <c r="AP124" s="158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58"/>
      <c r="BB124" s="158"/>
      <c r="BC124" s="158"/>
      <c r="BD124" s="158"/>
      <c r="BE124" s="158"/>
      <c r="BF124" s="158"/>
      <c r="BG124" s="158"/>
      <c r="BH124" s="158"/>
      <c r="BI124" s="158"/>
      <c r="BJ124" s="158">
        <v>5.4213288737235818E-4</v>
      </c>
      <c r="BK124" s="158"/>
      <c r="BL124" s="158">
        <v>4.5917408830685895E-2</v>
      </c>
      <c r="BM124" s="158">
        <v>1.3686041103620374</v>
      </c>
      <c r="BN124" s="158">
        <v>0.55611089021919469</v>
      </c>
      <c r="BO124" s="158"/>
      <c r="BP124" s="158"/>
      <c r="BQ124" s="158"/>
      <c r="BR124" s="158"/>
      <c r="BS124" s="158"/>
      <c r="BT124" s="158"/>
      <c r="BU124" s="158"/>
      <c r="BV124" s="158"/>
      <c r="BW124" s="158"/>
      <c r="BX124" s="158">
        <v>3.8227251827428993E-3</v>
      </c>
      <c r="BY124" s="158">
        <v>1.0629399027131281</v>
      </c>
      <c r="BZ124" s="158">
        <v>1.6819870678491093</v>
      </c>
      <c r="CA124" s="158"/>
      <c r="CB124" s="158"/>
      <c r="CC124" s="158"/>
      <c r="CD124" s="158"/>
      <c r="CE124" s="158"/>
      <c r="CF124" s="158"/>
      <c r="CG124" s="158"/>
      <c r="CH124" s="158"/>
      <c r="CI124" s="158"/>
      <c r="CJ124" s="158"/>
      <c r="CK124" s="158"/>
      <c r="CL124" s="158"/>
      <c r="CM124" s="158"/>
      <c r="CN124" s="158"/>
      <c r="CO124" s="158"/>
      <c r="CP124" s="158"/>
      <c r="CQ124" s="158"/>
      <c r="CR124" s="158"/>
      <c r="CS124" s="158"/>
      <c r="CT124" s="158"/>
      <c r="CU124" s="158"/>
      <c r="CV124" s="158"/>
      <c r="CW124" s="158"/>
      <c r="CX124" s="158"/>
      <c r="CY124" s="158"/>
      <c r="CZ124" s="158"/>
      <c r="DA124" s="158"/>
      <c r="DB124" s="158"/>
      <c r="DC124" s="158"/>
      <c r="DD124" s="158"/>
      <c r="DE124" s="158"/>
      <c r="DF124" s="158"/>
      <c r="DG124" s="158"/>
      <c r="DH124" s="158"/>
      <c r="DI124" s="158"/>
      <c r="DJ124" s="158"/>
      <c r="DK124" s="158"/>
      <c r="DL124" s="158"/>
      <c r="DM124" s="158"/>
      <c r="DN124" s="158"/>
      <c r="DO124" s="158"/>
      <c r="DP124" s="158"/>
      <c r="DQ124" s="158"/>
      <c r="DR124" s="158"/>
      <c r="DS124" s="158"/>
      <c r="DT124" s="158"/>
      <c r="DU124" s="158"/>
      <c r="DV124" s="158"/>
      <c r="DW124" s="158"/>
      <c r="DX124" s="158"/>
      <c r="DY124" s="158"/>
      <c r="DZ124" s="158"/>
      <c r="EA124" s="158"/>
      <c r="EB124" s="158"/>
      <c r="EC124" s="158"/>
      <c r="ED124" s="158"/>
      <c r="EE124" s="158"/>
      <c r="EF124" s="158"/>
      <c r="EG124" s="158"/>
      <c r="EH124" s="158"/>
      <c r="EI124" s="158"/>
      <c r="EJ124" s="158"/>
      <c r="EK124" s="158"/>
      <c r="EL124" s="158"/>
      <c r="EM124" s="158"/>
      <c r="EN124" s="158"/>
      <c r="EO124" s="158"/>
      <c r="EP124" s="158"/>
      <c r="EQ124" s="158"/>
      <c r="ER124" s="158"/>
      <c r="ES124" s="158"/>
      <c r="ET124" s="158"/>
      <c r="EU124" s="158"/>
      <c r="EV124" s="158"/>
      <c r="EW124" s="158"/>
      <c r="EX124" s="158"/>
      <c r="EY124" s="158"/>
      <c r="EZ124" s="158"/>
      <c r="FA124" s="158"/>
      <c r="FB124" s="158"/>
      <c r="FC124" s="158"/>
      <c r="FD124" s="158"/>
      <c r="FE124" s="158"/>
      <c r="FF124" s="158"/>
      <c r="FG124" s="158"/>
      <c r="FH124" s="158"/>
      <c r="FI124" s="158"/>
      <c r="FJ124" s="158"/>
      <c r="FK124" s="158"/>
      <c r="FL124" s="158"/>
      <c r="FM124" s="158"/>
      <c r="FN124" s="158"/>
      <c r="FO124" s="158"/>
      <c r="FP124" s="158"/>
      <c r="FQ124" s="158">
        <v>1.2232401060572449</v>
      </c>
      <c r="FR124" s="158">
        <v>1.6388468627259525</v>
      </c>
      <c r="FS124" s="158">
        <v>1.9826468908695272</v>
      </c>
      <c r="FT124" s="158">
        <v>1.983883136354798</v>
      </c>
      <c r="FU124" s="158">
        <v>2.1010652727911299</v>
      </c>
      <c r="FV124" s="158">
        <v>2.4096578408264047</v>
      </c>
      <c r="FW124" s="158">
        <v>2.7460467835970457</v>
      </c>
      <c r="FX124" s="158">
        <v>3.3180033491390959</v>
      </c>
      <c r="FY124" s="158">
        <v>4.1529923595146929</v>
      </c>
      <c r="FZ124" s="158">
        <v>5.2946085481532892</v>
      </c>
      <c r="GA124" s="158"/>
      <c r="GB124" s="158"/>
      <c r="GC124" s="158"/>
      <c r="GD124" s="160"/>
      <c r="GE124" s="160"/>
      <c r="GF124" s="160"/>
      <c r="GG124" s="160"/>
      <c r="GH124" s="160"/>
      <c r="GI124" s="160"/>
      <c r="GJ124" s="160">
        <v>0.3416776415916537</v>
      </c>
      <c r="GK124" s="160">
        <v>3.0493202817005449</v>
      </c>
      <c r="GL124" s="160">
        <v>39.33419519143046</v>
      </c>
      <c r="GM124" s="157"/>
      <c r="GN124" s="160"/>
      <c r="GO124" s="160"/>
      <c r="GP124" s="144"/>
    </row>
    <row r="125" spans="1:198" x14ac:dyDescent="0.25">
      <c r="A125" s="159" t="s">
        <v>373</v>
      </c>
      <c r="B125" s="158">
        <v>1.3615952032855401E-2</v>
      </c>
      <c r="C125" s="158">
        <v>5.358484480777366E-2</v>
      </c>
      <c r="D125" s="158">
        <v>2.2968222847435994E-3</v>
      </c>
      <c r="E125" s="158">
        <v>3.8690988798560734E-2</v>
      </c>
      <c r="F125" s="158">
        <v>0.15173653514640836</v>
      </c>
      <c r="G125" s="158">
        <v>5.1540501409623463E-2</v>
      </c>
      <c r="H125" s="158">
        <v>1.8665180618541475E-2</v>
      </c>
      <c r="I125" s="158">
        <v>2.3788215554733334E-2</v>
      </c>
      <c r="J125" s="158">
        <v>2.1444802106817544E-3</v>
      </c>
      <c r="K125" s="158">
        <v>2.3797294524174038E-2</v>
      </c>
      <c r="L125" s="158">
        <v>5.6074586624660439E-3</v>
      </c>
      <c r="M125" s="158">
        <v>1.4808407295671736E-2</v>
      </c>
      <c r="N125" s="158">
        <v>8.3851093573190066E-2</v>
      </c>
      <c r="O125" s="158">
        <v>4.8297667788578334E-3</v>
      </c>
      <c r="P125" s="158">
        <v>0.16312583761707261</v>
      </c>
      <c r="Q125" s="158">
        <v>0.15478857449244948</v>
      </c>
      <c r="R125" s="158">
        <v>2.4297848119408005E-2</v>
      </c>
      <c r="S125" s="158">
        <v>0.87296657920958931</v>
      </c>
      <c r="T125" s="158">
        <v>0.44317140689264134</v>
      </c>
      <c r="U125" s="158">
        <v>1.4354777539220072</v>
      </c>
      <c r="V125" s="158">
        <v>8.4707903233438714E-2</v>
      </c>
      <c r="W125" s="158">
        <v>0.15025391122274606</v>
      </c>
      <c r="X125" s="158">
        <v>1.1125202669430221</v>
      </c>
      <c r="Y125" s="158">
        <v>6.2292745132525473E-2</v>
      </c>
      <c r="Z125" s="158">
        <v>1.9903133435025917</v>
      </c>
      <c r="AA125" s="158">
        <v>0.43088698652596003</v>
      </c>
      <c r="AB125" s="158">
        <v>0.2007783451691186</v>
      </c>
      <c r="AC125" s="158">
        <v>1.1386940931681043E-2</v>
      </c>
      <c r="AD125" s="158">
        <v>1.0577497905897215</v>
      </c>
      <c r="AE125" s="158">
        <v>0.13046842618836724</v>
      </c>
      <c r="AF125" s="158">
        <v>0.1059546000652873</v>
      </c>
      <c r="AG125" s="158">
        <v>3.9331358146399278E-2</v>
      </c>
      <c r="AH125" s="158">
        <v>0.47897127339833306</v>
      </c>
      <c r="AI125" s="158">
        <v>3.6638904376044623</v>
      </c>
      <c r="AJ125" s="158">
        <v>0.26451983873783236</v>
      </c>
      <c r="AK125" s="158">
        <v>0.11773530439766117</v>
      </c>
      <c r="AL125" s="158">
        <v>1.2092470641809077E-2</v>
      </c>
      <c r="AM125" s="158">
        <v>6.9734563635069177E-2</v>
      </c>
      <c r="AN125" s="158">
        <v>13.972086327580021</v>
      </c>
      <c r="AO125" s="158">
        <v>2.6285668044421944</v>
      </c>
      <c r="AP125" s="158">
        <v>0.1668630373615369</v>
      </c>
      <c r="AQ125" s="158">
        <v>1.248617379832142</v>
      </c>
      <c r="AR125" s="158">
        <v>7.5615048479620575E-3</v>
      </c>
      <c r="AS125" s="158">
        <v>0.1556547190669377</v>
      </c>
      <c r="AT125" s="158">
        <v>1.4008924716024382</v>
      </c>
      <c r="AU125" s="158">
        <v>3.5128385582781978</v>
      </c>
      <c r="AV125" s="158">
        <v>1.9714447494964357E-2</v>
      </c>
      <c r="AW125" s="158">
        <v>0.12878240579625153</v>
      </c>
      <c r="AX125" s="158">
        <v>0.98325707128801898</v>
      </c>
      <c r="AY125" s="158">
        <v>0.56012742337214516</v>
      </c>
      <c r="AZ125" s="158">
        <v>7.319363193835221E-2</v>
      </c>
      <c r="BA125" s="158">
        <v>0.84946194592788393</v>
      </c>
      <c r="BB125" s="158">
        <v>0.35604998248861935</v>
      </c>
      <c r="BC125" s="158">
        <v>1.267219772764794E-3</v>
      </c>
      <c r="BD125" s="158">
        <v>3.1131728403095883E-4</v>
      </c>
      <c r="BE125" s="158">
        <v>0.10498564249949011</v>
      </c>
      <c r="BF125" s="158">
        <v>0.24594534043919605</v>
      </c>
      <c r="BG125" s="158">
        <v>1.487693029759015</v>
      </c>
      <c r="BH125" s="158">
        <v>0.22921623426168469</v>
      </c>
      <c r="BI125" s="158">
        <v>7.3158804939594573</v>
      </c>
      <c r="BJ125" s="158">
        <v>0.59762715492448693</v>
      </c>
      <c r="BK125" s="158">
        <v>0.53127588144947135</v>
      </c>
      <c r="BL125" s="158">
        <v>8.4037896231738032E-2</v>
      </c>
      <c r="BM125" s="158">
        <v>6.619679554195816</v>
      </c>
      <c r="BN125" s="158">
        <v>4.1287804430183375</v>
      </c>
      <c r="BO125" s="158">
        <v>0.10680643177258155</v>
      </c>
      <c r="BP125" s="158">
        <v>0.37480911099177483</v>
      </c>
      <c r="BQ125" s="158">
        <v>1.255858460128519</v>
      </c>
      <c r="BR125" s="158">
        <v>0.13287488360556537</v>
      </c>
      <c r="BS125" s="158">
        <v>0.12239169750976532</v>
      </c>
      <c r="BT125" s="158"/>
      <c r="BU125" s="158">
        <v>0.51676607822815956</v>
      </c>
      <c r="BV125" s="158">
        <v>5.6844753509243708E-2</v>
      </c>
      <c r="BW125" s="158"/>
      <c r="BX125" s="158">
        <v>1.4651779105042562</v>
      </c>
      <c r="BY125" s="158">
        <v>1.6057172961158452</v>
      </c>
      <c r="BZ125" s="158">
        <v>4.0792725074049709</v>
      </c>
      <c r="CA125" s="158"/>
      <c r="CB125" s="158"/>
      <c r="CC125" s="158"/>
      <c r="CD125" s="158"/>
      <c r="CE125" s="158"/>
      <c r="CF125" s="158"/>
      <c r="CG125" s="158"/>
      <c r="CH125" s="158"/>
      <c r="CI125" s="158"/>
      <c r="CJ125" s="158"/>
      <c r="CK125" s="158"/>
      <c r="CL125" s="158"/>
      <c r="CM125" s="158"/>
      <c r="CN125" s="158"/>
      <c r="CO125" s="158"/>
      <c r="CP125" s="158"/>
      <c r="CQ125" s="158"/>
      <c r="CR125" s="158"/>
      <c r="CS125" s="158"/>
      <c r="CT125" s="158"/>
      <c r="CU125" s="158"/>
      <c r="CV125" s="158"/>
      <c r="CW125" s="158"/>
      <c r="CX125" s="158"/>
      <c r="CY125" s="158"/>
      <c r="CZ125" s="158"/>
      <c r="DA125" s="158"/>
      <c r="DB125" s="158"/>
      <c r="DC125" s="158"/>
      <c r="DD125" s="158"/>
      <c r="DE125" s="158"/>
      <c r="DF125" s="158"/>
      <c r="DG125" s="158"/>
      <c r="DH125" s="158"/>
      <c r="DI125" s="158"/>
      <c r="DJ125" s="158"/>
      <c r="DK125" s="158"/>
      <c r="DL125" s="158"/>
      <c r="DM125" s="158"/>
      <c r="DN125" s="158"/>
      <c r="DO125" s="158"/>
      <c r="DP125" s="158"/>
      <c r="DQ125" s="158"/>
      <c r="DR125" s="158"/>
      <c r="DS125" s="158"/>
      <c r="DT125" s="158"/>
      <c r="DU125" s="158"/>
      <c r="DV125" s="158"/>
      <c r="DW125" s="158"/>
      <c r="DX125" s="158"/>
      <c r="DY125" s="158"/>
      <c r="DZ125" s="158"/>
      <c r="EA125" s="158"/>
      <c r="EB125" s="158"/>
      <c r="EC125" s="158"/>
      <c r="ED125" s="158"/>
      <c r="EE125" s="158"/>
      <c r="EF125" s="158"/>
      <c r="EG125" s="158"/>
      <c r="EH125" s="158"/>
      <c r="EI125" s="158"/>
      <c r="EJ125" s="158"/>
      <c r="EK125" s="158"/>
      <c r="EL125" s="158"/>
      <c r="EM125" s="158"/>
      <c r="EN125" s="158"/>
      <c r="EO125" s="158"/>
      <c r="EP125" s="158"/>
      <c r="EQ125" s="158"/>
      <c r="ER125" s="158"/>
      <c r="ES125" s="158"/>
      <c r="ET125" s="158"/>
      <c r="EU125" s="158"/>
      <c r="EV125" s="158"/>
      <c r="EW125" s="158"/>
      <c r="EX125" s="158"/>
      <c r="EY125" s="158"/>
      <c r="EZ125" s="158"/>
      <c r="FA125" s="158"/>
      <c r="FB125" s="158"/>
      <c r="FC125" s="158"/>
      <c r="FD125" s="158"/>
      <c r="FE125" s="158"/>
      <c r="FF125" s="158"/>
      <c r="FG125" s="158"/>
      <c r="FH125" s="158"/>
      <c r="FI125" s="158"/>
      <c r="FJ125" s="158"/>
      <c r="FK125" s="158"/>
      <c r="FL125" s="158"/>
      <c r="FM125" s="158"/>
      <c r="FN125" s="158"/>
      <c r="FO125" s="158"/>
      <c r="FP125" s="158"/>
      <c r="FQ125" s="158">
        <v>8.8205720280726777E-2</v>
      </c>
      <c r="FR125" s="158">
        <v>0.11776492532847557</v>
      </c>
      <c r="FS125" s="158">
        <v>0.14721820363712745</v>
      </c>
      <c r="FT125" s="158">
        <v>0.16050030564902037</v>
      </c>
      <c r="FU125" s="158">
        <v>0.21316582672474962</v>
      </c>
      <c r="FV125" s="158">
        <v>0.19262100916882266</v>
      </c>
      <c r="FW125" s="158">
        <v>0.193000051286773</v>
      </c>
      <c r="FX125" s="158">
        <v>0.29746532812121063</v>
      </c>
      <c r="FY125" s="158">
        <v>0.47067212265765723</v>
      </c>
      <c r="FZ125" s="158">
        <v>0.90812958230615715</v>
      </c>
      <c r="GA125" s="158"/>
      <c r="GB125" s="158"/>
      <c r="GC125" s="158"/>
      <c r="GD125" s="160"/>
      <c r="GE125" s="160"/>
      <c r="GF125" s="160"/>
      <c r="GG125" s="160"/>
      <c r="GH125" s="160"/>
      <c r="GI125" s="160"/>
      <c r="GJ125" s="160">
        <v>5.3309399468849876E-2</v>
      </c>
      <c r="GK125" s="160">
        <v>8.6044925221384005</v>
      </c>
      <c r="GL125" s="160">
        <v>82.139806093669264</v>
      </c>
      <c r="GM125" s="157"/>
      <c r="GN125" s="160"/>
      <c r="GO125" s="160"/>
      <c r="GP125" s="144"/>
    </row>
    <row r="126" spans="1:198" x14ac:dyDescent="0.25">
      <c r="A126" s="159" t="s">
        <v>374</v>
      </c>
      <c r="B126" s="158">
        <v>8.2008576963079661E-4</v>
      </c>
      <c r="C126" s="158">
        <v>3.2324365059625171E-3</v>
      </c>
      <c r="D126" s="158">
        <v>1.3849041938744069E-4</v>
      </c>
      <c r="E126" s="158">
        <v>2.3258205371318643E-3</v>
      </c>
      <c r="F126" s="158">
        <v>9.1266765975886472E-3</v>
      </c>
      <c r="G126" s="158">
        <v>3.1042557571759524E-3</v>
      </c>
      <c r="H126" s="158">
        <v>1.125408753249547E-3</v>
      </c>
      <c r="I126" s="158">
        <v>1.433277976182587E-3</v>
      </c>
      <c r="J126" s="158">
        <v>1.2911995517836278E-4</v>
      </c>
      <c r="K126" s="158">
        <v>1.4338674252579113E-3</v>
      </c>
      <c r="L126" s="158">
        <v>3.3786235214671719E-4</v>
      </c>
      <c r="M126" s="158">
        <v>8.9205466314129598E-4</v>
      </c>
      <c r="N126" s="158">
        <v>3.1301449543889276E-2</v>
      </c>
      <c r="O126" s="158">
        <v>8.1155164912113092E-3</v>
      </c>
      <c r="P126" s="158">
        <v>4.7622584485655969E-2</v>
      </c>
      <c r="Q126" s="158">
        <v>3.4414729044761748E-2</v>
      </c>
      <c r="R126" s="158">
        <v>1.9987968139124433E-3</v>
      </c>
      <c r="S126" s="158">
        <v>0.27795950780802847</v>
      </c>
      <c r="T126" s="158">
        <v>4.3163838965528056E-2</v>
      </c>
      <c r="U126" s="158">
        <v>0.11808569824295222</v>
      </c>
      <c r="V126" s="158">
        <v>0.26245156525653768</v>
      </c>
      <c r="W126" s="158">
        <v>0.20037212910470881</v>
      </c>
      <c r="X126" s="158">
        <v>0.78873936194649974</v>
      </c>
      <c r="Y126" s="158">
        <v>6.9871654861722768E-2</v>
      </c>
      <c r="Z126" s="158">
        <v>0.86511648300650523</v>
      </c>
      <c r="AA126" s="158">
        <v>0.61345869665422603</v>
      </c>
      <c r="AB126" s="158">
        <v>0.12413661553373748</v>
      </c>
      <c r="AC126" s="158">
        <v>1.4065895025129461E-2</v>
      </c>
      <c r="AD126" s="158">
        <v>1.1486535414966597</v>
      </c>
      <c r="AE126" s="158">
        <v>0.18918479743337233</v>
      </c>
      <c r="AF126" s="158">
        <v>0.15782860633565601</v>
      </c>
      <c r="AG126" s="158">
        <v>4.4463812408867223E-2</v>
      </c>
      <c r="AH126" s="158">
        <v>0.72450344624115715</v>
      </c>
      <c r="AI126" s="158">
        <v>3.2414795469098161</v>
      </c>
      <c r="AJ126" s="158">
        <v>0.35288399224428657</v>
      </c>
      <c r="AK126" s="158">
        <v>0.20023905984568197</v>
      </c>
      <c r="AL126" s="158">
        <v>1.8187231448568923E-2</v>
      </c>
      <c r="AM126" s="158">
        <v>0.11993023298577463</v>
      </c>
      <c r="AN126" s="158">
        <v>0.61006937912633219</v>
      </c>
      <c r="AO126" s="158">
        <v>30.03256407230327</v>
      </c>
      <c r="AP126" s="158">
        <v>19.285942310538235</v>
      </c>
      <c r="AQ126" s="158">
        <v>0.21921810094565478</v>
      </c>
      <c r="AR126" s="158">
        <v>1.6588592649570755E-3</v>
      </c>
      <c r="AS126" s="158">
        <v>3.4147868453469517E-2</v>
      </c>
      <c r="AT126" s="158">
        <v>0.30733081608122542</v>
      </c>
      <c r="AU126" s="158">
        <v>4.8241341903774249</v>
      </c>
      <c r="AV126" s="158">
        <v>2.3002289956484651E-2</v>
      </c>
      <c r="AW126" s="158">
        <v>6.676570225022969</v>
      </c>
      <c r="AX126" s="158">
        <v>0.63051098846898423</v>
      </c>
      <c r="AY126" s="158">
        <v>0.15922546448962394</v>
      </c>
      <c r="AZ126" s="158">
        <v>0.13726812288774226</v>
      </c>
      <c r="BA126" s="158">
        <v>0.18216081559578581</v>
      </c>
      <c r="BB126" s="158">
        <v>0.33405360101530168</v>
      </c>
      <c r="BC126" s="158">
        <v>2.1847254905451763E-3</v>
      </c>
      <c r="BD126" s="158">
        <v>5.3672048107788507E-4</v>
      </c>
      <c r="BE126" s="158">
        <v>0.18099730751036142</v>
      </c>
      <c r="BF126" s="158">
        <v>0.15238023429241793</v>
      </c>
      <c r="BG126" s="158">
        <v>1.1880114764460024</v>
      </c>
      <c r="BH126" s="158">
        <v>7.1257967754774429E-3</v>
      </c>
      <c r="BI126" s="158">
        <v>0.22144631933962775</v>
      </c>
      <c r="BJ126" s="158">
        <v>1.141967671905467</v>
      </c>
      <c r="BK126" s="158">
        <v>0.1739927842040962</v>
      </c>
      <c r="BL126" s="158">
        <v>1.5631534326378795E-2</v>
      </c>
      <c r="BM126" s="158">
        <v>0.77161238225931605</v>
      </c>
      <c r="BN126" s="158">
        <v>26.75394297700705</v>
      </c>
      <c r="BO126" s="158">
        <v>7.550076719209034E-2</v>
      </c>
      <c r="BP126" s="158">
        <v>0.40413696947592315</v>
      </c>
      <c r="BQ126" s="158">
        <v>1.3544350535430334</v>
      </c>
      <c r="BR126" s="158">
        <v>0.19482625243724119</v>
      </c>
      <c r="BS126" s="158">
        <v>0.17943842777069316</v>
      </c>
      <c r="BT126" s="158"/>
      <c r="BU126" s="158">
        <v>0.57325435524007773</v>
      </c>
      <c r="BV126" s="158">
        <v>9.6629503270538097E-2</v>
      </c>
      <c r="BW126" s="158">
        <v>0.35907313371674554</v>
      </c>
      <c r="BX126" s="158">
        <v>16.959421756138923</v>
      </c>
      <c r="BY126" s="158">
        <v>2.2047602008335234</v>
      </c>
      <c r="BZ126" s="158">
        <v>4.8215613698581565</v>
      </c>
      <c r="CA126" s="158"/>
      <c r="CB126" s="158"/>
      <c r="CC126" s="158"/>
      <c r="CD126" s="158"/>
      <c r="CE126" s="158"/>
      <c r="CF126" s="158"/>
      <c r="CG126" s="158"/>
      <c r="CH126" s="158"/>
      <c r="CI126" s="158"/>
      <c r="CJ126" s="158"/>
      <c r="CK126" s="158"/>
      <c r="CL126" s="158"/>
      <c r="CM126" s="158"/>
      <c r="CN126" s="158"/>
      <c r="CO126" s="158"/>
      <c r="CP126" s="158"/>
      <c r="CQ126" s="158"/>
      <c r="CR126" s="158"/>
      <c r="CS126" s="158"/>
      <c r="CT126" s="158"/>
      <c r="CU126" s="158"/>
      <c r="CV126" s="158"/>
      <c r="CW126" s="158"/>
      <c r="CX126" s="158"/>
      <c r="CY126" s="158"/>
      <c r="CZ126" s="158"/>
      <c r="DA126" s="158"/>
      <c r="DB126" s="158"/>
      <c r="DC126" s="158"/>
      <c r="DD126" s="158"/>
      <c r="DE126" s="158"/>
      <c r="DF126" s="158"/>
      <c r="DG126" s="158"/>
      <c r="DH126" s="158"/>
      <c r="DI126" s="158"/>
      <c r="DJ126" s="158"/>
      <c r="DK126" s="158"/>
      <c r="DL126" s="158"/>
      <c r="DM126" s="158"/>
      <c r="DN126" s="158"/>
      <c r="DO126" s="158"/>
      <c r="DP126" s="158"/>
      <c r="DQ126" s="158"/>
      <c r="DR126" s="158"/>
      <c r="DS126" s="158"/>
      <c r="DT126" s="158"/>
      <c r="DU126" s="158"/>
      <c r="DV126" s="158"/>
      <c r="DW126" s="158"/>
      <c r="DX126" s="158"/>
      <c r="DY126" s="158"/>
      <c r="DZ126" s="158"/>
      <c r="EA126" s="158"/>
      <c r="EB126" s="158"/>
      <c r="EC126" s="158"/>
      <c r="ED126" s="158"/>
      <c r="EE126" s="158"/>
      <c r="EF126" s="158"/>
      <c r="EG126" s="158"/>
      <c r="EH126" s="158"/>
      <c r="EI126" s="158"/>
      <c r="EJ126" s="158"/>
      <c r="EK126" s="158"/>
      <c r="EL126" s="158"/>
      <c r="EM126" s="158"/>
      <c r="EN126" s="158"/>
      <c r="EO126" s="158"/>
      <c r="EP126" s="158"/>
      <c r="EQ126" s="158"/>
      <c r="ER126" s="158"/>
      <c r="ES126" s="158"/>
      <c r="ET126" s="158"/>
      <c r="EU126" s="158"/>
      <c r="EV126" s="158"/>
      <c r="EW126" s="158"/>
      <c r="EX126" s="158"/>
      <c r="EY126" s="158"/>
      <c r="EZ126" s="158"/>
      <c r="FA126" s="158"/>
      <c r="FB126" s="158"/>
      <c r="FC126" s="158"/>
      <c r="FD126" s="158"/>
      <c r="FE126" s="158"/>
      <c r="FF126" s="158"/>
      <c r="FG126" s="158"/>
      <c r="FH126" s="158"/>
      <c r="FI126" s="158"/>
      <c r="FJ126" s="158"/>
      <c r="FK126" s="158"/>
      <c r="FL126" s="158"/>
      <c r="FM126" s="158"/>
      <c r="FN126" s="158"/>
      <c r="FO126" s="158"/>
      <c r="FP126" s="158"/>
      <c r="FQ126" s="158">
        <v>0.54445044554834554</v>
      </c>
      <c r="FR126" s="158">
        <v>1.0321056974187028</v>
      </c>
      <c r="FS126" s="158">
        <v>0.98456295545876948</v>
      </c>
      <c r="FT126" s="158">
        <v>1.1086940436822661</v>
      </c>
      <c r="FU126" s="158">
        <v>1.006972994896673</v>
      </c>
      <c r="FV126" s="158">
        <v>1.1858010501323577</v>
      </c>
      <c r="FW126" s="158">
        <v>1.1978225955210138</v>
      </c>
      <c r="FX126" s="158">
        <v>1.3649593524635972</v>
      </c>
      <c r="FY126" s="158">
        <v>1.835149054357794</v>
      </c>
      <c r="FZ126" s="158">
        <v>2.2346636564452469</v>
      </c>
      <c r="GA126" s="158"/>
      <c r="GB126" s="158"/>
      <c r="GC126" s="158"/>
      <c r="GD126" s="160"/>
      <c r="GE126" s="160"/>
      <c r="GF126" s="160"/>
      <c r="GG126" s="160"/>
      <c r="GH126" s="160"/>
      <c r="GI126" s="160"/>
      <c r="GJ126" s="160">
        <v>-0.24705403087153674</v>
      </c>
      <c r="GK126" s="160">
        <v>18.583885739976647</v>
      </c>
      <c r="GL126" s="160">
        <v>161.84506652591895</v>
      </c>
      <c r="GM126" s="157"/>
      <c r="GN126" s="160"/>
      <c r="GO126" s="160"/>
      <c r="GP126" s="144"/>
    </row>
    <row r="127" spans="1:198" x14ac:dyDescent="0.25">
      <c r="A127" s="159" t="s">
        <v>375</v>
      </c>
      <c r="B127" s="158">
        <v>1.9813869317438025E-4</v>
      </c>
      <c r="C127" s="158">
        <v>7.8104132192654099E-4</v>
      </c>
      <c r="D127" s="158">
        <v>3.34620709063378E-5</v>
      </c>
      <c r="E127" s="158">
        <v>5.6188283033045444E-4</v>
      </c>
      <c r="F127" s="158">
        <v>2.2049453019400865E-3</v>
      </c>
      <c r="G127" s="158">
        <v>7.5001242631325378E-4</v>
      </c>
      <c r="H127" s="158">
        <v>2.7192124628923136E-4</v>
      </c>
      <c r="I127" s="158">
        <v>3.4629672262526893E-4</v>
      </c>
      <c r="J127" s="158">
        <v>3.1195808739918027E-5</v>
      </c>
      <c r="K127" s="158">
        <v>3.464396393095771E-4</v>
      </c>
      <c r="L127" s="158">
        <v>8.1631447131067474E-5</v>
      </c>
      <c r="M127" s="158">
        <v>2.1552865157242496E-4</v>
      </c>
      <c r="N127" s="158">
        <v>7.9157194894147812E-3</v>
      </c>
      <c r="O127" s="158">
        <v>3.1922530975628358E-3</v>
      </c>
      <c r="P127" s="158">
        <v>8.7776061419904856E-3</v>
      </c>
      <c r="Q127" s="158">
        <v>6.0171762074707012E-3</v>
      </c>
      <c r="R127" s="158">
        <v>1.9076675179988882E-4</v>
      </c>
      <c r="S127" s="158"/>
      <c r="T127" s="158">
        <v>4.7894149300975311E-2</v>
      </c>
      <c r="U127" s="158">
        <v>1.1270192613393178E-2</v>
      </c>
      <c r="V127" s="158">
        <v>5.5755879926261348E-3</v>
      </c>
      <c r="W127" s="158">
        <v>1.4872680315644188E-3</v>
      </c>
      <c r="X127" s="158">
        <v>1.9570584207281111E-2</v>
      </c>
      <c r="Y127" s="158">
        <v>6.2353604646294141E-4</v>
      </c>
      <c r="Z127" s="158">
        <v>6.9347624957165569E-3</v>
      </c>
      <c r="AA127" s="158">
        <v>5.9325448439247665E-3</v>
      </c>
      <c r="AB127" s="158">
        <v>1.046354258454406E-2</v>
      </c>
      <c r="AC127" s="158"/>
      <c r="AD127" s="158">
        <v>7.542336397004358E-2</v>
      </c>
      <c r="AE127" s="158">
        <v>1.2102696953256477E-3</v>
      </c>
      <c r="AF127" s="158"/>
      <c r="AG127" s="158"/>
      <c r="AH127" s="158">
        <v>4.3489439464097206E-3</v>
      </c>
      <c r="AI127" s="158">
        <v>1.2032728579043046E-2</v>
      </c>
      <c r="AJ127" s="158">
        <v>4.2884826308854498E-2</v>
      </c>
      <c r="AK127" s="158">
        <v>1.4575897626738945E-2</v>
      </c>
      <c r="AL127" s="158">
        <v>1.2742247324141951E-3</v>
      </c>
      <c r="AM127" s="158">
        <v>6.9758299348555153E-3</v>
      </c>
      <c r="AN127" s="158">
        <v>2.3115712831944565E-2</v>
      </c>
      <c r="AO127" s="158">
        <v>2.1868585810635905</v>
      </c>
      <c r="AP127" s="158">
        <v>4.6108116949478264</v>
      </c>
      <c r="AQ127" s="158">
        <v>1.9497031893239897E-2</v>
      </c>
      <c r="AR127" s="158">
        <v>8.2983689462939297E-5</v>
      </c>
      <c r="AS127" s="158">
        <v>1.7082317779605861E-3</v>
      </c>
      <c r="AT127" s="158">
        <v>1.5374086001645262E-2</v>
      </c>
      <c r="AU127" s="158">
        <v>0.21056209106234883</v>
      </c>
      <c r="AV127" s="158">
        <v>7.9793247765647425E-3</v>
      </c>
      <c r="AW127" s="158">
        <v>5.4318126243537504E-2</v>
      </c>
      <c r="AX127" s="158">
        <v>1.7437230808477661E-2</v>
      </c>
      <c r="AY127" s="158">
        <v>2.562495932505646E-2</v>
      </c>
      <c r="AZ127" s="158">
        <v>7.7810253450807916E-3</v>
      </c>
      <c r="BA127" s="158">
        <v>3.5479114793528999E-2</v>
      </c>
      <c r="BB127" s="158">
        <v>6.3100980908364565E-2</v>
      </c>
      <c r="BC127" s="158">
        <v>3.2877515099261068E-4</v>
      </c>
      <c r="BD127" s="158">
        <v>8.0770036313886916E-5</v>
      </c>
      <c r="BE127" s="158">
        <v>2.723877798677557E-2</v>
      </c>
      <c r="BF127" s="158">
        <v>3.0916262730286461</v>
      </c>
      <c r="BG127" s="158">
        <v>5.8238958823991077E-2</v>
      </c>
      <c r="BH127" s="158">
        <v>3.5562728208544765E-3</v>
      </c>
      <c r="BI127" s="158">
        <v>1.2049781741479859E-2</v>
      </c>
      <c r="BJ127" s="158">
        <v>0.35664985692476675</v>
      </c>
      <c r="BK127" s="158">
        <v>0.1564534875875648</v>
      </c>
      <c r="BL127" s="158">
        <v>1.2298812578729534E-2</v>
      </c>
      <c r="BM127" s="158">
        <v>0.18382080661412362</v>
      </c>
      <c r="BN127" s="158">
        <v>31.418460617785851</v>
      </c>
      <c r="BO127" s="158">
        <v>0.22522384695587963</v>
      </c>
      <c r="BP127" s="158">
        <v>0.11034137268915536</v>
      </c>
      <c r="BQ127" s="158">
        <v>0.36921224734174962</v>
      </c>
      <c r="BR127" s="158">
        <v>6.2017397940972011E-2</v>
      </c>
      <c r="BS127" s="158">
        <v>5.7130529755315428E-2</v>
      </c>
      <c r="BT127" s="158"/>
      <c r="BU127" s="158">
        <v>0.1842652116198758</v>
      </c>
      <c r="BV127" s="158">
        <v>0.14971723951335306</v>
      </c>
      <c r="BW127" s="158">
        <v>1.1962169907222784</v>
      </c>
      <c r="BX127" s="158">
        <v>29.82528080456737</v>
      </c>
      <c r="BY127" s="158">
        <v>4.034516984485621</v>
      </c>
      <c r="BZ127" s="158">
        <v>8.2314681000113143</v>
      </c>
      <c r="CA127" s="158"/>
      <c r="CB127" s="158"/>
      <c r="CC127" s="158"/>
      <c r="CD127" s="158"/>
      <c r="CE127" s="158"/>
      <c r="CF127" s="158"/>
      <c r="CG127" s="158"/>
      <c r="CH127" s="158"/>
      <c r="CI127" s="158"/>
      <c r="CJ127" s="158"/>
      <c r="CK127" s="158"/>
      <c r="CL127" s="158"/>
      <c r="CM127" s="158"/>
      <c r="CN127" s="158"/>
      <c r="CO127" s="158"/>
      <c r="CP127" s="158"/>
      <c r="CQ127" s="158"/>
      <c r="CR127" s="158"/>
      <c r="CS127" s="158"/>
      <c r="CT127" s="158"/>
      <c r="CU127" s="158"/>
      <c r="CV127" s="158"/>
      <c r="CW127" s="158"/>
      <c r="CX127" s="158"/>
      <c r="CY127" s="158"/>
      <c r="CZ127" s="158"/>
      <c r="DA127" s="158"/>
      <c r="DB127" s="158"/>
      <c r="DC127" s="158"/>
      <c r="DD127" s="158"/>
      <c r="DE127" s="158"/>
      <c r="DF127" s="158"/>
      <c r="DG127" s="158"/>
      <c r="DH127" s="158"/>
      <c r="DI127" s="158"/>
      <c r="DJ127" s="158"/>
      <c r="DK127" s="158"/>
      <c r="DL127" s="158"/>
      <c r="DM127" s="158"/>
      <c r="DN127" s="158"/>
      <c r="DO127" s="158"/>
      <c r="DP127" s="158"/>
      <c r="DQ127" s="158"/>
      <c r="DR127" s="158"/>
      <c r="DS127" s="158"/>
      <c r="DT127" s="158"/>
      <c r="DU127" s="158"/>
      <c r="DV127" s="158"/>
      <c r="DW127" s="158"/>
      <c r="DX127" s="158"/>
      <c r="DY127" s="158"/>
      <c r="DZ127" s="158"/>
      <c r="EA127" s="158"/>
      <c r="EB127" s="158"/>
      <c r="EC127" s="158"/>
      <c r="ED127" s="158"/>
      <c r="EE127" s="158"/>
      <c r="EF127" s="158"/>
      <c r="EG127" s="158"/>
      <c r="EH127" s="158"/>
      <c r="EI127" s="158"/>
      <c r="EJ127" s="158"/>
      <c r="EK127" s="158"/>
      <c r="EL127" s="158"/>
      <c r="EM127" s="158"/>
      <c r="EN127" s="158"/>
      <c r="EO127" s="158"/>
      <c r="EP127" s="158"/>
      <c r="EQ127" s="158"/>
      <c r="ER127" s="158"/>
      <c r="ES127" s="158"/>
      <c r="ET127" s="158"/>
      <c r="EU127" s="158"/>
      <c r="EV127" s="158"/>
      <c r="EW127" s="158"/>
      <c r="EX127" s="158"/>
      <c r="EY127" s="158"/>
      <c r="EZ127" s="158"/>
      <c r="FA127" s="158"/>
      <c r="FB127" s="158"/>
      <c r="FC127" s="158"/>
      <c r="FD127" s="158"/>
      <c r="FE127" s="158"/>
      <c r="FF127" s="158"/>
      <c r="FG127" s="158"/>
      <c r="FH127" s="158"/>
      <c r="FI127" s="158"/>
      <c r="FJ127" s="158"/>
      <c r="FK127" s="158"/>
      <c r="FL127" s="158"/>
      <c r="FM127" s="158"/>
      <c r="FN127" s="158"/>
      <c r="FO127" s="158"/>
      <c r="FP127" s="158"/>
      <c r="FQ127" s="158">
        <v>2.7237363449394619E-2</v>
      </c>
      <c r="FR127" s="158">
        <v>5.4480430826385401E-2</v>
      </c>
      <c r="FS127" s="158">
        <v>0.11291914554610046</v>
      </c>
      <c r="FT127" s="158">
        <v>0.20783796700916879</v>
      </c>
      <c r="FU127" s="158">
        <v>0.24029875661516695</v>
      </c>
      <c r="FV127" s="158">
        <v>0.58187588816581515</v>
      </c>
      <c r="FW127" s="158">
        <v>0.88778194982725234</v>
      </c>
      <c r="FX127" s="158">
        <v>1.0503090537771793</v>
      </c>
      <c r="FY127" s="158">
        <v>2.058039540709153</v>
      </c>
      <c r="FZ127" s="158">
        <v>4.133066105020534</v>
      </c>
      <c r="GA127" s="158"/>
      <c r="GB127" s="158"/>
      <c r="GC127" s="158"/>
      <c r="GD127" s="160"/>
      <c r="GE127" s="160"/>
      <c r="GF127" s="160"/>
      <c r="GG127" s="160"/>
      <c r="GH127" s="160">
        <v>1.6319711255934452E-3</v>
      </c>
      <c r="GI127" s="160">
        <v>5.7893646655706497E-5</v>
      </c>
      <c r="GJ127" s="160">
        <v>0.27501481548777434</v>
      </c>
      <c r="GK127" s="160">
        <v>1.6381431940728512</v>
      </c>
      <c r="GL127" s="160">
        <v>98.615013438189294</v>
      </c>
      <c r="GM127" s="157"/>
      <c r="GN127" s="160"/>
      <c r="GO127" s="160"/>
      <c r="GP127" s="144"/>
    </row>
    <row r="128" spans="1:198" x14ac:dyDescent="0.25">
      <c r="A128" s="159" t="s">
        <v>1356</v>
      </c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8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58"/>
      <c r="BB128" s="158"/>
      <c r="BC128" s="158"/>
      <c r="BD128" s="158"/>
      <c r="BE128" s="158"/>
      <c r="BF128" s="158"/>
      <c r="BG128" s="158"/>
      <c r="BH128" s="158"/>
      <c r="BI128" s="158"/>
      <c r="BJ128" s="158"/>
      <c r="BK128" s="158"/>
      <c r="BL128" s="158"/>
      <c r="BM128" s="158"/>
      <c r="BN128" s="158"/>
      <c r="BO128" s="158"/>
      <c r="BP128" s="158">
        <v>11.526107189040241</v>
      </c>
      <c r="BQ128" s="158">
        <v>47.878490917082907</v>
      </c>
      <c r="BR128" s="158"/>
      <c r="BS128" s="158"/>
      <c r="BT128" s="158">
        <v>121.93914968277296</v>
      </c>
      <c r="BU128" s="158"/>
      <c r="BV128" s="158"/>
      <c r="BW128" s="158"/>
      <c r="BX128" s="158"/>
      <c r="BY128" s="158"/>
      <c r="BZ128" s="158"/>
      <c r="CA128" s="158"/>
      <c r="CB128" s="158"/>
      <c r="CC128" s="158"/>
      <c r="CD128" s="158"/>
      <c r="CE128" s="158"/>
      <c r="CF128" s="158"/>
      <c r="CG128" s="158"/>
      <c r="CH128" s="158"/>
      <c r="CI128" s="158"/>
      <c r="CJ128" s="158"/>
      <c r="CK128" s="158"/>
      <c r="CL128" s="158"/>
      <c r="CM128" s="158"/>
      <c r="CN128" s="158"/>
      <c r="CO128" s="158"/>
      <c r="CP128" s="158"/>
      <c r="CQ128" s="158"/>
      <c r="CR128" s="158"/>
      <c r="CS128" s="158"/>
      <c r="CT128" s="158"/>
      <c r="CU128" s="158"/>
      <c r="CV128" s="158"/>
      <c r="CW128" s="158"/>
      <c r="CX128" s="158"/>
      <c r="CY128" s="158"/>
      <c r="CZ128" s="158"/>
      <c r="DA128" s="158"/>
      <c r="DB128" s="158"/>
      <c r="DC128" s="158"/>
      <c r="DD128" s="158"/>
      <c r="DE128" s="158"/>
      <c r="DF128" s="158"/>
      <c r="DG128" s="158"/>
      <c r="DH128" s="158"/>
      <c r="DI128" s="158"/>
      <c r="DJ128" s="158"/>
      <c r="DK128" s="158"/>
      <c r="DL128" s="158"/>
      <c r="DM128" s="158"/>
      <c r="DN128" s="158"/>
      <c r="DO128" s="158"/>
      <c r="DP128" s="158"/>
      <c r="DQ128" s="158"/>
      <c r="DR128" s="158"/>
      <c r="DS128" s="158"/>
      <c r="DT128" s="158"/>
      <c r="DU128" s="158"/>
      <c r="DV128" s="158"/>
      <c r="DW128" s="158"/>
      <c r="DX128" s="158"/>
      <c r="DY128" s="158"/>
      <c r="DZ128" s="158"/>
      <c r="EA128" s="158"/>
      <c r="EB128" s="158"/>
      <c r="EC128" s="158"/>
      <c r="ED128" s="158"/>
      <c r="EE128" s="158"/>
      <c r="EF128" s="158"/>
      <c r="EG128" s="158"/>
      <c r="EH128" s="158"/>
      <c r="EI128" s="158"/>
      <c r="EJ128" s="158"/>
      <c r="EK128" s="158"/>
      <c r="EL128" s="158"/>
      <c r="EM128" s="158"/>
      <c r="EN128" s="158"/>
      <c r="EO128" s="158"/>
      <c r="EP128" s="158"/>
      <c r="EQ128" s="158"/>
      <c r="ER128" s="158"/>
      <c r="ES128" s="158"/>
      <c r="ET128" s="158"/>
      <c r="EU128" s="158"/>
      <c r="EV128" s="158"/>
      <c r="EW128" s="158"/>
      <c r="EX128" s="158"/>
      <c r="EY128" s="158"/>
      <c r="EZ128" s="158"/>
      <c r="FA128" s="158"/>
      <c r="FB128" s="158"/>
      <c r="FC128" s="158"/>
      <c r="FD128" s="158"/>
      <c r="FE128" s="158"/>
      <c r="FF128" s="158"/>
      <c r="FG128" s="158"/>
      <c r="FH128" s="158"/>
      <c r="FI128" s="158"/>
      <c r="FJ128" s="158"/>
      <c r="FK128" s="158"/>
      <c r="FL128" s="158"/>
      <c r="FM128" s="158"/>
      <c r="FN128" s="158"/>
      <c r="FO128" s="158"/>
      <c r="FP128" s="158"/>
      <c r="FQ128" s="158"/>
      <c r="FR128" s="158"/>
      <c r="FS128" s="158"/>
      <c r="FT128" s="158"/>
      <c r="FU128" s="158"/>
      <c r="FV128" s="158"/>
      <c r="FW128" s="158"/>
      <c r="FX128" s="158"/>
      <c r="FY128" s="158"/>
      <c r="FZ128" s="158"/>
      <c r="GA128" s="158"/>
      <c r="GB128" s="158"/>
      <c r="GC128" s="158"/>
      <c r="GD128" s="160"/>
      <c r="GE128" s="160"/>
      <c r="GF128" s="160"/>
      <c r="GG128" s="160"/>
      <c r="GH128" s="160"/>
      <c r="GI128" s="160"/>
      <c r="GJ128" s="160"/>
      <c r="GK128" s="160"/>
      <c r="GL128" s="160">
        <v>181.34374778889611</v>
      </c>
      <c r="GM128" s="157"/>
      <c r="GN128" s="160"/>
      <c r="GO128" s="160"/>
      <c r="GP128" s="144"/>
    </row>
    <row r="129" spans="1:198" x14ac:dyDescent="0.25">
      <c r="A129" s="159" t="s">
        <v>1357</v>
      </c>
      <c r="B129" s="158">
        <v>0.55527375235119425</v>
      </c>
      <c r="C129" s="158">
        <v>2.738524982327097</v>
      </c>
      <c r="D129" s="158">
        <v>0.13014076514095646</v>
      </c>
      <c r="E129" s="158">
        <v>1.3227081667693386</v>
      </c>
      <c r="F129" s="158">
        <v>3.5434528618198766</v>
      </c>
      <c r="G129" s="158">
        <v>1.3524557725417941</v>
      </c>
      <c r="H129" s="158">
        <v>1.215164575773533</v>
      </c>
      <c r="I129" s="158">
        <v>0.71687992616840646</v>
      </c>
      <c r="J129" s="158">
        <v>0.13563011249553103</v>
      </c>
      <c r="K129" s="158">
        <v>1.3936834200464585</v>
      </c>
      <c r="L129" s="158">
        <v>0.40087958050808431</v>
      </c>
      <c r="M129" s="158">
        <v>2.0533639630897418</v>
      </c>
      <c r="N129" s="158">
        <v>1.9151569717116719</v>
      </c>
      <c r="O129" s="158">
        <v>0.23646844839675862</v>
      </c>
      <c r="P129" s="158">
        <v>1.3901418911341494</v>
      </c>
      <c r="Q129" s="158">
        <v>0.99778071199152829</v>
      </c>
      <c r="R129" s="158">
        <v>3.4305449206479592E-2</v>
      </c>
      <c r="S129" s="158">
        <v>5.8791331312937682</v>
      </c>
      <c r="T129" s="158">
        <v>2.1508716703189616</v>
      </c>
      <c r="U129" s="158">
        <v>1.7656558710506687</v>
      </c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>
        <v>3.6538137660099716E-2</v>
      </c>
      <c r="AO129" s="158"/>
      <c r="AP129" s="158">
        <v>7.2929945994587464E-2</v>
      </c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58">
        <v>5.0145602294441594E-3</v>
      </c>
      <c r="BB129" s="158">
        <v>4.7022746805292968E-2</v>
      </c>
      <c r="BC129" s="158">
        <v>1.1891434451711157E-2</v>
      </c>
      <c r="BD129" s="158">
        <v>2.9213630944709174E-3</v>
      </c>
      <c r="BE129" s="158">
        <v>1.4570331984176277</v>
      </c>
      <c r="BF129" s="158"/>
      <c r="BG129" s="158">
        <v>2.8112014418283374E-2</v>
      </c>
      <c r="BH129" s="158"/>
      <c r="BI129" s="158"/>
      <c r="BJ129" s="158">
        <v>4.6852076028492937E-2</v>
      </c>
      <c r="BK129" s="158">
        <v>9.6196001415683767</v>
      </c>
      <c r="BL129" s="158">
        <v>1.5730575973060435E-3</v>
      </c>
      <c r="BM129" s="158">
        <v>9.0814939603425487E-2</v>
      </c>
      <c r="BN129" s="158">
        <v>0.10467311125058133</v>
      </c>
      <c r="BO129" s="158">
        <v>1.3945573441546553E-3</v>
      </c>
      <c r="BP129" s="158">
        <v>8.7515231925376877</v>
      </c>
      <c r="BQ129" s="158">
        <v>140.51119590978041</v>
      </c>
      <c r="BR129" s="158"/>
      <c r="BS129" s="158"/>
      <c r="BT129" s="158">
        <v>24.733772734780022</v>
      </c>
      <c r="BU129" s="158">
        <v>5.8932576545832949E-2</v>
      </c>
      <c r="BV129" s="158">
        <v>9.2315400709716919E-3</v>
      </c>
      <c r="BW129" s="158">
        <v>4.7914201185422327E-3</v>
      </c>
      <c r="BX129" s="158">
        <v>0.15528742525938888</v>
      </c>
      <c r="BY129" s="158">
        <v>4.972829870439438E-2</v>
      </c>
      <c r="BZ129" s="158">
        <v>5.286020680104489E-2</v>
      </c>
      <c r="CA129" s="158"/>
      <c r="CB129" s="158"/>
      <c r="CC129" s="158"/>
      <c r="CD129" s="158"/>
      <c r="CE129" s="158"/>
      <c r="CF129" s="158"/>
      <c r="CG129" s="158"/>
      <c r="CH129" s="158"/>
      <c r="CI129" s="158"/>
      <c r="CJ129" s="158"/>
      <c r="CK129" s="158"/>
      <c r="CL129" s="158"/>
      <c r="CM129" s="158"/>
      <c r="CN129" s="158"/>
      <c r="CO129" s="158"/>
      <c r="CP129" s="158"/>
      <c r="CQ129" s="158"/>
      <c r="CR129" s="158"/>
      <c r="CS129" s="158"/>
      <c r="CT129" s="158"/>
      <c r="CU129" s="158"/>
      <c r="CV129" s="158"/>
      <c r="CW129" s="158"/>
      <c r="CX129" s="158"/>
      <c r="CY129" s="158"/>
      <c r="CZ129" s="158"/>
      <c r="DA129" s="158"/>
      <c r="DB129" s="158"/>
      <c r="DC129" s="158"/>
      <c r="DD129" s="158"/>
      <c r="DE129" s="158"/>
      <c r="DF129" s="158"/>
      <c r="DG129" s="158"/>
      <c r="DH129" s="158"/>
      <c r="DI129" s="158"/>
      <c r="DJ129" s="158"/>
      <c r="DK129" s="158"/>
      <c r="DL129" s="158"/>
      <c r="DM129" s="158"/>
      <c r="DN129" s="158"/>
      <c r="DO129" s="158"/>
      <c r="DP129" s="158"/>
      <c r="DQ129" s="158"/>
      <c r="DR129" s="158"/>
      <c r="DS129" s="158"/>
      <c r="DT129" s="158"/>
      <c r="DU129" s="158"/>
      <c r="DV129" s="158"/>
      <c r="DW129" s="158"/>
      <c r="DX129" s="158"/>
      <c r="DY129" s="158"/>
      <c r="DZ129" s="158"/>
      <c r="EA129" s="158"/>
      <c r="EB129" s="158"/>
      <c r="EC129" s="158"/>
      <c r="ED129" s="158"/>
      <c r="EE129" s="158"/>
      <c r="EF129" s="158"/>
      <c r="EG129" s="158"/>
      <c r="EH129" s="158"/>
      <c r="EI129" s="158"/>
      <c r="EJ129" s="158"/>
      <c r="EK129" s="158"/>
      <c r="EL129" s="158"/>
      <c r="EM129" s="158"/>
      <c r="EN129" s="158"/>
      <c r="EO129" s="158"/>
      <c r="EP129" s="158"/>
      <c r="EQ129" s="158"/>
      <c r="ER129" s="158"/>
      <c r="ES129" s="158"/>
      <c r="ET129" s="158"/>
      <c r="EU129" s="158"/>
      <c r="EV129" s="158"/>
      <c r="EW129" s="158"/>
      <c r="EX129" s="158"/>
      <c r="EY129" s="158"/>
      <c r="EZ129" s="158"/>
      <c r="FA129" s="158"/>
      <c r="FB129" s="158"/>
      <c r="FC129" s="158"/>
      <c r="FD129" s="158"/>
      <c r="FE129" s="158"/>
      <c r="FF129" s="158"/>
      <c r="FG129" s="158"/>
      <c r="FH129" s="158"/>
      <c r="FI129" s="158"/>
      <c r="FJ129" s="158"/>
      <c r="FK129" s="158"/>
      <c r="FL129" s="158"/>
      <c r="FM129" s="158"/>
      <c r="FN129" s="158"/>
      <c r="FO129" s="158"/>
      <c r="FP129" s="158"/>
      <c r="FQ129" s="158"/>
      <c r="FR129" s="158"/>
      <c r="FS129" s="158"/>
      <c r="FT129" s="158"/>
      <c r="FU129" s="158"/>
      <c r="FV129" s="158"/>
      <c r="FW129" s="158"/>
      <c r="FX129" s="158"/>
      <c r="FY129" s="158"/>
      <c r="FZ129" s="158"/>
      <c r="GA129" s="158"/>
      <c r="GB129" s="158"/>
      <c r="GC129" s="158"/>
      <c r="GD129" s="160"/>
      <c r="GE129" s="160"/>
      <c r="GF129" s="160"/>
      <c r="GG129" s="160"/>
      <c r="GH129" s="160"/>
      <c r="GI129" s="160"/>
      <c r="GJ129" s="160"/>
      <c r="GK129" s="160"/>
      <c r="GL129" s="160">
        <v>215.78136661319817</v>
      </c>
      <c r="GM129" s="157"/>
      <c r="GN129" s="160"/>
      <c r="GO129" s="160"/>
      <c r="GP129" s="144"/>
    </row>
    <row r="130" spans="1:198" x14ac:dyDescent="0.25">
      <c r="A130" s="159" t="s">
        <v>1358</v>
      </c>
      <c r="B130" s="158">
        <v>2.3075529099145227E-3</v>
      </c>
      <c r="C130" s="158">
        <v>1.1368987460793659E-2</v>
      </c>
      <c r="D130" s="158">
        <v>5.4034282082616168E-4</v>
      </c>
      <c r="E130" s="158">
        <v>5.484527749609119E-3</v>
      </c>
      <c r="F130" s="158">
        <v>1.4701266021768857E-2</v>
      </c>
      <c r="G130" s="158">
        <v>5.6087457360142748E-3</v>
      </c>
      <c r="H130" s="158">
        <v>5.0403262209167549E-3</v>
      </c>
      <c r="I130" s="158">
        <v>2.9696984459620097E-3</v>
      </c>
      <c r="J130" s="158">
        <v>5.6311177475736203E-4</v>
      </c>
      <c r="K130" s="158">
        <v>5.7683572623858682E-3</v>
      </c>
      <c r="L130" s="158">
        <v>1.6666485448960926E-3</v>
      </c>
      <c r="M130" s="158">
        <v>8.5493358826037157E-3</v>
      </c>
      <c r="N130" s="158">
        <v>7.9410946230809611E-3</v>
      </c>
      <c r="O130" s="158">
        <v>9.8338194713479569E-4</v>
      </c>
      <c r="P130" s="158">
        <v>1.3509914385158549E-2</v>
      </c>
      <c r="Q130" s="158">
        <v>9.728844076619423E-3</v>
      </c>
      <c r="R130" s="158">
        <v>2.9234551804210011E-4</v>
      </c>
      <c r="S130" s="158"/>
      <c r="T130" s="158">
        <v>7.8718438645315664E-2</v>
      </c>
      <c r="U130" s="158">
        <v>1.7271302608605821E-2</v>
      </c>
      <c r="V130" s="158"/>
      <c r="W130" s="158"/>
      <c r="X130" s="158"/>
      <c r="Y130" s="158">
        <v>9.1866506198535463E-3</v>
      </c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>
        <v>1.5700803834290439E-3</v>
      </c>
      <c r="AO130" s="158">
        <v>2.7557032080836718E-3</v>
      </c>
      <c r="AP130" s="158">
        <v>3.1340477953352144E-3</v>
      </c>
      <c r="AQ130" s="158"/>
      <c r="AR130" s="158">
        <v>6.7249344144811084E-4</v>
      </c>
      <c r="AS130" s="158">
        <v>1.3843379037332208E-2</v>
      </c>
      <c r="AT130" s="158">
        <v>0.12459041133598978</v>
      </c>
      <c r="AU130" s="158">
        <v>4.140789736868572E-2</v>
      </c>
      <c r="AV130" s="158">
        <v>2.8796879012867272E-3</v>
      </c>
      <c r="AW130" s="158">
        <v>6.5983157760728074E-4</v>
      </c>
      <c r="AX130" s="158"/>
      <c r="AY130" s="158"/>
      <c r="AZ130" s="158"/>
      <c r="BA130" s="158">
        <v>2.1547227377015425E-4</v>
      </c>
      <c r="BB130" s="158">
        <v>2.0206515185515039E-3</v>
      </c>
      <c r="BC130" s="158">
        <v>2.5548166664268078E-4</v>
      </c>
      <c r="BD130" s="158">
        <v>6.2764060574412034E-5</v>
      </c>
      <c r="BE130" s="158">
        <v>6.3068105503922597E-2</v>
      </c>
      <c r="BF130" s="158"/>
      <c r="BG130" s="158">
        <v>1.2079925278929886E-3</v>
      </c>
      <c r="BH130" s="158"/>
      <c r="BI130" s="158"/>
      <c r="BJ130" s="158">
        <v>2.0133175048298161E-3</v>
      </c>
      <c r="BK130" s="158">
        <v>0.95557515644986968</v>
      </c>
      <c r="BL130" s="158">
        <v>3.5486448232847499E-4</v>
      </c>
      <c r="BM130" s="158">
        <v>2.0494924763092091E-2</v>
      </c>
      <c r="BN130" s="158">
        <v>2.3623763003629842E-2</v>
      </c>
      <c r="BO130" s="158">
        <v>3.1459654483176249E-4</v>
      </c>
      <c r="BP130" s="158"/>
      <c r="BQ130" s="158"/>
      <c r="BR130" s="158">
        <v>4.5338364396380282</v>
      </c>
      <c r="BS130" s="158">
        <v>4.1036538027289229</v>
      </c>
      <c r="BT130" s="158"/>
      <c r="BU130" s="158">
        <v>1.3297581504498836E-2</v>
      </c>
      <c r="BV130" s="158">
        <v>2.0826041779010034E-3</v>
      </c>
      <c r="BW130" s="158">
        <v>1.0809071221592617E-3</v>
      </c>
      <c r="BX130" s="158">
        <v>3.5054954866984511E-2</v>
      </c>
      <c r="BY130" s="158">
        <v>1.1220570867601209E-2</v>
      </c>
      <c r="BZ130" s="158">
        <v>1.1927388480208939E-2</v>
      </c>
      <c r="CA130" s="158"/>
      <c r="CB130" s="158"/>
      <c r="CC130" s="158"/>
      <c r="CD130" s="158"/>
      <c r="CE130" s="158"/>
      <c r="CF130" s="158"/>
      <c r="CG130" s="158"/>
      <c r="CH130" s="158"/>
      <c r="CI130" s="158"/>
      <c r="CJ130" s="158"/>
      <c r="CK130" s="158"/>
      <c r="CL130" s="158"/>
      <c r="CM130" s="158"/>
      <c r="CN130" s="158"/>
      <c r="CO130" s="158"/>
      <c r="CP130" s="158"/>
      <c r="CQ130" s="158"/>
      <c r="CR130" s="158"/>
      <c r="CS130" s="158"/>
      <c r="CT130" s="158"/>
      <c r="CU130" s="158"/>
      <c r="CV130" s="158"/>
      <c r="CW130" s="158"/>
      <c r="CX130" s="158"/>
      <c r="CY130" s="158"/>
      <c r="CZ130" s="158"/>
      <c r="DA130" s="158"/>
      <c r="DB130" s="158"/>
      <c r="DC130" s="158"/>
      <c r="DD130" s="158"/>
      <c r="DE130" s="158"/>
      <c r="DF130" s="158"/>
      <c r="DG130" s="158"/>
      <c r="DH130" s="158"/>
      <c r="DI130" s="158"/>
      <c r="DJ130" s="158"/>
      <c r="DK130" s="158"/>
      <c r="DL130" s="158"/>
      <c r="DM130" s="158"/>
      <c r="DN130" s="158"/>
      <c r="DO130" s="158"/>
      <c r="DP130" s="158"/>
      <c r="DQ130" s="158"/>
      <c r="DR130" s="158"/>
      <c r="DS130" s="158"/>
      <c r="DT130" s="158"/>
      <c r="DU130" s="158"/>
      <c r="DV130" s="158"/>
      <c r="DW130" s="158"/>
      <c r="DX130" s="158"/>
      <c r="DY130" s="158"/>
      <c r="DZ130" s="158"/>
      <c r="EA130" s="158"/>
      <c r="EB130" s="158"/>
      <c r="EC130" s="158"/>
      <c r="ED130" s="158"/>
      <c r="EE130" s="158"/>
      <c r="EF130" s="158"/>
      <c r="EG130" s="158"/>
      <c r="EH130" s="158"/>
      <c r="EI130" s="158"/>
      <c r="EJ130" s="158"/>
      <c r="EK130" s="158"/>
      <c r="EL130" s="158"/>
      <c r="EM130" s="158"/>
      <c r="EN130" s="158"/>
      <c r="EO130" s="158"/>
      <c r="EP130" s="158"/>
      <c r="EQ130" s="158"/>
      <c r="ER130" s="158"/>
      <c r="ES130" s="158"/>
      <c r="ET130" s="158"/>
      <c r="EU130" s="158"/>
      <c r="EV130" s="158"/>
      <c r="EW130" s="158"/>
      <c r="EX130" s="158"/>
      <c r="EY130" s="158"/>
      <c r="EZ130" s="158"/>
      <c r="FA130" s="158"/>
      <c r="FB130" s="158"/>
      <c r="FC130" s="158"/>
      <c r="FD130" s="158"/>
      <c r="FE130" s="158"/>
      <c r="FF130" s="158"/>
      <c r="FG130" s="158"/>
      <c r="FH130" s="158"/>
      <c r="FI130" s="158"/>
      <c r="FJ130" s="158"/>
      <c r="FK130" s="158"/>
      <c r="FL130" s="158"/>
      <c r="FM130" s="158"/>
      <c r="FN130" s="158"/>
      <c r="FO130" s="158"/>
      <c r="FP130" s="158"/>
      <c r="FQ130" s="158"/>
      <c r="FR130" s="158"/>
      <c r="FS130" s="158"/>
      <c r="FT130" s="158"/>
      <c r="FU130" s="158"/>
      <c r="FV130" s="158"/>
      <c r="FW130" s="158"/>
      <c r="FX130" s="158"/>
      <c r="FY130" s="158"/>
      <c r="FZ130" s="158"/>
      <c r="GA130" s="158"/>
      <c r="GB130" s="158"/>
      <c r="GC130" s="158"/>
      <c r="GD130" s="160"/>
      <c r="GE130" s="160"/>
      <c r="GF130" s="160"/>
      <c r="GG130" s="160"/>
      <c r="GH130" s="160"/>
      <c r="GI130" s="160"/>
      <c r="GJ130" s="160"/>
      <c r="GK130" s="160"/>
      <c r="GL130" s="160">
        <v>10.175075744989698</v>
      </c>
      <c r="GM130" s="157"/>
      <c r="GN130" s="160"/>
      <c r="GO130" s="160"/>
      <c r="GP130" s="144"/>
    </row>
    <row r="131" spans="1:198" x14ac:dyDescent="0.25">
      <c r="A131" s="159" t="s">
        <v>1359</v>
      </c>
      <c r="B131" s="158">
        <v>2.2351156101171093E-2</v>
      </c>
      <c r="C131" s="158">
        <v>0.11030922092442695</v>
      </c>
      <c r="D131" s="158">
        <v>5.2322690288360675E-3</v>
      </c>
      <c r="E131" s="158">
        <v>5.3159069214817167E-2</v>
      </c>
      <c r="F131" s="158">
        <v>0.14273197856023195</v>
      </c>
      <c r="G131" s="158">
        <v>5.4363997677525484E-2</v>
      </c>
      <c r="H131" s="158">
        <v>4.8849013880214023E-2</v>
      </c>
      <c r="I131" s="158">
        <v>2.8771586677759059E-2</v>
      </c>
      <c r="J131" s="158">
        <v>5.452777197437567E-3</v>
      </c>
      <c r="K131" s="158">
        <v>5.5916710835122167E-2</v>
      </c>
      <c r="L131" s="158">
        <v>1.6141140851763925E-2</v>
      </c>
      <c r="M131" s="158">
        <v>8.2899345303566463E-2</v>
      </c>
      <c r="N131" s="158">
        <v>7.7004343621120144E-2</v>
      </c>
      <c r="O131" s="158">
        <v>9.5225511937099879E-3</v>
      </c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8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58"/>
      <c r="BB131" s="158"/>
      <c r="BC131" s="158"/>
      <c r="BD131" s="158"/>
      <c r="BE131" s="158"/>
      <c r="BF131" s="158"/>
      <c r="BG131" s="158"/>
      <c r="BH131" s="158"/>
      <c r="BI131" s="158"/>
      <c r="BJ131" s="158"/>
      <c r="BK131" s="158">
        <v>0.64119417917336363</v>
      </c>
      <c r="BL131" s="158">
        <v>6.4359379279105994E-4</v>
      </c>
      <c r="BM131" s="158">
        <v>3.7185207701704928E-2</v>
      </c>
      <c r="BN131" s="158">
        <v>4.2864764826975287E-2</v>
      </c>
      <c r="BO131" s="158">
        <v>5.70562088415169E-4</v>
      </c>
      <c r="BP131" s="158"/>
      <c r="BQ131" s="158"/>
      <c r="BR131" s="158">
        <v>11.576440631637984</v>
      </c>
      <c r="BS131" s="158">
        <v>8.7048230254115868</v>
      </c>
      <c r="BT131" s="158"/>
      <c r="BU131" s="158">
        <v>2.4123300148504331E-2</v>
      </c>
      <c r="BV131" s="158">
        <v>3.7772092130233933E-3</v>
      </c>
      <c r="BW131" s="158">
        <v>1.9603967735512115E-3</v>
      </c>
      <c r="BX131" s="158">
        <v>6.3620810915433451E-2</v>
      </c>
      <c r="BY131" s="158">
        <v>2.0354396222761893E-2</v>
      </c>
      <c r="BZ131" s="158">
        <v>2.1636896275304188E-2</v>
      </c>
      <c r="CA131" s="158"/>
      <c r="CB131" s="158"/>
      <c r="CC131" s="158"/>
      <c r="CD131" s="158"/>
      <c r="CE131" s="158"/>
      <c r="CF131" s="158"/>
      <c r="CG131" s="158"/>
      <c r="CH131" s="158"/>
      <c r="CI131" s="158"/>
      <c r="CJ131" s="158"/>
      <c r="CK131" s="158"/>
      <c r="CL131" s="158"/>
      <c r="CM131" s="158"/>
      <c r="CN131" s="158"/>
      <c r="CO131" s="158"/>
      <c r="CP131" s="158"/>
      <c r="CQ131" s="158"/>
      <c r="CR131" s="158"/>
      <c r="CS131" s="158"/>
      <c r="CT131" s="158"/>
      <c r="CU131" s="158"/>
      <c r="CV131" s="158"/>
      <c r="CW131" s="158"/>
      <c r="CX131" s="158"/>
      <c r="CY131" s="158"/>
      <c r="CZ131" s="158"/>
      <c r="DA131" s="158"/>
      <c r="DB131" s="158"/>
      <c r="DC131" s="158"/>
      <c r="DD131" s="158"/>
      <c r="DE131" s="158"/>
      <c r="DF131" s="158"/>
      <c r="DG131" s="158"/>
      <c r="DH131" s="158"/>
      <c r="DI131" s="158"/>
      <c r="DJ131" s="158"/>
      <c r="DK131" s="158"/>
      <c r="DL131" s="158"/>
      <c r="DM131" s="158"/>
      <c r="DN131" s="158"/>
      <c r="DO131" s="158"/>
      <c r="DP131" s="158"/>
      <c r="DQ131" s="158"/>
      <c r="DR131" s="158"/>
      <c r="DS131" s="158"/>
      <c r="DT131" s="158"/>
      <c r="DU131" s="158"/>
      <c r="DV131" s="158"/>
      <c r="DW131" s="158"/>
      <c r="DX131" s="158"/>
      <c r="DY131" s="158"/>
      <c r="DZ131" s="158"/>
      <c r="EA131" s="158"/>
      <c r="EB131" s="158"/>
      <c r="EC131" s="158"/>
      <c r="ED131" s="158"/>
      <c r="EE131" s="158"/>
      <c r="EF131" s="158"/>
      <c r="EG131" s="158"/>
      <c r="EH131" s="158"/>
      <c r="EI131" s="158"/>
      <c r="EJ131" s="158"/>
      <c r="EK131" s="158"/>
      <c r="EL131" s="158"/>
      <c r="EM131" s="158"/>
      <c r="EN131" s="158"/>
      <c r="EO131" s="158"/>
      <c r="EP131" s="158"/>
      <c r="EQ131" s="158"/>
      <c r="ER131" s="158"/>
      <c r="ES131" s="158"/>
      <c r="ET131" s="158"/>
      <c r="EU131" s="158"/>
      <c r="EV131" s="158"/>
      <c r="EW131" s="158"/>
      <c r="EX131" s="158"/>
      <c r="EY131" s="158"/>
      <c r="EZ131" s="158"/>
      <c r="FA131" s="158"/>
      <c r="FB131" s="158"/>
      <c r="FC131" s="158"/>
      <c r="FD131" s="158"/>
      <c r="FE131" s="158"/>
      <c r="FF131" s="158"/>
      <c r="FG131" s="158"/>
      <c r="FH131" s="158"/>
      <c r="FI131" s="158"/>
      <c r="FJ131" s="158"/>
      <c r="FK131" s="158"/>
      <c r="FL131" s="158"/>
      <c r="FM131" s="158"/>
      <c r="FN131" s="158"/>
      <c r="FO131" s="158"/>
      <c r="FP131" s="158"/>
      <c r="FQ131" s="158">
        <v>0.10805444384459757</v>
      </c>
      <c r="FR131" s="158">
        <v>0.17917240164462481</v>
      </c>
      <c r="FS131" s="158">
        <v>0.32385322984415049</v>
      </c>
      <c r="FT131" s="158">
        <v>0.48295155276470958</v>
      </c>
      <c r="FU131" s="158">
        <v>0.5378679373520856</v>
      </c>
      <c r="FV131" s="158">
        <v>0.6751108230775541</v>
      </c>
      <c r="FW131" s="158">
        <v>0.94939047133243537</v>
      </c>
      <c r="FX131" s="158">
        <v>1.8387586135114087</v>
      </c>
      <c r="FY131" s="158">
        <v>6.806080312211614E-2</v>
      </c>
      <c r="FZ131" s="158">
        <v>0.11095757696323968</v>
      </c>
      <c r="GA131" s="158"/>
      <c r="GB131" s="158"/>
      <c r="GC131" s="158"/>
      <c r="GD131" s="160"/>
      <c r="GE131" s="160"/>
      <c r="GF131" s="160"/>
      <c r="GG131" s="160"/>
      <c r="GH131" s="160"/>
      <c r="GI131" s="160"/>
      <c r="GJ131" s="160"/>
      <c r="GK131" s="160">
        <v>1.5555926164066594</v>
      </c>
      <c r="GL131" s="160">
        <v>28.681670605112682</v>
      </c>
      <c r="GM131" s="157"/>
      <c r="GN131" s="160"/>
      <c r="GO131" s="160"/>
      <c r="GP131" s="144"/>
    </row>
    <row r="132" spans="1:198" x14ac:dyDescent="0.25">
      <c r="A132" s="159" t="s">
        <v>1360</v>
      </c>
      <c r="B132" s="158">
        <v>6.5994773343884679E-4</v>
      </c>
      <c r="C132" s="158">
        <v>3.250962252089741E-3</v>
      </c>
      <c r="D132" s="158">
        <v>1.5453934173335882E-4</v>
      </c>
      <c r="E132" s="158">
        <v>1.5684508933698014E-3</v>
      </c>
      <c r="F132" s="158">
        <v>4.2035830208858403E-3</v>
      </c>
      <c r="G132" s="158">
        <v>1.6039718094177492E-3</v>
      </c>
      <c r="H132" s="158">
        <v>1.4414315820466493E-3</v>
      </c>
      <c r="I132" s="158">
        <v>8.4930025066679211E-4</v>
      </c>
      <c r="J132" s="158">
        <v>1.6105123577945724E-4</v>
      </c>
      <c r="K132" s="158">
        <v>1.6496028667255741E-3</v>
      </c>
      <c r="L132" s="158">
        <v>4.7665829377856265E-4</v>
      </c>
      <c r="M132" s="158">
        <v>2.4448203107452445E-3</v>
      </c>
      <c r="N132" s="158">
        <v>2.2708793112793686E-3</v>
      </c>
      <c r="O132" s="158">
        <v>2.812488287439843E-4</v>
      </c>
      <c r="P132" s="158">
        <v>0.20091231010931404</v>
      </c>
      <c r="Q132" s="158">
        <v>0.14461585297270171</v>
      </c>
      <c r="R132" s="158"/>
      <c r="S132" s="158"/>
      <c r="T132" s="158">
        <v>1.1694254934663446</v>
      </c>
      <c r="U132" s="158">
        <v>0.26105484556083314</v>
      </c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58">
        <v>0.5919110947571683</v>
      </c>
      <c r="AZ132" s="158">
        <v>2.3607196174925567</v>
      </c>
      <c r="BA132" s="158"/>
      <c r="BB132" s="158"/>
      <c r="BC132" s="158"/>
      <c r="BD132" s="158"/>
      <c r="BE132" s="158"/>
      <c r="BF132" s="158"/>
      <c r="BG132" s="158"/>
      <c r="BH132" s="158"/>
      <c r="BI132" s="158"/>
      <c r="BJ132" s="158"/>
      <c r="BK132" s="158"/>
      <c r="BL132" s="158">
        <v>1.3279141128817033E-3</v>
      </c>
      <c r="BM132" s="158">
        <v>7.6669719682865303E-2</v>
      </c>
      <c r="BN132" s="158">
        <v>8.8370594621887524E-2</v>
      </c>
      <c r="BO132" s="158">
        <v>1.1772309125586747E-3</v>
      </c>
      <c r="BP132" s="158"/>
      <c r="BQ132" s="158"/>
      <c r="BR132" s="158"/>
      <c r="BS132" s="158"/>
      <c r="BT132" s="158"/>
      <c r="BU132" s="158">
        <v>4.9751380306162121E-2</v>
      </c>
      <c r="BV132" s="158">
        <v>7.7929708900881887E-3</v>
      </c>
      <c r="BW132" s="158">
        <v>4.0447446520870166E-3</v>
      </c>
      <c r="BX132" s="158">
        <v>0.13110907190649321</v>
      </c>
      <c r="BY132" s="158">
        <v>4.1980869003615549E-2</v>
      </c>
      <c r="BZ132" s="158">
        <v>4.4624971928013547E-2</v>
      </c>
      <c r="CA132" s="158"/>
      <c r="CB132" s="158"/>
      <c r="CC132" s="158"/>
      <c r="CD132" s="158"/>
      <c r="CE132" s="158"/>
      <c r="CF132" s="158"/>
      <c r="CG132" s="158"/>
      <c r="CH132" s="158"/>
      <c r="CI132" s="158"/>
      <c r="CJ132" s="158"/>
      <c r="CK132" s="158"/>
      <c r="CL132" s="158"/>
      <c r="CM132" s="158"/>
      <c r="CN132" s="158"/>
      <c r="CO132" s="158"/>
      <c r="CP132" s="158"/>
      <c r="CQ132" s="158"/>
      <c r="CR132" s="158"/>
      <c r="CS132" s="158"/>
      <c r="CT132" s="158"/>
      <c r="CU132" s="158"/>
      <c r="CV132" s="158"/>
      <c r="CW132" s="158"/>
      <c r="CX132" s="158"/>
      <c r="CY132" s="158"/>
      <c r="CZ132" s="158"/>
      <c r="DA132" s="158"/>
      <c r="DB132" s="158"/>
      <c r="DC132" s="158"/>
      <c r="DD132" s="158"/>
      <c r="DE132" s="158"/>
      <c r="DF132" s="158"/>
      <c r="DG132" s="158"/>
      <c r="DH132" s="158"/>
      <c r="DI132" s="158"/>
      <c r="DJ132" s="158"/>
      <c r="DK132" s="158"/>
      <c r="DL132" s="158"/>
      <c r="DM132" s="158"/>
      <c r="DN132" s="158"/>
      <c r="DO132" s="158"/>
      <c r="DP132" s="158"/>
      <c r="DQ132" s="158"/>
      <c r="DR132" s="158"/>
      <c r="DS132" s="158"/>
      <c r="DT132" s="158"/>
      <c r="DU132" s="158"/>
      <c r="DV132" s="158"/>
      <c r="DW132" s="158"/>
      <c r="DX132" s="158"/>
      <c r="DY132" s="158"/>
      <c r="DZ132" s="158"/>
      <c r="EA132" s="158"/>
      <c r="EB132" s="158"/>
      <c r="EC132" s="158"/>
      <c r="ED132" s="158"/>
      <c r="EE132" s="158"/>
      <c r="EF132" s="158"/>
      <c r="EG132" s="158"/>
      <c r="EH132" s="158"/>
      <c r="EI132" s="158"/>
      <c r="EJ132" s="158"/>
      <c r="EK132" s="158"/>
      <c r="EL132" s="158"/>
      <c r="EM132" s="158"/>
      <c r="EN132" s="158"/>
      <c r="EO132" s="158"/>
      <c r="EP132" s="158"/>
      <c r="EQ132" s="158"/>
      <c r="ER132" s="158"/>
      <c r="ES132" s="158"/>
      <c r="ET132" s="158"/>
      <c r="EU132" s="158"/>
      <c r="EV132" s="158"/>
      <c r="EW132" s="158"/>
      <c r="EX132" s="158"/>
      <c r="EY132" s="158"/>
      <c r="EZ132" s="158"/>
      <c r="FA132" s="158"/>
      <c r="FB132" s="158"/>
      <c r="FC132" s="158"/>
      <c r="FD132" s="158"/>
      <c r="FE132" s="158"/>
      <c r="FF132" s="158"/>
      <c r="FG132" s="158"/>
      <c r="FH132" s="158"/>
      <c r="FI132" s="158"/>
      <c r="FJ132" s="158"/>
      <c r="FK132" s="158"/>
      <c r="FL132" s="158"/>
      <c r="FM132" s="158"/>
      <c r="FN132" s="158"/>
      <c r="FO132" s="158"/>
      <c r="FP132" s="158"/>
      <c r="FQ132" s="158">
        <v>0.17887286113797674</v>
      </c>
      <c r="FR132" s="158">
        <v>0.29618997137308301</v>
      </c>
      <c r="FS132" s="158">
        <v>0.53384298196021707</v>
      </c>
      <c r="FT132" s="158">
        <v>0.79364664532615015</v>
      </c>
      <c r="FU132" s="158">
        <v>0.88292955717047195</v>
      </c>
      <c r="FV132" s="158">
        <v>0.60563175480710096</v>
      </c>
      <c r="FW132" s="158">
        <v>0.84729743108344568</v>
      </c>
      <c r="FX132" s="158">
        <v>1.614481229755198</v>
      </c>
      <c r="FY132" s="158">
        <v>1.862063872208505</v>
      </c>
      <c r="FZ132" s="158">
        <v>3.0347638512328596</v>
      </c>
      <c r="GA132" s="158"/>
      <c r="GB132" s="158"/>
      <c r="GC132" s="158"/>
      <c r="GD132" s="160"/>
      <c r="GE132" s="160"/>
      <c r="GF132" s="160"/>
      <c r="GG132" s="160"/>
      <c r="GH132" s="160"/>
      <c r="GI132" s="160"/>
      <c r="GJ132" s="160"/>
      <c r="GK132" s="160">
        <v>1.2815532594769854</v>
      </c>
      <c r="GL132" s="160">
        <v>17.127778545638268</v>
      </c>
      <c r="GM132" s="157"/>
      <c r="GN132" s="160"/>
      <c r="GO132" s="160"/>
      <c r="GP132" s="144"/>
    </row>
    <row r="133" spans="1:198" x14ac:dyDescent="0.25">
      <c r="A133" s="159" t="s">
        <v>584</v>
      </c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>
        <v>8.333341666666666E-2</v>
      </c>
      <c r="R133" s="158"/>
      <c r="S133" s="158"/>
      <c r="T133" s="158">
        <v>8.333341666666666E-2</v>
      </c>
      <c r="U133" s="158">
        <v>8.333341666666666E-2</v>
      </c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>
        <v>8.333341666666666E-2</v>
      </c>
      <c r="AI133" s="158"/>
      <c r="AJ133" s="158"/>
      <c r="AK133" s="158"/>
      <c r="AL133" s="158"/>
      <c r="AM133" s="158"/>
      <c r="AN133" s="158"/>
      <c r="AO133" s="158"/>
      <c r="AP133" s="158"/>
      <c r="AQ133" s="158">
        <v>8.333341666666666E-2</v>
      </c>
      <c r="AR133" s="158"/>
      <c r="AS133" s="158">
        <v>8.333341666666666E-2</v>
      </c>
      <c r="AT133" s="158">
        <v>8.333341666666666E-2</v>
      </c>
      <c r="AU133" s="158">
        <v>8.333341666666666E-2</v>
      </c>
      <c r="AV133" s="158"/>
      <c r="AW133" s="158"/>
      <c r="AX133" s="158"/>
      <c r="AY133" s="158">
        <v>8.333341666666666E-2</v>
      </c>
      <c r="AZ133" s="158"/>
      <c r="BA133" s="158"/>
      <c r="BB133" s="158">
        <v>8.333341666666666E-2</v>
      </c>
      <c r="BC133" s="158"/>
      <c r="BD133" s="158"/>
      <c r="BE133" s="158"/>
      <c r="BF133" s="158"/>
      <c r="BG133" s="158"/>
      <c r="BH133" s="158"/>
      <c r="BI133" s="158"/>
      <c r="BJ133" s="158"/>
      <c r="BK133" s="158">
        <v>8.333341666666666E-2</v>
      </c>
      <c r="BL133" s="158"/>
      <c r="BM133" s="158"/>
      <c r="BN133" s="158"/>
      <c r="BO133" s="158"/>
      <c r="BP133" s="158"/>
      <c r="BQ133" s="158">
        <v>8.333341666666666E-2</v>
      </c>
      <c r="BR133" s="158"/>
      <c r="BS133" s="158"/>
      <c r="BT133" s="158">
        <v>1E-10</v>
      </c>
      <c r="BU133" s="158"/>
      <c r="BV133" s="158"/>
      <c r="BW133" s="158"/>
      <c r="BX133" s="158"/>
      <c r="BY133" s="158"/>
      <c r="BZ133" s="158"/>
      <c r="CA133" s="158"/>
      <c r="CB133" s="158"/>
      <c r="CC133" s="158"/>
      <c r="CD133" s="158"/>
      <c r="CE133" s="158"/>
      <c r="CF133" s="158"/>
      <c r="CG133" s="158"/>
      <c r="CH133" s="158"/>
      <c r="CI133" s="158"/>
      <c r="CJ133" s="158"/>
      <c r="CK133" s="158"/>
      <c r="CL133" s="158"/>
      <c r="CM133" s="158"/>
      <c r="CN133" s="158"/>
      <c r="CO133" s="158"/>
      <c r="CP133" s="158"/>
      <c r="CQ133" s="158"/>
      <c r="CR133" s="158"/>
      <c r="CS133" s="158"/>
      <c r="CT133" s="158"/>
      <c r="CU133" s="158"/>
      <c r="CV133" s="158"/>
      <c r="CW133" s="158"/>
      <c r="CX133" s="158"/>
      <c r="CY133" s="158"/>
      <c r="CZ133" s="158"/>
      <c r="DA133" s="158"/>
      <c r="DB133" s="158"/>
      <c r="DC133" s="158"/>
      <c r="DD133" s="158"/>
      <c r="DE133" s="158"/>
      <c r="DF133" s="158"/>
      <c r="DG133" s="158"/>
      <c r="DH133" s="158"/>
      <c r="DI133" s="158"/>
      <c r="DJ133" s="158"/>
      <c r="DK133" s="158"/>
      <c r="DL133" s="158"/>
      <c r="DM133" s="158"/>
      <c r="DN133" s="158"/>
      <c r="DO133" s="158"/>
      <c r="DP133" s="158"/>
      <c r="DQ133" s="158"/>
      <c r="DR133" s="158"/>
      <c r="DS133" s="158"/>
      <c r="DT133" s="158"/>
      <c r="DU133" s="158"/>
      <c r="DV133" s="158"/>
      <c r="DW133" s="158"/>
      <c r="DX133" s="158"/>
      <c r="DY133" s="158"/>
      <c r="DZ133" s="158"/>
      <c r="EA133" s="158"/>
      <c r="EB133" s="158"/>
      <c r="EC133" s="158"/>
      <c r="ED133" s="158"/>
      <c r="EE133" s="158"/>
      <c r="EF133" s="158"/>
      <c r="EG133" s="158"/>
      <c r="EH133" s="158"/>
      <c r="EI133" s="158"/>
      <c r="EJ133" s="158"/>
      <c r="EK133" s="158"/>
      <c r="EL133" s="158"/>
      <c r="EM133" s="158"/>
      <c r="EN133" s="158"/>
      <c r="EO133" s="158"/>
      <c r="EP133" s="158"/>
      <c r="EQ133" s="158"/>
      <c r="ER133" s="158"/>
      <c r="ES133" s="158"/>
      <c r="ET133" s="158"/>
      <c r="EU133" s="158"/>
      <c r="EV133" s="158"/>
      <c r="EW133" s="158"/>
      <c r="EX133" s="158"/>
      <c r="EY133" s="158"/>
      <c r="EZ133" s="158"/>
      <c r="FA133" s="158"/>
      <c r="FB133" s="158"/>
      <c r="FC133" s="158"/>
      <c r="FD133" s="158"/>
      <c r="FE133" s="158"/>
      <c r="FF133" s="158"/>
      <c r="FG133" s="158"/>
      <c r="FH133" s="158"/>
      <c r="FI133" s="158"/>
      <c r="FJ133" s="158"/>
      <c r="FK133" s="158"/>
      <c r="FL133" s="158"/>
      <c r="FM133" s="158"/>
      <c r="FN133" s="158"/>
      <c r="FO133" s="158"/>
      <c r="FP133" s="158"/>
      <c r="FQ133" s="158"/>
      <c r="FR133" s="158"/>
      <c r="FS133" s="158"/>
      <c r="FT133" s="158"/>
      <c r="FU133" s="158"/>
      <c r="FV133" s="158"/>
      <c r="FW133" s="158"/>
      <c r="FX133" s="158"/>
      <c r="FY133" s="158"/>
      <c r="FZ133" s="158"/>
      <c r="GA133" s="158"/>
      <c r="GB133" s="158"/>
      <c r="GC133" s="158"/>
      <c r="GD133" s="160"/>
      <c r="GE133" s="160"/>
      <c r="GF133" s="160"/>
      <c r="GG133" s="160"/>
      <c r="GH133" s="160"/>
      <c r="GI133" s="160"/>
      <c r="GJ133" s="160"/>
      <c r="GK133" s="160">
        <v>9.9999999999999995E-7</v>
      </c>
      <c r="GL133" s="160">
        <v>1.0000020000999996</v>
      </c>
      <c r="GM133" s="157"/>
      <c r="GN133" s="160"/>
      <c r="GO133" s="160"/>
      <c r="GP133" s="144"/>
    </row>
    <row r="134" spans="1:198" x14ac:dyDescent="0.25">
      <c r="A134" s="159" t="s">
        <v>1353</v>
      </c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>
        <v>1.9033442857853151E-2</v>
      </c>
      <c r="Q134" s="158">
        <v>2.7641795754929175E-2</v>
      </c>
      <c r="R134" s="158">
        <v>1.3433276028557565E-3</v>
      </c>
      <c r="S134" s="158">
        <v>0.1164540000845624</v>
      </c>
      <c r="T134" s="158">
        <v>0.10641588884906066</v>
      </c>
      <c r="U134" s="158">
        <v>7.9361632382110595E-2</v>
      </c>
      <c r="V134" s="158">
        <v>9.6639393101806796E-3</v>
      </c>
      <c r="W134" s="158">
        <v>3.1987615845238404E-2</v>
      </c>
      <c r="X134" s="158">
        <v>0.11488469834065969</v>
      </c>
      <c r="Y134" s="158">
        <v>2.3710949197888625E-3</v>
      </c>
      <c r="Z134" s="158">
        <v>0.10575159965460104</v>
      </c>
      <c r="AA134" s="158">
        <v>6.4317562208960222E-3</v>
      </c>
      <c r="AB134" s="158"/>
      <c r="AC134" s="158">
        <v>3.7317297323837158E-3</v>
      </c>
      <c r="AD134" s="158">
        <v>1.6543753759838062E-2</v>
      </c>
      <c r="AE134" s="158">
        <v>3.1798688947560903E-2</v>
      </c>
      <c r="AF134" s="158">
        <v>2.405384896603812E-3</v>
      </c>
      <c r="AG134" s="158"/>
      <c r="AH134" s="158">
        <v>7.187450502974739E-2</v>
      </c>
      <c r="AI134" s="158">
        <v>0.27992174528517239</v>
      </c>
      <c r="AJ134" s="158">
        <v>0.36429965869638464</v>
      </c>
      <c r="AK134" s="158">
        <v>6.4588197315644413E-2</v>
      </c>
      <c r="AL134" s="158">
        <v>3.3913489731923929E-2</v>
      </c>
      <c r="AM134" s="158">
        <v>7.6606431263444311E-2</v>
      </c>
      <c r="AN134" s="158">
        <v>6.9607644730198426E-2</v>
      </c>
      <c r="AO134" s="158">
        <v>0.64061740417360269</v>
      </c>
      <c r="AP134" s="158">
        <v>4.2606238740740106E-2</v>
      </c>
      <c r="AQ134" s="158">
        <v>1.4808695679000869</v>
      </c>
      <c r="AR134" s="158">
        <v>2.9483751073506367E-2</v>
      </c>
      <c r="AS134" s="158"/>
      <c r="AT134" s="158">
        <v>6.0692746783373899</v>
      </c>
      <c r="AU134" s="158">
        <v>4.7133787698501353</v>
      </c>
      <c r="AV134" s="158">
        <v>0.67874806117475894</v>
      </c>
      <c r="AW134" s="158">
        <v>1.6248169376259134</v>
      </c>
      <c r="AX134" s="158">
        <v>7.2367211218076682E-2</v>
      </c>
      <c r="AY134" s="158">
        <v>0.26802554549562979</v>
      </c>
      <c r="AZ134" s="158">
        <v>0.95490843295996386</v>
      </c>
      <c r="BA134" s="158">
        <v>3.613449074579609E-2</v>
      </c>
      <c r="BB134" s="158">
        <v>0.17282576335420372</v>
      </c>
      <c r="BC134" s="158">
        <v>2.0112766781383708E-3</v>
      </c>
      <c r="BD134" s="158">
        <v>4.9410939312187008E-4</v>
      </c>
      <c r="BE134" s="158">
        <v>0.16656162724672977</v>
      </c>
      <c r="BF134" s="158">
        <v>5.6662366093770573E-2</v>
      </c>
      <c r="BG134" s="158">
        <v>0.20994077635888106</v>
      </c>
      <c r="BH134" s="158">
        <v>2.0554165931708957E-3</v>
      </c>
      <c r="BI134" s="158">
        <v>9.0515350566261574E-2</v>
      </c>
      <c r="BJ134" s="158">
        <v>0.1637869100103321</v>
      </c>
      <c r="BK134" s="158">
        <v>2.4977736312442964E-2</v>
      </c>
      <c r="BL134" s="158">
        <v>4.2906337838360904E-2</v>
      </c>
      <c r="BM134" s="158"/>
      <c r="BN134" s="158"/>
      <c r="BO134" s="158"/>
      <c r="BP134" s="158">
        <v>3.3769857836856878E-3</v>
      </c>
      <c r="BQ134" s="158">
        <v>1.1294699875546215E-2</v>
      </c>
      <c r="BR134" s="158">
        <v>2.0445650823814636E-3</v>
      </c>
      <c r="BS134" s="158">
        <v>1.8835735990131853E-3</v>
      </c>
      <c r="BT134" s="158"/>
      <c r="BU134" s="158">
        <v>4.8865437121613188E-3</v>
      </c>
      <c r="BV134" s="158">
        <v>3.1624443935463235E-4</v>
      </c>
      <c r="BW134" s="158">
        <v>2.7133490412763374E-4</v>
      </c>
      <c r="BX134" s="158">
        <v>1.283734994142044E-2</v>
      </c>
      <c r="BY134" s="158">
        <v>4.7894803703755449E-2</v>
      </c>
      <c r="BZ134" s="158">
        <v>0.33259917215071094</v>
      </c>
      <c r="CA134" s="158"/>
      <c r="CB134" s="158"/>
      <c r="CC134" s="158"/>
      <c r="CD134" s="158"/>
      <c r="CE134" s="158"/>
      <c r="CF134" s="158"/>
      <c r="CG134" s="158"/>
      <c r="CH134" s="158"/>
      <c r="CI134" s="158"/>
      <c r="CJ134" s="158"/>
      <c r="CK134" s="158"/>
      <c r="CL134" s="158"/>
      <c r="CM134" s="158"/>
      <c r="CN134" s="158"/>
      <c r="CO134" s="158"/>
      <c r="CP134" s="158"/>
      <c r="CQ134" s="158"/>
      <c r="CR134" s="158"/>
      <c r="CS134" s="158"/>
      <c r="CT134" s="158"/>
      <c r="CU134" s="158"/>
      <c r="CV134" s="158"/>
      <c r="CW134" s="158"/>
      <c r="CX134" s="158"/>
      <c r="CY134" s="158"/>
      <c r="CZ134" s="158"/>
      <c r="DA134" s="158"/>
      <c r="DB134" s="158"/>
      <c r="DC134" s="158"/>
      <c r="DD134" s="158"/>
      <c r="DE134" s="158"/>
      <c r="DF134" s="158"/>
      <c r="DG134" s="158"/>
      <c r="DH134" s="158"/>
      <c r="DI134" s="158"/>
      <c r="DJ134" s="158"/>
      <c r="DK134" s="158"/>
      <c r="DL134" s="158"/>
      <c r="DM134" s="158"/>
      <c r="DN134" s="158"/>
      <c r="DO134" s="158"/>
      <c r="DP134" s="158"/>
      <c r="DQ134" s="158"/>
      <c r="DR134" s="158"/>
      <c r="DS134" s="158"/>
      <c r="DT134" s="158"/>
      <c r="DU134" s="158"/>
      <c r="DV134" s="158"/>
      <c r="DW134" s="158"/>
      <c r="DX134" s="158"/>
      <c r="DY134" s="158"/>
      <c r="DZ134" s="158"/>
      <c r="EA134" s="158"/>
      <c r="EB134" s="158"/>
      <c r="EC134" s="158"/>
      <c r="ED134" s="158"/>
      <c r="EE134" s="158"/>
      <c r="EF134" s="158"/>
      <c r="EG134" s="158"/>
      <c r="EH134" s="158"/>
      <c r="EI134" s="158"/>
      <c r="EJ134" s="158"/>
      <c r="EK134" s="158"/>
      <c r="EL134" s="158"/>
      <c r="EM134" s="158"/>
      <c r="EN134" s="158"/>
      <c r="EO134" s="158"/>
      <c r="EP134" s="158"/>
      <c r="EQ134" s="158"/>
      <c r="ER134" s="158"/>
      <c r="ES134" s="158"/>
      <c r="ET134" s="158"/>
      <c r="EU134" s="158"/>
      <c r="EV134" s="158"/>
      <c r="EW134" s="158"/>
      <c r="EX134" s="158"/>
      <c r="EY134" s="158"/>
      <c r="EZ134" s="158"/>
      <c r="FA134" s="158"/>
      <c r="FB134" s="158"/>
      <c r="FC134" s="158"/>
      <c r="FD134" s="158"/>
      <c r="FE134" s="158"/>
      <c r="FF134" s="158"/>
      <c r="FG134" s="158"/>
      <c r="FH134" s="158"/>
      <c r="FI134" s="158"/>
      <c r="FJ134" s="158"/>
      <c r="FK134" s="158"/>
      <c r="FL134" s="158"/>
      <c r="FM134" s="158"/>
      <c r="FN134" s="158"/>
      <c r="FO134" s="158"/>
      <c r="FP134" s="158"/>
      <c r="FQ134" s="158">
        <v>4.2582163090315947E-4</v>
      </c>
      <c r="FR134" s="158">
        <v>1.5002740603813943E-3</v>
      </c>
      <c r="FS134" s="158">
        <v>4.4216964874811892E-3</v>
      </c>
      <c r="FT134" s="158">
        <v>6.5813267713095997E-3</v>
      </c>
      <c r="FU134" s="158">
        <v>2.8738967685207578E-3</v>
      </c>
      <c r="FV134" s="158">
        <v>1.1043177067494454E-2</v>
      </c>
      <c r="FW134" s="158">
        <v>8.8291097997636753E-3</v>
      </c>
      <c r="FX134" s="158">
        <v>8.5363065753509635E-3</v>
      </c>
      <c r="FY134" s="158">
        <v>2.4234301262826267E-2</v>
      </c>
      <c r="FZ134" s="158">
        <v>4.7453215530297875E-2</v>
      </c>
      <c r="GA134" s="158"/>
      <c r="GB134" s="158"/>
      <c r="GC134" s="158"/>
      <c r="GD134" s="160"/>
      <c r="GE134" s="160"/>
      <c r="GF134" s="160"/>
      <c r="GG134" s="160"/>
      <c r="GH134" s="160"/>
      <c r="GI134" s="160"/>
      <c r="GJ134" s="160">
        <v>-0.14218745830431764</v>
      </c>
      <c r="GK134" s="160">
        <v>5.5760199458518676</v>
      </c>
      <c r="GL134" s="160">
        <v>25.147737667646677</v>
      </c>
      <c r="GM134" s="157"/>
      <c r="GN134" s="160"/>
      <c r="GO134" s="160"/>
      <c r="GP134" s="144"/>
    </row>
    <row r="135" spans="1:198" x14ac:dyDescent="0.25">
      <c r="A135" s="159" t="s">
        <v>376</v>
      </c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>
        <v>0.17130098572067826</v>
      </c>
      <c r="Q135" s="158">
        <v>0.16544274512769577</v>
      </c>
      <c r="R135" s="158">
        <v>1.2089948425701802E-2</v>
      </c>
      <c r="S135" s="158">
        <v>1.0480860007610608</v>
      </c>
      <c r="T135" s="158">
        <v>0.87440958297487859</v>
      </c>
      <c r="U135" s="158">
        <v>0.63092127477232829</v>
      </c>
      <c r="V135" s="158">
        <v>8.6975453791626051E-2</v>
      </c>
      <c r="W135" s="158">
        <v>0.28788854260714547</v>
      </c>
      <c r="X135" s="158">
        <v>1.0339622850659367</v>
      </c>
      <c r="Y135" s="158">
        <v>2.133985427809975E-2</v>
      </c>
      <c r="Z135" s="158">
        <v>0.9517643968914089</v>
      </c>
      <c r="AA135" s="158">
        <v>5.7885805988064171E-2</v>
      </c>
      <c r="AB135" s="158"/>
      <c r="AC135" s="158">
        <v>3.3585567591453425E-2</v>
      </c>
      <c r="AD135" s="158">
        <v>0.14889378383854246</v>
      </c>
      <c r="AE135" s="158">
        <v>0.286188200528048</v>
      </c>
      <c r="AF135" s="158">
        <v>2.1648464069434294E-2</v>
      </c>
      <c r="AG135" s="158"/>
      <c r="AH135" s="158">
        <v>0.56353712860105953</v>
      </c>
      <c r="AI135" s="158">
        <v>2.5192957075665499</v>
      </c>
      <c r="AJ135" s="158">
        <v>3.2786969282674603</v>
      </c>
      <c r="AK135" s="158">
        <v>0.58129377584079944</v>
      </c>
      <c r="AL135" s="158">
        <v>0.3052214075873152</v>
      </c>
      <c r="AM135" s="158">
        <v>0.68945788137099828</v>
      </c>
      <c r="AN135" s="158">
        <v>0.62646880257178539</v>
      </c>
      <c r="AO135" s="158">
        <v>5.7655566375624208</v>
      </c>
      <c r="AP135" s="158">
        <v>0.38345614866666072</v>
      </c>
      <c r="AQ135" s="158">
        <v>13.244492694434108</v>
      </c>
      <c r="AR135" s="158">
        <v>0.26535375966155716</v>
      </c>
      <c r="AS135" s="158">
        <v>5.9859412616707237</v>
      </c>
      <c r="AT135" s="158">
        <v>48.470864010032422</v>
      </c>
      <c r="AU135" s="158">
        <v>42.337075511984523</v>
      </c>
      <c r="AV135" s="158">
        <v>6.1087325505728263</v>
      </c>
      <c r="AW135" s="158">
        <v>14.62335243863321</v>
      </c>
      <c r="AX135" s="158">
        <v>0.65130490096268978</v>
      </c>
      <c r="AY135" s="158">
        <v>2.3288964927940006</v>
      </c>
      <c r="AZ135" s="158">
        <v>8.5941758966396691</v>
      </c>
      <c r="BA135" s="158">
        <v>0.32521041671216461</v>
      </c>
      <c r="BB135" s="158">
        <v>1.4720984535211659</v>
      </c>
      <c r="BC135" s="158">
        <v>1.8101490103245323E-2</v>
      </c>
      <c r="BD135" s="158">
        <v>4.4469845380968286E-3</v>
      </c>
      <c r="BE135" s="158">
        <v>1.4990546452205669</v>
      </c>
      <c r="BF135" s="158">
        <v>0.50996129484393482</v>
      </c>
      <c r="BG135" s="158">
        <v>1.8894669872299283</v>
      </c>
      <c r="BH135" s="158">
        <v>1.849874933853805E-2</v>
      </c>
      <c r="BI135" s="158">
        <v>0.81463815509635362</v>
      </c>
      <c r="BJ135" s="158">
        <v>1.4740821900929879</v>
      </c>
      <c r="BK135" s="158">
        <v>0.14146621014531988</v>
      </c>
      <c r="BL135" s="158">
        <v>0.38615704054524791</v>
      </c>
      <c r="BM135" s="158"/>
      <c r="BN135" s="158"/>
      <c r="BO135" s="158"/>
      <c r="BP135" s="158">
        <v>3.0392872053171174E-2</v>
      </c>
      <c r="BQ135" s="158">
        <v>1.0183198822132491</v>
      </c>
      <c r="BR135" s="158">
        <v>1.8401085741433159E-2</v>
      </c>
      <c r="BS135" s="158">
        <v>1.6952162391118658E-2</v>
      </c>
      <c r="BT135" s="158"/>
      <c r="BU135" s="158">
        <v>4.3978893409451845E-2</v>
      </c>
      <c r="BV135" s="158">
        <v>2.8461999541916894E-3</v>
      </c>
      <c r="BW135" s="158">
        <v>2.4420141371487023E-3</v>
      </c>
      <c r="BX135" s="158">
        <v>0.1155361494727839</v>
      </c>
      <c r="BY135" s="158">
        <v>0.4310532333337988</v>
      </c>
      <c r="BZ135" s="158">
        <v>2.9933925493563964</v>
      </c>
      <c r="CA135" s="158"/>
      <c r="CB135" s="158"/>
      <c r="CC135" s="158"/>
      <c r="CD135" s="158"/>
      <c r="CE135" s="158"/>
      <c r="CF135" s="158"/>
      <c r="CG135" s="158"/>
      <c r="CH135" s="158"/>
      <c r="CI135" s="158"/>
      <c r="CJ135" s="158"/>
      <c r="CK135" s="158"/>
      <c r="CL135" s="158"/>
      <c r="CM135" s="158"/>
      <c r="CN135" s="158"/>
      <c r="CO135" s="158"/>
      <c r="CP135" s="158"/>
      <c r="CQ135" s="158"/>
      <c r="CR135" s="158"/>
      <c r="CS135" s="158"/>
      <c r="CT135" s="158"/>
      <c r="CU135" s="158"/>
      <c r="CV135" s="158"/>
      <c r="CW135" s="158"/>
      <c r="CX135" s="158"/>
      <c r="CY135" s="158"/>
      <c r="CZ135" s="158"/>
      <c r="DA135" s="158"/>
      <c r="DB135" s="158"/>
      <c r="DC135" s="158"/>
      <c r="DD135" s="158"/>
      <c r="DE135" s="158"/>
      <c r="DF135" s="158"/>
      <c r="DG135" s="158"/>
      <c r="DH135" s="158"/>
      <c r="DI135" s="158"/>
      <c r="DJ135" s="158"/>
      <c r="DK135" s="158"/>
      <c r="DL135" s="158"/>
      <c r="DM135" s="158"/>
      <c r="DN135" s="158"/>
      <c r="DO135" s="158"/>
      <c r="DP135" s="158"/>
      <c r="DQ135" s="158"/>
      <c r="DR135" s="158"/>
      <c r="DS135" s="158"/>
      <c r="DT135" s="158"/>
      <c r="DU135" s="158"/>
      <c r="DV135" s="158"/>
      <c r="DW135" s="158"/>
      <c r="DX135" s="158"/>
      <c r="DY135" s="158"/>
      <c r="DZ135" s="158"/>
      <c r="EA135" s="158"/>
      <c r="EB135" s="158"/>
      <c r="EC135" s="158"/>
      <c r="ED135" s="158"/>
      <c r="EE135" s="158"/>
      <c r="EF135" s="158"/>
      <c r="EG135" s="158"/>
      <c r="EH135" s="158"/>
      <c r="EI135" s="158"/>
      <c r="EJ135" s="158"/>
      <c r="EK135" s="158"/>
      <c r="EL135" s="158"/>
      <c r="EM135" s="158"/>
      <c r="EN135" s="158"/>
      <c r="EO135" s="158"/>
      <c r="EP135" s="158"/>
      <c r="EQ135" s="158"/>
      <c r="ER135" s="158"/>
      <c r="ES135" s="158"/>
      <c r="ET135" s="158"/>
      <c r="EU135" s="158"/>
      <c r="EV135" s="158"/>
      <c r="EW135" s="158"/>
      <c r="EX135" s="158"/>
      <c r="EY135" s="158"/>
      <c r="EZ135" s="158"/>
      <c r="FA135" s="158"/>
      <c r="FB135" s="158"/>
      <c r="FC135" s="158"/>
      <c r="FD135" s="158"/>
      <c r="FE135" s="158"/>
      <c r="FF135" s="158"/>
      <c r="FG135" s="158"/>
      <c r="FH135" s="158"/>
      <c r="FI135" s="158"/>
      <c r="FJ135" s="158"/>
      <c r="FK135" s="158"/>
      <c r="FL135" s="158"/>
      <c r="FM135" s="158"/>
      <c r="FN135" s="158"/>
      <c r="FO135" s="158"/>
      <c r="FP135" s="158"/>
      <c r="FQ135" s="158">
        <v>3.832394678128433E-3</v>
      </c>
      <c r="FR135" s="158">
        <v>1.3502466543432541E-2</v>
      </c>
      <c r="FS135" s="158">
        <v>3.9795268387330676E-2</v>
      </c>
      <c r="FT135" s="158">
        <v>5.9231940941786368E-2</v>
      </c>
      <c r="FU135" s="158">
        <v>2.5865070916686803E-2</v>
      </c>
      <c r="FV135" s="158">
        <v>9.9388593607450018E-2</v>
      </c>
      <c r="FW135" s="158">
        <v>7.9461988197873021E-2</v>
      </c>
      <c r="FX135" s="158">
        <v>7.6826759178158621E-2</v>
      </c>
      <c r="FY135" s="158">
        <v>0.21810871136543628</v>
      </c>
      <c r="FZ135" s="158">
        <v>0.42707893977268069</v>
      </c>
      <c r="GA135" s="158"/>
      <c r="GB135" s="158"/>
      <c r="GC135" s="158"/>
      <c r="GD135" s="160"/>
      <c r="GE135" s="160"/>
      <c r="GF135" s="160"/>
      <c r="GG135" s="160"/>
      <c r="GH135" s="160"/>
      <c r="GI135" s="160"/>
      <c r="GJ135" s="160">
        <v>-1.2796871247388582</v>
      </c>
      <c r="GK135" s="160">
        <v>50.184179512666773</v>
      </c>
      <c r="GL135" s="160">
        <v>226.32963900882004</v>
      </c>
      <c r="GM135" s="157"/>
      <c r="GN135" s="160"/>
      <c r="GO135" s="160"/>
      <c r="GP135" s="144"/>
    </row>
    <row r="136" spans="1:198" x14ac:dyDescent="0.25">
      <c r="A136" s="159" t="s">
        <v>377</v>
      </c>
      <c r="B136" s="158">
        <v>2.2723678598684049</v>
      </c>
      <c r="C136" s="158">
        <v>5.3045149471472364</v>
      </c>
      <c r="D136" s="158">
        <v>0.36713352373597058</v>
      </c>
      <c r="E136" s="158">
        <v>3.1636087268485613</v>
      </c>
      <c r="F136" s="158">
        <v>4.9519172019315016</v>
      </c>
      <c r="G136" s="158">
        <v>1.4251125248369922</v>
      </c>
      <c r="H136" s="158">
        <v>2.2271017625029677</v>
      </c>
      <c r="I136" s="158">
        <v>1.6019407031495649</v>
      </c>
      <c r="J136" s="158">
        <v>0.45665686126931748</v>
      </c>
      <c r="K136" s="158">
        <v>1.9057006563643284</v>
      </c>
      <c r="L136" s="158">
        <v>1.3283752848974892</v>
      </c>
      <c r="M136" s="158">
        <v>2.5616812696811446</v>
      </c>
      <c r="N136" s="158">
        <v>2.374478751590841</v>
      </c>
      <c r="O136" s="158">
        <v>0.28399101947626709</v>
      </c>
      <c r="P136" s="158">
        <v>2.7764784357899264</v>
      </c>
      <c r="Q136" s="158">
        <v>1.8374780951492786</v>
      </c>
      <c r="R136" s="158">
        <v>6.5830497522272186E-2</v>
      </c>
      <c r="S136" s="158">
        <v>6.9015572195212735</v>
      </c>
      <c r="T136" s="158">
        <v>7.9347869127213686</v>
      </c>
      <c r="U136" s="158">
        <v>3.8891598242956626</v>
      </c>
      <c r="V136" s="158">
        <v>6.9731262938597964E-3</v>
      </c>
      <c r="W136" s="158">
        <v>0.15371067051297388</v>
      </c>
      <c r="X136" s="158">
        <v>4.2237051525764721E-2</v>
      </c>
      <c r="Y136" s="158">
        <v>4.5544645551792946E-2</v>
      </c>
      <c r="Z136" s="158">
        <v>0.15133154258724479</v>
      </c>
      <c r="AA136" s="158">
        <v>0.10925802789370814</v>
      </c>
      <c r="AB136" s="158">
        <v>2.6788117673113971E-5</v>
      </c>
      <c r="AC136" s="158">
        <v>0.16450390841927887</v>
      </c>
      <c r="AD136" s="158">
        <v>0.35822609817925316</v>
      </c>
      <c r="AE136" s="158">
        <v>6.0079739290432511E-2</v>
      </c>
      <c r="AF136" s="158">
        <v>1.8356965739226825E-3</v>
      </c>
      <c r="AG136" s="158">
        <v>1.0426199815968061E-2</v>
      </c>
      <c r="AH136" s="158">
        <v>2.4081850620462353</v>
      </c>
      <c r="AI136" s="158">
        <v>0.51855935029475253</v>
      </c>
      <c r="AJ136" s="158">
        <v>0.95965426511101004</v>
      </c>
      <c r="AK136" s="158">
        <v>0.42703143430253815</v>
      </c>
      <c r="AL136" s="158">
        <v>5.8078408797333836E-2</v>
      </c>
      <c r="AM136" s="158">
        <v>5.6415844019557813E-2</v>
      </c>
      <c r="AN136" s="158">
        <v>1.0329985670028896</v>
      </c>
      <c r="AO136" s="158">
        <v>3.9942719031080904</v>
      </c>
      <c r="AP136" s="158">
        <v>3.978609115220558</v>
      </c>
      <c r="AQ136" s="158">
        <v>4.7509734211895829</v>
      </c>
      <c r="AR136" s="158">
        <v>1.733637026060934E-2</v>
      </c>
      <c r="AS136" s="158">
        <v>0.35687179957080156</v>
      </c>
      <c r="AT136" s="158">
        <v>3.2118461961372122</v>
      </c>
      <c r="AU136" s="158">
        <v>23.516102243784641</v>
      </c>
      <c r="AV136" s="158">
        <v>1.4948411026101356</v>
      </c>
      <c r="AW136" s="158">
        <v>1.0808449397538431</v>
      </c>
      <c r="AX136" s="158">
        <v>1.1800679662911451</v>
      </c>
      <c r="AY136" s="158">
        <v>1.4476230150206428</v>
      </c>
      <c r="AZ136" s="158">
        <v>0.11002669167568625</v>
      </c>
      <c r="BA136" s="158">
        <v>1.3556875844388296</v>
      </c>
      <c r="BB136" s="158">
        <v>0.49527618863736045</v>
      </c>
      <c r="BC136" s="158">
        <v>5.7678099832927108E-3</v>
      </c>
      <c r="BD136" s="158">
        <v>1.4169751588453297E-3</v>
      </c>
      <c r="BE136" s="158">
        <v>0.47781695362180665</v>
      </c>
      <c r="BF136" s="158">
        <v>0.1111994872141472</v>
      </c>
      <c r="BG136" s="158">
        <v>2.6926993062401894</v>
      </c>
      <c r="BH136" s="158">
        <v>5.1870582012032054E-2</v>
      </c>
      <c r="BI136" s="158">
        <v>0.52787185300253181</v>
      </c>
      <c r="BJ136" s="158">
        <v>0.7493877552731476</v>
      </c>
      <c r="BK136" s="158">
        <v>0.78675921637016955</v>
      </c>
      <c r="BL136" s="158">
        <v>1.061760225085002</v>
      </c>
      <c r="BM136" s="158">
        <v>8.039875985565633</v>
      </c>
      <c r="BN136" s="158">
        <v>4.3811065994502005</v>
      </c>
      <c r="BO136" s="158">
        <v>0.80569166036150297</v>
      </c>
      <c r="BP136" s="158">
        <v>0.55324580171654036</v>
      </c>
      <c r="BQ136" s="158">
        <v>1.855676284993355</v>
      </c>
      <c r="BR136" s="158">
        <v>0.33156861156980849</v>
      </c>
      <c r="BS136" s="158">
        <v>0.3053162644391389</v>
      </c>
      <c r="BT136" s="158"/>
      <c r="BU136" s="158">
        <v>0.80177799974675457</v>
      </c>
      <c r="BV136" s="158">
        <v>5.1872089614950087E-2</v>
      </c>
      <c r="BW136" s="158">
        <v>0.32187906534439581</v>
      </c>
      <c r="BX136" s="158">
        <v>37.426447510855944</v>
      </c>
      <c r="BY136" s="158">
        <v>21.710158536392321</v>
      </c>
      <c r="BZ136" s="158">
        <v>11.690616146143748</v>
      </c>
      <c r="CA136" s="158"/>
      <c r="CB136" s="158"/>
      <c r="CC136" s="158"/>
      <c r="CD136" s="158"/>
      <c r="CE136" s="158"/>
      <c r="CF136" s="158"/>
      <c r="CG136" s="158"/>
      <c r="CH136" s="158"/>
      <c r="CI136" s="158"/>
      <c r="CJ136" s="158"/>
      <c r="CK136" s="158"/>
      <c r="CL136" s="158"/>
      <c r="CM136" s="158"/>
      <c r="CN136" s="158"/>
      <c r="CO136" s="158"/>
      <c r="CP136" s="158"/>
      <c r="CQ136" s="158"/>
      <c r="CR136" s="158"/>
      <c r="CS136" s="158"/>
      <c r="CT136" s="158"/>
      <c r="CU136" s="158"/>
      <c r="CV136" s="158"/>
      <c r="CW136" s="158"/>
      <c r="CX136" s="158"/>
      <c r="CY136" s="158"/>
      <c r="CZ136" s="158"/>
      <c r="DA136" s="158"/>
      <c r="DB136" s="158"/>
      <c r="DC136" s="158"/>
      <c r="DD136" s="158"/>
      <c r="DE136" s="158"/>
      <c r="DF136" s="158"/>
      <c r="DG136" s="158"/>
      <c r="DH136" s="158"/>
      <c r="DI136" s="158"/>
      <c r="DJ136" s="158"/>
      <c r="DK136" s="158"/>
      <c r="DL136" s="158"/>
      <c r="DM136" s="158"/>
      <c r="DN136" s="158"/>
      <c r="DO136" s="158"/>
      <c r="DP136" s="158"/>
      <c r="DQ136" s="158"/>
      <c r="DR136" s="158"/>
      <c r="DS136" s="158"/>
      <c r="DT136" s="158"/>
      <c r="DU136" s="158"/>
      <c r="DV136" s="158"/>
      <c r="DW136" s="158"/>
      <c r="DX136" s="158"/>
      <c r="DY136" s="158"/>
      <c r="DZ136" s="158"/>
      <c r="EA136" s="158"/>
      <c r="EB136" s="158"/>
      <c r="EC136" s="158"/>
      <c r="ED136" s="158"/>
      <c r="EE136" s="158"/>
      <c r="EF136" s="158"/>
      <c r="EG136" s="158"/>
      <c r="EH136" s="158"/>
      <c r="EI136" s="158"/>
      <c r="EJ136" s="158"/>
      <c r="EK136" s="158"/>
      <c r="EL136" s="158"/>
      <c r="EM136" s="158"/>
      <c r="EN136" s="158"/>
      <c r="EO136" s="158"/>
      <c r="EP136" s="158"/>
      <c r="EQ136" s="158"/>
      <c r="ER136" s="158"/>
      <c r="ES136" s="158"/>
      <c r="ET136" s="158"/>
      <c r="EU136" s="158"/>
      <c r="EV136" s="158"/>
      <c r="EW136" s="158"/>
      <c r="EX136" s="158"/>
      <c r="EY136" s="158"/>
      <c r="EZ136" s="158"/>
      <c r="FA136" s="158"/>
      <c r="FB136" s="158"/>
      <c r="FC136" s="158"/>
      <c r="FD136" s="158"/>
      <c r="FE136" s="158"/>
      <c r="FF136" s="158"/>
      <c r="FG136" s="158"/>
      <c r="FH136" s="158"/>
      <c r="FI136" s="158"/>
      <c r="FJ136" s="158"/>
      <c r="FK136" s="158"/>
      <c r="FL136" s="158"/>
      <c r="FM136" s="158"/>
      <c r="FN136" s="158"/>
      <c r="FO136" s="158"/>
      <c r="FP136" s="158"/>
      <c r="FQ136" s="158">
        <v>4.5833090532500425</v>
      </c>
      <c r="FR136" s="158">
        <v>6.3878417630188071</v>
      </c>
      <c r="FS136" s="158">
        <v>7.3499851194903316</v>
      </c>
      <c r="FT136" s="158">
        <v>8.1564588789123427</v>
      </c>
      <c r="FU136" s="158">
        <v>8.4329807911970782</v>
      </c>
      <c r="FV136" s="158">
        <v>9.1702819835936893</v>
      </c>
      <c r="FW136" s="158">
        <v>9.8743601146782503</v>
      </c>
      <c r="FX136" s="158">
        <v>14.721203105337798</v>
      </c>
      <c r="FY136" s="158">
        <v>19.119243988859331</v>
      </c>
      <c r="FZ136" s="158">
        <v>31.454937565206205</v>
      </c>
      <c r="GA136" s="158"/>
      <c r="GB136" s="158"/>
      <c r="GC136" s="158"/>
      <c r="GD136" s="160"/>
      <c r="GE136" s="160"/>
      <c r="GF136" s="160"/>
      <c r="GG136" s="160"/>
      <c r="GH136" s="160"/>
      <c r="GI136" s="160"/>
      <c r="GJ136" s="160">
        <v>-1.4907214017633663</v>
      </c>
      <c r="GK136" s="160">
        <v>44.598340535775243</v>
      </c>
      <c r="GL136" s="160">
        <v>364.28533126004697</v>
      </c>
      <c r="GM136" s="157"/>
      <c r="GN136" s="160"/>
      <c r="GO136" s="160"/>
      <c r="GP136" s="144"/>
    </row>
    <row r="137" spans="1:198" x14ac:dyDescent="0.25">
      <c r="A137" s="159" t="s">
        <v>378</v>
      </c>
      <c r="B137" s="158">
        <v>0.10223483305263023</v>
      </c>
      <c r="C137" s="158">
        <v>0.39707198916135417</v>
      </c>
      <c r="D137" s="158">
        <v>1.7121150576675046E-2</v>
      </c>
      <c r="E137" s="158">
        <v>0.29416895532179937</v>
      </c>
      <c r="F137" s="158">
        <v>1.1443073106470727</v>
      </c>
      <c r="G137" s="158">
        <v>0.38650618687790556</v>
      </c>
      <c r="H137" s="158">
        <v>0.1390518604988511</v>
      </c>
      <c r="I137" s="158">
        <v>0.17811662027946049</v>
      </c>
      <c r="J137" s="158">
        <v>1.6144193724526069E-2</v>
      </c>
      <c r="K137" s="158">
        <v>0.17807891502928297</v>
      </c>
      <c r="L137" s="158">
        <v>4.2007323287632688E-2</v>
      </c>
      <c r="M137" s="158">
        <v>0.11105196652728835</v>
      </c>
      <c r="N137" s="158">
        <v>6.3241223583097445E-2</v>
      </c>
      <c r="O137" s="158">
        <v>1.0041635741905938E-2</v>
      </c>
      <c r="P137" s="158">
        <v>1.333265369047977</v>
      </c>
      <c r="Q137" s="158">
        <v>0.6757211863024728</v>
      </c>
      <c r="R137" s="158">
        <v>2.0914312626458386E-2</v>
      </c>
      <c r="S137" s="158">
        <v>2.7595660825667072</v>
      </c>
      <c r="T137" s="158">
        <v>2.5512199615788878</v>
      </c>
      <c r="U137" s="158">
        <v>1.2355839235767936</v>
      </c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>
        <v>6.118474612760201E-2</v>
      </c>
      <c r="AK137" s="158">
        <v>0.10542621043207594</v>
      </c>
      <c r="AL137" s="158">
        <v>1.330936878620967E-3</v>
      </c>
      <c r="AM137" s="158">
        <v>0.50692838569394838</v>
      </c>
      <c r="AN137" s="158">
        <v>0.17447218445798351</v>
      </c>
      <c r="AO137" s="158">
        <v>2.0075399986786628E-3</v>
      </c>
      <c r="AP137" s="158">
        <v>6.1782935044810708E-2</v>
      </c>
      <c r="AQ137" s="158"/>
      <c r="AR137" s="158">
        <v>3.3264608301763733E-4</v>
      </c>
      <c r="AS137" s="158">
        <v>6.8475698477906194E-3</v>
      </c>
      <c r="AT137" s="158">
        <v>6.1628128630115526E-2</v>
      </c>
      <c r="AU137" s="158">
        <v>9.4838062248502164E-2</v>
      </c>
      <c r="AV137" s="158">
        <v>1.2817335537329699</v>
      </c>
      <c r="AW137" s="158">
        <v>0.36267963450536461</v>
      </c>
      <c r="AX137" s="158">
        <v>2.1066027579220315E-3</v>
      </c>
      <c r="AY137" s="158"/>
      <c r="AZ137" s="158"/>
      <c r="BA137" s="158">
        <v>3.6814747755115215E-2</v>
      </c>
      <c r="BB137" s="158">
        <v>0.65456594747696872</v>
      </c>
      <c r="BC137" s="158">
        <v>1.1015312851351516E-4</v>
      </c>
      <c r="BD137" s="158">
        <v>2.7061267140364988E-5</v>
      </c>
      <c r="BE137" s="158">
        <v>9.1261306748681784E-3</v>
      </c>
      <c r="BF137" s="158">
        <v>0.12394835679347202</v>
      </c>
      <c r="BG137" s="158">
        <v>3.3801481189494087</v>
      </c>
      <c r="BH137" s="158">
        <v>7.6480401865111805E-2</v>
      </c>
      <c r="BI137" s="158">
        <v>9.7871448238780231E-2</v>
      </c>
      <c r="BJ137" s="158">
        <v>1.1855699559180959</v>
      </c>
      <c r="BK137" s="158">
        <v>1.659892682437553E-2</v>
      </c>
      <c r="BL137" s="158">
        <v>0.1272616877037743</v>
      </c>
      <c r="BM137" s="158"/>
      <c r="BN137" s="158">
        <v>0.25797702185672344</v>
      </c>
      <c r="BO137" s="158"/>
      <c r="BP137" s="158">
        <v>1.5736376471831741</v>
      </c>
      <c r="BQ137" s="158">
        <v>5.3087829965785538</v>
      </c>
      <c r="BR137" s="158">
        <v>0.94332672342319546</v>
      </c>
      <c r="BS137" s="158">
        <v>0.86775096022285303</v>
      </c>
      <c r="BT137" s="158"/>
      <c r="BU137" s="158">
        <v>2.332005222086222</v>
      </c>
      <c r="BV137" s="158">
        <v>0.15196141260821469</v>
      </c>
      <c r="BW137" s="158">
        <v>0.13815106059548449</v>
      </c>
      <c r="BX137" s="158">
        <v>1.035427216245199</v>
      </c>
      <c r="BY137" s="158">
        <v>1.4068807003462602</v>
      </c>
      <c r="BZ137" s="158">
        <v>1.1977243286554367</v>
      </c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>
        <v>8.8963953118358502E-3</v>
      </c>
      <c r="FR137" s="158">
        <v>3.5076982470131246E-2</v>
      </c>
      <c r="FS137" s="158">
        <v>0.15352481176253027</v>
      </c>
      <c r="FT137" s="158">
        <v>0.25391819190931103</v>
      </c>
      <c r="FU137" s="158">
        <v>0.29056775385008066</v>
      </c>
      <c r="FV137" s="158">
        <v>0.46594462764646205</v>
      </c>
      <c r="FW137" s="158">
        <v>0.90365644176570337</v>
      </c>
      <c r="FX137" s="158">
        <v>1.6911804725596942</v>
      </c>
      <c r="FY137" s="158">
        <v>3.166550279703285</v>
      </c>
      <c r="FZ137" s="158">
        <v>7.1184449173900308</v>
      </c>
      <c r="GA137" s="158"/>
      <c r="GB137" s="158"/>
      <c r="GC137" s="158"/>
      <c r="GD137" s="160"/>
      <c r="GE137" s="160"/>
      <c r="GF137" s="160"/>
      <c r="GG137" s="160"/>
      <c r="GH137" s="160">
        <v>5.4720897809817284E-3</v>
      </c>
      <c r="GI137" s="160">
        <v>1.9412061113106924E-4</v>
      </c>
      <c r="GJ137" s="160">
        <v>-0.1346052319587232</v>
      </c>
      <c r="GK137" s="160">
        <v>5.2862270531539277</v>
      </c>
      <c r="GL137" s="160">
        <v>54.545911268801518</v>
      </c>
      <c r="GM137" s="157"/>
      <c r="GN137" s="160"/>
      <c r="GO137" s="160"/>
      <c r="GP137" s="144"/>
    </row>
    <row r="138" spans="1:198" x14ac:dyDescent="0.25">
      <c r="A138" s="159" t="s">
        <v>379</v>
      </c>
      <c r="B138" s="158">
        <v>0.13708938958256747</v>
      </c>
      <c r="C138" s="158">
        <v>0.5307417842234704</v>
      </c>
      <c r="D138" s="158">
        <v>2.2887105066296466E-2</v>
      </c>
      <c r="E138" s="158">
        <v>0.39654572890011047</v>
      </c>
      <c r="F138" s="158">
        <v>1.5416254033614516</v>
      </c>
      <c r="G138" s="158">
        <v>0.51839205955813605</v>
      </c>
      <c r="H138" s="158">
        <v>0.18595968837551283</v>
      </c>
      <c r="I138" s="158">
        <v>0.23860656748978368</v>
      </c>
      <c r="J138" s="158">
        <v>2.1664975308349321E-2</v>
      </c>
      <c r="K138" s="158">
        <v>0.23862834810037525</v>
      </c>
      <c r="L138" s="158">
        <v>5.6268216904446888E-2</v>
      </c>
      <c r="M138" s="158">
        <v>0.14885472957359858</v>
      </c>
      <c r="N138" s="158">
        <v>6.0048319499644481E-2</v>
      </c>
      <c r="O138" s="158">
        <v>9.0821102107612565E-3</v>
      </c>
      <c r="P138" s="158">
        <v>0.33838182849383819</v>
      </c>
      <c r="Q138" s="158">
        <v>0.14867269498395039</v>
      </c>
      <c r="R138" s="158">
        <v>8.0615029134025028E-3</v>
      </c>
      <c r="S138" s="158">
        <v>0.69055689930092179</v>
      </c>
      <c r="T138" s="158">
        <v>0.90487641955682496</v>
      </c>
      <c r="U138" s="158">
        <v>0.47626061528154312</v>
      </c>
      <c r="V138" s="158">
        <v>0.22686134831174026</v>
      </c>
      <c r="W138" s="158">
        <v>0.19222776570748937</v>
      </c>
      <c r="X138" s="158">
        <v>2.700581662229673</v>
      </c>
      <c r="Y138" s="158">
        <v>0.17514527569276267</v>
      </c>
      <c r="Z138" s="158">
        <v>2.7556806684678685</v>
      </c>
      <c r="AA138" s="158">
        <v>0.842646490922207</v>
      </c>
      <c r="AB138" s="158">
        <v>0.86159330861187866</v>
      </c>
      <c r="AC138" s="158">
        <v>2.3783748997038379E-2</v>
      </c>
      <c r="AD138" s="158">
        <v>3.0471638065604587</v>
      </c>
      <c r="AE138" s="158">
        <v>0.14132971623455096</v>
      </c>
      <c r="AF138" s="158">
        <v>0.2486200584384898</v>
      </c>
      <c r="AG138" s="158">
        <v>0.11141046479552791</v>
      </c>
      <c r="AH138" s="158">
        <v>1.087257098280858</v>
      </c>
      <c r="AI138" s="158">
        <v>5.007424234702798</v>
      </c>
      <c r="AJ138" s="158">
        <v>0.90698331472331406</v>
      </c>
      <c r="AK138" s="158">
        <v>0.53018166561968205</v>
      </c>
      <c r="AL138" s="158">
        <v>5.3547923420010239E-2</v>
      </c>
      <c r="AM138" s="158">
        <v>0.12032810089591019</v>
      </c>
      <c r="AN138" s="158">
        <v>1.0824901882358455</v>
      </c>
      <c r="AO138" s="158">
        <v>0.84042678322561748</v>
      </c>
      <c r="AP138" s="158">
        <v>0.73699483051296266</v>
      </c>
      <c r="AQ138" s="158">
        <v>0.39525037637749816</v>
      </c>
      <c r="AR138" s="158">
        <v>3.6383269366374953E-3</v>
      </c>
      <c r="AS138" s="158">
        <v>7.4895509370547328E-2</v>
      </c>
      <c r="AT138" s="158">
        <v>0.67405958433492552</v>
      </c>
      <c r="AU138" s="158">
        <v>8.0132937267114048</v>
      </c>
      <c r="AV138" s="158">
        <v>0.41469228616353238</v>
      </c>
      <c r="AW138" s="158">
        <v>2.7064608594855133</v>
      </c>
      <c r="AX138" s="158">
        <v>3.8397837578670617</v>
      </c>
      <c r="AY138" s="158">
        <v>0.31913452350488863</v>
      </c>
      <c r="AZ138" s="158">
        <v>9.6895989092649598E-2</v>
      </c>
      <c r="BA138" s="158">
        <v>0.54924172578505581</v>
      </c>
      <c r="BB138" s="158">
        <v>1.0509912938682531</v>
      </c>
      <c r="BC138" s="158">
        <v>2.5884953168686393E-2</v>
      </c>
      <c r="BD138" s="158">
        <v>6.3591442391735149E-3</v>
      </c>
      <c r="BE138" s="158">
        <v>2.1436843204191067</v>
      </c>
      <c r="BF138" s="158">
        <v>0.8679155879801973</v>
      </c>
      <c r="BG138" s="158">
        <v>5.3149887273315759</v>
      </c>
      <c r="BH138" s="158">
        <v>3.1654259604727196E-2</v>
      </c>
      <c r="BI138" s="158">
        <v>1.1635749324226858</v>
      </c>
      <c r="BJ138" s="158">
        <v>1.6723240803866575</v>
      </c>
      <c r="BK138" s="158">
        <v>2.3314152480741677E-2</v>
      </c>
      <c r="BL138" s="158">
        <v>2.0839118773513656E-2</v>
      </c>
      <c r="BM138" s="158">
        <v>15.789660150354557</v>
      </c>
      <c r="BN138" s="158">
        <v>17.260349789304584</v>
      </c>
      <c r="BO138" s="158"/>
      <c r="BP138" s="158">
        <v>0.15150237224275009</v>
      </c>
      <c r="BQ138" s="158">
        <v>0.50704956834746828</v>
      </c>
      <c r="BR138" s="158">
        <v>2.6096322760827764E-2</v>
      </c>
      <c r="BS138" s="158">
        <v>2.4041263500650757E-2</v>
      </c>
      <c r="BT138" s="158"/>
      <c r="BU138" s="158">
        <v>0.2016451314949598</v>
      </c>
      <c r="BV138" s="158">
        <v>3.1725025498250084E-2</v>
      </c>
      <c r="BW138" s="158"/>
      <c r="BX138" s="158">
        <v>1.5950730893615601</v>
      </c>
      <c r="BY138" s="158">
        <v>0.12575126336915443</v>
      </c>
      <c r="BZ138" s="158">
        <v>4.6044386586846411</v>
      </c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>
        <v>0.16012231645166011</v>
      </c>
      <c r="FR138" s="158">
        <v>0.24564104754872909</v>
      </c>
      <c r="FS138" s="158">
        <v>0.33595149872098679</v>
      </c>
      <c r="FT138" s="158">
        <v>0.28897944065883502</v>
      </c>
      <c r="FU138" s="158">
        <v>0.37533406058523333</v>
      </c>
      <c r="FV138" s="158">
        <v>0.60772581738818043</v>
      </c>
      <c r="FW138" s="158">
        <v>0.61766156640107872</v>
      </c>
      <c r="FX138" s="158">
        <v>0.70968996305256615</v>
      </c>
      <c r="FY138" s="158">
        <v>2.0302377687372131</v>
      </c>
      <c r="FZ138" s="158">
        <v>2.8762753892000634</v>
      </c>
      <c r="GA138" s="158"/>
      <c r="GB138" s="158"/>
      <c r="GC138" s="158"/>
      <c r="GD138" s="160"/>
      <c r="GE138" s="160"/>
      <c r="GF138" s="160"/>
      <c r="GG138" s="160"/>
      <c r="GH138" s="160">
        <v>1.3591542820325962E-2</v>
      </c>
      <c r="GI138" s="160">
        <v>4.8215557567522706E-4</v>
      </c>
      <c r="GJ138" s="160">
        <v>-0.34317384748547874</v>
      </c>
      <c r="GK138" s="160">
        <v>4.7371728414806169</v>
      </c>
      <c r="GL138" s="160">
        <v>110.74778427363179</v>
      </c>
      <c r="GM138" s="157"/>
      <c r="GN138" s="160"/>
      <c r="GO138" s="160"/>
      <c r="GP138" s="144"/>
    </row>
    <row r="139" spans="1:198" x14ac:dyDescent="0.25">
      <c r="A139" s="159" t="s">
        <v>31</v>
      </c>
      <c r="B139" s="158">
        <v>2.5349371434329415E-2</v>
      </c>
      <c r="C139" s="158">
        <v>9.9555951926937794E-2</v>
      </c>
      <c r="D139" s="158">
        <v>4.2717939389505175E-3</v>
      </c>
      <c r="E139" s="158">
        <v>7.2165020507740027E-2</v>
      </c>
      <c r="F139" s="158">
        <v>0.28283748344494686</v>
      </c>
      <c r="G139" s="158">
        <v>9.5960681436882467E-2</v>
      </c>
      <c r="H139" s="158">
        <v>3.470995320187438E-2</v>
      </c>
      <c r="I139" s="158">
        <v>4.4275589437984993E-2</v>
      </c>
      <c r="J139" s="158">
        <v>3.9936578904110776E-3</v>
      </c>
      <c r="K139" s="158">
        <v>4.427835096906841E-2</v>
      </c>
      <c r="L139" s="158">
        <v>1.0436127157301238E-2</v>
      </c>
      <c r="M139" s="158">
        <v>2.7564283940588914E-2</v>
      </c>
      <c r="N139" s="158">
        <v>7.6120731157256163E-2</v>
      </c>
      <c r="O139" s="158">
        <v>1.0928795256369117E-2</v>
      </c>
      <c r="P139" s="158">
        <v>0.23129556421337902</v>
      </c>
      <c r="Q139" s="158">
        <v>0.10295074288245644</v>
      </c>
      <c r="R139" s="158">
        <v>8.0857914895577278E-3</v>
      </c>
      <c r="S139" s="158">
        <v>0.42706041710594017</v>
      </c>
      <c r="T139" s="158">
        <v>0.43913798459938452</v>
      </c>
      <c r="U139" s="158">
        <v>0.47769554526274655</v>
      </c>
      <c r="V139" s="158"/>
      <c r="W139" s="158">
        <v>1.0203833058773957E-2</v>
      </c>
      <c r="X139" s="158">
        <v>0.27745197878360922</v>
      </c>
      <c r="Y139" s="158">
        <v>6.3149159438194227E-3</v>
      </c>
      <c r="Z139" s="158">
        <v>4.8676731575650278E-2</v>
      </c>
      <c r="AA139" s="158"/>
      <c r="AB139" s="158"/>
      <c r="AC139" s="158"/>
      <c r="AD139" s="158">
        <v>0.12351352712070356</v>
      </c>
      <c r="AE139" s="158">
        <v>1.0671512804566165E-2</v>
      </c>
      <c r="AF139" s="158"/>
      <c r="AG139" s="158"/>
      <c r="AH139" s="158">
        <v>3.9505532909325611E-2</v>
      </c>
      <c r="AI139" s="158">
        <v>4.3038844025300902</v>
      </c>
      <c r="AJ139" s="158">
        <v>1.6608752003760565E-3</v>
      </c>
      <c r="AK139" s="158"/>
      <c r="AL139" s="158">
        <v>1.4525534843214534E-5</v>
      </c>
      <c r="AM139" s="158"/>
      <c r="AN139" s="158">
        <v>0.26688611434898624</v>
      </c>
      <c r="AO139" s="158">
        <v>5.1466988985482361E-2</v>
      </c>
      <c r="AP139" s="158">
        <v>4.9968150381550461E-2</v>
      </c>
      <c r="AQ139" s="158">
        <v>0.12214271839357642</v>
      </c>
      <c r="AR139" s="158">
        <v>6.3895987854926112E-5</v>
      </c>
      <c r="AS139" s="158">
        <v>1.315308558156054E-3</v>
      </c>
      <c r="AT139" s="158">
        <v>1.1837777023404479E-2</v>
      </c>
      <c r="AU139" s="158">
        <v>2.289830529057848</v>
      </c>
      <c r="AV139" s="158"/>
      <c r="AW139" s="158">
        <v>0.37157593501215697</v>
      </c>
      <c r="AX139" s="158">
        <v>11.407888990679442</v>
      </c>
      <c r="AY139" s="158">
        <v>0.42318568792628874</v>
      </c>
      <c r="AZ139" s="158">
        <v>2.5042138494405335E-2</v>
      </c>
      <c r="BA139" s="158">
        <v>0.13432812032917069</v>
      </c>
      <c r="BB139" s="158">
        <v>0.34875736577730232</v>
      </c>
      <c r="BC139" s="158">
        <v>2.1540446981424795E-3</v>
      </c>
      <c r="BD139" s="158">
        <v>5.2918314527551982E-4</v>
      </c>
      <c r="BE139" s="158">
        <v>0.17845725760883047</v>
      </c>
      <c r="BF139" s="158">
        <v>0.37971594530294694</v>
      </c>
      <c r="BG139" s="158">
        <v>3.2126488749505757</v>
      </c>
      <c r="BH139" s="158">
        <v>0.13845479163755275</v>
      </c>
      <c r="BI139" s="158">
        <v>0.3271375477186243</v>
      </c>
      <c r="BJ139" s="158">
        <v>0.80085774894951589</v>
      </c>
      <c r="BK139" s="158">
        <v>0.51298449673619495</v>
      </c>
      <c r="BL139" s="158">
        <v>0.15574435439771248</v>
      </c>
      <c r="BM139" s="158">
        <v>78.464914221705982</v>
      </c>
      <c r="BN139" s="158">
        <v>1.5739153703229403</v>
      </c>
      <c r="BO139" s="158">
        <v>0.31067456559750256</v>
      </c>
      <c r="BP139" s="158">
        <v>0.3234673225105707</v>
      </c>
      <c r="BQ139" s="158">
        <v>1.0836408181277146</v>
      </c>
      <c r="BR139" s="158">
        <v>0.19473080247915939</v>
      </c>
      <c r="BS139" s="158">
        <v>0.17935040208554953</v>
      </c>
      <c r="BT139" s="158"/>
      <c r="BU139" s="158">
        <v>0.46845317693155136</v>
      </c>
      <c r="BV139" s="158">
        <v>3.0310581766518151E-2</v>
      </c>
      <c r="BW139" s="158">
        <v>1.3218385310832238E-2</v>
      </c>
      <c r="BX139" s="158">
        <v>1.3272671072456113</v>
      </c>
      <c r="BY139" s="158">
        <v>3.1176137977841338</v>
      </c>
      <c r="BZ139" s="158">
        <v>7.6690178735566112</v>
      </c>
      <c r="CA139" s="158"/>
      <c r="CB139" s="158"/>
      <c r="CC139" s="158"/>
      <c r="CD139" s="158"/>
      <c r="CE139" s="158"/>
      <c r="CF139" s="158"/>
      <c r="CG139" s="158"/>
      <c r="CH139" s="158"/>
      <c r="CI139" s="158"/>
      <c r="CJ139" s="158"/>
      <c r="CK139" s="158"/>
      <c r="CL139" s="158"/>
      <c r="CM139" s="158"/>
      <c r="CN139" s="158"/>
      <c r="CO139" s="158"/>
      <c r="CP139" s="158"/>
      <c r="CQ139" s="158"/>
      <c r="CR139" s="158"/>
      <c r="CS139" s="158"/>
      <c r="CT139" s="158"/>
      <c r="CU139" s="158"/>
      <c r="CV139" s="158"/>
      <c r="CW139" s="158"/>
      <c r="CX139" s="158"/>
      <c r="CY139" s="158"/>
      <c r="CZ139" s="158"/>
      <c r="DA139" s="158"/>
      <c r="DB139" s="158"/>
      <c r="DC139" s="158"/>
      <c r="DD139" s="158"/>
      <c r="DE139" s="158"/>
      <c r="DF139" s="158"/>
      <c r="DG139" s="158"/>
      <c r="DH139" s="158"/>
      <c r="DI139" s="158"/>
      <c r="DJ139" s="158"/>
      <c r="DK139" s="158"/>
      <c r="DL139" s="158"/>
      <c r="DM139" s="158"/>
      <c r="DN139" s="158"/>
      <c r="DO139" s="158"/>
      <c r="DP139" s="158"/>
      <c r="DQ139" s="158"/>
      <c r="DR139" s="158"/>
      <c r="DS139" s="158"/>
      <c r="DT139" s="158"/>
      <c r="DU139" s="158"/>
      <c r="DV139" s="158"/>
      <c r="DW139" s="158"/>
      <c r="DX139" s="158"/>
      <c r="DY139" s="158"/>
      <c r="DZ139" s="158"/>
      <c r="EA139" s="158"/>
      <c r="EB139" s="158"/>
      <c r="EC139" s="158"/>
      <c r="ED139" s="158"/>
      <c r="EE139" s="158"/>
      <c r="EF139" s="158"/>
      <c r="EG139" s="158"/>
      <c r="EH139" s="158"/>
      <c r="EI139" s="158"/>
      <c r="EJ139" s="158"/>
      <c r="EK139" s="158"/>
      <c r="EL139" s="158"/>
      <c r="EM139" s="158"/>
      <c r="EN139" s="158"/>
      <c r="EO139" s="158"/>
      <c r="EP139" s="158"/>
      <c r="EQ139" s="158"/>
      <c r="ER139" s="158"/>
      <c r="ES139" s="158"/>
      <c r="ET139" s="158"/>
      <c r="EU139" s="158"/>
      <c r="EV139" s="158"/>
      <c r="EW139" s="158"/>
      <c r="EX139" s="158"/>
      <c r="EY139" s="158"/>
      <c r="EZ139" s="158"/>
      <c r="FA139" s="158"/>
      <c r="FB139" s="158"/>
      <c r="FC139" s="158"/>
      <c r="FD139" s="158"/>
      <c r="FE139" s="158"/>
      <c r="FF139" s="158"/>
      <c r="FG139" s="158"/>
      <c r="FH139" s="158"/>
      <c r="FI139" s="158"/>
      <c r="FJ139" s="158"/>
      <c r="FK139" s="158"/>
      <c r="FL139" s="158"/>
      <c r="FM139" s="158"/>
      <c r="FN139" s="158"/>
      <c r="FO139" s="158"/>
      <c r="FP139" s="158"/>
      <c r="FQ139" s="158">
        <v>0.24761063374017125</v>
      </c>
      <c r="FR139" s="158">
        <v>0.32400872122977614</v>
      </c>
      <c r="FS139" s="158">
        <v>0.45819013933537694</v>
      </c>
      <c r="FT139" s="158">
        <v>0.42585224907364694</v>
      </c>
      <c r="FU139" s="158">
        <v>0.49904053976691037</v>
      </c>
      <c r="FV139" s="158">
        <v>0.5840401531558177</v>
      </c>
      <c r="FW139" s="158">
        <v>0.94496829725384379</v>
      </c>
      <c r="FX139" s="158">
        <v>1.2041735205283575</v>
      </c>
      <c r="FY139" s="158">
        <v>2.246409064844118</v>
      </c>
      <c r="FZ139" s="158">
        <v>3.9280934194374213</v>
      </c>
      <c r="GA139" s="158"/>
      <c r="GB139" s="158"/>
      <c r="GC139" s="158"/>
      <c r="GD139" s="160"/>
      <c r="GE139" s="160"/>
      <c r="GF139" s="160"/>
      <c r="GG139" s="160"/>
      <c r="GH139" s="160">
        <v>2.8484600255533447E-2</v>
      </c>
      <c r="GI139" s="160">
        <v>1.0104819604104421E-3</v>
      </c>
      <c r="GJ139" s="160">
        <v>-0.35758209566274651</v>
      </c>
      <c r="GK139" s="160">
        <v>5.3770626856637795</v>
      </c>
      <c r="GL139" s="160">
        <v>139.22148247482394</v>
      </c>
      <c r="GM139" s="157"/>
      <c r="GN139" s="160"/>
      <c r="GO139" s="160"/>
      <c r="GP139" s="144"/>
    </row>
    <row r="140" spans="1:198" x14ac:dyDescent="0.25">
      <c r="A140" s="159" t="s">
        <v>381</v>
      </c>
      <c r="B140" s="158">
        <v>7.7069825301497455E-3</v>
      </c>
      <c r="C140" s="158">
        <v>3.0351336179346582E-2</v>
      </c>
      <c r="D140" s="158">
        <v>1.300737295827899E-3</v>
      </c>
      <c r="E140" s="158">
        <v>2.1880053937526529E-2</v>
      </c>
      <c r="F140" s="158">
        <v>8.5824319781701394E-2</v>
      </c>
      <c r="G140" s="158">
        <v>2.9172352185395704E-2</v>
      </c>
      <c r="H140" s="158">
        <v>1.0570181636784864E-2</v>
      </c>
      <c r="I140" s="158">
        <v>1.3466895935214565E-2</v>
      </c>
      <c r="J140" s="158">
        <v>1.2136615114236712E-3</v>
      </c>
      <c r="K140" s="158">
        <v>1.3472219383888357E-2</v>
      </c>
      <c r="L140" s="158">
        <v>3.1745346345057775E-3</v>
      </c>
      <c r="M140" s="158">
        <v>8.3825765276820275E-3</v>
      </c>
      <c r="N140" s="158">
        <v>1.8079444945574036E-2</v>
      </c>
      <c r="O140" s="158"/>
      <c r="P140" s="158">
        <v>0.15408051611979076</v>
      </c>
      <c r="Q140" s="158">
        <v>0.18140448504816875</v>
      </c>
      <c r="R140" s="158">
        <v>7.7091783608435526E-3</v>
      </c>
      <c r="S140" s="158">
        <v>1.2812196063026311</v>
      </c>
      <c r="T140" s="158">
        <v>0.17836475121236073</v>
      </c>
      <c r="U140" s="158">
        <v>0.45544584786372705</v>
      </c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>
        <v>0.20223625585986957</v>
      </c>
      <c r="AK140" s="158">
        <v>3.5512680682756848E-3</v>
      </c>
      <c r="AL140" s="158">
        <v>3.3390756325729883E-3</v>
      </c>
      <c r="AM140" s="158">
        <v>2.9289264026684539E-2</v>
      </c>
      <c r="AN140" s="158">
        <v>0.557397435705135</v>
      </c>
      <c r="AO140" s="158"/>
      <c r="AP140" s="158">
        <v>3.3844127874270323E-3</v>
      </c>
      <c r="AQ140" s="158">
        <v>0.13794812219459454</v>
      </c>
      <c r="AR140" s="158">
        <v>1.1234621382341418E-3</v>
      </c>
      <c r="AS140" s="158">
        <v>2.312663775601588E-2</v>
      </c>
      <c r="AT140" s="158">
        <v>0.2081397398041428</v>
      </c>
      <c r="AU140" s="158">
        <v>0.24272034393868991</v>
      </c>
      <c r="AV140" s="158">
        <v>0.49623072394805884</v>
      </c>
      <c r="AW140" s="158">
        <v>0.15785760373513461</v>
      </c>
      <c r="AX140" s="158">
        <v>0.17313379049454841</v>
      </c>
      <c r="AY140" s="158">
        <v>27.941531789536825</v>
      </c>
      <c r="AZ140" s="158">
        <v>20.019275132106866</v>
      </c>
      <c r="BA140" s="158">
        <v>35.543679380465576</v>
      </c>
      <c r="BB140" s="158">
        <v>21.898465712234739</v>
      </c>
      <c r="BC140" s="158">
        <v>7.0960317332425651E-2</v>
      </c>
      <c r="BD140" s="158">
        <v>1.743278769846501E-2</v>
      </c>
      <c r="BE140" s="158">
        <v>5.8703549398618629</v>
      </c>
      <c r="BF140" s="158">
        <v>0.66798411721588069</v>
      </c>
      <c r="BG140" s="158">
        <v>21.93130775823742</v>
      </c>
      <c r="BH140" s="158">
        <v>1.9384115505112034</v>
      </c>
      <c r="BI140" s="158">
        <v>0.71980191552878869</v>
      </c>
      <c r="BJ140" s="158">
        <v>0.50710111727588325</v>
      </c>
      <c r="BK140" s="158">
        <v>1.5514789347933233</v>
      </c>
      <c r="BL140" s="158">
        <v>0.23899958302568211</v>
      </c>
      <c r="BM140" s="158">
        <v>21.464335441103927</v>
      </c>
      <c r="BN140" s="158"/>
      <c r="BO140" s="158"/>
      <c r="BP140" s="158">
        <v>0.24044403382397159</v>
      </c>
      <c r="BQ140" s="158">
        <v>0.80508483661368546</v>
      </c>
      <c r="BR140" s="158">
        <v>0.14499145520690343</v>
      </c>
      <c r="BS140" s="158">
        <v>0.13354986873355496</v>
      </c>
      <c r="BT140" s="158"/>
      <c r="BU140" s="158">
        <v>0.34813716840891484</v>
      </c>
      <c r="BV140" s="158">
        <v>2.2528053435296624E-2</v>
      </c>
      <c r="BW140" s="158"/>
      <c r="BX140" s="158">
        <v>0.32451834406446967</v>
      </c>
      <c r="BY140" s="158">
        <v>0.4340513428154979</v>
      </c>
      <c r="BZ140" s="158">
        <v>1.7266098960140464</v>
      </c>
      <c r="CA140" s="158"/>
      <c r="CB140" s="158"/>
      <c r="CC140" s="158"/>
      <c r="CD140" s="158"/>
      <c r="CE140" s="158"/>
      <c r="CF140" s="158"/>
      <c r="CG140" s="158"/>
      <c r="CH140" s="158"/>
      <c r="CI140" s="158"/>
      <c r="CJ140" s="158"/>
      <c r="CK140" s="158"/>
      <c r="CL140" s="158"/>
      <c r="CM140" s="158"/>
      <c r="CN140" s="158"/>
      <c r="CO140" s="158"/>
      <c r="CP140" s="158"/>
      <c r="CQ140" s="158"/>
      <c r="CR140" s="158"/>
      <c r="CS140" s="158"/>
      <c r="CT140" s="158"/>
      <c r="CU140" s="158"/>
      <c r="CV140" s="158"/>
      <c r="CW140" s="158"/>
      <c r="CX140" s="158"/>
      <c r="CY140" s="158"/>
      <c r="CZ140" s="158"/>
      <c r="DA140" s="158"/>
      <c r="DB140" s="158"/>
      <c r="DC140" s="158"/>
      <c r="DD140" s="158"/>
      <c r="DE140" s="158"/>
      <c r="DF140" s="158"/>
      <c r="DG140" s="158"/>
      <c r="DH140" s="158"/>
      <c r="DI140" s="158"/>
      <c r="DJ140" s="158"/>
      <c r="DK140" s="158"/>
      <c r="DL140" s="158"/>
      <c r="DM140" s="158"/>
      <c r="DN140" s="158"/>
      <c r="DO140" s="158"/>
      <c r="DP140" s="158"/>
      <c r="DQ140" s="158"/>
      <c r="DR140" s="158"/>
      <c r="DS140" s="158"/>
      <c r="DT140" s="158"/>
      <c r="DU140" s="158"/>
      <c r="DV140" s="158"/>
      <c r="DW140" s="158"/>
      <c r="DX140" s="158"/>
      <c r="DY140" s="158"/>
      <c r="DZ140" s="158"/>
      <c r="EA140" s="158"/>
      <c r="EB140" s="158"/>
      <c r="EC140" s="158"/>
      <c r="ED140" s="158"/>
      <c r="EE140" s="158"/>
      <c r="EF140" s="158"/>
      <c r="EG140" s="158"/>
      <c r="EH140" s="158"/>
      <c r="EI140" s="158"/>
      <c r="EJ140" s="158"/>
      <c r="EK140" s="158"/>
      <c r="EL140" s="158"/>
      <c r="EM140" s="158"/>
      <c r="EN140" s="158"/>
      <c r="EO140" s="158"/>
      <c r="EP140" s="158"/>
      <c r="EQ140" s="158"/>
      <c r="ER140" s="158"/>
      <c r="ES140" s="158"/>
      <c r="ET140" s="158"/>
      <c r="EU140" s="158"/>
      <c r="EV140" s="158"/>
      <c r="EW140" s="158"/>
      <c r="EX140" s="158"/>
      <c r="EY140" s="158"/>
      <c r="EZ140" s="158"/>
      <c r="FA140" s="158"/>
      <c r="FB140" s="158"/>
      <c r="FC140" s="158"/>
      <c r="FD140" s="158"/>
      <c r="FE140" s="158"/>
      <c r="FF140" s="158"/>
      <c r="FG140" s="158"/>
      <c r="FH140" s="158"/>
      <c r="FI140" s="158"/>
      <c r="FJ140" s="158"/>
      <c r="FK140" s="158"/>
      <c r="FL140" s="158"/>
      <c r="FM140" s="158"/>
      <c r="FN140" s="158"/>
      <c r="FO140" s="158"/>
      <c r="FP140" s="158"/>
      <c r="FQ140" s="158"/>
      <c r="FR140" s="158"/>
      <c r="FS140" s="158"/>
      <c r="FT140" s="158"/>
      <c r="FU140" s="158"/>
      <c r="FV140" s="158"/>
      <c r="FW140" s="158"/>
      <c r="FX140" s="158"/>
      <c r="FY140" s="158"/>
      <c r="FZ140" s="158"/>
      <c r="GA140" s="158"/>
      <c r="GB140" s="158"/>
      <c r="GC140" s="158"/>
      <c r="GD140" s="160"/>
      <c r="GE140" s="160"/>
      <c r="GF140" s="160"/>
      <c r="GG140" s="160"/>
      <c r="GH140" s="160"/>
      <c r="GI140" s="160"/>
      <c r="GJ140" s="160">
        <v>-0.57389118940035133</v>
      </c>
      <c r="GK140" s="160">
        <v>122.7045880684622</v>
      </c>
      <c r="GL140" s="160">
        <v>291.43403017258902</v>
      </c>
      <c r="GM140" s="157"/>
      <c r="GN140" s="160"/>
      <c r="GO140" s="160"/>
      <c r="GP140" s="144"/>
    </row>
    <row r="141" spans="1:198" x14ac:dyDescent="0.25">
      <c r="A141" s="159" t="s">
        <v>382</v>
      </c>
      <c r="B141" s="158">
        <v>2.0522502428817553E-3</v>
      </c>
      <c r="C141" s="158">
        <v>8.0878644016089008E-3</v>
      </c>
      <c r="D141" s="158">
        <v>3.4653333393762169E-4</v>
      </c>
      <c r="E141" s="158">
        <v>5.8214004871114215E-3</v>
      </c>
      <c r="F141" s="158">
        <v>2.2841968067930103E-2</v>
      </c>
      <c r="G141" s="158">
        <v>7.7683148606720927E-3</v>
      </c>
      <c r="H141" s="158">
        <v>2.8160224358072502E-3</v>
      </c>
      <c r="I141" s="158">
        <v>3.5866235003243125E-3</v>
      </c>
      <c r="J141" s="158">
        <v>3.231308941315445E-4</v>
      </c>
      <c r="K141" s="158">
        <v>3.5880882950993886E-3</v>
      </c>
      <c r="L141" s="158">
        <v>8.4546493540224371E-4</v>
      </c>
      <c r="M141" s="158">
        <v>2.2323152642474008E-3</v>
      </c>
      <c r="N141" s="158">
        <v>5.4687187553605961E-3</v>
      </c>
      <c r="O141" s="158"/>
      <c r="P141" s="158">
        <v>5.140359206597294E-2</v>
      </c>
      <c r="Q141" s="158">
        <v>6.2356691380095593E-2</v>
      </c>
      <c r="R141" s="158">
        <v>3.423056747539492E-3</v>
      </c>
      <c r="S141" s="158">
        <v>0.39232826362487344</v>
      </c>
      <c r="T141" s="158">
        <v>0.10402359754187906</v>
      </c>
      <c r="U141" s="158">
        <v>0.20222868244783809</v>
      </c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>
        <v>2.2409474459266178E-3</v>
      </c>
      <c r="AG141" s="158"/>
      <c r="AH141" s="158"/>
      <c r="AI141" s="158"/>
      <c r="AJ141" s="158">
        <v>0.13080246726376343</v>
      </c>
      <c r="AK141" s="158"/>
      <c r="AL141" s="158"/>
      <c r="AM141" s="158"/>
      <c r="AN141" s="158">
        <v>0.21710021727865608</v>
      </c>
      <c r="AO141" s="158">
        <v>0.17083397097370323</v>
      </c>
      <c r="AP141" s="158">
        <v>0.25705050699738358</v>
      </c>
      <c r="AQ141" s="158">
        <v>0.37501773015326245</v>
      </c>
      <c r="AR141" s="158">
        <v>3.3967590277548718E-3</v>
      </c>
      <c r="AS141" s="158">
        <v>6.9922797489942443E-2</v>
      </c>
      <c r="AT141" s="158">
        <v>0.62930517740948144</v>
      </c>
      <c r="AU141" s="158">
        <v>0.28992479620185824</v>
      </c>
      <c r="AV141" s="158"/>
      <c r="AW141" s="158">
        <v>0.21420114687275271</v>
      </c>
      <c r="AX141" s="158">
        <v>0.12172895657357202</v>
      </c>
      <c r="AY141" s="158">
        <v>25.428029275560458</v>
      </c>
      <c r="AZ141" s="158">
        <v>11.826657394729112</v>
      </c>
      <c r="BA141" s="158">
        <v>16.04809534708566</v>
      </c>
      <c r="BB141" s="158">
        <v>2.1563852332655991</v>
      </c>
      <c r="BC141" s="158">
        <v>0.13157858928629668</v>
      </c>
      <c r="BD141" s="158">
        <v>3.2324849985463339E-2</v>
      </c>
      <c r="BE141" s="158">
        <v>10.888919720474895</v>
      </c>
      <c r="BF141" s="158">
        <v>0.32647889091879351</v>
      </c>
      <c r="BG141" s="158">
        <v>18.166791390103729</v>
      </c>
      <c r="BH141" s="158">
        <v>1.7015515055674064E-2</v>
      </c>
      <c r="BI141" s="158">
        <v>0.53249265998790707</v>
      </c>
      <c r="BJ141" s="158">
        <v>1.022207452914595</v>
      </c>
      <c r="BK141" s="158"/>
      <c r="BL141" s="158">
        <v>0.10678054018008085</v>
      </c>
      <c r="BM141" s="158"/>
      <c r="BN141" s="158"/>
      <c r="BO141" s="158"/>
      <c r="BP141" s="158">
        <v>5.7927568027369035E-3</v>
      </c>
      <c r="BQ141" s="158">
        <v>1.9371846180208509E-2</v>
      </c>
      <c r="BR141" s="158">
        <v>3.5090351198195009E-3</v>
      </c>
      <c r="BS141" s="158">
        <v>3.2328100686218704E-3</v>
      </c>
      <c r="BT141" s="158"/>
      <c r="BU141" s="158">
        <v>8.3814392299503254E-3</v>
      </c>
      <c r="BV141" s="158">
        <v>5.4243029205827047E-4</v>
      </c>
      <c r="BW141" s="158"/>
      <c r="BX141" s="158">
        <v>7.2447585606337989E-2</v>
      </c>
      <c r="BY141" s="158">
        <v>0.1242296723213934</v>
      </c>
      <c r="BZ141" s="158">
        <v>0.1803451344995293</v>
      </c>
      <c r="CA141" s="158"/>
      <c r="CB141" s="158"/>
      <c r="CC141" s="158"/>
      <c r="CD141" s="158"/>
      <c r="CE141" s="158"/>
      <c r="CF141" s="158"/>
      <c r="CG141" s="158"/>
      <c r="CH141" s="158"/>
      <c r="CI141" s="158"/>
      <c r="CJ141" s="158"/>
      <c r="CK141" s="158"/>
      <c r="CL141" s="158"/>
      <c r="CM141" s="158"/>
      <c r="CN141" s="158"/>
      <c r="CO141" s="158"/>
      <c r="CP141" s="158"/>
      <c r="CQ141" s="158"/>
      <c r="CR141" s="158"/>
      <c r="CS141" s="158"/>
      <c r="CT141" s="158"/>
      <c r="CU141" s="158"/>
      <c r="CV141" s="158"/>
      <c r="CW141" s="158"/>
      <c r="CX141" s="158"/>
      <c r="CY141" s="158"/>
      <c r="CZ141" s="158"/>
      <c r="DA141" s="158"/>
      <c r="DB141" s="158"/>
      <c r="DC141" s="158"/>
      <c r="DD141" s="158"/>
      <c r="DE141" s="158"/>
      <c r="DF141" s="158"/>
      <c r="DG141" s="158"/>
      <c r="DH141" s="158"/>
      <c r="DI141" s="158"/>
      <c r="DJ141" s="158"/>
      <c r="DK141" s="158"/>
      <c r="DL141" s="158"/>
      <c r="DM141" s="158"/>
      <c r="DN141" s="158"/>
      <c r="DO141" s="158"/>
      <c r="DP141" s="158"/>
      <c r="DQ141" s="158"/>
      <c r="DR141" s="158"/>
      <c r="DS141" s="158"/>
      <c r="DT141" s="158"/>
      <c r="DU141" s="158"/>
      <c r="DV141" s="158"/>
      <c r="DW141" s="158"/>
      <c r="DX141" s="158"/>
      <c r="DY141" s="158"/>
      <c r="DZ141" s="158"/>
      <c r="EA141" s="158"/>
      <c r="EB141" s="158"/>
      <c r="EC141" s="158"/>
      <c r="ED141" s="158"/>
      <c r="EE141" s="158"/>
      <c r="EF141" s="158"/>
      <c r="EG141" s="158"/>
      <c r="EH141" s="158"/>
      <c r="EI141" s="158"/>
      <c r="EJ141" s="158"/>
      <c r="EK141" s="158"/>
      <c r="EL141" s="158"/>
      <c r="EM141" s="158"/>
      <c r="EN141" s="158"/>
      <c r="EO141" s="158"/>
      <c r="EP141" s="158"/>
      <c r="EQ141" s="158"/>
      <c r="ER141" s="158"/>
      <c r="ES141" s="158"/>
      <c r="ET141" s="158"/>
      <c r="EU141" s="158"/>
      <c r="EV141" s="158"/>
      <c r="EW141" s="158"/>
      <c r="EX141" s="158"/>
      <c r="EY141" s="158"/>
      <c r="EZ141" s="158"/>
      <c r="FA141" s="158"/>
      <c r="FB141" s="158"/>
      <c r="FC141" s="158"/>
      <c r="FD141" s="158"/>
      <c r="FE141" s="158"/>
      <c r="FF141" s="158"/>
      <c r="FG141" s="158"/>
      <c r="FH141" s="158"/>
      <c r="FI141" s="158"/>
      <c r="FJ141" s="158"/>
      <c r="FK141" s="158"/>
      <c r="FL141" s="158"/>
      <c r="FM141" s="158"/>
      <c r="FN141" s="158"/>
      <c r="FO141" s="158"/>
      <c r="FP141" s="158"/>
      <c r="FQ141" s="158"/>
      <c r="FR141" s="158"/>
      <c r="FS141" s="158"/>
      <c r="FT141" s="158"/>
      <c r="FU141" s="158"/>
      <c r="FV141" s="158"/>
      <c r="FW141" s="158"/>
      <c r="FX141" s="158"/>
      <c r="FY141" s="158"/>
      <c r="FZ141" s="158"/>
      <c r="GA141" s="158"/>
      <c r="GB141" s="158"/>
      <c r="GC141" s="158"/>
      <c r="GD141" s="160"/>
      <c r="GE141" s="160"/>
      <c r="GF141" s="160"/>
      <c r="GG141" s="160"/>
      <c r="GH141" s="160">
        <v>1.524909632900119</v>
      </c>
      <c r="GI141" s="160">
        <v>5.4095674907789673E-2</v>
      </c>
      <c r="GJ141" s="160">
        <v>-0.33700531100182257</v>
      </c>
      <c r="GK141" s="160">
        <v>42.097914310466081</v>
      </c>
      <c r="GL141" s="160">
        <v>133.80459192991185</v>
      </c>
      <c r="GM141" s="157"/>
      <c r="GN141" s="160"/>
      <c r="GO141" s="160"/>
      <c r="GP141" s="144"/>
    </row>
    <row r="142" spans="1:198" x14ac:dyDescent="0.25">
      <c r="A142" s="159" t="s">
        <v>383</v>
      </c>
      <c r="B142" s="158">
        <v>0.24231248683694853</v>
      </c>
      <c r="C142" s="158">
        <v>0.92116121823544395</v>
      </c>
      <c r="D142" s="158">
        <v>4.0082694592098241E-2</v>
      </c>
      <c r="E142" s="158">
        <v>0.71270017182491863</v>
      </c>
      <c r="F142" s="158">
        <v>2.7630537003653757</v>
      </c>
      <c r="G142" s="158">
        <v>0.91764643330068019</v>
      </c>
      <c r="H142" s="158">
        <v>0.32534515257580399</v>
      </c>
      <c r="I142" s="158">
        <v>0.42087514356680111</v>
      </c>
      <c r="J142" s="158">
        <v>3.8383772544120828E-2</v>
      </c>
      <c r="K142" s="158">
        <v>0.41962497411297867</v>
      </c>
      <c r="L142" s="158">
        <v>9.9143837871136731E-2</v>
      </c>
      <c r="M142" s="158">
        <v>0.26267714784619417</v>
      </c>
      <c r="N142" s="158">
        <v>0.57754500042497225</v>
      </c>
      <c r="O142" s="158">
        <v>6.1086458059315452E-2</v>
      </c>
      <c r="P142" s="158">
        <v>2.0899614050221551</v>
      </c>
      <c r="Q142" s="158">
        <v>1.2404796733178869</v>
      </c>
      <c r="R142" s="158">
        <v>5.7629436182418121E-2</v>
      </c>
      <c r="S142" s="158">
        <v>5.9790248294122792</v>
      </c>
      <c r="T142" s="158">
        <v>4.0176860742421061</v>
      </c>
      <c r="U142" s="158">
        <v>3.404654321830733</v>
      </c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>
        <v>5.615072552917344E-2</v>
      </c>
      <c r="AJ142" s="158">
        <v>7.9864283496090982E-2</v>
      </c>
      <c r="AK142" s="158">
        <v>8.3606992348581391E-2</v>
      </c>
      <c r="AL142" s="158">
        <v>0.13484526267003683</v>
      </c>
      <c r="AM142" s="158">
        <v>0.12635052142629782</v>
      </c>
      <c r="AN142" s="158">
        <v>0.77846022198375087</v>
      </c>
      <c r="AO142" s="158">
        <v>2.7471934883200948</v>
      </c>
      <c r="AP142" s="158">
        <v>0.67962683733840246</v>
      </c>
      <c r="AQ142" s="158"/>
      <c r="AR142" s="158">
        <v>7.4878219118965526E-3</v>
      </c>
      <c r="AS142" s="158">
        <v>0.15413794470205786</v>
      </c>
      <c r="AT142" s="158">
        <v>1.3872415023185198</v>
      </c>
      <c r="AU142" s="158">
        <v>0.11511245160787391</v>
      </c>
      <c r="AV142" s="158">
        <v>0.29621432384057039</v>
      </c>
      <c r="AW142" s="158">
        <v>2.2172760248187084</v>
      </c>
      <c r="AX142" s="158">
        <v>0.22127221835207805</v>
      </c>
      <c r="AY142" s="158">
        <v>2.2283127488288117</v>
      </c>
      <c r="AZ142" s="158">
        <v>2.2771474907618996E-3</v>
      </c>
      <c r="BA142" s="158">
        <v>6.6397206412276724</v>
      </c>
      <c r="BB142" s="158">
        <v>18.702006830902633</v>
      </c>
      <c r="BC142" s="158">
        <v>3.4710805954236812E-2</v>
      </c>
      <c r="BD142" s="158">
        <v>8.5273873312615451E-3</v>
      </c>
      <c r="BE142" s="158">
        <v>2.8743235165768399</v>
      </c>
      <c r="BF142" s="158">
        <v>0.43188230710920378</v>
      </c>
      <c r="BG142" s="158">
        <v>7.8671190433925684</v>
      </c>
      <c r="BH142" s="158">
        <v>0.43261796173502204</v>
      </c>
      <c r="BI142" s="158">
        <v>2.6329531261986299</v>
      </c>
      <c r="BJ142" s="158">
        <v>1.6720079290307828</v>
      </c>
      <c r="BK142" s="158">
        <v>1.9314420431505246</v>
      </c>
      <c r="BL142" s="158">
        <v>0.9449549751698596</v>
      </c>
      <c r="BM142" s="158">
        <v>54.922153398200578</v>
      </c>
      <c r="BN142" s="158">
        <v>7.1509367286821979</v>
      </c>
      <c r="BO142" s="158">
        <v>0.26496058849438991</v>
      </c>
      <c r="BP142" s="158">
        <v>0.20176394676980772</v>
      </c>
      <c r="BQ142" s="158">
        <v>0.67545542677301784</v>
      </c>
      <c r="BR142" s="158">
        <v>0.12176918162532813</v>
      </c>
      <c r="BS142" s="158">
        <v>0.11216394708497915</v>
      </c>
      <c r="BT142" s="158"/>
      <c r="BU142" s="158">
        <v>0.29212573338428044</v>
      </c>
      <c r="BV142" s="158">
        <v>8.898402992465515E-2</v>
      </c>
      <c r="BW142" s="158">
        <v>0.16003943633015658</v>
      </c>
      <c r="BX142" s="158">
        <v>6.5233420472202717</v>
      </c>
      <c r="BY142" s="158">
        <v>5.5418809246085736</v>
      </c>
      <c r="BZ142" s="158">
        <v>9.4228636341910157</v>
      </c>
      <c r="CA142" s="158"/>
      <c r="CB142" s="158"/>
      <c r="CC142" s="158"/>
      <c r="CD142" s="158"/>
      <c r="CE142" s="158"/>
      <c r="CF142" s="158"/>
      <c r="CG142" s="158"/>
      <c r="CH142" s="158"/>
      <c r="CI142" s="158"/>
      <c r="CJ142" s="158"/>
      <c r="CK142" s="158"/>
      <c r="CL142" s="158"/>
      <c r="CM142" s="158"/>
      <c r="CN142" s="158"/>
      <c r="CO142" s="158"/>
      <c r="CP142" s="158"/>
      <c r="CQ142" s="158"/>
      <c r="CR142" s="158"/>
      <c r="CS142" s="158"/>
      <c r="CT142" s="158"/>
      <c r="CU142" s="158"/>
      <c r="CV142" s="158"/>
      <c r="CW142" s="158"/>
      <c r="CX142" s="158"/>
      <c r="CY142" s="158"/>
      <c r="CZ142" s="158"/>
      <c r="DA142" s="158"/>
      <c r="DB142" s="158"/>
      <c r="DC142" s="158"/>
      <c r="DD142" s="158"/>
      <c r="DE142" s="158"/>
      <c r="DF142" s="158"/>
      <c r="DG142" s="158"/>
      <c r="DH142" s="158"/>
      <c r="DI142" s="158"/>
      <c r="DJ142" s="158"/>
      <c r="DK142" s="158"/>
      <c r="DL142" s="158"/>
      <c r="DM142" s="158"/>
      <c r="DN142" s="158"/>
      <c r="DO142" s="158"/>
      <c r="DP142" s="158"/>
      <c r="DQ142" s="158"/>
      <c r="DR142" s="158"/>
      <c r="DS142" s="158"/>
      <c r="DT142" s="158"/>
      <c r="DU142" s="158"/>
      <c r="DV142" s="158"/>
      <c r="DW142" s="158"/>
      <c r="DX142" s="158"/>
      <c r="DY142" s="158"/>
      <c r="DZ142" s="158"/>
      <c r="EA142" s="158"/>
      <c r="EB142" s="158"/>
      <c r="EC142" s="158"/>
      <c r="ED142" s="158"/>
      <c r="EE142" s="158"/>
      <c r="EF142" s="158"/>
      <c r="EG142" s="158"/>
      <c r="EH142" s="158"/>
      <c r="EI142" s="158"/>
      <c r="EJ142" s="158"/>
      <c r="EK142" s="158"/>
      <c r="EL142" s="158"/>
      <c r="EM142" s="158"/>
      <c r="EN142" s="158"/>
      <c r="EO142" s="158"/>
      <c r="EP142" s="158"/>
      <c r="EQ142" s="158"/>
      <c r="ER142" s="158"/>
      <c r="ES142" s="158"/>
      <c r="ET142" s="158"/>
      <c r="EU142" s="158"/>
      <c r="EV142" s="158"/>
      <c r="EW142" s="158"/>
      <c r="EX142" s="158"/>
      <c r="EY142" s="158"/>
      <c r="EZ142" s="158"/>
      <c r="FA142" s="158"/>
      <c r="FB142" s="158"/>
      <c r="FC142" s="158"/>
      <c r="FD142" s="158"/>
      <c r="FE142" s="158"/>
      <c r="FF142" s="158"/>
      <c r="FG142" s="158"/>
      <c r="FH142" s="158"/>
      <c r="FI142" s="158"/>
      <c r="FJ142" s="158"/>
      <c r="FK142" s="158"/>
      <c r="FL142" s="158"/>
      <c r="FM142" s="158"/>
      <c r="FN142" s="158"/>
      <c r="FO142" s="158"/>
      <c r="FP142" s="158"/>
      <c r="FQ142" s="158">
        <v>0.12894352017585425</v>
      </c>
      <c r="FR142" s="158">
        <v>0.24641790621841619</v>
      </c>
      <c r="FS142" s="158">
        <v>0.28957856537889887</v>
      </c>
      <c r="FT142" s="158">
        <v>0.29007949490549406</v>
      </c>
      <c r="FU142" s="158">
        <v>0.39874736318188803</v>
      </c>
      <c r="FV142" s="158">
        <v>0.50502954094663088</v>
      </c>
      <c r="FW142" s="158">
        <v>0.46456948647027263</v>
      </c>
      <c r="FX142" s="158">
        <v>0.87999965865569707</v>
      </c>
      <c r="FY142" s="158">
        <v>1.4255949429733719</v>
      </c>
      <c r="FZ142" s="158">
        <v>2.5106866300280206</v>
      </c>
      <c r="GA142" s="158"/>
      <c r="GB142" s="158"/>
      <c r="GC142" s="158"/>
      <c r="GD142" s="160"/>
      <c r="GE142" s="160"/>
      <c r="GF142" s="160"/>
      <c r="GG142" s="160"/>
      <c r="GH142" s="160">
        <v>2.7466105531396914</v>
      </c>
      <c r="GI142" s="160">
        <v>9.7435119023004446E-2</v>
      </c>
      <c r="GJ142" s="160">
        <v>-0.52521784060804633</v>
      </c>
      <c r="GK142" s="160">
        <v>19.94268531841951</v>
      </c>
      <c r="GL142" s="160">
        <v>194.95837029912525</v>
      </c>
      <c r="GM142" s="157"/>
      <c r="GN142" s="160"/>
      <c r="GO142" s="160"/>
      <c r="GP142" s="144"/>
    </row>
    <row r="143" spans="1:198" x14ac:dyDescent="0.25">
      <c r="A143" s="159" t="s">
        <v>32</v>
      </c>
      <c r="B143" s="158">
        <v>0.16042908806697029</v>
      </c>
      <c r="C143" s="158">
        <v>0.61905092202954171</v>
      </c>
      <c r="D143" s="158">
        <v>2.6725485925356351E-2</v>
      </c>
      <c r="E143" s="158">
        <v>0.46589755592638088</v>
      </c>
      <c r="F143" s="158">
        <v>1.8124422312530992</v>
      </c>
      <c r="G143" s="158">
        <v>0.60708919447741794</v>
      </c>
      <c r="H143" s="158">
        <v>0.21715319910319886</v>
      </c>
      <c r="I143" s="158">
        <v>0.27912540503132682</v>
      </c>
      <c r="J143" s="158">
        <v>2.5363469199743815E-2</v>
      </c>
      <c r="K143" s="158">
        <v>0.27899471626412103</v>
      </c>
      <c r="L143" s="158">
        <v>6.5795865218340369E-2</v>
      </c>
      <c r="M143" s="158">
        <v>0.17413899151248058</v>
      </c>
      <c r="N143" s="158">
        <v>0.49320462187838099</v>
      </c>
      <c r="O143" s="158">
        <v>5.2965580579282009E-2</v>
      </c>
      <c r="P143" s="158">
        <v>3.8523604818734016</v>
      </c>
      <c r="Q143" s="158">
        <v>2.3653224494663152</v>
      </c>
      <c r="R143" s="158">
        <v>8.3131445848143498E-2</v>
      </c>
      <c r="S143" s="158">
        <v>9.9017784403915652</v>
      </c>
      <c r="T143" s="158">
        <v>9.297963668429043</v>
      </c>
      <c r="U143" s="158">
        <v>4.9112720015343259</v>
      </c>
      <c r="V143" s="158"/>
      <c r="W143" s="158"/>
      <c r="X143" s="158"/>
      <c r="Y143" s="158">
        <v>2.9122137568409475E-2</v>
      </c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>
        <v>4.4330770299555198E-5</v>
      </c>
      <c r="AK143" s="158"/>
      <c r="AL143" s="158"/>
      <c r="AM143" s="158"/>
      <c r="AN143" s="158">
        <v>6.0644711004228136E-2</v>
      </c>
      <c r="AO143" s="158"/>
      <c r="AP143" s="158">
        <v>9.2371725831007635E-4</v>
      </c>
      <c r="AQ143" s="158"/>
      <c r="AR143" s="158">
        <v>1.6582152427789589E-5</v>
      </c>
      <c r="AS143" s="158">
        <v>3.4134611159686962E-4</v>
      </c>
      <c r="AT143" s="158">
        <v>3.0721150043718248E-3</v>
      </c>
      <c r="AU143" s="158">
        <v>0.41917033421162048</v>
      </c>
      <c r="AV143" s="158">
        <v>1.2339535591486114E-3</v>
      </c>
      <c r="AW143" s="158">
        <v>2.5652154629173127E-2</v>
      </c>
      <c r="AX143" s="158"/>
      <c r="AY143" s="158">
        <v>0.6532957894553828</v>
      </c>
      <c r="AZ143" s="158">
        <v>1.6711485992065792E-2</v>
      </c>
      <c r="BA143" s="158">
        <v>2.27292615775545</v>
      </c>
      <c r="BB143" s="158">
        <v>14.379441790825776</v>
      </c>
      <c r="BC143" s="158">
        <v>0.10169928085671495</v>
      </c>
      <c r="BD143" s="158">
        <v>2.4984414372841914E-2</v>
      </c>
      <c r="BE143" s="158">
        <v>8.4137918978643818</v>
      </c>
      <c r="BF143" s="158">
        <v>0.48899314485587758</v>
      </c>
      <c r="BG143" s="158">
        <v>5.6571406845968291</v>
      </c>
      <c r="BH143" s="158">
        <v>3.277629094414936</v>
      </c>
      <c r="BI143" s="158">
        <v>7.266072094858138E-3</v>
      </c>
      <c r="BJ143" s="158">
        <v>4.2081267622486727E-2</v>
      </c>
      <c r="BK143" s="158">
        <v>0.82056737616263475</v>
      </c>
      <c r="BL143" s="158">
        <v>0.940118504266929</v>
      </c>
      <c r="BM143" s="158">
        <v>3.6435908565856798</v>
      </c>
      <c r="BN143" s="158">
        <v>7.4463068765454148</v>
      </c>
      <c r="BO143" s="158">
        <v>2.1214895562992522E-2</v>
      </c>
      <c r="BP143" s="158">
        <v>0.20538249825784149</v>
      </c>
      <c r="BQ143" s="158">
        <v>0.6875854691357407</v>
      </c>
      <c r="BR143" s="158">
        <v>0.12392905897535837</v>
      </c>
      <c r="BS143" s="158">
        <v>0.11415307288592251</v>
      </c>
      <c r="BT143" s="158"/>
      <c r="BU143" s="158">
        <v>0.29733575064254575</v>
      </c>
      <c r="BV143" s="158">
        <v>2.5446357711045269</v>
      </c>
      <c r="BW143" s="158">
        <v>5.0329544449446102E-2</v>
      </c>
      <c r="BX143" s="158">
        <v>16.697039349491131</v>
      </c>
      <c r="BY143" s="158">
        <v>6.5899026291190461</v>
      </c>
      <c r="BZ143" s="158">
        <v>2.4853231959310982</v>
      </c>
      <c r="CA143" s="158"/>
      <c r="CB143" s="158"/>
      <c r="CC143" s="158"/>
      <c r="CD143" s="158"/>
      <c r="CE143" s="158"/>
      <c r="CF143" s="158"/>
      <c r="CG143" s="158"/>
      <c r="CH143" s="158"/>
      <c r="CI143" s="158"/>
      <c r="CJ143" s="158"/>
      <c r="CK143" s="158"/>
      <c r="CL143" s="158"/>
      <c r="CM143" s="158"/>
      <c r="CN143" s="158"/>
      <c r="CO143" s="158"/>
      <c r="CP143" s="158"/>
      <c r="CQ143" s="158"/>
      <c r="CR143" s="158"/>
      <c r="CS143" s="158"/>
      <c r="CT143" s="158"/>
      <c r="CU143" s="158"/>
      <c r="CV143" s="158"/>
      <c r="CW143" s="158"/>
      <c r="CX143" s="158"/>
      <c r="CY143" s="158"/>
      <c r="CZ143" s="158"/>
      <c r="DA143" s="158"/>
      <c r="DB143" s="158"/>
      <c r="DC143" s="158"/>
      <c r="DD143" s="158"/>
      <c r="DE143" s="158"/>
      <c r="DF143" s="158"/>
      <c r="DG143" s="158"/>
      <c r="DH143" s="158"/>
      <c r="DI143" s="158"/>
      <c r="DJ143" s="158"/>
      <c r="DK143" s="158"/>
      <c r="DL143" s="158"/>
      <c r="DM143" s="158"/>
      <c r="DN143" s="158"/>
      <c r="DO143" s="158"/>
      <c r="DP143" s="158"/>
      <c r="DQ143" s="158"/>
      <c r="DR143" s="158"/>
      <c r="DS143" s="158"/>
      <c r="DT143" s="158"/>
      <c r="DU143" s="158"/>
      <c r="DV143" s="158"/>
      <c r="DW143" s="158"/>
      <c r="DX143" s="158"/>
      <c r="DY143" s="158"/>
      <c r="DZ143" s="158"/>
      <c r="EA143" s="158"/>
      <c r="EB143" s="158"/>
      <c r="EC143" s="158"/>
      <c r="ED143" s="158"/>
      <c r="EE143" s="158"/>
      <c r="EF143" s="158"/>
      <c r="EG143" s="158"/>
      <c r="EH143" s="158"/>
      <c r="EI143" s="158"/>
      <c r="EJ143" s="158"/>
      <c r="EK143" s="158"/>
      <c r="EL143" s="158"/>
      <c r="EM143" s="158"/>
      <c r="EN143" s="158"/>
      <c r="EO143" s="158"/>
      <c r="EP143" s="158"/>
      <c r="EQ143" s="158"/>
      <c r="ER143" s="158"/>
      <c r="ES143" s="158"/>
      <c r="ET143" s="158"/>
      <c r="EU143" s="158"/>
      <c r="EV143" s="158"/>
      <c r="EW143" s="158"/>
      <c r="EX143" s="158"/>
      <c r="EY143" s="158"/>
      <c r="EZ143" s="158"/>
      <c r="FA143" s="158"/>
      <c r="FB143" s="158"/>
      <c r="FC143" s="158"/>
      <c r="FD143" s="158"/>
      <c r="FE143" s="158"/>
      <c r="FF143" s="158"/>
      <c r="FG143" s="158"/>
      <c r="FH143" s="158"/>
      <c r="FI143" s="158"/>
      <c r="FJ143" s="158"/>
      <c r="FK143" s="158"/>
      <c r="FL143" s="158"/>
      <c r="FM143" s="158"/>
      <c r="FN143" s="158"/>
      <c r="FO143" s="158"/>
      <c r="FP143" s="158"/>
      <c r="FQ143" s="158">
        <v>1.2432706448844099E-2</v>
      </c>
      <c r="FR143" s="158">
        <v>2.7352221773426826E-2</v>
      </c>
      <c r="FS143" s="158">
        <v>4.6283659911190295E-2</v>
      </c>
      <c r="FT143" s="158">
        <v>6.9309657584496226E-2</v>
      </c>
      <c r="FU143" s="158">
        <v>8.8750506702001394E-2</v>
      </c>
      <c r="FV143" s="158">
        <v>0.20431948982388937</v>
      </c>
      <c r="FW143" s="158">
        <v>0.21051961281329484</v>
      </c>
      <c r="FX143" s="158">
        <v>0.56705807357335225</v>
      </c>
      <c r="FY143" s="158">
        <v>0.72940350705904389</v>
      </c>
      <c r="FZ143" s="158">
        <v>2.6503366665218371</v>
      </c>
      <c r="GA143" s="158"/>
      <c r="GB143" s="158"/>
      <c r="GC143" s="158"/>
      <c r="GD143" s="160"/>
      <c r="GE143" s="160"/>
      <c r="GF143" s="160"/>
      <c r="GG143" s="160"/>
      <c r="GH143" s="160">
        <v>155.49683567353051</v>
      </c>
      <c r="GI143" s="160">
        <v>3.5855298954745143</v>
      </c>
      <c r="GJ143" s="160">
        <v>-2.9307771676115699</v>
      </c>
      <c r="GK143" s="160">
        <v>45.755350958086801</v>
      </c>
      <c r="GL143" s="160">
        <v>320.74650758779364</v>
      </c>
      <c r="GM143" s="157"/>
      <c r="GN143" s="160"/>
      <c r="GO143" s="160"/>
      <c r="GP143" s="144"/>
    </row>
    <row r="144" spans="1:198" x14ac:dyDescent="0.25">
      <c r="A144" s="159" t="s">
        <v>1354</v>
      </c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8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58"/>
      <c r="BB144" s="158"/>
      <c r="BC144" s="158"/>
      <c r="BD144" s="158"/>
      <c r="BE144" s="158"/>
      <c r="BF144" s="158"/>
      <c r="BG144" s="158">
        <v>0.94085610245258755</v>
      </c>
      <c r="BH144" s="158"/>
      <c r="BI144" s="158"/>
      <c r="BJ144" s="158"/>
      <c r="BK144" s="158"/>
      <c r="BL144" s="158"/>
      <c r="BM144" s="158"/>
      <c r="BN144" s="158"/>
      <c r="BO144" s="158"/>
      <c r="BP144" s="158"/>
      <c r="BQ144" s="158"/>
      <c r="BR144" s="158"/>
      <c r="BS144" s="158"/>
      <c r="BT144" s="158"/>
      <c r="BU144" s="158"/>
      <c r="BV144" s="158"/>
      <c r="BW144" s="158"/>
      <c r="BX144" s="158"/>
      <c r="BY144" s="158"/>
      <c r="BZ144" s="158"/>
      <c r="CA144" s="158"/>
      <c r="CB144" s="158"/>
      <c r="CC144" s="158"/>
      <c r="CD144" s="158"/>
      <c r="CE144" s="158"/>
      <c r="CF144" s="158"/>
      <c r="CG144" s="158"/>
      <c r="CH144" s="158"/>
      <c r="CI144" s="158"/>
      <c r="CJ144" s="158"/>
      <c r="CK144" s="158"/>
      <c r="CL144" s="158"/>
      <c r="CM144" s="158"/>
      <c r="CN144" s="158"/>
      <c r="CO144" s="158"/>
      <c r="CP144" s="158"/>
      <c r="CQ144" s="158"/>
      <c r="CR144" s="158"/>
      <c r="CS144" s="158"/>
      <c r="CT144" s="158"/>
      <c r="CU144" s="158"/>
      <c r="CV144" s="158"/>
      <c r="CW144" s="158"/>
      <c r="CX144" s="158"/>
      <c r="CY144" s="158"/>
      <c r="CZ144" s="158"/>
      <c r="DA144" s="158"/>
      <c r="DB144" s="158"/>
      <c r="DC144" s="158"/>
      <c r="DD144" s="158"/>
      <c r="DE144" s="158"/>
      <c r="DF144" s="158"/>
      <c r="DG144" s="158"/>
      <c r="DH144" s="158"/>
      <c r="DI144" s="158"/>
      <c r="DJ144" s="158"/>
      <c r="DK144" s="158"/>
      <c r="DL144" s="158"/>
      <c r="DM144" s="158"/>
      <c r="DN144" s="158"/>
      <c r="DO144" s="158"/>
      <c r="DP144" s="158"/>
      <c r="DQ144" s="158"/>
      <c r="DR144" s="158"/>
      <c r="DS144" s="158"/>
      <c r="DT144" s="158"/>
      <c r="DU144" s="158"/>
      <c r="DV144" s="158"/>
      <c r="DW144" s="158"/>
      <c r="DX144" s="158"/>
      <c r="DY144" s="158"/>
      <c r="DZ144" s="158"/>
      <c r="EA144" s="158"/>
      <c r="EB144" s="158"/>
      <c r="EC144" s="158"/>
      <c r="ED144" s="158"/>
      <c r="EE144" s="158"/>
      <c r="EF144" s="158"/>
      <c r="EG144" s="158"/>
      <c r="EH144" s="158"/>
      <c r="EI144" s="158"/>
      <c r="EJ144" s="158"/>
      <c r="EK144" s="158"/>
      <c r="EL144" s="158"/>
      <c r="EM144" s="158"/>
      <c r="EN144" s="158"/>
      <c r="EO144" s="158"/>
      <c r="EP144" s="158"/>
      <c r="EQ144" s="158"/>
      <c r="ER144" s="158"/>
      <c r="ES144" s="158"/>
      <c r="ET144" s="158"/>
      <c r="EU144" s="158"/>
      <c r="EV144" s="158"/>
      <c r="EW144" s="158"/>
      <c r="EX144" s="158"/>
      <c r="EY144" s="158"/>
      <c r="EZ144" s="158"/>
      <c r="FA144" s="158"/>
      <c r="FB144" s="158"/>
      <c r="FC144" s="158"/>
      <c r="FD144" s="158"/>
      <c r="FE144" s="158"/>
      <c r="FF144" s="158"/>
      <c r="FG144" s="158"/>
      <c r="FH144" s="158"/>
      <c r="FI144" s="158"/>
      <c r="FJ144" s="158"/>
      <c r="FK144" s="158"/>
      <c r="FL144" s="158"/>
      <c r="FM144" s="158"/>
      <c r="FN144" s="158"/>
      <c r="FO144" s="158"/>
      <c r="FP144" s="158"/>
      <c r="FQ144" s="158"/>
      <c r="FR144" s="158"/>
      <c r="FS144" s="158"/>
      <c r="FT144" s="158"/>
      <c r="FU144" s="158"/>
      <c r="FV144" s="158"/>
      <c r="FW144" s="158"/>
      <c r="FX144" s="158"/>
      <c r="FY144" s="158"/>
      <c r="FZ144" s="158"/>
      <c r="GA144" s="158"/>
      <c r="GB144" s="158"/>
      <c r="GC144" s="158"/>
      <c r="GD144" s="160"/>
      <c r="GE144" s="160"/>
      <c r="GF144" s="160"/>
      <c r="GG144" s="160"/>
      <c r="GH144" s="160"/>
      <c r="GI144" s="160"/>
      <c r="GJ144" s="160"/>
      <c r="GK144" s="160">
        <v>5.9143897547412477E-2</v>
      </c>
      <c r="GL144" s="160">
        <v>1</v>
      </c>
      <c r="GM144" s="157"/>
      <c r="GN144" s="160"/>
      <c r="GO144" s="160"/>
      <c r="GP144" s="144"/>
    </row>
    <row r="145" spans="1:198" x14ac:dyDescent="0.25">
      <c r="A145" s="159" t="s">
        <v>1355</v>
      </c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>
        <v>0.23783937576447836</v>
      </c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 s="158"/>
      <c r="FY145" s="158"/>
      <c r="FZ145" s="158"/>
      <c r="GA145" s="158"/>
      <c r="GB145" s="158"/>
      <c r="GC145" s="158"/>
      <c r="GD145" s="160"/>
      <c r="GE145" s="160"/>
      <c r="GF145" s="160"/>
      <c r="GG145" s="160"/>
      <c r="GH145" s="160"/>
      <c r="GI145" s="160"/>
      <c r="GJ145" s="160"/>
      <c r="GK145" s="160">
        <v>1.4951008593435478E-2</v>
      </c>
      <c r="GL145" s="160">
        <v>0.25279038435791384</v>
      </c>
      <c r="GM145" s="157"/>
      <c r="GN145" s="160"/>
      <c r="GO145" s="160"/>
      <c r="GP145" s="144"/>
    </row>
    <row r="146" spans="1:198" x14ac:dyDescent="0.25">
      <c r="A146" s="159" t="s">
        <v>384</v>
      </c>
      <c r="B146" s="158">
        <v>1.103699718607409E-2</v>
      </c>
      <c r="C146" s="158">
        <v>4.34474146828197E-2</v>
      </c>
      <c r="D146" s="158">
        <v>1.8622250326097802E-3</v>
      </c>
      <c r="E146" s="158">
        <v>3.1349610933947801E-2</v>
      </c>
      <c r="F146" s="158">
        <v>0.12294643340488214</v>
      </c>
      <c r="G146" s="158">
        <v>4.177674771183873E-2</v>
      </c>
      <c r="H146" s="158">
        <v>1.5133067861721756E-2</v>
      </c>
      <c r="I146" s="158">
        <v>1.9283775206203682E-2</v>
      </c>
      <c r="J146" s="158">
        <v>1.7382080442413538E-3</v>
      </c>
      <c r="K146" s="158">
        <v>1.9291249175222323E-2</v>
      </c>
      <c r="L146" s="158">
        <v>4.5457464240703828E-3</v>
      </c>
      <c r="M146" s="158">
        <v>1.200398062279128E-2</v>
      </c>
      <c r="N146" s="158">
        <v>3.2384142801297221E-2</v>
      </c>
      <c r="O146" s="158">
        <v>4.6092982312792314E-3</v>
      </c>
      <c r="P146" s="158">
        <v>1.1958239498404983</v>
      </c>
      <c r="Q146" s="158">
        <v>0.3867275463808108</v>
      </c>
      <c r="R146" s="158">
        <v>1.494982879967992E-2</v>
      </c>
      <c r="S146" s="158">
        <v>1.6420321250115779</v>
      </c>
      <c r="T146" s="158">
        <v>1.5126679148446747</v>
      </c>
      <c r="U146" s="158">
        <v>0.8832118202986744</v>
      </c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>
        <v>1.2026734628968678E-2</v>
      </c>
      <c r="AK146" s="158"/>
      <c r="AL146" s="158"/>
      <c r="AM146" s="158"/>
      <c r="AN146" s="158"/>
      <c r="AO146" s="158"/>
      <c r="AP146" s="158">
        <v>2.5730125085842787E-4</v>
      </c>
      <c r="AQ146" s="158"/>
      <c r="AR146" s="158">
        <v>1.4951008593435483E-2</v>
      </c>
      <c r="AS146" s="158">
        <v>5.1116880249076485E-3</v>
      </c>
      <c r="AT146" s="158">
        <v>4.6005192224168809E-2</v>
      </c>
      <c r="AU146" s="158"/>
      <c r="AV146" s="158"/>
      <c r="AW146" s="158">
        <v>4.6271412586092048E-2</v>
      </c>
      <c r="AX146" s="158">
        <v>6.649942876682774E-2</v>
      </c>
      <c r="AY146" s="158">
        <v>0.11063706467960031</v>
      </c>
      <c r="AZ146" s="158"/>
      <c r="BA146" s="158">
        <v>0.79171714362508661</v>
      </c>
      <c r="BB146" s="158">
        <v>5.6935040145977389</v>
      </c>
      <c r="BC146" s="158">
        <v>4.5613319993846227E-2</v>
      </c>
      <c r="BD146" s="158">
        <v>1.1205802814406456E-2</v>
      </c>
      <c r="BE146" s="158">
        <v>3.7771297751257706</v>
      </c>
      <c r="BF146" s="158">
        <v>8.047613376406261</v>
      </c>
      <c r="BG146" s="158">
        <v>1.2737579720329424</v>
      </c>
      <c r="BH146" s="158">
        <v>1.0466282060227909</v>
      </c>
      <c r="BI146" s="158">
        <v>4.2996452109014729E-3</v>
      </c>
      <c r="BJ146" s="158">
        <v>0.12783948271638049</v>
      </c>
      <c r="BK146" s="158">
        <v>7.8278299353690368</v>
      </c>
      <c r="BL146" s="158">
        <v>0.59924141992109281</v>
      </c>
      <c r="BM146" s="158">
        <v>21.721779860778991</v>
      </c>
      <c r="BN146" s="158">
        <v>1.6906862300695935</v>
      </c>
      <c r="BO146" s="158">
        <v>0.10771751074557563</v>
      </c>
      <c r="BP146" s="158">
        <v>0.27883718695468823</v>
      </c>
      <c r="BQ146" s="158">
        <v>0.93389770548567008</v>
      </c>
      <c r="BR146" s="158">
        <v>0.16800999827678428</v>
      </c>
      <c r="BS146" s="158">
        <v>0.1547463656419408</v>
      </c>
      <c r="BT146" s="158"/>
      <c r="BU146" s="158">
        <v>0.40376630606863317</v>
      </c>
      <c r="BV146" s="158">
        <v>2.6125869605622666E-2</v>
      </c>
      <c r="BW146" s="158">
        <v>2.5721888655451199E-2</v>
      </c>
      <c r="BX146" s="158">
        <v>3.1890829422935183</v>
      </c>
      <c r="BY146" s="158">
        <v>3.75642520312232</v>
      </c>
      <c r="BZ146" s="158">
        <v>7.333651406772864</v>
      </c>
      <c r="CA146" s="158"/>
      <c r="CB146" s="158"/>
      <c r="CC146" s="158"/>
      <c r="CD146" s="158"/>
      <c r="CE146" s="158"/>
      <c r="CF146" s="158"/>
      <c r="CG146" s="158"/>
      <c r="CH146" s="158"/>
      <c r="CI146" s="158"/>
      <c r="CJ146" s="158"/>
      <c r="CK146" s="158"/>
      <c r="CL146" s="158"/>
      <c r="CM146" s="158"/>
      <c r="CN146" s="158"/>
      <c r="CO146" s="158"/>
      <c r="CP146" s="158"/>
      <c r="CQ146" s="158"/>
      <c r="CR146" s="158"/>
      <c r="CS146" s="158"/>
      <c r="CT146" s="158"/>
      <c r="CU146" s="158"/>
      <c r="CV146" s="158"/>
      <c r="CW146" s="158"/>
      <c r="CX146" s="158"/>
      <c r="CY146" s="158"/>
      <c r="CZ146" s="158"/>
      <c r="DA146" s="158"/>
      <c r="DB146" s="158"/>
      <c r="DC146" s="158"/>
      <c r="DD146" s="158"/>
      <c r="DE146" s="158"/>
      <c r="DF146" s="158"/>
      <c r="DG146" s="158"/>
      <c r="DH146" s="158"/>
      <c r="DI146" s="158"/>
      <c r="DJ146" s="158"/>
      <c r="DK146" s="158"/>
      <c r="DL146" s="158"/>
      <c r="DM146" s="158"/>
      <c r="DN146" s="158"/>
      <c r="DO146" s="158"/>
      <c r="DP146" s="158"/>
      <c r="DQ146" s="158"/>
      <c r="DR146" s="158"/>
      <c r="DS146" s="158"/>
      <c r="DT146" s="158"/>
      <c r="DU146" s="158"/>
      <c r="DV146" s="158"/>
      <c r="DW146" s="158"/>
      <c r="DX146" s="158"/>
      <c r="DY146" s="158"/>
      <c r="DZ146" s="158"/>
      <c r="EA146" s="158"/>
      <c r="EB146" s="158"/>
      <c r="EC146" s="158"/>
      <c r="ED146" s="158"/>
      <c r="EE146" s="158"/>
      <c r="EF146" s="158"/>
      <c r="EG146" s="158"/>
      <c r="EH146" s="158"/>
      <c r="EI146" s="158"/>
      <c r="EJ146" s="158"/>
      <c r="EK146" s="158"/>
      <c r="EL146" s="158"/>
      <c r="EM146" s="158"/>
      <c r="EN146" s="158"/>
      <c r="EO146" s="158"/>
      <c r="EP146" s="158"/>
      <c r="EQ146" s="158"/>
      <c r="ER146" s="158"/>
      <c r="ES146" s="158"/>
      <c r="ET146" s="158"/>
      <c r="EU146" s="158"/>
      <c r="EV146" s="158"/>
      <c r="EW146" s="158"/>
      <c r="EX146" s="158"/>
      <c r="EY146" s="158"/>
      <c r="EZ146" s="158"/>
      <c r="FA146" s="158"/>
      <c r="FB146" s="158"/>
      <c r="FC146" s="158"/>
      <c r="FD146" s="158"/>
      <c r="FE146" s="158"/>
      <c r="FF146" s="158"/>
      <c r="FG146" s="158"/>
      <c r="FH146" s="158"/>
      <c r="FI146" s="158"/>
      <c r="FJ146" s="158"/>
      <c r="FK146" s="158"/>
      <c r="FL146" s="158"/>
      <c r="FM146" s="158"/>
      <c r="FN146" s="158"/>
      <c r="FO146" s="158"/>
      <c r="FP146" s="158"/>
      <c r="FQ146" s="158">
        <v>0.37516322687751313</v>
      </c>
      <c r="FR146" s="158">
        <v>0.64149378118875244</v>
      </c>
      <c r="FS146" s="158">
        <v>0.78831055709738684</v>
      </c>
      <c r="FT146" s="158">
        <v>0.82314325895526741</v>
      </c>
      <c r="FU146" s="158">
        <v>1.1036733130004022</v>
      </c>
      <c r="FV146" s="158">
        <v>1.2971968558945191</v>
      </c>
      <c r="FW146" s="158">
        <v>1.3718182190953558</v>
      </c>
      <c r="FX146" s="158">
        <v>1.746747158109941</v>
      </c>
      <c r="FY146" s="158">
        <v>2.67267289299352</v>
      </c>
      <c r="FZ146" s="158">
        <v>4.5686767686824306</v>
      </c>
      <c r="GA146" s="158"/>
      <c r="GB146" s="158"/>
      <c r="GC146" s="158"/>
      <c r="GD146" s="160"/>
      <c r="GE146" s="160"/>
      <c r="GF146" s="160"/>
      <c r="GG146" s="160"/>
      <c r="GH146" s="160">
        <v>72.930844934633697</v>
      </c>
      <c r="GI146" s="160">
        <v>1.6816787536716311</v>
      </c>
      <c r="GJ146" s="160">
        <v>-0.83853610092179265</v>
      </c>
      <c r="GK146" s="160">
        <v>10.340657011909286</v>
      </c>
      <c r="GL146" s="160">
        <v>174.8389511127456</v>
      </c>
      <c r="GM146" s="157"/>
      <c r="GN146" s="160"/>
      <c r="GO146" s="160"/>
      <c r="GP146" s="144"/>
    </row>
    <row r="147" spans="1:198" x14ac:dyDescent="0.25">
      <c r="A147" s="159" t="s">
        <v>385</v>
      </c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>
        <v>0.20187064133156207</v>
      </c>
      <c r="Q147" s="158">
        <v>5.4141307106337355E-2</v>
      </c>
      <c r="R147" s="158">
        <v>1.8347543816930433E-3</v>
      </c>
      <c r="S147" s="158">
        <v>0.24633698641952037</v>
      </c>
      <c r="T147" s="158">
        <v>0.19000829667508676</v>
      </c>
      <c r="U147" s="158">
        <v>0.10839433541143807</v>
      </c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>
        <v>0.23763047370017282</v>
      </c>
      <c r="AN147" s="158"/>
      <c r="AO147" s="158"/>
      <c r="AP147" s="158">
        <v>0.4562841122566797</v>
      </c>
      <c r="AQ147" s="158"/>
      <c r="AR147" s="158">
        <v>9.7335167006940126E-5</v>
      </c>
      <c r="AS147" s="158">
        <v>2.003659110247356E-3</v>
      </c>
      <c r="AT147" s="158">
        <v>1.8032931992226192E-2</v>
      </c>
      <c r="AU147" s="158">
        <v>0.1445247522389545</v>
      </c>
      <c r="AV147" s="158"/>
      <c r="AW147" s="158">
        <v>1.2763797479559457E-3</v>
      </c>
      <c r="AX147" s="158"/>
      <c r="AY147" s="158">
        <v>1.3065990345369188E-2</v>
      </c>
      <c r="AZ147" s="158"/>
      <c r="BA147" s="158">
        <v>8.6045306070267599E-2</v>
      </c>
      <c r="BB147" s="158">
        <v>7.2029756375361158</v>
      </c>
      <c r="BC147" s="158">
        <v>5.9499347853911269E-2</v>
      </c>
      <c r="BD147" s="158">
        <v>1.461717673097811E-2</v>
      </c>
      <c r="BE147" s="158">
        <v>4.9250215228477146</v>
      </c>
      <c r="BF147" s="158">
        <v>7.811860150666738</v>
      </c>
      <c r="BG147" s="158">
        <v>5.7136508475237742</v>
      </c>
      <c r="BH147" s="158">
        <v>0.37214167671300302</v>
      </c>
      <c r="BI147" s="158"/>
      <c r="BJ147" s="158">
        <v>3.8355829829104668E-2</v>
      </c>
      <c r="BK147" s="158">
        <v>1.8159679975632774E-2</v>
      </c>
      <c r="BL147" s="158">
        <v>7.7572522625805856E-2</v>
      </c>
      <c r="BM147" s="158"/>
      <c r="BN147" s="158">
        <v>1.0961779424969076</v>
      </c>
      <c r="BO147" s="158">
        <v>1.1401394985399381E-2</v>
      </c>
      <c r="BP147" s="158">
        <v>0.11486281747009693</v>
      </c>
      <c r="BQ147" s="158">
        <v>0.38434758541019565</v>
      </c>
      <c r="BR147" s="158">
        <v>6.9431729769234368E-2</v>
      </c>
      <c r="BS147" s="158">
        <v>6.3959927996483812E-2</v>
      </c>
      <c r="BT147" s="158"/>
      <c r="BU147" s="158">
        <v>0.16624507543191672</v>
      </c>
      <c r="BV147" s="158">
        <v>69.985422327320919</v>
      </c>
      <c r="BW147" s="158">
        <v>0.56823216454300807</v>
      </c>
      <c r="BX147" s="158">
        <v>7.091723195739756</v>
      </c>
      <c r="BY147" s="158">
        <v>14.102745786800693</v>
      </c>
      <c r="BZ147" s="158">
        <v>8.1447081127638672</v>
      </c>
      <c r="CA147" s="158"/>
      <c r="CB147" s="158"/>
      <c r="CC147" s="158"/>
      <c r="CD147" s="158"/>
      <c r="CE147" s="158"/>
      <c r="CF147" s="158"/>
      <c r="CG147" s="158"/>
      <c r="CH147" s="158"/>
      <c r="CI147" s="158"/>
      <c r="CJ147" s="158"/>
      <c r="CK147" s="158"/>
      <c r="CL147" s="158"/>
      <c r="CM147" s="158"/>
      <c r="CN147" s="158"/>
      <c r="CO147" s="158"/>
      <c r="CP147" s="158"/>
      <c r="CQ147" s="158"/>
      <c r="CR147" s="158"/>
      <c r="CS147" s="158"/>
      <c r="CT147" s="158"/>
      <c r="CU147" s="158"/>
      <c r="CV147" s="158"/>
      <c r="CW147" s="158"/>
      <c r="CX147" s="158"/>
      <c r="CY147" s="158"/>
      <c r="CZ147" s="158"/>
      <c r="DA147" s="158"/>
      <c r="DB147" s="158"/>
      <c r="DC147" s="158"/>
      <c r="DD147" s="158"/>
      <c r="DE147" s="158"/>
      <c r="DF147" s="158"/>
      <c r="DG147" s="158"/>
      <c r="DH147" s="158"/>
      <c r="DI147" s="158"/>
      <c r="DJ147" s="158"/>
      <c r="DK147" s="158"/>
      <c r="DL147" s="158"/>
      <c r="DM147" s="158"/>
      <c r="DN147" s="158"/>
      <c r="DO147" s="158"/>
      <c r="DP147" s="158"/>
      <c r="DQ147" s="158"/>
      <c r="DR147" s="158"/>
      <c r="DS147" s="158"/>
      <c r="DT147" s="158"/>
      <c r="DU147" s="158"/>
      <c r="DV147" s="158"/>
      <c r="DW147" s="158"/>
      <c r="DX147" s="158"/>
      <c r="DY147" s="158"/>
      <c r="DZ147" s="158"/>
      <c r="EA147" s="158"/>
      <c r="EB147" s="158"/>
      <c r="EC147" s="158"/>
      <c r="ED147" s="158"/>
      <c r="EE147" s="158"/>
      <c r="EF147" s="158"/>
      <c r="EG147" s="158"/>
      <c r="EH147" s="158"/>
      <c r="EI147" s="158"/>
      <c r="EJ147" s="158"/>
      <c r="EK147" s="158"/>
      <c r="EL147" s="158"/>
      <c r="EM147" s="158"/>
      <c r="EN147" s="158"/>
      <c r="EO147" s="158"/>
      <c r="EP147" s="158"/>
      <c r="EQ147" s="158"/>
      <c r="ER147" s="158"/>
      <c r="ES147" s="158"/>
      <c r="ET147" s="158"/>
      <c r="EU147" s="158"/>
      <c r="EV147" s="158"/>
      <c r="EW147" s="158"/>
      <c r="EX147" s="158"/>
      <c r="EY147" s="158"/>
      <c r="EZ147" s="158"/>
      <c r="FA147" s="158"/>
      <c r="FB147" s="158"/>
      <c r="FC147" s="158"/>
      <c r="FD147" s="158"/>
      <c r="FE147" s="158"/>
      <c r="FF147" s="158"/>
      <c r="FG147" s="158"/>
      <c r="FH147" s="158"/>
      <c r="FI147" s="158"/>
      <c r="FJ147" s="158"/>
      <c r="FK147" s="158"/>
      <c r="FL147" s="158"/>
      <c r="FM147" s="158"/>
      <c r="FN147" s="158"/>
      <c r="FO147" s="158"/>
      <c r="FP147" s="158"/>
      <c r="FQ147" s="158">
        <v>0.22801274181651257</v>
      </c>
      <c r="FR147" s="158">
        <v>0.33308621764090635</v>
      </c>
      <c r="FS147" s="158">
        <v>0.41191647076688753</v>
      </c>
      <c r="FT147" s="158">
        <v>0.53464304716079081</v>
      </c>
      <c r="FU147" s="158">
        <v>0.66211802247033347</v>
      </c>
      <c r="FV147" s="158">
        <v>0.82885742148611685</v>
      </c>
      <c r="FW147" s="158">
        <v>1.1632273832628006</v>
      </c>
      <c r="FX147" s="158">
        <v>1.6964555513102455</v>
      </c>
      <c r="FY147" s="158">
        <v>2.567783460675471</v>
      </c>
      <c r="FZ147" s="158">
        <v>5.4839728854421068</v>
      </c>
      <c r="GA147" s="158"/>
      <c r="GB147" s="158"/>
      <c r="GC147" s="158"/>
      <c r="GD147" s="160"/>
      <c r="GE147" s="160"/>
      <c r="GF147" s="160"/>
      <c r="GG147" s="160"/>
      <c r="GH147" s="160">
        <v>33.52894311916134</v>
      </c>
      <c r="GI147" s="160">
        <v>1.1894283883081249</v>
      </c>
      <c r="GJ147" s="160">
        <v>-1.8199639322866308</v>
      </c>
      <c r="GK147" s="160">
        <v>5.830937646360546</v>
      </c>
      <c r="GL147" s="160">
        <v>182.43407813856132</v>
      </c>
      <c r="GM147" s="157"/>
      <c r="GN147" s="160"/>
      <c r="GO147" s="160"/>
      <c r="GP147" s="144"/>
    </row>
    <row r="148" spans="1:198" x14ac:dyDescent="0.25">
      <c r="A148" s="159" t="s">
        <v>33</v>
      </c>
      <c r="B148" s="158">
        <v>0.13421059034652577</v>
      </c>
      <c r="C148" s="158">
        <v>0.52010319414889272</v>
      </c>
      <c r="D148" s="158">
        <v>2.240839692815241E-2</v>
      </c>
      <c r="E148" s="158">
        <v>0.38819223512924045</v>
      </c>
      <c r="F148" s="158">
        <v>1.5118398706720899</v>
      </c>
      <c r="G148" s="158">
        <v>0.50778772434194508</v>
      </c>
      <c r="H148" s="158">
        <v>0.18211337350345097</v>
      </c>
      <c r="I148" s="158">
        <v>0.23365021542526704</v>
      </c>
      <c r="J148" s="158">
        <v>2.1204929971665142E-2</v>
      </c>
      <c r="K148" s="158">
        <v>0.23367353971808374</v>
      </c>
      <c r="L148" s="158">
        <v>5.5084799283115056E-2</v>
      </c>
      <c r="M148" s="158">
        <v>0.14573699131384152</v>
      </c>
      <c r="N148" s="158">
        <v>0.38320627840263966</v>
      </c>
      <c r="O148" s="158">
        <v>4.5776873930191544E-2</v>
      </c>
      <c r="P148" s="158">
        <v>1.914261405371825</v>
      </c>
      <c r="Q148" s="158">
        <v>0.53827542903234327</v>
      </c>
      <c r="R148" s="158">
        <v>2.7309675638088733E-2</v>
      </c>
      <c r="S148" s="158">
        <v>1.8834539656616924</v>
      </c>
      <c r="T148" s="158">
        <v>6.198721760120268</v>
      </c>
      <c r="U148" s="158">
        <v>1.6134116754968548</v>
      </c>
      <c r="V148" s="158">
        <v>5.9964129239135841E-2</v>
      </c>
      <c r="W148" s="158">
        <v>9.9380232862757781E-3</v>
      </c>
      <c r="X148" s="158">
        <v>4.4012968471806663E-2</v>
      </c>
      <c r="Y148" s="158">
        <v>6.0128498349427467E-3</v>
      </c>
      <c r="Z148" s="158">
        <v>0.15852886885905138</v>
      </c>
      <c r="AA148" s="158">
        <v>0.1508508066558325</v>
      </c>
      <c r="AB148" s="158">
        <v>1.6183042543720647E-2</v>
      </c>
      <c r="AC148" s="158">
        <v>1.1818388728620096E-2</v>
      </c>
      <c r="AD148" s="158">
        <v>0.24021546867404472</v>
      </c>
      <c r="AE148" s="158">
        <v>1.2759468321416889E-2</v>
      </c>
      <c r="AF148" s="158">
        <v>1.3369406962058458E-2</v>
      </c>
      <c r="AG148" s="158">
        <v>8.8713733020644566E-5</v>
      </c>
      <c r="AH148" s="158">
        <v>6.4148215733129579E-2</v>
      </c>
      <c r="AI148" s="158">
        <v>0.23308400407922913</v>
      </c>
      <c r="AJ148" s="158">
        <v>1.5176080346965117</v>
      </c>
      <c r="AK148" s="158">
        <v>6.3018751358075095E-2</v>
      </c>
      <c r="AL148" s="158">
        <v>6.4302270943928808E-3</v>
      </c>
      <c r="AM148" s="158">
        <v>1.6175475862854505E-2</v>
      </c>
      <c r="AN148" s="158">
        <v>0.27653716524684979</v>
      </c>
      <c r="AO148" s="158">
        <v>0.14381335590848168</v>
      </c>
      <c r="AP148" s="158">
        <v>0.19242898279519424</v>
      </c>
      <c r="AQ148" s="158">
        <v>9.2313173372768481E-2</v>
      </c>
      <c r="AR148" s="158">
        <v>5.9650535294488976E-3</v>
      </c>
      <c r="AS148" s="158">
        <v>0.12279152761448738</v>
      </c>
      <c r="AT148" s="158">
        <v>1.1051237485303855</v>
      </c>
      <c r="AU148" s="158">
        <v>1.3231154902545772</v>
      </c>
      <c r="AV148" s="158">
        <v>2.5969232342554219E-2</v>
      </c>
      <c r="AW148" s="158">
        <v>0.1131898844146383</v>
      </c>
      <c r="AX148" s="158">
        <v>0.27638201428514791</v>
      </c>
      <c r="AY148" s="158">
        <v>5.2416563097393383E-3</v>
      </c>
      <c r="AZ148" s="158">
        <v>4.1410777809044251E-2</v>
      </c>
      <c r="BA148" s="158">
        <v>0.76922794466466304</v>
      </c>
      <c r="BB148" s="158">
        <v>1.6486003991720435</v>
      </c>
      <c r="BC148" s="158">
        <v>2.3948880205662649E-2</v>
      </c>
      <c r="BD148" s="158">
        <v>5.8835101072823321E-3</v>
      </c>
      <c r="BE148" s="158">
        <v>1.9835011809379215</v>
      </c>
      <c r="BF148" s="158">
        <v>6.9089846453825571E-2</v>
      </c>
      <c r="BG148" s="158">
        <v>80.850077955834649</v>
      </c>
      <c r="BH148" s="158">
        <v>2.9223334996827832</v>
      </c>
      <c r="BI148" s="158">
        <v>6.2754264985281472E-2</v>
      </c>
      <c r="BJ148" s="158">
        <v>0.13818988289347034</v>
      </c>
      <c r="BK148" s="158">
        <v>0.61007881460480884</v>
      </c>
      <c r="BL148" s="158">
        <v>0.10351888388870643</v>
      </c>
      <c r="BM148" s="158"/>
      <c r="BN148" s="158">
        <v>22.460401178346473</v>
      </c>
      <c r="BO148" s="158"/>
      <c r="BP148" s="158">
        <v>3.1183823902097645</v>
      </c>
      <c r="BQ148" s="158">
        <v>12.452891118148745</v>
      </c>
      <c r="BR148" s="158">
        <v>0.98557957436046817</v>
      </c>
      <c r="BS148" s="158">
        <v>0.90655161660250017</v>
      </c>
      <c r="BT148" s="158"/>
      <c r="BU148" s="158">
        <v>3.0931322867261248</v>
      </c>
      <c r="BV148" s="158">
        <v>0.50503007815961487</v>
      </c>
      <c r="BW148" s="158">
        <v>0.26255932251045677</v>
      </c>
      <c r="BX148" s="158">
        <v>7.8358679675561334</v>
      </c>
      <c r="BY148" s="158">
        <v>29.844132948110254</v>
      </c>
      <c r="BZ148" s="158">
        <v>20.955252417376975</v>
      </c>
      <c r="CA148" s="158"/>
      <c r="CB148" s="158"/>
      <c r="CC148" s="158"/>
      <c r="CD148" s="158"/>
      <c r="CE148" s="158"/>
      <c r="CF148" s="158"/>
      <c r="CG148" s="158"/>
      <c r="CH148" s="158"/>
      <c r="CI148" s="158"/>
      <c r="CJ148" s="158"/>
      <c r="CK148" s="158"/>
      <c r="CL148" s="158"/>
      <c r="CM148" s="158"/>
      <c r="CN148" s="158"/>
      <c r="CO148" s="158"/>
      <c r="CP148" s="158"/>
      <c r="CQ148" s="158"/>
      <c r="CR148" s="158"/>
      <c r="CS148" s="158"/>
      <c r="CT148" s="158"/>
      <c r="CU148" s="158"/>
      <c r="CV148" s="158"/>
      <c r="CW148" s="158"/>
      <c r="CX148" s="158"/>
      <c r="CY148" s="158"/>
      <c r="CZ148" s="158"/>
      <c r="DA148" s="158"/>
      <c r="DB148" s="158"/>
      <c r="DC148" s="158"/>
      <c r="DD148" s="158"/>
      <c r="DE148" s="158"/>
      <c r="DF148" s="158"/>
      <c r="DG148" s="158"/>
      <c r="DH148" s="158"/>
      <c r="DI148" s="158"/>
      <c r="DJ148" s="158"/>
      <c r="DK148" s="158"/>
      <c r="DL148" s="158"/>
      <c r="DM148" s="158"/>
      <c r="DN148" s="158"/>
      <c r="DO148" s="158"/>
      <c r="DP148" s="158"/>
      <c r="DQ148" s="158"/>
      <c r="DR148" s="158"/>
      <c r="DS148" s="158"/>
      <c r="DT148" s="158"/>
      <c r="DU148" s="158"/>
      <c r="DV148" s="158"/>
      <c r="DW148" s="158"/>
      <c r="DX148" s="158"/>
      <c r="DY148" s="158"/>
      <c r="DZ148" s="158"/>
      <c r="EA148" s="158"/>
      <c r="EB148" s="158"/>
      <c r="EC148" s="158"/>
      <c r="ED148" s="158"/>
      <c r="EE148" s="158"/>
      <c r="EF148" s="158"/>
      <c r="EG148" s="158"/>
      <c r="EH148" s="158"/>
      <c r="EI148" s="158"/>
      <c r="EJ148" s="158"/>
      <c r="EK148" s="158"/>
      <c r="EL148" s="158"/>
      <c r="EM148" s="158"/>
      <c r="EN148" s="158"/>
      <c r="EO148" s="158"/>
      <c r="EP148" s="158"/>
      <c r="EQ148" s="158"/>
      <c r="ER148" s="158"/>
      <c r="ES148" s="158"/>
      <c r="ET148" s="158"/>
      <c r="EU148" s="158"/>
      <c r="EV148" s="158"/>
      <c r="EW148" s="158"/>
      <c r="EX148" s="158"/>
      <c r="EY148" s="158"/>
      <c r="EZ148" s="158"/>
      <c r="FA148" s="158"/>
      <c r="FB148" s="158"/>
      <c r="FC148" s="158"/>
      <c r="FD148" s="158"/>
      <c r="FE148" s="158"/>
      <c r="FF148" s="158"/>
      <c r="FG148" s="158"/>
      <c r="FH148" s="158"/>
      <c r="FI148" s="158"/>
      <c r="FJ148" s="158"/>
      <c r="FK148" s="158"/>
      <c r="FL148" s="158"/>
      <c r="FM148" s="158"/>
      <c r="FN148" s="158"/>
      <c r="FO148" s="158"/>
      <c r="FP148" s="158"/>
      <c r="FQ148" s="158">
        <v>2.3456703280943136E-2</v>
      </c>
      <c r="FR148" s="158">
        <v>0.11780693212137555</v>
      </c>
      <c r="FS148" s="158">
        <v>0.44729867566286818</v>
      </c>
      <c r="FT148" s="158">
        <v>0.76476424855152103</v>
      </c>
      <c r="FU148" s="158">
        <v>1.0394490013551025</v>
      </c>
      <c r="FV148" s="158">
        <v>3.5088051019595059</v>
      </c>
      <c r="FW148" s="158">
        <v>7.4279821843334704</v>
      </c>
      <c r="FX148" s="158">
        <v>15.55464220682561</v>
      </c>
      <c r="FY148" s="158">
        <v>43.707743371097088</v>
      </c>
      <c r="FZ148" s="158">
        <v>131.21562343114266</v>
      </c>
      <c r="GA148" s="158"/>
      <c r="GB148" s="158"/>
      <c r="GC148" s="158"/>
      <c r="GD148" s="160"/>
      <c r="GE148" s="160"/>
      <c r="GF148" s="160"/>
      <c r="GG148" s="160"/>
      <c r="GH148" s="160">
        <v>111.45668666541363</v>
      </c>
      <c r="GI148" s="160">
        <v>3.9538898293171911</v>
      </c>
      <c r="GJ148" s="160">
        <v>-0.72727087802682577</v>
      </c>
      <c r="GK148" s="160">
        <v>70.015706087857311</v>
      </c>
      <c r="GL148" s="160">
        <v>603.0224813534137</v>
      </c>
      <c r="GM148" s="157"/>
      <c r="GN148" s="160"/>
      <c r="GO148" s="160"/>
      <c r="GP148" s="144"/>
    </row>
    <row r="149" spans="1:198" x14ac:dyDescent="0.25">
      <c r="A149" s="159" t="s">
        <v>386</v>
      </c>
      <c r="B149" s="158">
        <v>4.1726507571751247E-3</v>
      </c>
      <c r="C149" s="158">
        <v>1.6439905017008035E-2</v>
      </c>
      <c r="D149" s="158">
        <v>7.0444677908060706E-4</v>
      </c>
      <c r="E149" s="158">
        <v>1.183986668128211E-2</v>
      </c>
      <c r="F149" s="158">
        <v>4.645139201940586E-2</v>
      </c>
      <c r="G149" s="158">
        <v>1.5794467256895667E-2</v>
      </c>
      <c r="H149" s="158">
        <v>5.7245313374043984E-3</v>
      </c>
      <c r="I149" s="158">
        <v>7.2918944335573967E-3</v>
      </c>
      <c r="J149" s="158">
        <v>6.5702909820577733E-4</v>
      </c>
      <c r="K149" s="158">
        <v>7.2948366505169874E-3</v>
      </c>
      <c r="L149" s="158">
        <v>1.7189024353178775E-3</v>
      </c>
      <c r="M149" s="158">
        <v>4.5386346460907267E-3</v>
      </c>
      <c r="N149" s="158">
        <v>1.1341606676375373E-2</v>
      </c>
      <c r="O149" s="158">
        <v>1.2863293574395646E-3</v>
      </c>
      <c r="P149" s="158">
        <v>1.9627252740032686E-2</v>
      </c>
      <c r="Q149" s="158">
        <v>4.2433053939825743E-2</v>
      </c>
      <c r="R149" s="158">
        <v>1.9095653095106305E-3</v>
      </c>
      <c r="S149" s="158">
        <v>0.17110817466505091</v>
      </c>
      <c r="T149" s="158">
        <v>0.17090481421773629</v>
      </c>
      <c r="U149" s="158">
        <v>0.11281404460151379</v>
      </c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8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58">
        <v>0.87667213995381776</v>
      </c>
      <c r="BB149" s="158">
        <v>0.29131752023981206</v>
      </c>
      <c r="BC149" s="158">
        <v>1.7673433067096463E-2</v>
      </c>
      <c r="BD149" s="158">
        <v>4.3418239678719344E-3</v>
      </c>
      <c r="BE149" s="158">
        <v>1.4637811125099303</v>
      </c>
      <c r="BF149" s="158"/>
      <c r="BG149" s="158">
        <v>0.57983884439959654</v>
      </c>
      <c r="BH149" s="158">
        <v>4.952712301974862</v>
      </c>
      <c r="BI149" s="158">
        <v>7.0778028558012948E-2</v>
      </c>
      <c r="BJ149" s="158">
        <v>1.2087890480658077E-3</v>
      </c>
      <c r="BK149" s="158"/>
      <c r="BL149" s="158"/>
      <c r="BM149" s="158"/>
      <c r="BN149" s="158">
        <v>7.2071436406993105E-3</v>
      </c>
      <c r="BO149" s="158"/>
      <c r="BP149" s="158">
        <v>0.26807914882110806</v>
      </c>
      <c r="BQ149" s="158">
        <v>0.89776944161432071</v>
      </c>
      <c r="BR149" s="158">
        <v>0.16156819625166965</v>
      </c>
      <c r="BS149" s="158">
        <v>0.14881471588335057</v>
      </c>
      <c r="BT149" s="158"/>
      <c r="BU149" s="158">
        <v>0.38818319525087935</v>
      </c>
      <c r="BV149" s="158">
        <v>2.5118735052182442E-2</v>
      </c>
      <c r="BW149" s="158"/>
      <c r="BX149" s="158">
        <v>5.7437918794748084E-2</v>
      </c>
      <c r="BY149" s="158">
        <v>1.4591454557390358</v>
      </c>
      <c r="BZ149" s="158">
        <v>0.1454988546140987</v>
      </c>
      <c r="CA149" s="158"/>
      <c r="CB149" s="158"/>
      <c r="CC149" s="158"/>
      <c r="CD149" s="158"/>
      <c r="CE149" s="158"/>
      <c r="CF149" s="158"/>
      <c r="CG149" s="158"/>
      <c r="CH149" s="158"/>
      <c r="CI149" s="158"/>
      <c r="CJ149" s="158"/>
      <c r="CK149" s="158"/>
      <c r="CL149" s="158"/>
      <c r="CM149" s="158"/>
      <c r="CN149" s="158"/>
      <c r="CO149" s="158"/>
      <c r="CP149" s="158"/>
      <c r="CQ149" s="158"/>
      <c r="CR149" s="158"/>
      <c r="CS149" s="158"/>
      <c r="CT149" s="158"/>
      <c r="CU149" s="158"/>
      <c r="CV149" s="158"/>
      <c r="CW149" s="158"/>
      <c r="CX149" s="158"/>
      <c r="CY149" s="158"/>
      <c r="CZ149" s="158"/>
      <c r="DA149" s="158"/>
      <c r="DB149" s="158"/>
      <c r="DC149" s="158"/>
      <c r="DD149" s="158"/>
      <c r="DE149" s="158"/>
      <c r="DF149" s="158"/>
      <c r="DG149" s="158"/>
      <c r="DH149" s="158"/>
      <c r="DI149" s="158"/>
      <c r="DJ149" s="158"/>
      <c r="DK149" s="158"/>
      <c r="DL149" s="158"/>
      <c r="DM149" s="158"/>
      <c r="DN149" s="158"/>
      <c r="DO149" s="158"/>
      <c r="DP149" s="158"/>
      <c r="DQ149" s="158"/>
      <c r="DR149" s="158"/>
      <c r="DS149" s="158"/>
      <c r="DT149" s="158"/>
      <c r="DU149" s="158"/>
      <c r="DV149" s="158"/>
      <c r="DW149" s="158"/>
      <c r="DX149" s="158"/>
      <c r="DY149" s="158"/>
      <c r="DZ149" s="158"/>
      <c r="EA149" s="158"/>
      <c r="EB149" s="158"/>
      <c r="EC149" s="158"/>
      <c r="ED149" s="158"/>
      <c r="EE149" s="158"/>
      <c r="EF149" s="158"/>
      <c r="EG149" s="158"/>
      <c r="EH149" s="158"/>
      <c r="EI149" s="158"/>
      <c r="EJ149" s="158"/>
      <c r="EK149" s="158"/>
      <c r="EL149" s="158"/>
      <c r="EM149" s="158"/>
      <c r="EN149" s="158"/>
      <c r="EO149" s="158"/>
      <c r="EP149" s="158"/>
      <c r="EQ149" s="158"/>
      <c r="ER149" s="158"/>
      <c r="ES149" s="158"/>
      <c r="ET149" s="158"/>
      <c r="EU149" s="158"/>
      <c r="EV149" s="158"/>
      <c r="EW149" s="158"/>
      <c r="EX149" s="158"/>
      <c r="EY149" s="158"/>
      <c r="EZ149" s="158"/>
      <c r="FA149" s="158"/>
      <c r="FB149" s="158"/>
      <c r="FC149" s="158"/>
      <c r="FD149" s="158"/>
      <c r="FE149" s="158"/>
      <c r="FF149" s="158"/>
      <c r="FG149" s="158"/>
      <c r="FH149" s="158"/>
      <c r="FI149" s="158"/>
      <c r="FJ149" s="158"/>
      <c r="FK149" s="158"/>
      <c r="FL149" s="158"/>
      <c r="FM149" s="158"/>
      <c r="FN149" s="158"/>
      <c r="FO149" s="158"/>
      <c r="FP149" s="158"/>
      <c r="FQ149" s="158">
        <v>6.8508230257895951E-3</v>
      </c>
      <c r="FR149" s="158">
        <v>1.2355728625885937E-2</v>
      </c>
      <c r="FS149" s="158">
        <v>1.4722063111419608E-2</v>
      </c>
      <c r="FT149" s="158">
        <v>1.0887711439098318E-2</v>
      </c>
      <c r="FU149" s="158">
        <v>1.3556522360153365E-2</v>
      </c>
      <c r="FV149" s="158">
        <v>4.6006685375036799E-2</v>
      </c>
      <c r="FW149" s="158">
        <v>5.2100377299731875E-2</v>
      </c>
      <c r="FX149" s="158">
        <v>7.1626937225724094E-2</v>
      </c>
      <c r="FY149" s="158">
        <v>0.44129448466949395</v>
      </c>
      <c r="FZ149" s="158">
        <v>2.2477920438167134</v>
      </c>
      <c r="GA149" s="158"/>
      <c r="GB149" s="158"/>
      <c r="GC149" s="158"/>
      <c r="GD149" s="160"/>
      <c r="GE149" s="160"/>
      <c r="GF149" s="160"/>
      <c r="GG149" s="160"/>
      <c r="GH149" s="160">
        <v>11.276971501506393</v>
      </c>
      <c r="GI149" s="160">
        <v>0.40004690843857738</v>
      </c>
      <c r="GJ149" s="160">
        <v>0.23169201689614763</v>
      </c>
      <c r="GK149" s="160">
        <v>21.175159241094342</v>
      </c>
      <c r="GL149" s="160">
        <v>48.472263242885091</v>
      </c>
      <c r="GM149" s="157"/>
      <c r="GN149" s="160"/>
      <c r="GO149" s="160"/>
      <c r="GP149" s="144"/>
    </row>
    <row r="150" spans="1:198" x14ac:dyDescent="0.25">
      <c r="A150" s="159" t="s">
        <v>387</v>
      </c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>
        <v>6.9100576435879241E-3</v>
      </c>
      <c r="Q150" s="158">
        <v>6.4318182826336697E-3</v>
      </c>
      <c r="R150" s="158">
        <v>2.268605713491942E-4</v>
      </c>
      <c r="S150" s="158">
        <v>3.6192644245837041E-2</v>
      </c>
      <c r="T150" s="158">
        <v>1.9691394375322448E-2</v>
      </c>
      <c r="U150" s="158">
        <v>1.3402557371065613E-2</v>
      </c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>
        <v>2.3162924074985228E-2</v>
      </c>
      <c r="AK150" s="158"/>
      <c r="AL150" s="158"/>
      <c r="AM150" s="158"/>
      <c r="AN150" s="158">
        <v>0.57289947131425645</v>
      </c>
      <c r="AO150" s="158">
        <v>4.0824911505835696E-3</v>
      </c>
      <c r="AP150" s="158"/>
      <c r="AQ150" s="158"/>
      <c r="AR150" s="158"/>
      <c r="AS150" s="158"/>
      <c r="AT150" s="158"/>
      <c r="AU150" s="158"/>
      <c r="AV150" s="158"/>
      <c r="AW150" s="158">
        <v>0.17090554916070241</v>
      </c>
      <c r="AX150" s="158"/>
      <c r="AY150" s="158">
        <v>9.330439110923414E-3</v>
      </c>
      <c r="AZ150" s="158"/>
      <c r="BA150" s="158">
        <v>2.317458867896903E-2</v>
      </c>
      <c r="BB150" s="158">
        <v>8.344307469285878E-3</v>
      </c>
      <c r="BC150" s="158">
        <v>3.0784990495131924E-4</v>
      </c>
      <c r="BD150" s="158">
        <v>7.5629340986002757E-5</v>
      </c>
      <c r="BE150" s="158">
        <v>2.5505150370560208E-2</v>
      </c>
      <c r="BF150" s="158">
        <v>1.1178438817044322E-2</v>
      </c>
      <c r="BG150" s="158"/>
      <c r="BH150" s="158"/>
      <c r="BI150" s="158">
        <v>0.43613742535688138</v>
      </c>
      <c r="BJ150" s="158">
        <v>2.1767206663388071E-2</v>
      </c>
      <c r="BK150" s="158"/>
      <c r="BL150" s="158">
        <v>2.2816662200243833E-2</v>
      </c>
      <c r="BM150" s="158">
        <v>0.46714798478258568</v>
      </c>
      <c r="BN150" s="158">
        <v>2.4809593569208688</v>
      </c>
      <c r="BO150" s="158">
        <v>3.6927716266767281E-2</v>
      </c>
      <c r="BP150" s="158">
        <v>3.3524555799729891E-2</v>
      </c>
      <c r="BQ150" s="158">
        <v>0.1121284314431477</v>
      </c>
      <c r="BR150" s="158">
        <v>2.0296507415190856E-2</v>
      </c>
      <c r="BS150" s="158">
        <v>1.8698336943399251E-2</v>
      </c>
      <c r="BT150" s="158"/>
      <c r="BU150" s="158">
        <v>4.8509059203768641E-2</v>
      </c>
      <c r="BV150" s="158">
        <v>3.1393241874370114E-3</v>
      </c>
      <c r="BW150" s="158">
        <v>0.16696134417432792</v>
      </c>
      <c r="BX150" s="158">
        <v>3.288579058270825</v>
      </c>
      <c r="BY150" s="158">
        <v>0.40021493689789067</v>
      </c>
      <c r="BZ150" s="158">
        <v>1.7694479956716387</v>
      </c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58"/>
      <c r="DE150" s="158"/>
      <c r="DF150" s="158"/>
      <c r="DG150" s="158"/>
      <c r="DH150" s="158"/>
      <c r="DI150" s="158"/>
      <c r="DJ150" s="158"/>
      <c r="DK150" s="158"/>
      <c r="DL150" s="158"/>
      <c r="DM150" s="158"/>
      <c r="DN150" s="158"/>
      <c r="DO150" s="158"/>
      <c r="DP150" s="158"/>
      <c r="DQ150" s="158"/>
      <c r="DR150" s="158"/>
      <c r="DS150" s="158"/>
      <c r="DT150" s="158"/>
      <c r="DU150" s="158"/>
      <c r="DV150" s="158"/>
      <c r="DW150" s="158"/>
      <c r="DX150" s="158"/>
      <c r="DY150" s="158"/>
      <c r="DZ150" s="158"/>
      <c r="EA150" s="158"/>
      <c r="EB150" s="158"/>
      <c r="EC150" s="158"/>
      <c r="ED150" s="158"/>
      <c r="EE150" s="158"/>
      <c r="EF150" s="158"/>
      <c r="EG150" s="158"/>
      <c r="EH150" s="158"/>
      <c r="EI150" s="158"/>
      <c r="EJ150" s="158"/>
      <c r="EK150" s="158"/>
      <c r="EL150" s="158"/>
      <c r="EM150" s="158"/>
      <c r="EN150" s="158"/>
      <c r="EO150" s="158"/>
      <c r="EP150" s="158"/>
      <c r="EQ150" s="158"/>
      <c r="ER150" s="158"/>
      <c r="ES150" s="158"/>
      <c r="ET150" s="158"/>
      <c r="EU150" s="158"/>
      <c r="EV150" s="158"/>
      <c r="EW150" s="158"/>
      <c r="EX150" s="158"/>
      <c r="EY150" s="158"/>
      <c r="EZ150" s="158"/>
      <c r="FA150" s="158"/>
      <c r="FB150" s="158"/>
      <c r="FC150" s="158"/>
      <c r="FD150" s="158"/>
      <c r="FE150" s="158"/>
      <c r="FF150" s="158"/>
      <c r="FG150" s="158"/>
      <c r="FH150" s="158"/>
      <c r="FI150" s="158"/>
      <c r="FJ150" s="158"/>
      <c r="FK150" s="158"/>
      <c r="FL150" s="158"/>
      <c r="FM150" s="158"/>
      <c r="FN150" s="158"/>
      <c r="FO150" s="158"/>
      <c r="FP150" s="158"/>
      <c r="FQ150" s="158">
        <v>0.16659828134774343</v>
      </c>
      <c r="FR150" s="158">
        <v>0.33837941950988926</v>
      </c>
      <c r="FS150" s="158">
        <v>0.51899775503771539</v>
      </c>
      <c r="FT150" s="158">
        <v>0.51255111573415746</v>
      </c>
      <c r="FU150" s="158">
        <v>0.65212695499671014</v>
      </c>
      <c r="FV150" s="158">
        <v>0.59027645393258521</v>
      </c>
      <c r="FW150" s="158">
        <v>0.88746613779487238</v>
      </c>
      <c r="FX150" s="158">
        <v>1.1917954491188538</v>
      </c>
      <c r="FY150" s="158">
        <v>1.4777219120816742</v>
      </c>
      <c r="FZ150" s="158">
        <v>2.3354462462940209</v>
      </c>
      <c r="GA150" s="158"/>
      <c r="GB150" s="158"/>
      <c r="GC150" s="158"/>
      <c r="GD150" s="160"/>
      <c r="GE150" s="160"/>
      <c r="GF150" s="160"/>
      <c r="GG150" s="160"/>
      <c r="GH150" s="160">
        <v>27.640632935393914</v>
      </c>
      <c r="GI150" s="160">
        <v>0.980542493311504</v>
      </c>
      <c r="GJ150" s="160">
        <v>-3.78950822202646</v>
      </c>
      <c r="GK150" s="160">
        <v>6.3551375430456316</v>
      </c>
      <c r="GL150" s="160">
        <v>50.117242549653945</v>
      </c>
      <c r="GM150" s="157"/>
      <c r="GN150" s="160"/>
      <c r="GO150" s="160"/>
      <c r="GP150" s="144"/>
    </row>
    <row r="151" spans="1:198" x14ac:dyDescent="0.25">
      <c r="A151" s="159" t="s">
        <v>34</v>
      </c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>
        <v>9.139081929527634E-3</v>
      </c>
      <c r="Q151" s="158">
        <v>2.68482479665017E-3</v>
      </c>
      <c r="R151" s="158">
        <v>1.3076401266012451E-4</v>
      </c>
      <c r="S151" s="158">
        <v>1.1130643400338317E-2</v>
      </c>
      <c r="T151" s="158">
        <v>1.0604230219893086E-2</v>
      </c>
      <c r="U151" s="158">
        <v>7.7253273732191628E-3</v>
      </c>
      <c r="V151" s="158">
        <v>5.2374201839010324</v>
      </c>
      <c r="W151" s="158">
        <v>2.1827183314900314</v>
      </c>
      <c r="X151" s="158">
        <v>2.4294532520908798</v>
      </c>
      <c r="Y151" s="158"/>
      <c r="Z151" s="158">
        <v>2.7662474027665075E-3</v>
      </c>
      <c r="AA151" s="158"/>
      <c r="AB151" s="158"/>
      <c r="AC151" s="158">
        <v>1.0479819469629428E-4</v>
      </c>
      <c r="AD151" s="158">
        <v>4.3296723335279736</v>
      </c>
      <c r="AE151" s="158"/>
      <c r="AF151" s="158">
        <v>2.8337702169626242E-5</v>
      </c>
      <c r="AG151" s="158"/>
      <c r="AH151" s="158">
        <v>7.7119912727368191E-4</v>
      </c>
      <c r="AI151" s="158">
        <v>2.2077331325337187E-3</v>
      </c>
      <c r="AJ151" s="158">
        <v>0.56587577534056122</v>
      </c>
      <c r="AK151" s="158">
        <v>7.1596707358349585</v>
      </c>
      <c r="AL151" s="158">
        <v>1.7409358748907653</v>
      </c>
      <c r="AM151" s="158">
        <v>8.7679202182642927E-4</v>
      </c>
      <c r="AN151" s="158">
        <v>1.8324239347636393</v>
      </c>
      <c r="AO151" s="158">
        <v>1.2479409330766932E-2</v>
      </c>
      <c r="AP151" s="158">
        <v>0.18398974950857508</v>
      </c>
      <c r="AQ151" s="158">
        <v>4.1129330801122256E-4</v>
      </c>
      <c r="AR151" s="158">
        <v>2.0203215464628346E-4</v>
      </c>
      <c r="AS151" s="158">
        <v>4.1588624098324667E-3</v>
      </c>
      <c r="AT151" s="158">
        <v>3.7429761688492172E-2</v>
      </c>
      <c r="AU151" s="158">
        <v>2.265447250264159E-2</v>
      </c>
      <c r="AV151" s="158">
        <v>5.698439919226213E-4</v>
      </c>
      <c r="AW151" s="158">
        <v>8.5121101867202398E-2</v>
      </c>
      <c r="AX151" s="158">
        <v>1.687544626756847E-2</v>
      </c>
      <c r="AY151" s="158">
        <v>10.668656168592044</v>
      </c>
      <c r="AZ151" s="158">
        <v>0.93135952715170123</v>
      </c>
      <c r="BA151" s="158">
        <v>1.583599859666607</v>
      </c>
      <c r="BB151" s="158">
        <v>0.30081898764103987</v>
      </c>
      <c r="BC151" s="158">
        <v>1.7376609534697307E-3</v>
      </c>
      <c r="BD151" s="158">
        <v>4.2689034706314518E-4</v>
      </c>
      <c r="BE151" s="158">
        <v>0.1439606875667987</v>
      </c>
      <c r="BF151" s="158">
        <v>1.8699226721442651E-2</v>
      </c>
      <c r="BG151" s="158">
        <v>7.2914669466913285E-3</v>
      </c>
      <c r="BH151" s="158">
        <v>4.9646584608627281E-2</v>
      </c>
      <c r="BI151" s="158">
        <v>5.7696749435207029E-2</v>
      </c>
      <c r="BJ151" s="158">
        <v>15.325415194765194</v>
      </c>
      <c r="BK151" s="158">
        <v>1.525695847305391E-2</v>
      </c>
      <c r="BL151" s="158">
        <v>1.5403956306830528E-3</v>
      </c>
      <c r="BM151" s="158">
        <v>1.6567075818226182E-2</v>
      </c>
      <c r="BN151" s="158">
        <v>0.65566019586235491</v>
      </c>
      <c r="BO151" s="158">
        <v>1.465064142037904E-2</v>
      </c>
      <c r="BP151" s="158">
        <v>9.1034962949517156E-2</v>
      </c>
      <c r="BQ151" s="158">
        <v>0.3045763675084156</v>
      </c>
      <c r="BR151" s="158">
        <v>5.2230999888039635E-2</v>
      </c>
      <c r="BS151" s="158">
        <v>4.8115992888147663E-2</v>
      </c>
      <c r="BT151" s="158"/>
      <c r="BU151" s="158">
        <v>0.13029924114810806</v>
      </c>
      <c r="BV151" s="158">
        <v>1.5260296857060679E-2</v>
      </c>
      <c r="BW151" s="158">
        <v>0.39640422450529772</v>
      </c>
      <c r="BX151" s="158">
        <v>3.5865691764769854</v>
      </c>
      <c r="BY151" s="158">
        <v>5.2513229291809438</v>
      </c>
      <c r="BZ151" s="158">
        <v>1.7101682157976115</v>
      </c>
      <c r="CA151" s="158"/>
      <c r="CB151" s="158"/>
      <c r="CC151" s="158"/>
      <c r="CD151" s="158"/>
      <c r="CE151" s="158"/>
      <c r="CF151" s="158"/>
      <c r="CG151" s="158"/>
      <c r="CH151" s="158"/>
      <c r="CI151" s="158"/>
      <c r="CJ151" s="158"/>
      <c r="CK151" s="158"/>
      <c r="CL151" s="158"/>
      <c r="CM151" s="158"/>
      <c r="CN151" s="158"/>
      <c r="CO151" s="158"/>
      <c r="CP151" s="158"/>
      <c r="CQ151" s="158"/>
      <c r="CR151" s="158"/>
      <c r="CS151" s="158"/>
      <c r="CT151" s="158"/>
      <c r="CU151" s="158"/>
      <c r="CV151" s="158"/>
      <c r="CW151" s="158"/>
      <c r="CX151" s="158"/>
      <c r="CY151" s="158"/>
      <c r="CZ151" s="158"/>
      <c r="DA151" s="158"/>
      <c r="DB151" s="158"/>
      <c r="DC151" s="158"/>
      <c r="DD151" s="158"/>
      <c r="DE151" s="158"/>
      <c r="DF151" s="158"/>
      <c r="DG151" s="158"/>
      <c r="DH151" s="158"/>
      <c r="DI151" s="158"/>
      <c r="DJ151" s="158"/>
      <c r="DK151" s="158"/>
      <c r="DL151" s="158"/>
      <c r="DM151" s="158"/>
      <c r="DN151" s="158"/>
      <c r="DO151" s="158"/>
      <c r="DP151" s="158"/>
      <c r="DQ151" s="158"/>
      <c r="DR151" s="158"/>
      <c r="DS151" s="158"/>
      <c r="DT151" s="158"/>
      <c r="DU151" s="158"/>
      <c r="DV151" s="158"/>
      <c r="DW151" s="158"/>
      <c r="DX151" s="158"/>
      <c r="DY151" s="158"/>
      <c r="DZ151" s="158"/>
      <c r="EA151" s="158"/>
      <c r="EB151" s="158"/>
      <c r="EC151" s="158"/>
      <c r="ED151" s="158"/>
      <c r="EE151" s="158"/>
      <c r="EF151" s="158"/>
      <c r="EG151" s="158"/>
      <c r="EH151" s="158"/>
      <c r="EI151" s="158"/>
      <c r="EJ151" s="158"/>
      <c r="EK151" s="158"/>
      <c r="EL151" s="158"/>
      <c r="EM151" s="158"/>
      <c r="EN151" s="158"/>
      <c r="EO151" s="158"/>
      <c r="EP151" s="158"/>
      <c r="EQ151" s="158"/>
      <c r="ER151" s="158"/>
      <c r="ES151" s="158"/>
      <c r="ET151" s="158"/>
      <c r="EU151" s="158"/>
      <c r="EV151" s="158"/>
      <c r="EW151" s="158"/>
      <c r="EX151" s="158"/>
      <c r="EY151" s="158"/>
      <c r="EZ151" s="158"/>
      <c r="FA151" s="158"/>
      <c r="FB151" s="158"/>
      <c r="FC151" s="158"/>
      <c r="FD151" s="158"/>
      <c r="FE151" s="158"/>
      <c r="FF151" s="158"/>
      <c r="FG151" s="158"/>
      <c r="FH151" s="158"/>
      <c r="FI151" s="158"/>
      <c r="FJ151" s="158"/>
      <c r="FK151" s="158"/>
      <c r="FL151" s="158"/>
      <c r="FM151" s="158"/>
      <c r="FN151" s="158"/>
      <c r="FO151" s="158"/>
      <c r="FP151" s="158"/>
      <c r="FQ151" s="158">
        <v>0.64403715692861396</v>
      </c>
      <c r="FR151" s="158">
        <v>1.2957444527474049</v>
      </c>
      <c r="FS151" s="158">
        <v>1.0743971566781367</v>
      </c>
      <c r="FT151" s="158">
        <v>1.1711570564012113</v>
      </c>
      <c r="FU151" s="158">
        <v>1.5546644091854014</v>
      </c>
      <c r="FV151" s="158">
        <v>1.4053346155480992</v>
      </c>
      <c r="FW151" s="158">
        <v>1.4081961529940163</v>
      </c>
      <c r="FX151" s="158">
        <v>2.1691131490755646</v>
      </c>
      <c r="FY151" s="158">
        <v>3.4319747856652851</v>
      </c>
      <c r="FZ151" s="158">
        <v>6.613856150741305</v>
      </c>
      <c r="GA151" s="158"/>
      <c r="GB151" s="158"/>
      <c r="GC151" s="158"/>
      <c r="GD151" s="160"/>
      <c r="GE151" s="160"/>
      <c r="GF151" s="160"/>
      <c r="GG151" s="160"/>
      <c r="GH151" s="160">
        <v>1.6915484884104721</v>
      </c>
      <c r="GI151" s="160">
        <v>6.0007134288861494E-2</v>
      </c>
      <c r="GJ151" s="160">
        <v>-1.5058238937896813</v>
      </c>
      <c r="GK151" s="160">
        <v>24.887105995959711</v>
      </c>
      <c r="GL151" s="160">
        <v>113.17051186381816</v>
      </c>
      <c r="GM151" s="157"/>
      <c r="GN151" s="160"/>
      <c r="GO151" s="160"/>
      <c r="GP151" s="144"/>
    </row>
    <row r="152" spans="1:198" x14ac:dyDescent="0.25">
      <c r="A152" s="159" t="s">
        <v>35</v>
      </c>
      <c r="B152" s="158">
        <v>8.9123599825290556E-2</v>
      </c>
      <c r="C152" s="158">
        <v>0.43600672424772519</v>
      </c>
      <c r="D152" s="158">
        <v>2.3732876095343532E-2</v>
      </c>
      <c r="E152" s="158">
        <v>0.67099565821607154</v>
      </c>
      <c r="F152" s="158">
        <v>1.0390361699165087</v>
      </c>
      <c r="G152" s="158">
        <v>0.94750281792759594</v>
      </c>
      <c r="H152" s="158">
        <v>0.1629247825298647</v>
      </c>
      <c r="I152" s="158">
        <v>0.45607442710689994</v>
      </c>
      <c r="J152" s="158">
        <v>1.7653767385579982E-2</v>
      </c>
      <c r="K152" s="158">
        <v>0.12893031606343131</v>
      </c>
      <c r="L152" s="158">
        <v>0.12723139142607767</v>
      </c>
      <c r="M152" s="158">
        <v>2.1567155863517313</v>
      </c>
      <c r="N152" s="158">
        <v>1.0786668956769077</v>
      </c>
      <c r="O152" s="158">
        <v>0.12631166570812949</v>
      </c>
      <c r="P152" s="158">
        <v>3.1595636828562452</v>
      </c>
      <c r="Q152" s="158">
        <v>15.841181316366619</v>
      </c>
      <c r="R152" s="158">
        <v>5.3235992559218973E-2</v>
      </c>
      <c r="S152" s="158">
        <v>10.393079721634564</v>
      </c>
      <c r="T152" s="158">
        <v>10.077123117234947</v>
      </c>
      <c r="U152" s="158">
        <v>3.14509674482969</v>
      </c>
      <c r="V152" s="158">
        <v>0.21173910339297067</v>
      </c>
      <c r="W152" s="158">
        <v>0.10390154809259158</v>
      </c>
      <c r="X152" s="158">
        <v>0.34868333659820733</v>
      </c>
      <c r="Y152" s="158">
        <v>4.4857853323118257E-2</v>
      </c>
      <c r="Z152" s="158">
        <v>0.45287414472401555</v>
      </c>
      <c r="AA152" s="158">
        <v>0.74428625497024026</v>
      </c>
      <c r="AB152" s="158">
        <v>1.0882111369650864</v>
      </c>
      <c r="AC152" s="158">
        <v>4.858364386200846E-2</v>
      </c>
      <c r="AD152" s="158">
        <v>1.4440658443272396</v>
      </c>
      <c r="AE152" s="158">
        <v>7.7179791416628715E-2</v>
      </c>
      <c r="AF152" s="158">
        <v>4.8170713310737669E-2</v>
      </c>
      <c r="AG152" s="158">
        <v>1.0898677473467865E-2</v>
      </c>
      <c r="AH152" s="158">
        <v>0.21877086281315317</v>
      </c>
      <c r="AI152" s="158">
        <v>0.52252427182601546</v>
      </c>
      <c r="AJ152" s="158">
        <v>0.80812967973386962</v>
      </c>
      <c r="AK152" s="158">
        <v>0.31700832549496261</v>
      </c>
      <c r="AL152" s="158">
        <v>3.6208627121240962E-2</v>
      </c>
      <c r="AM152" s="158">
        <v>6.0411543756731759E-2</v>
      </c>
      <c r="AN152" s="158">
        <v>0.71703835834175567</v>
      </c>
      <c r="AO152" s="158">
        <v>0.60397815968624613</v>
      </c>
      <c r="AP152" s="158">
        <v>0.35708411593000006</v>
      </c>
      <c r="AQ152" s="158">
        <v>14.921813356954317</v>
      </c>
      <c r="AR152" s="158">
        <v>4.3725762417075681E-2</v>
      </c>
      <c r="AS152" s="158">
        <v>0.90010142185545661</v>
      </c>
      <c r="AT152" s="158">
        <v>8.1009127966991041</v>
      </c>
      <c r="AU152" s="158">
        <v>4.8252571041223327</v>
      </c>
      <c r="AV152" s="158">
        <v>0.24418214692172291</v>
      </c>
      <c r="AW152" s="158">
        <v>0.38129660045421448</v>
      </c>
      <c r="AX152" s="158">
        <v>1.3855969545743294</v>
      </c>
      <c r="AY152" s="158">
        <v>23.270923211440664</v>
      </c>
      <c r="AZ152" s="158">
        <v>15.241566500317624</v>
      </c>
      <c r="BA152" s="158">
        <v>1.2776383610862845</v>
      </c>
      <c r="BB152" s="158">
        <v>0.82560632437105475</v>
      </c>
      <c r="BC152" s="158">
        <v>5.1959050204130434E-3</v>
      </c>
      <c r="BD152" s="158">
        <v>1.2764755362904578E-3</v>
      </c>
      <c r="BE152" s="158">
        <v>0.41947649950558946</v>
      </c>
      <c r="BF152" s="158">
        <v>0.16849518638745448</v>
      </c>
      <c r="BG152" s="158">
        <v>1.4671236109444319</v>
      </c>
      <c r="BH152" s="158">
        <v>0.2201500382157161</v>
      </c>
      <c r="BI152" s="158">
        <v>0.22599080406991909</v>
      </c>
      <c r="BJ152" s="158">
        <v>0.40318418797602767</v>
      </c>
      <c r="BK152" s="158"/>
      <c r="BL152" s="158">
        <v>0.58234892343408284</v>
      </c>
      <c r="BM152" s="158">
        <v>0.82592304875239619</v>
      </c>
      <c r="BN152" s="158">
        <v>7.3037341137186242</v>
      </c>
      <c r="BO152" s="158">
        <v>1.4415040983967764</v>
      </c>
      <c r="BP152" s="158">
        <v>0.49739377856514388</v>
      </c>
      <c r="BQ152" s="158">
        <v>3.3041158147541707</v>
      </c>
      <c r="BR152" s="158">
        <v>0.14793755190988239</v>
      </c>
      <c r="BS152" s="158">
        <v>0.136287464413057</v>
      </c>
      <c r="BT152" s="158">
        <v>1E-10</v>
      </c>
      <c r="BU152" s="158">
        <v>0.6196831723195706</v>
      </c>
      <c r="BV152" s="158">
        <v>0.66571014166331988</v>
      </c>
      <c r="BW152" s="158">
        <v>1.3345718273822411</v>
      </c>
      <c r="BX152" s="158">
        <v>24.6540589815217</v>
      </c>
      <c r="BY152" s="158">
        <v>3.0680360607501567</v>
      </c>
      <c r="BZ152" s="158">
        <v>6.2682209440086094</v>
      </c>
      <c r="CA152" s="158"/>
      <c r="CB152" s="158"/>
      <c r="CC152" s="158"/>
      <c r="CD152" s="158"/>
      <c r="CE152" s="158"/>
      <c r="CF152" s="158"/>
      <c r="CG152" s="158"/>
      <c r="CH152" s="158"/>
      <c r="CI152" s="158"/>
      <c r="CJ152" s="158"/>
      <c r="CK152" s="158"/>
      <c r="CL152" s="158"/>
      <c r="CM152" s="158"/>
      <c r="CN152" s="158"/>
      <c r="CO152" s="158"/>
      <c r="CP152" s="158"/>
      <c r="CQ152" s="158"/>
      <c r="CR152" s="158"/>
      <c r="CS152" s="158"/>
      <c r="CT152" s="158"/>
      <c r="CU152" s="158"/>
      <c r="CV152" s="158"/>
      <c r="CW152" s="158"/>
      <c r="CX152" s="158"/>
      <c r="CY152" s="158"/>
      <c r="CZ152" s="158"/>
      <c r="DA152" s="158"/>
      <c r="DB152" s="158"/>
      <c r="DC152" s="158"/>
      <c r="DD152" s="158"/>
      <c r="DE152" s="158"/>
      <c r="DF152" s="158"/>
      <c r="DG152" s="158"/>
      <c r="DH152" s="158"/>
      <c r="DI152" s="158"/>
      <c r="DJ152" s="158"/>
      <c r="DK152" s="158"/>
      <c r="DL152" s="158"/>
      <c r="DM152" s="158"/>
      <c r="DN152" s="158"/>
      <c r="DO152" s="158"/>
      <c r="DP152" s="158"/>
      <c r="DQ152" s="158"/>
      <c r="DR152" s="158"/>
      <c r="DS152" s="158"/>
      <c r="DT152" s="158"/>
      <c r="DU152" s="158"/>
      <c r="DV152" s="158"/>
      <c r="DW152" s="158"/>
      <c r="DX152" s="158"/>
      <c r="DY152" s="158"/>
      <c r="DZ152" s="158"/>
      <c r="EA152" s="158"/>
      <c r="EB152" s="158"/>
      <c r="EC152" s="158"/>
      <c r="ED152" s="158"/>
      <c r="EE152" s="158"/>
      <c r="EF152" s="158"/>
      <c r="EG152" s="158"/>
      <c r="EH152" s="158"/>
      <c r="EI152" s="158"/>
      <c r="EJ152" s="158"/>
      <c r="EK152" s="158"/>
      <c r="EL152" s="158"/>
      <c r="EM152" s="158"/>
      <c r="EN152" s="158"/>
      <c r="EO152" s="158"/>
      <c r="EP152" s="158"/>
      <c r="EQ152" s="158"/>
      <c r="ER152" s="158"/>
      <c r="ES152" s="158"/>
      <c r="ET152" s="158"/>
      <c r="EU152" s="158"/>
      <c r="EV152" s="158"/>
      <c r="EW152" s="158"/>
      <c r="EX152" s="158"/>
      <c r="EY152" s="158"/>
      <c r="EZ152" s="158"/>
      <c r="FA152" s="158"/>
      <c r="FB152" s="158"/>
      <c r="FC152" s="158"/>
      <c r="FD152" s="158"/>
      <c r="FE152" s="158"/>
      <c r="FF152" s="158"/>
      <c r="FG152" s="158"/>
      <c r="FH152" s="158"/>
      <c r="FI152" s="158"/>
      <c r="FJ152" s="158"/>
      <c r="FK152" s="158"/>
      <c r="FL152" s="158"/>
      <c r="FM152" s="158"/>
      <c r="FN152" s="158"/>
      <c r="FO152" s="158"/>
      <c r="FP152" s="158"/>
      <c r="FQ152" s="158">
        <v>1.8118649523273977</v>
      </c>
      <c r="FR152" s="158">
        <v>2.2480859979384245</v>
      </c>
      <c r="FS152" s="158">
        <v>2.6294013795708686</v>
      </c>
      <c r="FT152" s="158">
        <v>3.1357476338797436</v>
      </c>
      <c r="FU152" s="158">
        <v>3.7466445657039231</v>
      </c>
      <c r="FV152" s="158">
        <v>4.3239189980753929</v>
      </c>
      <c r="FW152" s="158">
        <v>5.0185164362992509</v>
      </c>
      <c r="FX152" s="158">
        <v>7.4268405286787811</v>
      </c>
      <c r="FY152" s="158">
        <v>12.261374125696843</v>
      </c>
      <c r="FZ152" s="158">
        <v>18.328343256059508</v>
      </c>
      <c r="GA152" s="158"/>
      <c r="GB152" s="158"/>
      <c r="GC152" s="158"/>
      <c r="GD152" s="160"/>
      <c r="GE152" s="160"/>
      <c r="GF152" s="160"/>
      <c r="GG152" s="160"/>
      <c r="GH152" s="160"/>
      <c r="GI152" s="160"/>
      <c r="GJ152" s="160"/>
      <c r="GK152" s="160">
        <v>6.1646657615279343</v>
      </c>
      <c r="GL152" s="160">
        <v>250.66923605343644</v>
      </c>
      <c r="GM152" s="157"/>
      <c r="GN152" s="160"/>
      <c r="GO152" s="160"/>
      <c r="GP152" s="144"/>
    </row>
    <row r="153" spans="1:198" x14ac:dyDescent="0.25">
      <c r="A153" s="159" t="s">
        <v>36</v>
      </c>
      <c r="B153" s="158">
        <v>2.4797295093500961E-2</v>
      </c>
      <c r="C153" s="158">
        <v>0.12161540545753458</v>
      </c>
      <c r="D153" s="158">
        <v>6.6108985633676247E-3</v>
      </c>
      <c r="E153" s="158">
        <v>5.105377803272932E-2</v>
      </c>
      <c r="F153" s="158">
        <v>0.26437683604043949</v>
      </c>
      <c r="G153" s="158">
        <v>5.6024919624818662E-2</v>
      </c>
      <c r="H153" s="158">
        <v>4.5392002261589334E-2</v>
      </c>
      <c r="I153" s="158">
        <v>3.5201559197455219E-2</v>
      </c>
      <c r="J153" s="158">
        <v>4.9087018991901786E-3</v>
      </c>
      <c r="K153" s="158">
        <v>3.5889625570296957E-2</v>
      </c>
      <c r="L153" s="158">
        <v>3.2809998004340292E-2</v>
      </c>
      <c r="M153" s="158"/>
      <c r="N153" s="158">
        <v>8.6994637655113144E-2</v>
      </c>
      <c r="O153" s="158">
        <v>1.1694766561676508E-2</v>
      </c>
      <c r="P153" s="158">
        <v>0.78311863255105318</v>
      </c>
      <c r="Q153" s="158">
        <v>0.33418941394610718</v>
      </c>
      <c r="R153" s="158">
        <v>1.5425488486418046E-2</v>
      </c>
      <c r="S153" s="158">
        <v>4.5660639980548003</v>
      </c>
      <c r="T153" s="158">
        <v>3.2962436644909543</v>
      </c>
      <c r="U153" s="158">
        <v>0.91131302890754307</v>
      </c>
      <c r="V153" s="158">
        <v>1.9037298211156503E-2</v>
      </c>
      <c r="W153" s="158">
        <v>9.1921338284100436E-3</v>
      </c>
      <c r="X153" s="158">
        <v>0.27665026064649967</v>
      </c>
      <c r="Y153" s="158">
        <v>4.1228648715536387E-3</v>
      </c>
      <c r="Z153" s="158">
        <v>3.8513583065217218E-2</v>
      </c>
      <c r="AA153" s="158">
        <v>4.9965271820987082E-2</v>
      </c>
      <c r="AB153" s="158">
        <v>9.3820776473787448E-2</v>
      </c>
      <c r="AC153" s="158">
        <v>4.5582869508698064E-3</v>
      </c>
      <c r="AD153" s="158">
        <v>0.11580473463934593</v>
      </c>
      <c r="AE153" s="158">
        <v>5.583685120346518E-3</v>
      </c>
      <c r="AF153" s="158">
        <v>4.6741410845524203E-3</v>
      </c>
      <c r="AG153" s="158"/>
      <c r="AH153" s="158">
        <v>1.3414521256362803E-2</v>
      </c>
      <c r="AI153" s="158">
        <v>1.9756782411320417</v>
      </c>
      <c r="AJ153" s="158">
        <v>5.1676445400208354E-2</v>
      </c>
      <c r="AK153" s="158">
        <v>2.7743538017453492E-2</v>
      </c>
      <c r="AL153" s="158">
        <v>3.1424020493190075E-3</v>
      </c>
      <c r="AM153" s="158">
        <v>5.8838245662119733E-3</v>
      </c>
      <c r="AN153" s="158">
        <v>5.2775042031857296E-2</v>
      </c>
      <c r="AO153" s="158">
        <v>0.11886040858656907</v>
      </c>
      <c r="AP153" s="158">
        <v>3.1026881490355478E-2</v>
      </c>
      <c r="AQ153" s="158">
        <v>9.8786556256109687E-2</v>
      </c>
      <c r="AR153" s="158">
        <v>7.8817071328443958E-4</v>
      </c>
      <c r="AS153" s="158">
        <v>1.6224613145112528E-2</v>
      </c>
      <c r="AT153" s="158">
        <v>0.14602151830601265</v>
      </c>
      <c r="AU153" s="158">
        <v>9.48684859875739E-2</v>
      </c>
      <c r="AV153" s="158">
        <v>2.5063926783393184E-2</v>
      </c>
      <c r="AW153" s="158">
        <v>3.915844941325574E-2</v>
      </c>
      <c r="AX153" s="158">
        <v>8.0935574876836502E-2</v>
      </c>
      <c r="AY153" s="158">
        <v>0.65843014711035108</v>
      </c>
      <c r="AZ153" s="158">
        <v>0.30431238170596708</v>
      </c>
      <c r="BA153" s="158">
        <v>6.225397417682655E-2</v>
      </c>
      <c r="BB153" s="158">
        <v>4.2760302060152952E-2</v>
      </c>
      <c r="BC153" s="158">
        <v>4.453661432491622E-4</v>
      </c>
      <c r="BD153" s="158">
        <v>1.0941289040429666E-4</v>
      </c>
      <c r="BE153" s="158">
        <v>3.689826809466349E-2</v>
      </c>
      <c r="BF153" s="158">
        <v>1.5180155737873671E-2</v>
      </c>
      <c r="BG153" s="158">
        <v>8.1433638977866984E-2</v>
      </c>
      <c r="BH153" s="158">
        <v>8.2195313814855883E-3</v>
      </c>
      <c r="BI153" s="158">
        <v>1.7089523204760905E-2</v>
      </c>
      <c r="BJ153" s="158">
        <v>3.9099451679162171E-2</v>
      </c>
      <c r="BK153" s="158">
        <v>5.2946238762975835E-2</v>
      </c>
      <c r="BL153" s="158">
        <v>30.958346648134317</v>
      </c>
      <c r="BM153" s="158">
        <v>0.18105946159978453</v>
      </c>
      <c r="BN153" s="158">
        <v>5.1277386314986355</v>
      </c>
      <c r="BO153" s="158">
        <v>0.17886718826067097</v>
      </c>
      <c r="BP153" s="158">
        <v>0.19971753493031089</v>
      </c>
      <c r="BQ153" s="158">
        <v>0.66861966231514847</v>
      </c>
      <c r="BR153" s="158">
        <v>5.7126058514679898E-3</v>
      </c>
      <c r="BS153" s="158">
        <v>5.2629023880929786E-3</v>
      </c>
      <c r="BT153" s="158"/>
      <c r="BU153" s="158">
        <v>9.9311596414423192E-2</v>
      </c>
      <c r="BV153" s="158">
        <v>6.9569057163390777E-2</v>
      </c>
      <c r="BW153" s="158">
        <v>0.16241584532888759</v>
      </c>
      <c r="BX153" s="158">
        <v>4.1607914550716849</v>
      </c>
      <c r="BY153" s="158">
        <v>1.0064195147633321</v>
      </c>
      <c r="BZ153" s="158">
        <v>0.96450020220487787</v>
      </c>
      <c r="CA153" s="158"/>
      <c r="CB153" s="158"/>
      <c r="CC153" s="158"/>
      <c r="CD153" s="158"/>
      <c r="CE153" s="158"/>
      <c r="CF153" s="158"/>
      <c r="CG153" s="158"/>
      <c r="CH153" s="158"/>
      <c r="CI153" s="158"/>
      <c r="CJ153" s="158"/>
      <c r="CK153" s="158"/>
      <c r="CL153" s="158"/>
      <c r="CM153" s="158"/>
      <c r="CN153" s="158"/>
      <c r="CO153" s="158"/>
      <c r="CP153" s="158"/>
      <c r="CQ153" s="158"/>
      <c r="CR153" s="158"/>
      <c r="CS153" s="158"/>
      <c r="CT153" s="158"/>
      <c r="CU153" s="158"/>
      <c r="CV153" s="158"/>
      <c r="CW153" s="158"/>
      <c r="CX153" s="158"/>
      <c r="CY153" s="158"/>
      <c r="CZ153" s="158"/>
      <c r="DA153" s="158"/>
      <c r="DB153" s="158"/>
      <c r="DC153" s="158"/>
      <c r="DD153" s="158"/>
      <c r="DE153" s="158"/>
      <c r="DF153" s="158"/>
      <c r="DG153" s="158"/>
      <c r="DH153" s="158"/>
      <c r="DI153" s="158"/>
      <c r="DJ153" s="158"/>
      <c r="DK153" s="158"/>
      <c r="DL153" s="158"/>
      <c r="DM153" s="158"/>
      <c r="DN153" s="158"/>
      <c r="DO153" s="158"/>
      <c r="DP153" s="158"/>
      <c r="DQ153" s="158"/>
      <c r="DR153" s="158"/>
      <c r="DS153" s="158"/>
      <c r="DT153" s="158"/>
      <c r="DU153" s="158"/>
      <c r="DV153" s="158"/>
      <c r="DW153" s="158"/>
      <c r="DX153" s="158"/>
      <c r="DY153" s="158"/>
      <c r="DZ153" s="158"/>
      <c r="EA153" s="158"/>
      <c r="EB153" s="158"/>
      <c r="EC153" s="158"/>
      <c r="ED153" s="158"/>
      <c r="EE153" s="158"/>
      <c r="EF153" s="158"/>
      <c r="EG153" s="158"/>
      <c r="EH153" s="158"/>
      <c r="EI153" s="158"/>
      <c r="EJ153" s="158"/>
      <c r="EK153" s="158"/>
      <c r="EL153" s="158"/>
      <c r="EM153" s="158"/>
      <c r="EN153" s="158"/>
      <c r="EO153" s="158"/>
      <c r="EP153" s="158"/>
      <c r="EQ153" s="158"/>
      <c r="ER153" s="158"/>
      <c r="ES153" s="158"/>
      <c r="ET153" s="158"/>
      <c r="EU153" s="158"/>
      <c r="EV153" s="158"/>
      <c r="EW153" s="158"/>
      <c r="EX153" s="158"/>
      <c r="EY153" s="158"/>
      <c r="EZ153" s="158"/>
      <c r="FA153" s="158"/>
      <c r="FB153" s="158"/>
      <c r="FC153" s="158"/>
      <c r="FD153" s="158"/>
      <c r="FE153" s="158"/>
      <c r="FF153" s="158"/>
      <c r="FG153" s="158"/>
      <c r="FH153" s="158"/>
      <c r="FI153" s="158"/>
      <c r="FJ153" s="158"/>
      <c r="FK153" s="158"/>
      <c r="FL153" s="158"/>
      <c r="FM153" s="158"/>
      <c r="FN153" s="158"/>
      <c r="FO153" s="158"/>
      <c r="FP153" s="158"/>
      <c r="FQ153" s="158">
        <v>0.28131003930981824</v>
      </c>
      <c r="FR153" s="158">
        <v>0.71296746268451561</v>
      </c>
      <c r="FS153" s="158">
        <v>0.70029207601468735</v>
      </c>
      <c r="FT153" s="158">
        <v>1.1306306833756736</v>
      </c>
      <c r="FU153" s="158">
        <v>1.7233481757729203</v>
      </c>
      <c r="FV153" s="158">
        <v>1.9592160460850783</v>
      </c>
      <c r="FW153" s="158">
        <v>2.3533159458053396</v>
      </c>
      <c r="FX153" s="158">
        <v>4.4530946678664405</v>
      </c>
      <c r="FY153" s="158">
        <v>7.1505152272815913</v>
      </c>
      <c r="FZ153" s="158">
        <v>10.852907797973543</v>
      </c>
      <c r="GA153" s="158"/>
      <c r="GB153" s="158"/>
      <c r="GC153" s="158"/>
      <c r="GD153" s="160"/>
      <c r="GE153" s="160"/>
      <c r="GF153" s="160"/>
      <c r="GG153" s="160"/>
      <c r="GH153" s="160"/>
      <c r="GI153" s="160"/>
      <c r="GJ153" s="160">
        <v>-0.19916851813134953</v>
      </c>
      <c r="GK153" s="160">
        <v>1.1265291467894636</v>
      </c>
      <c r="GL153" s="160">
        <v>91.440165735802097</v>
      </c>
      <c r="GM153" s="157"/>
      <c r="GN153" s="160"/>
      <c r="GO153" s="160"/>
      <c r="GP153" s="144"/>
    </row>
    <row r="154" spans="1:198" x14ac:dyDescent="0.25">
      <c r="A154" s="159" t="s">
        <v>37</v>
      </c>
      <c r="B154" s="158">
        <v>1.8324833912196077E-3</v>
      </c>
      <c r="C154" s="158">
        <v>7.2219703744573274E-3</v>
      </c>
      <c r="D154" s="158">
        <v>3.0943032459296744E-4</v>
      </c>
      <c r="E154" s="158">
        <v>5.1978408852029305E-3</v>
      </c>
      <c r="F154" s="158">
        <v>2.0395521276810102E-2</v>
      </c>
      <c r="G154" s="158">
        <v>6.9364454764947918E-3</v>
      </c>
      <c r="H154" s="158">
        <v>2.514513218102846E-3</v>
      </c>
      <c r="I154" s="158">
        <v>3.2025679230135427E-3</v>
      </c>
      <c r="J154" s="158">
        <v>2.8852647313811598E-4</v>
      </c>
      <c r="K154" s="158">
        <v>3.2038774978818654E-3</v>
      </c>
      <c r="L154" s="158">
        <v>7.5493233054709007E-4</v>
      </c>
      <c r="M154" s="158">
        <v>1.9932717380937359E-3</v>
      </c>
      <c r="N154" s="158">
        <v>5.1461333882554562E-3</v>
      </c>
      <c r="O154" s="158">
        <v>6.3852952010600621E-4</v>
      </c>
      <c r="P154" s="158">
        <v>6.2428840900200698E-2</v>
      </c>
      <c r="Q154" s="158">
        <v>8.3501099681411853E-2</v>
      </c>
      <c r="R154" s="158">
        <v>6.2562355780967558E-4</v>
      </c>
      <c r="S154" s="158">
        <v>0.17319480912456642</v>
      </c>
      <c r="T154" s="158">
        <v>0.14085994652177924</v>
      </c>
      <c r="U154" s="158">
        <v>3.6960832710448636E-2</v>
      </c>
      <c r="V154" s="158"/>
      <c r="W154" s="158">
        <v>3.4580438036754878E-3</v>
      </c>
      <c r="X154" s="158">
        <v>4.1306475910809753E-3</v>
      </c>
      <c r="Y154" s="158"/>
      <c r="Z154" s="158">
        <v>4.7063391740524409E-2</v>
      </c>
      <c r="AA154" s="158">
        <v>1.2938568626862936E-2</v>
      </c>
      <c r="AB154" s="158"/>
      <c r="AC154" s="158"/>
      <c r="AD154" s="158">
        <v>2.6579287789670471E-2</v>
      </c>
      <c r="AE154" s="158">
        <v>7.8216639391555083E-4</v>
      </c>
      <c r="AF154" s="158"/>
      <c r="AG154" s="158"/>
      <c r="AH154" s="158">
        <v>8.5024788743903214E-3</v>
      </c>
      <c r="AI154" s="158">
        <v>5.3723241595295734E-2</v>
      </c>
      <c r="AJ154" s="158">
        <v>3.809281764935946E-3</v>
      </c>
      <c r="AK154" s="158">
        <v>2.3093142123416469E-2</v>
      </c>
      <c r="AL154" s="158">
        <v>7.2532408713441737E-4</v>
      </c>
      <c r="AM154" s="158">
        <v>1.2189817315348189E-2</v>
      </c>
      <c r="AN154" s="158">
        <v>4.2814868914795266E-2</v>
      </c>
      <c r="AO154" s="158">
        <v>1.013549690797935E-2</v>
      </c>
      <c r="AP154" s="158">
        <v>0.27710190479024061</v>
      </c>
      <c r="AQ154" s="158">
        <v>0.47736292530263352</v>
      </c>
      <c r="AR154" s="158">
        <v>2.9221679671026518E-4</v>
      </c>
      <c r="AS154" s="158">
        <v>6.0153268844145031E-3</v>
      </c>
      <c r="AT154" s="158">
        <v>5.4137941959730498E-2</v>
      </c>
      <c r="AU154" s="158">
        <v>1.9734886636820215E-2</v>
      </c>
      <c r="AV154" s="158">
        <v>1.2731055417170851E-3</v>
      </c>
      <c r="AW154" s="158">
        <v>1.477582586103523E-2</v>
      </c>
      <c r="AX154" s="158">
        <v>8.2666658260004081E-3</v>
      </c>
      <c r="AY154" s="158">
        <v>9.1832605820367966E-2</v>
      </c>
      <c r="AZ154" s="158">
        <v>3.8341322621919888E-2</v>
      </c>
      <c r="BA154" s="158">
        <v>6.3995215700312469E-2</v>
      </c>
      <c r="BB154" s="158">
        <v>4.0013387774455948E-2</v>
      </c>
      <c r="BC154" s="158">
        <v>1.2987216724669732E-4</v>
      </c>
      <c r="BD154" s="158">
        <v>3.1905634087640339E-5</v>
      </c>
      <c r="BE154" s="158">
        <v>1.0759843131528094E-2</v>
      </c>
      <c r="BF154" s="158">
        <v>2.4263804369686576E-2</v>
      </c>
      <c r="BG154" s="158">
        <v>4.3576157687350972E-2</v>
      </c>
      <c r="BH154" s="158">
        <v>1.3221066841284681E-2</v>
      </c>
      <c r="BI154" s="158">
        <v>2.0202826396866973E-3</v>
      </c>
      <c r="BJ154" s="158">
        <v>9.8367261777862255E-3</v>
      </c>
      <c r="BK154" s="158">
        <v>9.423750696163212E-3</v>
      </c>
      <c r="BL154" s="158">
        <v>5.6498369384009326</v>
      </c>
      <c r="BM154" s="158">
        <v>2.3485816065632665</v>
      </c>
      <c r="BN154" s="158">
        <v>0.10433215916974202</v>
      </c>
      <c r="BO154" s="158">
        <v>8.5162508407703216E-2</v>
      </c>
      <c r="BP154" s="158">
        <v>0.29712476612805472</v>
      </c>
      <c r="BQ154" s="158">
        <v>0.99526036506318216</v>
      </c>
      <c r="BR154" s="158">
        <v>1.3065144519512252E-2</v>
      </c>
      <c r="BS154" s="158">
        <v>1.2036508812763221E-2</v>
      </c>
      <c r="BT154" s="158"/>
      <c r="BU154" s="158">
        <v>0.31980412029227279</v>
      </c>
      <c r="BV154" s="158">
        <v>7.4020006016635734E-2</v>
      </c>
      <c r="BW154" s="158">
        <v>2.3486816179972069E-2</v>
      </c>
      <c r="BX154" s="158">
        <v>128.84489634640525</v>
      </c>
      <c r="BY154" s="158">
        <v>0.36579482900161053</v>
      </c>
      <c r="BZ154" s="158">
        <v>0.32641839175259313</v>
      </c>
      <c r="CA154" s="158"/>
      <c r="CB154" s="158"/>
      <c r="CC154" s="158"/>
      <c r="CD154" s="158"/>
      <c r="CE154" s="158"/>
      <c r="CF154" s="158"/>
      <c r="CG154" s="158"/>
      <c r="CH154" s="158"/>
      <c r="CI154" s="158"/>
      <c r="CJ154" s="158"/>
      <c r="CK154" s="158"/>
      <c r="CL154" s="158"/>
      <c r="CM154" s="158"/>
      <c r="CN154" s="158"/>
      <c r="CO154" s="158"/>
      <c r="CP154" s="158"/>
      <c r="CQ154" s="158"/>
      <c r="CR154" s="158"/>
      <c r="CS154" s="158"/>
      <c r="CT154" s="158"/>
      <c r="CU154" s="158"/>
      <c r="CV154" s="158"/>
      <c r="CW154" s="158"/>
      <c r="CX154" s="158"/>
      <c r="CY154" s="158"/>
      <c r="CZ154" s="158"/>
      <c r="DA154" s="158"/>
      <c r="DB154" s="158"/>
      <c r="DC154" s="158"/>
      <c r="DD154" s="158"/>
      <c r="DE154" s="158"/>
      <c r="DF154" s="158"/>
      <c r="DG154" s="158"/>
      <c r="DH154" s="158"/>
      <c r="DI154" s="158"/>
      <c r="DJ154" s="158"/>
      <c r="DK154" s="158"/>
      <c r="DL154" s="158"/>
      <c r="DM154" s="158"/>
      <c r="DN154" s="158"/>
      <c r="DO154" s="158"/>
      <c r="DP154" s="158"/>
      <c r="DQ154" s="158"/>
      <c r="DR154" s="158"/>
      <c r="DS154" s="158"/>
      <c r="DT154" s="158"/>
      <c r="DU154" s="158"/>
      <c r="DV154" s="158"/>
      <c r="DW154" s="158"/>
      <c r="DX154" s="158"/>
      <c r="DY154" s="158"/>
      <c r="DZ154" s="158"/>
      <c r="EA154" s="158"/>
      <c r="EB154" s="158"/>
      <c r="EC154" s="158"/>
      <c r="ED154" s="158"/>
      <c r="EE154" s="158"/>
      <c r="EF154" s="158"/>
      <c r="EG154" s="158"/>
      <c r="EH154" s="158"/>
      <c r="EI154" s="158"/>
      <c r="EJ154" s="158"/>
      <c r="EK154" s="158"/>
      <c r="EL154" s="158"/>
      <c r="EM154" s="158"/>
      <c r="EN154" s="158"/>
      <c r="EO154" s="158"/>
      <c r="EP154" s="158"/>
      <c r="EQ154" s="158"/>
      <c r="ER154" s="158"/>
      <c r="ES154" s="158"/>
      <c r="ET154" s="158"/>
      <c r="EU154" s="158"/>
      <c r="EV154" s="158"/>
      <c r="EW154" s="158"/>
      <c r="EX154" s="158"/>
      <c r="EY154" s="158"/>
      <c r="EZ154" s="158"/>
      <c r="FA154" s="158"/>
      <c r="FB154" s="158"/>
      <c r="FC154" s="158"/>
      <c r="FD154" s="158"/>
      <c r="FE154" s="158"/>
      <c r="FF154" s="158"/>
      <c r="FG154" s="158"/>
      <c r="FH154" s="158"/>
      <c r="FI154" s="158"/>
      <c r="FJ154" s="158"/>
      <c r="FK154" s="158"/>
      <c r="FL154" s="158"/>
      <c r="FM154" s="158"/>
      <c r="FN154" s="158"/>
      <c r="FO154" s="158"/>
      <c r="FP154" s="158"/>
      <c r="FQ154" s="158">
        <v>4.0500499365519915E-2</v>
      </c>
      <c r="FR154" s="158">
        <v>7.2031238101854439E-2</v>
      </c>
      <c r="FS154" s="158">
        <v>9.2804046838216692E-2</v>
      </c>
      <c r="FT154" s="158">
        <v>0.10616121682346641</v>
      </c>
      <c r="FU154" s="158">
        <v>0.16836506996302666</v>
      </c>
      <c r="FV154" s="158">
        <v>0.20379251478407354</v>
      </c>
      <c r="FW154" s="158">
        <v>0.39720216574268363</v>
      </c>
      <c r="FX154" s="158">
        <v>0.54563434649452769</v>
      </c>
      <c r="FY154" s="158">
        <v>1.2059861124384668</v>
      </c>
      <c r="FZ154" s="158">
        <v>2.401559604552197</v>
      </c>
      <c r="GA154" s="158"/>
      <c r="GB154" s="158"/>
      <c r="GC154" s="158"/>
      <c r="GD154" s="160"/>
      <c r="GE154" s="160"/>
      <c r="GF154" s="160"/>
      <c r="GG154" s="160"/>
      <c r="GH154" s="160">
        <v>393.42495668172586</v>
      </c>
      <c r="GI154" s="160">
        <v>13.956622804454325</v>
      </c>
      <c r="GJ154" s="160">
        <v>-1.1631145076523182</v>
      </c>
      <c r="GK154" s="160">
        <v>4.930884838066893</v>
      </c>
      <c r="GL154" s="160">
        <v>557.85676683311658</v>
      </c>
      <c r="GM154" s="157"/>
      <c r="GN154" s="160"/>
      <c r="GO154" s="160"/>
      <c r="GP154" s="144"/>
    </row>
    <row r="155" spans="1:198" x14ac:dyDescent="0.25">
      <c r="A155" s="159" t="s">
        <v>38</v>
      </c>
      <c r="B155" s="158">
        <v>1.481606966690334E-3</v>
      </c>
      <c r="C155" s="158">
        <v>5.839391005948988E-3</v>
      </c>
      <c r="D155" s="158">
        <v>2.5018941656848348E-4</v>
      </c>
      <c r="E155" s="158">
        <v>4.2023570282722486E-3</v>
      </c>
      <c r="F155" s="158">
        <v>1.6489700007891916E-2</v>
      </c>
      <c r="G155" s="158">
        <v>5.6082866211422562E-3</v>
      </c>
      <c r="H155" s="158">
        <v>2.03310464740649E-3</v>
      </c>
      <c r="I155" s="158">
        <v>2.5893795673041279E-3</v>
      </c>
      <c r="J155" s="158">
        <v>2.3327848840987056E-4</v>
      </c>
      <c r="K155" s="158">
        <v>2.5904405054025352E-3</v>
      </c>
      <c r="L155" s="158">
        <v>6.1038714309563993E-4</v>
      </c>
      <c r="M155" s="158">
        <v>1.6116155657737695E-3</v>
      </c>
      <c r="N155" s="158">
        <v>9.4073146609974113E-3</v>
      </c>
      <c r="O155" s="158">
        <v>9.7549161373970737E-4</v>
      </c>
      <c r="P155" s="158">
        <v>1.9809661641434505E-2</v>
      </c>
      <c r="Q155" s="158">
        <v>1.9920644986368544E-2</v>
      </c>
      <c r="R155" s="158">
        <v>1.8186930855956142E-4</v>
      </c>
      <c r="S155" s="158">
        <v>1.8912771651136608E-2</v>
      </c>
      <c r="T155" s="158">
        <v>2.2411131370395718E-2</v>
      </c>
      <c r="U155" s="158">
        <v>1.0744545989235053E-2</v>
      </c>
      <c r="V155" s="158">
        <v>1.0366863641502397E-2</v>
      </c>
      <c r="W155" s="158">
        <v>1.0969503479867953E-2</v>
      </c>
      <c r="X155" s="158">
        <v>2.4508720299342573E-2</v>
      </c>
      <c r="Y155" s="158">
        <v>3.8343578482328616E-3</v>
      </c>
      <c r="Z155" s="158">
        <v>2.4959668449784971E-2</v>
      </c>
      <c r="AA155" s="158">
        <v>2.7441993626503423E-2</v>
      </c>
      <c r="AB155" s="158">
        <v>1.2719500690087936E-2</v>
      </c>
      <c r="AC155" s="158"/>
      <c r="AD155" s="158">
        <v>4.5848626488688801E-2</v>
      </c>
      <c r="AE155" s="158">
        <v>5.1956905289986262E-2</v>
      </c>
      <c r="AF155" s="158">
        <v>5.9544107988576817E-3</v>
      </c>
      <c r="AG155" s="158"/>
      <c r="AH155" s="158">
        <v>2.1073480506957339E-2</v>
      </c>
      <c r="AI155" s="158">
        <v>0.11962285988886798</v>
      </c>
      <c r="AJ155" s="158">
        <v>3.2480615142130971E-2</v>
      </c>
      <c r="AK155" s="158">
        <v>2.3138877921493828E-2</v>
      </c>
      <c r="AL155" s="158">
        <v>4.6802913323302289E-3</v>
      </c>
      <c r="AM155" s="158">
        <v>6.724604399420432E-3</v>
      </c>
      <c r="AN155" s="158">
        <v>3.5232317218885069E-2</v>
      </c>
      <c r="AO155" s="158">
        <v>0.13793954862371482</v>
      </c>
      <c r="AP155" s="158">
        <v>7.0656508016497255E-2</v>
      </c>
      <c r="AQ155" s="158">
        <v>2.2301895527421917E-2</v>
      </c>
      <c r="AR155" s="158">
        <v>3.0870940147782538E-4</v>
      </c>
      <c r="AS155" s="158">
        <v>6.3548296439040379E-3</v>
      </c>
      <c r="AT155" s="158">
        <v>5.7193466795136295E-2</v>
      </c>
      <c r="AU155" s="158">
        <v>0.10823855603028157</v>
      </c>
      <c r="AV155" s="158">
        <v>7.386271817674408E-3</v>
      </c>
      <c r="AW155" s="158">
        <v>2.9760793540865204E-2</v>
      </c>
      <c r="AX155" s="158">
        <v>3.3256491313388155E-2</v>
      </c>
      <c r="AY155" s="158">
        <v>0.15754021880522703</v>
      </c>
      <c r="AZ155" s="158">
        <v>3.0844817224042434E-2</v>
      </c>
      <c r="BA155" s="158">
        <v>5.2703738317683824E-2</v>
      </c>
      <c r="BB155" s="158">
        <v>6.371704000308856E-2</v>
      </c>
      <c r="BC155" s="158">
        <v>4.5938050871640815E-4</v>
      </c>
      <c r="BD155" s="158">
        <v>1.1285579296030819E-4</v>
      </c>
      <c r="BE155" s="158">
        <v>3.8059212582118598E-2</v>
      </c>
      <c r="BF155" s="158">
        <v>1.6737317248605707E-2</v>
      </c>
      <c r="BG155" s="158">
        <v>0.14143438798483107</v>
      </c>
      <c r="BH155" s="158">
        <v>2.3033021675102721E-2</v>
      </c>
      <c r="BI155" s="158">
        <v>2.2286909987973651E-2</v>
      </c>
      <c r="BJ155" s="158">
        <v>1.46468121610639E-2</v>
      </c>
      <c r="BK155" s="158">
        <v>4.8835589101921859E-2</v>
      </c>
      <c r="BL155" s="158">
        <v>7.9762760001200247E-3</v>
      </c>
      <c r="BM155" s="158">
        <v>7.8967001589393918E-2</v>
      </c>
      <c r="BN155" s="158">
        <v>1.7911349318831804</v>
      </c>
      <c r="BO155" s="158">
        <v>7.4047007405537671E-2</v>
      </c>
      <c r="BP155" s="158">
        <v>0.33963694057044075</v>
      </c>
      <c r="BQ155" s="158">
        <v>1.1378681936275923</v>
      </c>
      <c r="BR155" s="158">
        <v>6.2542093336631924E-2</v>
      </c>
      <c r="BS155" s="158">
        <v>5.7613846533751394E-2</v>
      </c>
      <c r="BT155" s="158"/>
      <c r="BU155" s="158">
        <v>0.25236995616472097</v>
      </c>
      <c r="BV155" s="158">
        <v>8.7249239234532011E-2</v>
      </c>
      <c r="BW155" s="158">
        <v>9.8183604796813234E-2</v>
      </c>
      <c r="BX155" s="158">
        <v>57.550973974760865</v>
      </c>
      <c r="BY155" s="158">
        <v>0.26273664469143199</v>
      </c>
      <c r="BZ155" s="158">
        <v>0.46136253719237519</v>
      </c>
      <c r="CA155" s="158"/>
      <c r="CB155" s="158"/>
      <c r="CC155" s="158"/>
      <c r="CD155" s="158"/>
      <c r="CE155" s="158"/>
      <c r="CF155" s="158"/>
      <c r="CG155" s="158"/>
      <c r="CH155" s="158"/>
      <c r="CI155" s="158"/>
      <c r="CJ155" s="158"/>
      <c r="CK155" s="158"/>
      <c r="CL155" s="158"/>
      <c r="CM155" s="158"/>
      <c r="CN155" s="158"/>
      <c r="CO155" s="158"/>
      <c r="CP155" s="158"/>
      <c r="CQ155" s="158"/>
      <c r="CR155" s="158"/>
      <c r="CS155" s="158"/>
      <c r="CT155" s="158"/>
      <c r="CU155" s="158"/>
      <c r="CV155" s="158"/>
      <c r="CW155" s="158"/>
      <c r="CX155" s="158"/>
      <c r="CY155" s="158"/>
      <c r="CZ155" s="158"/>
      <c r="DA155" s="158"/>
      <c r="DB155" s="158"/>
      <c r="DC155" s="158"/>
      <c r="DD155" s="158"/>
      <c r="DE155" s="158"/>
      <c r="DF155" s="158"/>
      <c r="DG155" s="158"/>
      <c r="DH155" s="158"/>
      <c r="DI155" s="158"/>
      <c r="DJ155" s="158"/>
      <c r="DK155" s="158"/>
      <c r="DL155" s="158"/>
      <c r="DM155" s="158"/>
      <c r="DN155" s="158"/>
      <c r="DO155" s="158"/>
      <c r="DP155" s="158"/>
      <c r="DQ155" s="158"/>
      <c r="DR155" s="158"/>
      <c r="DS155" s="158"/>
      <c r="DT155" s="158"/>
      <c r="DU155" s="158"/>
      <c r="DV155" s="158"/>
      <c r="DW155" s="158"/>
      <c r="DX155" s="158"/>
      <c r="DY155" s="158"/>
      <c r="DZ155" s="158"/>
      <c r="EA155" s="158"/>
      <c r="EB155" s="158"/>
      <c r="EC155" s="158"/>
      <c r="ED155" s="158"/>
      <c r="EE155" s="158"/>
      <c r="EF155" s="158"/>
      <c r="EG155" s="158"/>
      <c r="EH155" s="158"/>
      <c r="EI155" s="158"/>
      <c r="EJ155" s="158"/>
      <c r="EK155" s="158"/>
      <c r="EL155" s="158"/>
      <c r="EM155" s="158"/>
      <c r="EN155" s="158"/>
      <c r="EO155" s="158"/>
      <c r="EP155" s="158"/>
      <c r="EQ155" s="158"/>
      <c r="ER155" s="158"/>
      <c r="ES155" s="158"/>
      <c r="ET155" s="158"/>
      <c r="EU155" s="158"/>
      <c r="EV155" s="158"/>
      <c r="EW155" s="158"/>
      <c r="EX155" s="158"/>
      <c r="EY155" s="158"/>
      <c r="EZ155" s="158"/>
      <c r="FA155" s="158"/>
      <c r="FB155" s="158"/>
      <c r="FC155" s="158"/>
      <c r="FD155" s="158"/>
      <c r="FE155" s="158"/>
      <c r="FF155" s="158"/>
      <c r="FG155" s="158">
        <v>956.64895102725086</v>
      </c>
      <c r="FH155" s="158"/>
      <c r="FI155" s="158"/>
      <c r="FJ155" s="158"/>
      <c r="FK155" s="158"/>
      <c r="FL155" s="158"/>
      <c r="FM155" s="158"/>
      <c r="FN155" s="158"/>
      <c r="FO155" s="158"/>
      <c r="FP155" s="158"/>
      <c r="FQ155" s="158"/>
      <c r="FR155" s="158"/>
      <c r="FS155" s="158"/>
      <c r="FT155" s="158"/>
      <c r="FU155" s="158"/>
      <c r="FV155" s="158"/>
      <c r="FW155" s="158"/>
      <c r="FX155" s="158"/>
      <c r="FY155" s="158"/>
      <c r="FZ155" s="158"/>
      <c r="GA155" s="158"/>
      <c r="GB155" s="158"/>
      <c r="GC155" s="158"/>
      <c r="GD155" s="160"/>
      <c r="GE155" s="160"/>
      <c r="GF155" s="160"/>
      <c r="GG155" s="160"/>
      <c r="GH155" s="160"/>
      <c r="GI155" s="160"/>
      <c r="GJ155" s="160">
        <v>-0.15256876274342238</v>
      </c>
      <c r="GK155" s="160">
        <v>31.968274203497504</v>
      </c>
      <c r="GL155" s="160">
        <v>1052.4185438531047</v>
      </c>
      <c r="GM155" s="157"/>
      <c r="GN155" s="160"/>
      <c r="GO155" s="160"/>
      <c r="GP155" s="144"/>
    </row>
    <row r="156" spans="1:198" x14ac:dyDescent="0.25">
      <c r="A156" s="159" t="s">
        <v>388</v>
      </c>
      <c r="B156" s="158">
        <v>1.3303467711928935E-4</v>
      </c>
      <c r="C156" s="158">
        <v>5.2441262102328676E-4</v>
      </c>
      <c r="D156" s="158">
        <v>2.2467295061938936E-5</v>
      </c>
      <c r="E156" s="158">
        <v>3.7725681335472024E-4</v>
      </c>
      <c r="F156" s="158">
        <v>1.4804399087632056E-3</v>
      </c>
      <c r="G156" s="158">
        <v>5.0357495661631189E-4</v>
      </c>
      <c r="H156" s="158">
        <v>1.8257491123238208E-4</v>
      </c>
      <c r="I156" s="158">
        <v>2.3251168201862156E-4</v>
      </c>
      <c r="J156" s="158">
        <v>2.0945515827654781E-5</v>
      </c>
      <c r="K156" s="158">
        <v>2.3260767467548897E-4</v>
      </c>
      <c r="L156" s="158">
        <v>5.4809250526012645E-5</v>
      </c>
      <c r="M156" s="158">
        <v>1.4471080069595004E-4</v>
      </c>
      <c r="N156" s="158"/>
      <c r="O156" s="158"/>
      <c r="P156" s="158">
        <v>0.11129329819984979</v>
      </c>
      <c r="Q156" s="158">
        <v>3.4955366091404552E-2</v>
      </c>
      <c r="R156" s="158">
        <v>1.3226051279078379E-3</v>
      </c>
      <c r="S156" s="158">
        <v>0.20698719114036676</v>
      </c>
      <c r="T156" s="158">
        <v>7.5392719934216895E-2</v>
      </c>
      <c r="U156" s="158">
        <v>7.8137381919775081E-2</v>
      </c>
      <c r="V156" s="158">
        <v>7.0598050095934681E-3</v>
      </c>
      <c r="W156" s="158">
        <v>2.5454766176366927E-3</v>
      </c>
      <c r="X156" s="158">
        <v>4.1954125446012201E-2</v>
      </c>
      <c r="Y156" s="158"/>
      <c r="Z156" s="158">
        <v>2.6604367871316519E-2</v>
      </c>
      <c r="AA156" s="158">
        <v>1.3339811889590188E-2</v>
      </c>
      <c r="AB156" s="158"/>
      <c r="AC156" s="158"/>
      <c r="AD156" s="158">
        <v>9.8687918945987385E-2</v>
      </c>
      <c r="AE156" s="158">
        <v>1.4820090902497484E-2</v>
      </c>
      <c r="AF156" s="158">
        <v>2.4968839779096409E-3</v>
      </c>
      <c r="AG156" s="158"/>
      <c r="AH156" s="158">
        <v>1.6681912059021517E-2</v>
      </c>
      <c r="AI156" s="158">
        <v>0.10504871904449556</v>
      </c>
      <c r="AJ156" s="158">
        <v>3.6660554583092662E-2</v>
      </c>
      <c r="AK156" s="158">
        <v>3.2385373202871923E-2</v>
      </c>
      <c r="AL156" s="158">
        <v>7.0857762354001718E-3</v>
      </c>
      <c r="AM156" s="158">
        <v>1.0257194655370921E-2</v>
      </c>
      <c r="AN156" s="158">
        <v>7.88154687714403E-2</v>
      </c>
      <c r="AO156" s="158">
        <v>0.10223325924462448</v>
      </c>
      <c r="AP156" s="158">
        <v>0.20586363189609874</v>
      </c>
      <c r="AQ156" s="158">
        <v>7.0876549528456609E-2</v>
      </c>
      <c r="AR156" s="158">
        <v>7.1526561082102817E-4</v>
      </c>
      <c r="AS156" s="158">
        <v>1.4723850602383079E-2</v>
      </c>
      <c r="AT156" s="158">
        <v>0.13251465542144764</v>
      </c>
      <c r="AU156" s="158">
        <v>0.21385691011201641</v>
      </c>
      <c r="AV156" s="158">
        <v>2.5534557212828098E-2</v>
      </c>
      <c r="AW156" s="158">
        <v>0.21634050282373632</v>
      </c>
      <c r="AX156" s="158">
        <v>9.9838021578851757E-2</v>
      </c>
      <c r="AY156" s="158">
        <v>6.7980504976381972E-2</v>
      </c>
      <c r="AZ156" s="158">
        <v>2.3564264902341335E-2</v>
      </c>
      <c r="BA156" s="158">
        <v>0.13922295937256615</v>
      </c>
      <c r="BB156" s="158">
        <v>0.27854473102747884</v>
      </c>
      <c r="BC156" s="158">
        <v>1.9678111500938595E-3</v>
      </c>
      <c r="BD156" s="158">
        <v>4.8343123734288801E-4</v>
      </c>
      <c r="BE156" s="158">
        <v>0.1630299373055504</v>
      </c>
      <c r="BF156" s="158">
        <v>0.10923022738766518</v>
      </c>
      <c r="BG156" s="158">
        <v>0.28675170368148512</v>
      </c>
      <c r="BH156" s="158">
        <v>1.6293875098500214E-2</v>
      </c>
      <c r="BI156" s="158">
        <v>2.8033912673053153E-2</v>
      </c>
      <c r="BJ156" s="158">
        <v>7.4780547351221638E-2</v>
      </c>
      <c r="BK156" s="158">
        <v>0.34364504974670984</v>
      </c>
      <c r="BL156" s="158">
        <v>3.7171299657329564E-2</v>
      </c>
      <c r="BM156" s="158">
        <v>1.3231674035869656</v>
      </c>
      <c r="BN156" s="158">
        <v>4.6203408794591638</v>
      </c>
      <c r="BO156" s="158">
        <v>0.55995998254243939</v>
      </c>
      <c r="BP156" s="158">
        <v>1.4727013046674804</v>
      </c>
      <c r="BQ156" s="158">
        <v>4.9662553339204525</v>
      </c>
      <c r="BR156" s="158">
        <v>0.56677754521220391</v>
      </c>
      <c r="BS156" s="158">
        <v>0.52170418458194023</v>
      </c>
      <c r="BT156" s="158"/>
      <c r="BU156" s="158">
        <v>1.4305565808588123</v>
      </c>
      <c r="BV156" s="158">
        <v>0.56016506807100164</v>
      </c>
      <c r="BW156" s="158">
        <v>0.16572093607937613</v>
      </c>
      <c r="BX156" s="158">
        <v>10.804657313249562</v>
      </c>
      <c r="BY156" s="158">
        <v>2.2190694117200072</v>
      </c>
      <c r="BZ156" s="158">
        <v>17.826208149712944</v>
      </c>
      <c r="CA156" s="158"/>
      <c r="CB156" s="158"/>
      <c r="CC156" s="158"/>
      <c r="CD156" s="158"/>
      <c r="CE156" s="158"/>
      <c r="CF156" s="158"/>
      <c r="CG156" s="158"/>
      <c r="CH156" s="158"/>
      <c r="CI156" s="158"/>
      <c r="CJ156" s="158"/>
      <c r="CK156" s="158"/>
      <c r="CL156" s="158"/>
      <c r="CM156" s="158"/>
      <c r="CN156" s="158"/>
      <c r="CO156" s="158"/>
      <c r="CP156" s="158"/>
      <c r="CQ156" s="158"/>
      <c r="CR156" s="158"/>
      <c r="CS156" s="158"/>
      <c r="CT156" s="158"/>
      <c r="CU156" s="158"/>
      <c r="CV156" s="158"/>
      <c r="CW156" s="158"/>
      <c r="CX156" s="158"/>
      <c r="CY156" s="158"/>
      <c r="CZ156" s="158"/>
      <c r="DA156" s="158"/>
      <c r="DB156" s="158"/>
      <c r="DC156" s="158"/>
      <c r="DD156" s="158"/>
      <c r="DE156" s="158"/>
      <c r="DF156" s="158"/>
      <c r="DG156" s="158"/>
      <c r="DH156" s="158"/>
      <c r="DI156" s="158"/>
      <c r="DJ156" s="158"/>
      <c r="DK156" s="158"/>
      <c r="DL156" s="158"/>
      <c r="DM156" s="158"/>
      <c r="DN156" s="158"/>
      <c r="DO156" s="158"/>
      <c r="DP156" s="158"/>
      <c r="DQ156" s="158"/>
      <c r="DR156" s="158"/>
      <c r="DS156" s="158"/>
      <c r="DT156" s="158"/>
      <c r="DU156" s="158"/>
      <c r="DV156" s="158"/>
      <c r="DW156" s="158"/>
      <c r="DX156" s="158"/>
      <c r="DY156" s="158"/>
      <c r="DZ156" s="158"/>
      <c r="EA156" s="158"/>
      <c r="EB156" s="158"/>
      <c r="EC156" s="158"/>
      <c r="ED156" s="158"/>
      <c r="EE156" s="158"/>
      <c r="EF156" s="158"/>
      <c r="EG156" s="158"/>
      <c r="EH156" s="158"/>
      <c r="EI156" s="158"/>
      <c r="EJ156" s="158"/>
      <c r="EK156" s="158"/>
      <c r="EL156" s="158"/>
      <c r="EM156" s="158"/>
      <c r="EN156" s="158"/>
      <c r="EO156" s="158"/>
      <c r="EP156" s="158"/>
      <c r="EQ156" s="158"/>
      <c r="ER156" s="158"/>
      <c r="ES156" s="158"/>
      <c r="ET156" s="158"/>
      <c r="EU156" s="158"/>
      <c r="EV156" s="158"/>
      <c r="EW156" s="158"/>
      <c r="EX156" s="158"/>
      <c r="EY156" s="158"/>
      <c r="EZ156" s="158"/>
      <c r="FA156" s="158"/>
      <c r="FB156" s="158"/>
      <c r="FC156" s="158"/>
      <c r="FD156" s="158"/>
      <c r="FE156" s="158"/>
      <c r="FF156" s="158"/>
      <c r="FG156" s="158"/>
      <c r="FH156" s="158"/>
      <c r="FI156" s="158"/>
      <c r="FJ156" s="158"/>
      <c r="FK156" s="158"/>
      <c r="FL156" s="158"/>
      <c r="FM156" s="158"/>
      <c r="FN156" s="158"/>
      <c r="FO156" s="158"/>
      <c r="FP156" s="158"/>
      <c r="FQ156" s="158">
        <v>0.98319537152579495</v>
      </c>
      <c r="FR156" s="158">
        <v>1.8048962828159918</v>
      </c>
      <c r="FS156" s="158">
        <v>2.5111062744372341</v>
      </c>
      <c r="FT156" s="158">
        <v>3.0411767815157664</v>
      </c>
      <c r="FU156" s="158">
        <v>3.7852421162578125</v>
      </c>
      <c r="FV156" s="158">
        <v>4.7202509022385621</v>
      </c>
      <c r="FW156" s="158">
        <v>5.9333455827921355</v>
      </c>
      <c r="FX156" s="158">
        <v>9.4139886024394652</v>
      </c>
      <c r="FY156" s="158">
        <v>15.267876415201471</v>
      </c>
      <c r="FZ156" s="158">
        <v>43.264112485003636</v>
      </c>
      <c r="GA156" s="158"/>
      <c r="GB156" s="158"/>
      <c r="GC156" s="158"/>
      <c r="GD156" s="160"/>
      <c r="GE156" s="160"/>
      <c r="GF156" s="160"/>
      <c r="GG156" s="160"/>
      <c r="GH156" s="160"/>
      <c r="GI156" s="160"/>
      <c r="GJ156" s="160">
        <v>-0.45827881129762638</v>
      </c>
      <c r="GK156" s="160">
        <v>18.169571972267775</v>
      </c>
      <c r="GL156" s="160">
        <v>159.13340691619203</v>
      </c>
      <c r="GM156" s="157"/>
      <c r="GN156" s="160"/>
      <c r="GO156" s="160"/>
      <c r="GP156" s="144"/>
    </row>
    <row r="157" spans="1:198" x14ac:dyDescent="0.25">
      <c r="A157" s="159" t="s">
        <v>566</v>
      </c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8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58"/>
      <c r="BB157" s="158"/>
      <c r="BC157" s="158"/>
      <c r="BD157" s="158"/>
      <c r="BE157" s="158"/>
      <c r="BF157" s="158"/>
      <c r="BG157" s="158"/>
      <c r="BH157" s="158"/>
      <c r="BI157" s="158"/>
      <c r="BJ157" s="158"/>
      <c r="BK157" s="158"/>
      <c r="BL157" s="158"/>
      <c r="BM157" s="158"/>
      <c r="BN157" s="158"/>
      <c r="BO157" s="158"/>
      <c r="BP157" s="158"/>
      <c r="BQ157" s="158"/>
      <c r="BR157" s="158"/>
      <c r="BS157" s="158"/>
      <c r="BT157" s="158"/>
      <c r="BU157" s="158"/>
      <c r="BV157" s="158"/>
      <c r="BW157" s="158"/>
      <c r="BX157" s="158"/>
      <c r="BY157" s="158"/>
      <c r="BZ157" s="158"/>
      <c r="CA157" s="158"/>
      <c r="CB157" s="158"/>
      <c r="CC157" s="158"/>
      <c r="CD157" s="158"/>
      <c r="CE157" s="158"/>
      <c r="CF157" s="158"/>
      <c r="CG157" s="158"/>
      <c r="CH157" s="158"/>
      <c r="CI157" s="158"/>
      <c r="CJ157" s="158"/>
      <c r="CK157" s="158"/>
      <c r="CL157" s="158"/>
      <c r="CM157" s="158"/>
      <c r="CN157" s="158"/>
      <c r="CO157" s="158"/>
      <c r="CP157" s="158"/>
      <c r="CQ157" s="158"/>
      <c r="CR157" s="158"/>
      <c r="CS157" s="158"/>
      <c r="CT157" s="158"/>
      <c r="CU157" s="158"/>
      <c r="CV157" s="158"/>
      <c r="CW157" s="158"/>
      <c r="CX157" s="158"/>
      <c r="CY157" s="158"/>
      <c r="CZ157" s="158"/>
      <c r="DA157" s="158"/>
      <c r="DB157" s="158"/>
      <c r="DC157" s="158"/>
      <c r="DD157" s="158"/>
      <c r="DE157" s="158"/>
      <c r="DF157" s="158"/>
      <c r="DG157" s="158"/>
      <c r="DH157" s="158"/>
      <c r="DI157" s="158"/>
      <c r="DJ157" s="158"/>
      <c r="DK157" s="158"/>
      <c r="DL157" s="158"/>
      <c r="DM157" s="158"/>
      <c r="DN157" s="158"/>
      <c r="DO157" s="158"/>
      <c r="DP157" s="158"/>
      <c r="DQ157" s="158"/>
      <c r="DR157" s="158"/>
      <c r="DS157" s="158"/>
      <c r="DT157" s="158"/>
      <c r="DU157" s="158"/>
      <c r="DV157" s="158"/>
      <c r="DW157" s="158"/>
      <c r="DX157" s="158"/>
      <c r="DY157" s="158"/>
      <c r="DZ157" s="158"/>
      <c r="EA157" s="158"/>
      <c r="EB157" s="158"/>
      <c r="EC157" s="158"/>
      <c r="ED157" s="158"/>
      <c r="EE157" s="158"/>
      <c r="EF157" s="158"/>
      <c r="EG157" s="158"/>
      <c r="EH157" s="158"/>
      <c r="EI157" s="158"/>
      <c r="EJ157" s="158"/>
      <c r="EK157" s="158"/>
      <c r="EL157" s="158"/>
      <c r="EM157" s="158"/>
      <c r="EN157" s="158"/>
      <c r="EO157" s="158"/>
      <c r="EP157" s="158"/>
      <c r="EQ157" s="158"/>
      <c r="ER157" s="158"/>
      <c r="ES157" s="158"/>
      <c r="ET157" s="158"/>
      <c r="EU157" s="158"/>
      <c r="EV157" s="158"/>
      <c r="EW157" s="158"/>
      <c r="EX157" s="158"/>
      <c r="EY157" s="158"/>
      <c r="EZ157" s="158"/>
      <c r="FA157" s="158"/>
      <c r="FB157" s="158"/>
      <c r="FC157" s="158"/>
      <c r="FD157" s="158"/>
      <c r="FE157" s="158"/>
      <c r="FF157" s="158"/>
      <c r="FG157" s="158"/>
      <c r="FH157" s="158"/>
      <c r="FI157" s="158"/>
      <c r="FJ157" s="158"/>
      <c r="FK157" s="158"/>
      <c r="FL157" s="158"/>
      <c r="FM157" s="158"/>
      <c r="FN157" s="158"/>
      <c r="FO157" s="158"/>
      <c r="FP157" s="158"/>
      <c r="FQ157" s="158">
        <v>5.6845972889819931</v>
      </c>
      <c r="FR157" s="158">
        <v>7.6357202822413104</v>
      </c>
      <c r="FS157" s="158">
        <v>9.9073878235546715</v>
      </c>
      <c r="FT157" s="158">
        <v>11.563134417795863</v>
      </c>
      <c r="FU157" s="158">
        <v>12.449690107208461</v>
      </c>
      <c r="FV157" s="158">
        <v>16.457365450774731</v>
      </c>
      <c r="FW157" s="158">
        <v>16.234505428233373</v>
      </c>
      <c r="FX157" s="158">
        <v>15.94878709226326</v>
      </c>
      <c r="FY157" s="158">
        <v>13.04928603606121</v>
      </c>
      <c r="FZ157" s="158">
        <v>15.665245990610032</v>
      </c>
      <c r="GA157" s="158"/>
      <c r="GB157" s="158"/>
      <c r="GC157" s="158"/>
      <c r="GD157" s="160"/>
      <c r="GE157" s="160"/>
      <c r="GF157" s="160"/>
      <c r="GG157" s="160"/>
      <c r="GH157" s="160"/>
      <c r="GI157" s="160"/>
      <c r="GJ157" s="160">
        <v>-0.52060283397911933</v>
      </c>
      <c r="GK157" s="160">
        <v>21.513973907966495</v>
      </c>
      <c r="GL157" s="160">
        <v>145.58909099171225</v>
      </c>
      <c r="GM157" s="157"/>
      <c r="GN157" s="160"/>
      <c r="GO157" s="160"/>
      <c r="GP157" s="144"/>
    </row>
    <row r="158" spans="1:198" x14ac:dyDescent="0.25">
      <c r="A158" s="159" t="s">
        <v>567</v>
      </c>
      <c r="B158" s="158">
        <v>0.22107006850876235</v>
      </c>
      <c r="C158" s="158">
        <v>1.047005633767631</v>
      </c>
      <c r="D158" s="158">
        <v>5.7632703357627074E-2</v>
      </c>
      <c r="E158" s="158">
        <v>1.1674734661714841</v>
      </c>
      <c r="F158" s="158">
        <v>2.3307326689223511</v>
      </c>
      <c r="G158" s="158">
        <v>2.4346912118622412E-2</v>
      </c>
      <c r="H158" s="158">
        <v>0.39606628374098429</v>
      </c>
      <c r="I158" s="158">
        <v>0.80143561460647361</v>
      </c>
      <c r="J158" s="158">
        <v>4.4171044723808152E-2</v>
      </c>
      <c r="K158" s="158">
        <v>0.31771291748793107</v>
      </c>
      <c r="L158" s="158">
        <v>0.30849168122141291</v>
      </c>
      <c r="M158" s="158">
        <v>0.94062633871617951</v>
      </c>
      <c r="N158" s="158">
        <v>1.368074641497234</v>
      </c>
      <c r="O158" s="158">
        <v>0.16387139868801945</v>
      </c>
      <c r="P158" s="158">
        <v>4.1114212294568917</v>
      </c>
      <c r="Q158" s="158">
        <v>1.2466558787634991</v>
      </c>
      <c r="R158" s="158">
        <v>0.21146669102030458</v>
      </c>
      <c r="S158" s="158">
        <v>4.4444567133887878</v>
      </c>
      <c r="T158" s="158">
        <v>2.8622673702802448</v>
      </c>
      <c r="U158" s="158">
        <v>2.1760915662178655</v>
      </c>
      <c r="V158" s="158">
        <v>0.20708970525329412</v>
      </c>
      <c r="W158" s="158">
        <v>0.35237164938337806</v>
      </c>
      <c r="X158" s="158">
        <v>0.97287720351127027</v>
      </c>
      <c r="Y158" s="158">
        <v>0.31038929754694544</v>
      </c>
      <c r="Z158" s="158">
        <v>0.62790863958273668</v>
      </c>
      <c r="AA158" s="158">
        <v>1.2140076346887989</v>
      </c>
      <c r="AB158" s="158">
        <v>0.75092267804566804</v>
      </c>
      <c r="AC158" s="158">
        <v>6.0181652820297166E-2</v>
      </c>
      <c r="AD158" s="158">
        <v>2.9141107353242481</v>
      </c>
      <c r="AE158" s="158">
        <v>0.72658854364018133</v>
      </c>
      <c r="AF158" s="158">
        <v>0.21501298562980128</v>
      </c>
      <c r="AG158" s="158">
        <v>6.0917025548327682E-2</v>
      </c>
      <c r="AH158" s="158">
        <v>0.37978210984104099</v>
      </c>
      <c r="AI158" s="158">
        <v>1.3784419312928864</v>
      </c>
      <c r="AJ158" s="158">
        <v>0.63190316812015279</v>
      </c>
      <c r="AK158" s="158">
        <v>0.47742906852535899</v>
      </c>
      <c r="AL158" s="158">
        <v>5.3456794427300648E-2</v>
      </c>
      <c r="AM158" s="158">
        <v>0.16590158039600603</v>
      </c>
      <c r="AN158" s="158">
        <v>1.7590376691722298</v>
      </c>
      <c r="AO158" s="158">
        <v>2.298902889598466</v>
      </c>
      <c r="AP158" s="158">
        <v>1.3701493189801448</v>
      </c>
      <c r="AQ158" s="158">
        <v>2.1721305381038922</v>
      </c>
      <c r="AR158" s="158">
        <v>0.12652386153268572</v>
      </c>
      <c r="AS158" s="158">
        <v>2.6045127944925093</v>
      </c>
      <c r="AT158" s="158">
        <v>23.440615150432567</v>
      </c>
      <c r="AU158" s="158">
        <v>12.529068076634744</v>
      </c>
      <c r="AV158" s="158">
        <v>0.94293664083406648</v>
      </c>
      <c r="AW158" s="158">
        <v>1.1010328747095679</v>
      </c>
      <c r="AX158" s="158">
        <v>3.8181219284845063</v>
      </c>
      <c r="AY158" s="158">
        <v>32.03114037113491</v>
      </c>
      <c r="AZ158" s="158">
        <v>0.24052339673796119</v>
      </c>
      <c r="BA158" s="158">
        <v>0.94558689688481012</v>
      </c>
      <c r="BB158" s="158">
        <v>1.283674665322259</v>
      </c>
      <c r="BC158" s="158">
        <v>2.4667344921402046E-2</v>
      </c>
      <c r="BD158" s="158">
        <v>6.0600149952135434E-3</v>
      </c>
      <c r="BE158" s="158">
        <v>2.02293906418888</v>
      </c>
      <c r="BF158" s="158">
        <v>0.45928193358236885</v>
      </c>
      <c r="BG158" s="158">
        <v>1.7094764980993915</v>
      </c>
      <c r="BH158" s="158">
        <v>0.17217485539269695</v>
      </c>
      <c r="BI158" s="158">
        <v>0.74587972930135327</v>
      </c>
      <c r="BJ158" s="158">
        <v>0.48083855789957664</v>
      </c>
      <c r="BK158" s="158">
        <v>1.4527284898469452</v>
      </c>
      <c r="BL158" s="158">
        <v>0.95878187575705631</v>
      </c>
      <c r="BM158" s="158">
        <v>25.828824983206477</v>
      </c>
      <c r="BN158" s="158">
        <v>46.558764583544928</v>
      </c>
      <c r="BO158" s="158">
        <v>2.6164776214128564</v>
      </c>
      <c r="BP158" s="158">
        <v>3.2973458318427138</v>
      </c>
      <c r="BQ158" s="158">
        <v>11.145755757702902</v>
      </c>
      <c r="BR158" s="158">
        <v>0.66024637442597733</v>
      </c>
      <c r="BS158" s="158">
        <v>0.60767973227613459</v>
      </c>
      <c r="BT158" s="158"/>
      <c r="BU158" s="158">
        <v>20.592786725655312</v>
      </c>
      <c r="BV158" s="158">
        <v>5.7857839097378116</v>
      </c>
      <c r="BW158" s="158">
        <v>3.3999960589616149</v>
      </c>
      <c r="BX158" s="158">
        <v>60.360117201238566</v>
      </c>
      <c r="BY158" s="158">
        <v>29.826130466184541</v>
      </c>
      <c r="BZ158" s="158">
        <v>18.326868550667957</v>
      </c>
      <c r="CA158" s="158"/>
      <c r="CB158" s="158"/>
      <c r="CC158" s="158"/>
      <c r="CD158" s="158"/>
      <c r="CE158" s="158"/>
      <c r="CF158" s="158"/>
      <c r="CG158" s="158"/>
      <c r="CH158" s="158"/>
      <c r="CI158" s="158"/>
      <c r="CJ158" s="158"/>
      <c r="CK158" s="158"/>
      <c r="CL158" s="158"/>
      <c r="CM158" s="158"/>
      <c r="CN158" s="158"/>
      <c r="CO158" s="158"/>
      <c r="CP158" s="158"/>
      <c r="CQ158" s="158"/>
      <c r="CR158" s="158"/>
      <c r="CS158" s="158"/>
      <c r="CT158" s="158"/>
      <c r="CU158" s="158"/>
      <c r="CV158" s="158"/>
      <c r="CW158" s="158"/>
      <c r="CX158" s="158"/>
      <c r="CY158" s="158"/>
      <c r="CZ158" s="158"/>
      <c r="DA158" s="158"/>
      <c r="DB158" s="158"/>
      <c r="DC158" s="158"/>
      <c r="DD158" s="158"/>
      <c r="DE158" s="158"/>
      <c r="DF158" s="158"/>
      <c r="DG158" s="158"/>
      <c r="DH158" s="158"/>
      <c r="DI158" s="158"/>
      <c r="DJ158" s="158"/>
      <c r="DK158" s="158"/>
      <c r="DL158" s="158"/>
      <c r="DM158" s="158"/>
      <c r="DN158" s="158"/>
      <c r="DO158" s="158"/>
      <c r="DP158" s="158"/>
      <c r="DQ158" s="158"/>
      <c r="DR158" s="158"/>
      <c r="DS158" s="158"/>
      <c r="DT158" s="158"/>
      <c r="DU158" s="158"/>
      <c r="DV158" s="158"/>
      <c r="DW158" s="158"/>
      <c r="DX158" s="158"/>
      <c r="DY158" s="158"/>
      <c r="DZ158" s="158"/>
      <c r="EA158" s="158"/>
      <c r="EB158" s="158"/>
      <c r="EC158" s="158"/>
      <c r="ED158" s="158"/>
      <c r="EE158" s="158"/>
      <c r="EF158" s="158"/>
      <c r="EG158" s="158"/>
      <c r="EH158" s="158"/>
      <c r="EI158" s="158"/>
      <c r="EJ158" s="158"/>
      <c r="EK158" s="158"/>
      <c r="EL158" s="158"/>
      <c r="EM158" s="158"/>
      <c r="EN158" s="158"/>
      <c r="EO158" s="158"/>
      <c r="EP158" s="158"/>
      <c r="EQ158" s="158"/>
      <c r="ER158" s="158"/>
      <c r="ES158" s="158"/>
      <c r="ET158" s="158"/>
      <c r="EU158" s="158"/>
      <c r="EV158" s="158"/>
      <c r="EW158" s="158"/>
      <c r="EX158" s="158"/>
      <c r="EY158" s="158"/>
      <c r="EZ158" s="158"/>
      <c r="FA158" s="158"/>
      <c r="FB158" s="158"/>
      <c r="FC158" s="158"/>
      <c r="FD158" s="158"/>
      <c r="FE158" s="158"/>
      <c r="FF158" s="158"/>
      <c r="FG158" s="158">
        <v>86.606920446353612</v>
      </c>
      <c r="FH158" s="158"/>
      <c r="FI158" s="158"/>
      <c r="FJ158" s="158"/>
      <c r="FK158" s="158"/>
      <c r="FL158" s="158"/>
      <c r="FM158" s="158"/>
      <c r="FN158" s="158"/>
      <c r="FO158" s="158"/>
      <c r="FP158" s="158"/>
      <c r="FQ158" s="158">
        <v>3.0935746881948014</v>
      </c>
      <c r="FR158" s="158">
        <v>2.5778647584621703</v>
      </c>
      <c r="FS158" s="158">
        <v>1.3494711748012074</v>
      </c>
      <c r="FT158" s="158">
        <v>13.048149237875574</v>
      </c>
      <c r="FU158" s="158">
        <v>3.939042804845224</v>
      </c>
      <c r="FV158" s="158">
        <v>24.662682496224598</v>
      </c>
      <c r="FW158" s="158">
        <v>28.336876963940476</v>
      </c>
      <c r="FX158" s="158">
        <v>4.4137717114644142</v>
      </c>
      <c r="FY158" s="158">
        <v>11.271056366518399</v>
      </c>
      <c r="FZ158" s="158">
        <v>16.272702120339016</v>
      </c>
      <c r="GA158" s="158"/>
      <c r="GB158" s="158"/>
      <c r="GC158" s="158"/>
      <c r="GD158" s="160"/>
      <c r="GE158" s="160"/>
      <c r="GF158" s="160"/>
      <c r="GG158" s="160"/>
      <c r="GH158" s="160"/>
      <c r="GI158" s="160"/>
      <c r="GJ158" s="160">
        <v>0.47036369410628176</v>
      </c>
      <c r="GK158" s="160">
        <v>62.148730387822042</v>
      </c>
      <c r="GL158" s="160">
        <v>617.63513331107958</v>
      </c>
      <c r="GM158" s="157"/>
      <c r="GN158" s="160"/>
      <c r="GO158" s="160"/>
      <c r="GP158" s="144"/>
    </row>
    <row r="159" spans="1:198" x14ac:dyDescent="0.25">
      <c r="A159" s="159" t="s">
        <v>569</v>
      </c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8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58"/>
      <c r="BB159" s="158"/>
      <c r="BC159" s="158"/>
      <c r="BD159" s="158"/>
      <c r="BE159" s="158"/>
      <c r="BF159" s="158"/>
      <c r="BG159" s="158"/>
      <c r="BH159" s="158"/>
      <c r="BI159" s="158"/>
      <c r="BJ159" s="158"/>
      <c r="BK159" s="158"/>
      <c r="BL159" s="158"/>
      <c r="BM159" s="158"/>
      <c r="BN159" s="158"/>
      <c r="BO159" s="158"/>
      <c r="BP159" s="158"/>
      <c r="BQ159" s="158"/>
      <c r="BR159" s="158"/>
      <c r="BS159" s="158"/>
      <c r="BT159" s="158"/>
      <c r="BU159" s="158"/>
      <c r="BV159" s="158"/>
      <c r="BW159" s="158"/>
      <c r="BX159" s="158"/>
      <c r="BY159" s="158"/>
      <c r="BZ159" s="158"/>
      <c r="CA159" s="158"/>
      <c r="CB159" s="158"/>
      <c r="CC159" s="158"/>
      <c r="CD159" s="158"/>
      <c r="CE159" s="158"/>
      <c r="CF159" s="158"/>
      <c r="CG159" s="158"/>
      <c r="CH159" s="158"/>
      <c r="CI159" s="158"/>
      <c r="CJ159" s="158"/>
      <c r="CK159" s="158"/>
      <c r="CL159" s="158"/>
      <c r="CM159" s="158"/>
      <c r="CN159" s="158"/>
      <c r="CO159" s="158"/>
      <c r="CP159" s="158"/>
      <c r="CQ159" s="158"/>
      <c r="CR159" s="158"/>
      <c r="CS159" s="158"/>
      <c r="CT159" s="158"/>
      <c r="CU159" s="158"/>
      <c r="CV159" s="158"/>
      <c r="CW159" s="158"/>
      <c r="CX159" s="158"/>
      <c r="CY159" s="158"/>
      <c r="CZ159" s="158"/>
      <c r="DA159" s="158"/>
      <c r="DB159" s="158"/>
      <c r="DC159" s="158"/>
      <c r="DD159" s="158"/>
      <c r="DE159" s="158"/>
      <c r="DF159" s="158"/>
      <c r="DG159" s="158"/>
      <c r="DH159" s="158"/>
      <c r="DI159" s="158"/>
      <c r="DJ159" s="158"/>
      <c r="DK159" s="158"/>
      <c r="DL159" s="158"/>
      <c r="DM159" s="158"/>
      <c r="DN159" s="158"/>
      <c r="DO159" s="158"/>
      <c r="DP159" s="158"/>
      <c r="DQ159" s="158"/>
      <c r="DR159" s="158"/>
      <c r="DS159" s="158"/>
      <c r="DT159" s="158"/>
      <c r="DU159" s="158"/>
      <c r="DV159" s="158"/>
      <c r="DW159" s="158"/>
      <c r="DX159" s="158"/>
      <c r="DY159" s="158"/>
      <c r="DZ159" s="158"/>
      <c r="EA159" s="158"/>
      <c r="EB159" s="158"/>
      <c r="EC159" s="158"/>
      <c r="ED159" s="158"/>
      <c r="EE159" s="158"/>
      <c r="EF159" s="158"/>
      <c r="EG159" s="158"/>
      <c r="EH159" s="158"/>
      <c r="EI159" s="158"/>
      <c r="EJ159" s="158"/>
      <c r="EK159" s="158"/>
      <c r="EL159" s="158"/>
      <c r="EM159" s="158"/>
      <c r="EN159" s="158"/>
      <c r="EO159" s="158"/>
      <c r="EP159" s="158"/>
      <c r="EQ159" s="158"/>
      <c r="ER159" s="158"/>
      <c r="ES159" s="158"/>
      <c r="ET159" s="158"/>
      <c r="EU159" s="158"/>
      <c r="EV159" s="158"/>
      <c r="EW159" s="158"/>
      <c r="EX159" s="158"/>
      <c r="EY159" s="158"/>
      <c r="EZ159" s="158"/>
      <c r="FA159" s="158"/>
      <c r="FB159" s="158"/>
      <c r="FC159" s="158"/>
      <c r="FD159" s="158"/>
      <c r="FE159" s="158"/>
      <c r="FF159" s="158"/>
      <c r="FG159" s="158"/>
      <c r="FH159" s="158"/>
      <c r="FI159" s="158"/>
      <c r="FJ159" s="158"/>
      <c r="FK159" s="158"/>
      <c r="FL159" s="158"/>
      <c r="FM159" s="158"/>
      <c r="FN159" s="158"/>
      <c r="FO159" s="158"/>
      <c r="FP159" s="158"/>
      <c r="FQ159" s="158">
        <v>1.4239932191914209</v>
      </c>
      <c r="FR159" s="158">
        <v>1.9342314788540631</v>
      </c>
      <c r="FS159" s="158">
        <v>2.54585799096012</v>
      </c>
      <c r="FT159" s="158">
        <v>3.0014760255082407</v>
      </c>
      <c r="FU159" s="158">
        <v>3.2516155882155089</v>
      </c>
      <c r="FV159" s="158">
        <v>4.391825810179947</v>
      </c>
      <c r="FW159" s="158">
        <v>4.3244417149307308</v>
      </c>
      <c r="FX159" s="158">
        <v>4.2397187008143504</v>
      </c>
      <c r="FY159" s="158">
        <v>3.3994469145328043</v>
      </c>
      <c r="FZ159" s="158">
        <v>4.1372075343247037</v>
      </c>
      <c r="GA159" s="158"/>
      <c r="GB159" s="158"/>
      <c r="GC159" s="158"/>
      <c r="GD159" s="160"/>
      <c r="GE159" s="160"/>
      <c r="GF159" s="160"/>
      <c r="GG159" s="160"/>
      <c r="GH159" s="160"/>
      <c r="GI159" s="160"/>
      <c r="GJ159" s="160">
        <v>-0.1258178487884222</v>
      </c>
      <c r="GK159" s="160">
        <v>5.8576518302164331</v>
      </c>
      <c r="GL159" s="160">
        <v>38.381648958939898</v>
      </c>
      <c r="GM159" s="157"/>
      <c r="GN159" s="160"/>
      <c r="GO159" s="160"/>
      <c r="GP159" s="144"/>
    </row>
    <row r="160" spans="1:198" x14ac:dyDescent="0.25">
      <c r="A160" s="159" t="s">
        <v>570</v>
      </c>
      <c r="B160" s="158">
        <v>8.3843565598939497E-3</v>
      </c>
      <c r="C160" s="158">
        <v>3.975095868744194E-2</v>
      </c>
      <c r="D160" s="158">
        <v>2.1842798271822002E-3</v>
      </c>
      <c r="E160" s="158">
        <v>4.4252548476618726E-2</v>
      </c>
      <c r="F160" s="158">
        <v>8.8609957540093348E-2</v>
      </c>
      <c r="G160" s="158">
        <v>9.2325180479736226E-4</v>
      </c>
      <c r="H160" s="158">
        <v>1.501750833602355E-2</v>
      </c>
      <c r="I160" s="158">
        <v>3.0308437049897521E-2</v>
      </c>
      <c r="J160" s="158">
        <v>1.6743105273903463E-3</v>
      </c>
      <c r="K160" s="158">
        <v>1.2042092605873017E-2</v>
      </c>
      <c r="L160" s="158">
        <v>1.1702795331198468E-2</v>
      </c>
      <c r="M160" s="158">
        <v>3.5747353248276902E-2</v>
      </c>
      <c r="N160" s="158">
        <v>5.1898263913089028E-2</v>
      </c>
      <c r="O160" s="158">
        <v>6.2162296615904415E-3</v>
      </c>
      <c r="P160" s="158">
        <v>0.21568630275128214</v>
      </c>
      <c r="Q160" s="158">
        <v>2.8849148450381727E-2</v>
      </c>
      <c r="R160" s="158"/>
      <c r="S160" s="158"/>
      <c r="T160" s="158">
        <v>0.25462802916562438</v>
      </c>
      <c r="U160" s="158">
        <v>9.1759576735802928E-2</v>
      </c>
      <c r="V160" s="158">
        <v>1.7047990776855811E-2</v>
      </c>
      <c r="W160" s="158">
        <v>1.9915766738795231E-2</v>
      </c>
      <c r="X160" s="158">
        <v>6.4527621513190581E-2</v>
      </c>
      <c r="Y160" s="158">
        <v>6.5146265352907032E-3</v>
      </c>
      <c r="Z160" s="158">
        <v>6.6149988557367478E-2</v>
      </c>
      <c r="AA160" s="158">
        <v>0.1168641341005173</v>
      </c>
      <c r="AB160" s="158">
        <v>2.8508609091962098E-2</v>
      </c>
      <c r="AC160" s="158">
        <v>3.9146943248515101E-3</v>
      </c>
      <c r="AD160" s="158">
        <v>0.16186577510601743</v>
      </c>
      <c r="AE160" s="158">
        <v>4.0185671402055985E-2</v>
      </c>
      <c r="AF160" s="158">
        <v>2.0520086508678988E-2</v>
      </c>
      <c r="AG160" s="158">
        <v>4.9252716416043132E-3</v>
      </c>
      <c r="AH160" s="158">
        <v>4.1434479450710104E-2</v>
      </c>
      <c r="AI160" s="158">
        <v>0.16186678286766887</v>
      </c>
      <c r="AJ160" s="158">
        <v>7.9407208856257044E-2</v>
      </c>
      <c r="AK160" s="158">
        <v>7.2803856638534628E-2</v>
      </c>
      <c r="AL160" s="158">
        <v>6.9264426889097033E-3</v>
      </c>
      <c r="AM160" s="158">
        <v>1.925320723625968E-2</v>
      </c>
      <c r="AN160" s="158">
        <v>0.1243076763882823</v>
      </c>
      <c r="AO160" s="158">
        <v>0.11042365249621304</v>
      </c>
      <c r="AP160" s="158">
        <v>0.21771703635393228</v>
      </c>
      <c r="AQ160" s="158">
        <v>3.4203581755033276E-2</v>
      </c>
      <c r="AR160" s="158">
        <v>6.5730006255856205E-4</v>
      </c>
      <c r="AS160" s="158">
        <v>1.3530621038721963E-2</v>
      </c>
      <c r="AT160" s="158">
        <v>0.12177558934849758</v>
      </c>
      <c r="AU160" s="158">
        <v>0.39842429751809211</v>
      </c>
      <c r="AV160" s="158">
        <v>3.1750063939138359E-2</v>
      </c>
      <c r="AW160" s="158">
        <v>7.7293233671022935E-2</v>
      </c>
      <c r="AX160" s="158">
        <v>0.13179132066327254</v>
      </c>
      <c r="AY160" s="158">
        <v>0.38115424923047259</v>
      </c>
      <c r="AZ160" s="158">
        <v>3.4153544211084512E-2</v>
      </c>
      <c r="BA160" s="158">
        <v>0.13425062233894164</v>
      </c>
      <c r="BB160" s="158">
        <v>0.21077866376571178</v>
      </c>
      <c r="BC160" s="158">
        <v>9.1686525062175024E-4</v>
      </c>
      <c r="BD160" s="158">
        <v>2.2524585378207071E-4</v>
      </c>
      <c r="BE160" s="158">
        <v>7.618847445571332E-2</v>
      </c>
      <c r="BF160" s="158">
        <v>9.5485577550285555E-2</v>
      </c>
      <c r="BG160" s="158">
        <v>0.22846116911137171</v>
      </c>
      <c r="BH160" s="158">
        <v>3.7091392777444332E-2</v>
      </c>
      <c r="BI160" s="158">
        <v>4.6010401058743232E-2</v>
      </c>
      <c r="BJ160" s="158">
        <v>3.789838686571273E-2</v>
      </c>
      <c r="BK160" s="158">
        <v>5.8768595544431361E-2</v>
      </c>
      <c r="BL160" s="158">
        <v>0.11676430466790284</v>
      </c>
      <c r="BM160" s="158">
        <v>0.24117597419249792</v>
      </c>
      <c r="BN160" s="158">
        <v>3.1048664595585871</v>
      </c>
      <c r="BO160" s="158">
        <v>0.52347255482811672</v>
      </c>
      <c r="BP160" s="158">
        <v>0.71596998542212598</v>
      </c>
      <c r="BQ160" s="158">
        <v>2.5564997437686654</v>
      </c>
      <c r="BR160" s="158">
        <v>0.1569322264212637</v>
      </c>
      <c r="BS160" s="158">
        <v>0.14447775224792739</v>
      </c>
      <c r="BT160" s="158"/>
      <c r="BU160" s="158">
        <v>0.67936975594045923</v>
      </c>
      <c r="BV160" s="158">
        <v>0.38282837169543693</v>
      </c>
      <c r="BW160" s="158">
        <v>0.16115009117058274</v>
      </c>
      <c r="BX160" s="158">
        <v>4.4518815349292851</v>
      </c>
      <c r="BY160" s="158">
        <v>2.3509129029916567</v>
      </c>
      <c r="BZ160" s="158">
        <v>0.56672878465806953</v>
      </c>
      <c r="CA160" s="158"/>
      <c r="CB160" s="158"/>
      <c r="CC160" s="158"/>
      <c r="CD160" s="158"/>
      <c r="CE160" s="158"/>
      <c r="CF160" s="158"/>
      <c r="CG160" s="158"/>
      <c r="CH160" s="158"/>
      <c r="CI160" s="158"/>
      <c r="CJ160" s="158"/>
      <c r="CK160" s="158"/>
      <c r="CL160" s="158"/>
      <c r="CM160" s="158"/>
      <c r="CN160" s="158"/>
      <c r="CO160" s="158"/>
      <c r="CP160" s="158"/>
      <c r="CQ160" s="158"/>
      <c r="CR160" s="158"/>
      <c r="CS160" s="158"/>
      <c r="CT160" s="158"/>
      <c r="CU160" s="158"/>
      <c r="CV160" s="158"/>
      <c r="CW160" s="158"/>
      <c r="CX160" s="158"/>
      <c r="CY160" s="158"/>
      <c r="CZ160" s="158"/>
      <c r="DA160" s="158"/>
      <c r="DB160" s="158"/>
      <c r="DC160" s="158"/>
      <c r="DD160" s="158"/>
      <c r="DE160" s="158"/>
      <c r="DF160" s="158"/>
      <c r="DG160" s="158"/>
      <c r="DH160" s="158"/>
      <c r="DI160" s="158"/>
      <c r="DJ160" s="158"/>
      <c r="DK160" s="158"/>
      <c r="DL160" s="158"/>
      <c r="DM160" s="158"/>
      <c r="DN160" s="158"/>
      <c r="DO160" s="158"/>
      <c r="DP160" s="158"/>
      <c r="DQ160" s="158"/>
      <c r="DR160" s="158"/>
      <c r="DS160" s="158"/>
      <c r="DT160" s="158"/>
      <c r="DU160" s="158"/>
      <c r="DV160" s="158"/>
      <c r="DW160" s="158"/>
      <c r="DX160" s="158"/>
      <c r="DY160" s="158"/>
      <c r="DZ160" s="158"/>
      <c r="EA160" s="158"/>
      <c r="EB160" s="158"/>
      <c r="EC160" s="158"/>
      <c r="ED160" s="158"/>
      <c r="EE160" s="158"/>
      <c r="EF160" s="158"/>
      <c r="EG160" s="158"/>
      <c r="EH160" s="158"/>
      <c r="EI160" s="158"/>
      <c r="EJ160" s="158"/>
      <c r="EK160" s="158"/>
      <c r="EL160" s="158"/>
      <c r="EM160" s="158"/>
      <c r="EN160" s="158"/>
      <c r="EO160" s="158"/>
      <c r="EP160" s="158"/>
      <c r="EQ160" s="158"/>
      <c r="ER160" s="158"/>
      <c r="ES160" s="158"/>
      <c r="ET160" s="158"/>
      <c r="EU160" s="158"/>
      <c r="EV160" s="158"/>
      <c r="EW160" s="158"/>
      <c r="EX160" s="158"/>
      <c r="EY160" s="158"/>
      <c r="EZ160" s="158"/>
      <c r="FA160" s="158"/>
      <c r="FB160" s="158"/>
      <c r="FC160" s="158"/>
      <c r="FD160" s="158"/>
      <c r="FE160" s="158"/>
      <c r="FF160" s="158"/>
      <c r="FG160" s="158">
        <v>4.1637952587478315</v>
      </c>
      <c r="FH160" s="158"/>
      <c r="FI160" s="158"/>
      <c r="FJ160" s="158"/>
      <c r="FK160" s="158"/>
      <c r="FL160" s="158"/>
      <c r="FM160" s="158"/>
      <c r="FN160" s="158"/>
      <c r="FO160" s="158"/>
      <c r="FP160" s="158"/>
      <c r="FQ160" s="158">
        <v>0.13791830486445697</v>
      </c>
      <c r="FR160" s="158">
        <v>0.13082258996267204</v>
      </c>
      <c r="FS160" s="158">
        <v>0.10951384415278782</v>
      </c>
      <c r="FT160" s="158">
        <v>0.60517807111537791</v>
      </c>
      <c r="FU160" s="158">
        <v>0.24826874963506299</v>
      </c>
      <c r="FV160" s="158">
        <v>1.0704983868200231</v>
      </c>
      <c r="FW160" s="158">
        <v>1.2589826883810615</v>
      </c>
      <c r="FX160" s="158">
        <v>0.32262951327641076</v>
      </c>
      <c r="FY160" s="158">
        <v>0.21572537298349406</v>
      </c>
      <c r="FZ160" s="158">
        <v>0.27419175772347426</v>
      </c>
      <c r="GA160" s="158"/>
      <c r="GB160" s="158"/>
      <c r="GC160" s="158"/>
      <c r="GD160" s="160"/>
      <c r="GE160" s="160"/>
      <c r="GF160" s="160"/>
      <c r="GG160" s="160"/>
      <c r="GH160" s="160"/>
      <c r="GI160" s="160"/>
      <c r="GJ160" s="160">
        <v>-2.0061685512571672E-2</v>
      </c>
      <c r="GK160" s="160">
        <v>2.7568479062467315</v>
      </c>
      <c r="GL160" s="160">
        <v>31.902866376846461</v>
      </c>
      <c r="GM160" s="157"/>
      <c r="GN160" s="160"/>
      <c r="GO160" s="160"/>
      <c r="GP160" s="144"/>
    </row>
    <row r="161" spans="1:198" x14ac:dyDescent="0.25">
      <c r="A161" s="159" t="s">
        <v>719</v>
      </c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8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58"/>
      <c r="BB161" s="158"/>
      <c r="BC161" s="158"/>
      <c r="BD161" s="158"/>
      <c r="BE161" s="158"/>
      <c r="BF161" s="158"/>
      <c r="BG161" s="158"/>
      <c r="BH161" s="158"/>
      <c r="BI161" s="158"/>
      <c r="BJ161" s="158"/>
      <c r="BK161" s="158"/>
      <c r="BL161" s="158"/>
      <c r="BM161" s="158"/>
      <c r="BN161" s="158"/>
      <c r="BO161" s="158"/>
      <c r="BP161" s="158"/>
      <c r="BQ161" s="158"/>
      <c r="BR161" s="158"/>
      <c r="BS161" s="158"/>
      <c r="BT161" s="158"/>
      <c r="BU161" s="158"/>
      <c r="BV161" s="158"/>
      <c r="BW161" s="158"/>
      <c r="BX161" s="158"/>
      <c r="BY161" s="158"/>
      <c r="BZ161" s="158"/>
      <c r="CA161" s="158"/>
      <c r="CB161" s="158"/>
      <c r="CC161" s="158"/>
      <c r="CD161" s="158"/>
      <c r="CE161" s="158"/>
      <c r="CF161" s="158"/>
      <c r="CG161" s="158"/>
      <c r="CH161" s="158"/>
      <c r="CI161" s="158"/>
      <c r="CJ161" s="158"/>
      <c r="CK161" s="158"/>
      <c r="CL161" s="158"/>
      <c r="CM161" s="158"/>
      <c r="CN161" s="158"/>
      <c r="CO161" s="158"/>
      <c r="CP161" s="158"/>
      <c r="CQ161" s="158"/>
      <c r="CR161" s="158"/>
      <c r="CS161" s="158"/>
      <c r="CT161" s="158"/>
      <c r="CU161" s="158"/>
      <c r="CV161" s="158"/>
      <c r="CW161" s="158"/>
      <c r="CX161" s="158"/>
      <c r="CY161" s="158"/>
      <c r="CZ161" s="158"/>
      <c r="DA161" s="158"/>
      <c r="DB161" s="158"/>
      <c r="DC161" s="158"/>
      <c r="DD161" s="158"/>
      <c r="DE161" s="158"/>
      <c r="DF161" s="158"/>
      <c r="DG161" s="158"/>
      <c r="DH161" s="158"/>
      <c r="DI161" s="158"/>
      <c r="DJ161" s="158"/>
      <c r="DK161" s="158"/>
      <c r="DL161" s="158"/>
      <c r="DM161" s="158"/>
      <c r="DN161" s="158"/>
      <c r="DO161" s="158"/>
      <c r="DP161" s="158"/>
      <c r="DQ161" s="158"/>
      <c r="DR161" s="158"/>
      <c r="DS161" s="158"/>
      <c r="DT161" s="158"/>
      <c r="DU161" s="158"/>
      <c r="DV161" s="158"/>
      <c r="DW161" s="158"/>
      <c r="DX161" s="158"/>
      <c r="DY161" s="158"/>
      <c r="DZ161" s="158"/>
      <c r="EA161" s="158"/>
      <c r="EB161" s="158"/>
      <c r="EC161" s="158"/>
      <c r="ED161" s="158"/>
      <c r="EE161" s="158"/>
      <c r="EF161" s="158"/>
      <c r="EG161" s="158"/>
      <c r="EH161" s="158"/>
      <c r="EI161" s="158"/>
      <c r="EJ161" s="158"/>
      <c r="EK161" s="158"/>
      <c r="EL161" s="158"/>
      <c r="EM161" s="158"/>
      <c r="EN161" s="158"/>
      <c r="EO161" s="158"/>
      <c r="EP161" s="158"/>
      <c r="EQ161" s="158"/>
      <c r="ER161" s="158"/>
      <c r="ES161" s="158"/>
      <c r="ET161" s="158"/>
      <c r="EU161" s="158"/>
      <c r="EV161" s="158"/>
      <c r="EW161" s="158"/>
      <c r="EX161" s="158"/>
      <c r="EY161" s="158"/>
      <c r="EZ161" s="158"/>
      <c r="FA161" s="158"/>
      <c r="FB161" s="158"/>
      <c r="FC161" s="158"/>
      <c r="FD161" s="158"/>
      <c r="FE161" s="158"/>
      <c r="FF161" s="158"/>
      <c r="FG161" s="158"/>
      <c r="FH161" s="158"/>
      <c r="FI161" s="158"/>
      <c r="FJ161" s="158"/>
      <c r="FK161" s="158"/>
      <c r="FL161" s="158"/>
      <c r="FM161" s="158"/>
      <c r="FN161" s="158"/>
      <c r="FO161" s="158"/>
      <c r="FP161" s="158"/>
      <c r="FQ161" s="158">
        <v>1.5563681494420496</v>
      </c>
      <c r="FR161" s="158">
        <v>2.5765853127818379</v>
      </c>
      <c r="FS161" s="158">
        <v>4.6397732817190018</v>
      </c>
      <c r="FT161" s="158">
        <v>6.8918882163456185</v>
      </c>
      <c r="FU161" s="158">
        <v>7.6620583561341107</v>
      </c>
      <c r="FV161" s="158">
        <v>9.5765645409485796</v>
      </c>
      <c r="FW161" s="158">
        <v>13.388995229076594</v>
      </c>
      <c r="FX161" s="158">
        <v>25.450036180869436</v>
      </c>
      <c r="FY161" s="158">
        <v>28.457265326739876</v>
      </c>
      <c r="FZ161" s="158">
        <v>46.47338782429582</v>
      </c>
      <c r="GA161" s="158"/>
      <c r="GB161" s="158"/>
      <c r="GC161" s="158"/>
      <c r="GD161" s="160"/>
      <c r="GE161" s="160"/>
      <c r="GF161" s="160"/>
      <c r="GG161" s="160"/>
      <c r="GH161" s="160"/>
      <c r="GI161" s="160"/>
      <c r="GJ161" s="160"/>
      <c r="GK161" s="160"/>
      <c r="GL161" s="160">
        <v>146.67292241835293</v>
      </c>
      <c r="GM161" s="157"/>
      <c r="GN161" s="160"/>
      <c r="GO161" s="160"/>
      <c r="GP161" s="144"/>
    </row>
    <row r="162" spans="1:198" x14ac:dyDescent="0.25">
      <c r="A162" s="159" t="s">
        <v>706</v>
      </c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>
        <v>22.693505227461753</v>
      </c>
      <c r="Q162" s="158">
        <v>5.3807576825186194</v>
      </c>
      <c r="R162" s="158"/>
      <c r="S162" s="158">
        <v>17.481521066632226</v>
      </c>
      <c r="T162" s="158">
        <v>5.811549454639426</v>
      </c>
      <c r="U162" s="158">
        <v>10.225260558270586</v>
      </c>
      <c r="V162" s="158">
        <v>0.17574395704049139</v>
      </c>
      <c r="W162" s="158">
        <v>3.4258820227603876E-2</v>
      </c>
      <c r="X162" s="158">
        <v>0.13647093137546731</v>
      </c>
      <c r="Y162" s="158">
        <v>4.2378193190306744E-2</v>
      </c>
      <c r="Z162" s="158">
        <v>0.26352372525672152</v>
      </c>
      <c r="AA162" s="158">
        <v>0.22512908691988942</v>
      </c>
      <c r="AB162" s="158">
        <v>0.10441836085862724</v>
      </c>
      <c r="AC162" s="158">
        <v>1.906913151892364E-2</v>
      </c>
      <c r="AD162" s="158">
        <v>0.48244062814163935</v>
      </c>
      <c r="AE162" s="158">
        <v>0.12108697481748269</v>
      </c>
      <c r="AF162" s="158">
        <v>3.2809980653289293E-2</v>
      </c>
      <c r="AG162" s="158">
        <v>6.8767408069954055E-3</v>
      </c>
      <c r="AH162" s="158">
        <v>0.11404257870271076</v>
      </c>
      <c r="AI162" s="158">
        <v>0.61771741292277438</v>
      </c>
      <c r="AJ162" s="158">
        <v>0.20507039578900452</v>
      </c>
      <c r="AK162" s="158">
        <v>0.19796279545154993</v>
      </c>
      <c r="AL162" s="158">
        <v>2.7854411652040816E-2</v>
      </c>
      <c r="AM162" s="158">
        <v>5.5120870685878752E-2</v>
      </c>
      <c r="AN162" s="158">
        <v>0.29900497500397971</v>
      </c>
      <c r="AO162" s="158">
        <v>0.61700000148178247</v>
      </c>
      <c r="AP162" s="158">
        <v>0.38740379178328438</v>
      </c>
      <c r="AQ162" s="158">
        <v>0.69344153162895572</v>
      </c>
      <c r="AR162" s="158">
        <v>2.6385896521493629E-3</v>
      </c>
      <c r="AS162" s="158">
        <v>5.4315766411090823E-2</v>
      </c>
      <c r="AT162" s="158">
        <v>0.48884189769981701</v>
      </c>
      <c r="AU162" s="158">
        <v>0.92317986736054114</v>
      </c>
      <c r="AV162" s="158">
        <v>0.10058857795158713</v>
      </c>
      <c r="AW162" s="158">
        <v>0.16357450566404602</v>
      </c>
      <c r="AX162" s="158">
        <v>0.31644999257307593</v>
      </c>
      <c r="AY162" s="158">
        <v>1.2360018560162105</v>
      </c>
      <c r="AZ162" s="158">
        <v>0.27466369179538436</v>
      </c>
      <c r="BA162" s="158">
        <v>0.53311856657240297</v>
      </c>
      <c r="BB162" s="158">
        <v>0.59585338243851182</v>
      </c>
      <c r="BC162" s="158">
        <v>4.1301832642109734E-3</v>
      </c>
      <c r="BD162" s="158">
        <v>1.0146601749741909E-3</v>
      </c>
      <c r="BE162" s="158">
        <v>0.34209192030758312</v>
      </c>
      <c r="BF162" s="158">
        <v>0.19718297733669621</v>
      </c>
      <c r="BG162" s="158">
        <v>1.4496435840832242</v>
      </c>
      <c r="BH162" s="158">
        <v>8.1464704922332126E-2</v>
      </c>
      <c r="BI162" s="158">
        <v>0.15115262248983333</v>
      </c>
      <c r="BJ162" s="158">
        <v>0.18996664188692178</v>
      </c>
      <c r="BK162" s="158"/>
      <c r="BL162" s="158"/>
      <c r="BM162" s="158">
        <v>2.6569589838002416</v>
      </c>
      <c r="BN162" s="158">
        <v>2.6887215919767624</v>
      </c>
      <c r="BO162" s="158"/>
      <c r="BP162" s="158">
        <v>0.32726899999620523</v>
      </c>
      <c r="BQ162" s="158">
        <v>1.0956426895582361</v>
      </c>
      <c r="BR162" s="158">
        <v>1.2959631584477679E-2</v>
      </c>
      <c r="BS162" s="158">
        <v>1.1939311283407255E-2</v>
      </c>
      <c r="BT162" s="158"/>
      <c r="BU162" s="158">
        <v>0.39237094902939879</v>
      </c>
      <c r="BV162" s="158"/>
      <c r="BW162" s="158"/>
      <c r="BX162" s="158">
        <v>9.2575372134013172</v>
      </c>
      <c r="BY162" s="158"/>
      <c r="BZ162" s="158">
        <v>5.9377401447142679E-3</v>
      </c>
      <c r="CA162" s="158"/>
      <c r="CB162" s="158"/>
      <c r="CC162" s="158"/>
      <c r="CD162" s="158"/>
      <c r="CE162" s="158"/>
      <c r="CF162" s="158"/>
      <c r="CG162" s="158"/>
      <c r="CH162" s="158"/>
      <c r="CI162" s="158"/>
      <c r="CJ162" s="158"/>
      <c r="CK162" s="158"/>
      <c r="CL162" s="158"/>
      <c r="CM162" s="158"/>
      <c r="CN162" s="158"/>
      <c r="CO162" s="158"/>
      <c r="CP162" s="158"/>
      <c r="CQ162" s="158"/>
      <c r="CR162" s="158"/>
      <c r="CS162" s="158"/>
      <c r="CT162" s="158"/>
      <c r="CU162" s="158"/>
      <c r="CV162" s="158"/>
      <c r="CW162" s="158"/>
      <c r="CX162" s="158"/>
      <c r="CY162" s="158"/>
      <c r="CZ162" s="158"/>
      <c r="DA162" s="158"/>
      <c r="DB162" s="158"/>
      <c r="DC162" s="158"/>
      <c r="DD162" s="158"/>
      <c r="DE162" s="158"/>
      <c r="DF162" s="158"/>
      <c r="DG162" s="158"/>
      <c r="DH162" s="158"/>
      <c r="DI162" s="158"/>
      <c r="DJ162" s="158"/>
      <c r="DK162" s="158"/>
      <c r="DL162" s="158"/>
      <c r="DM162" s="158"/>
      <c r="DN162" s="158"/>
      <c r="DO162" s="158"/>
      <c r="DP162" s="158"/>
      <c r="DQ162" s="158"/>
      <c r="DR162" s="158"/>
      <c r="DS162" s="158"/>
      <c r="DT162" s="158"/>
      <c r="DU162" s="158"/>
      <c r="DV162" s="158"/>
      <c r="DW162" s="158"/>
      <c r="DX162" s="158"/>
      <c r="DY162" s="158"/>
      <c r="DZ162" s="158"/>
      <c r="EA162" s="158"/>
      <c r="EB162" s="158"/>
      <c r="EC162" s="158"/>
      <c r="ED162" s="158"/>
      <c r="EE162" s="158"/>
      <c r="EF162" s="158"/>
      <c r="EG162" s="158"/>
      <c r="EH162" s="158"/>
      <c r="EI162" s="158"/>
      <c r="EJ162" s="158"/>
      <c r="EK162" s="158"/>
      <c r="EL162" s="158"/>
      <c r="EM162" s="158"/>
      <c r="EN162" s="158"/>
      <c r="EO162" s="158"/>
      <c r="EP162" s="158"/>
      <c r="EQ162" s="158"/>
      <c r="ER162" s="158"/>
      <c r="ES162" s="158"/>
      <c r="ET162" s="158"/>
      <c r="EU162" s="158"/>
      <c r="EV162" s="158"/>
      <c r="EW162" s="158"/>
      <c r="EX162" s="158"/>
      <c r="EY162" s="158"/>
      <c r="EZ162" s="158"/>
      <c r="FA162" s="158"/>
      <c r="FB162" s="158"/>
      <c r="FC162" s="158"/>
      <c r="FD162" s="158"/>
      <c r="FE162" s="158"/>
      <c r="FF162" s="158"/>
      <c r="FG162" s="158"/>
      <c r="FH162" s="158"/>
      <c r="FI162" s="158"/>
      <c r="FJ162" s="158"/>
      <c r="FK162" s="158"/>
      <c r="FL162" s="158"/>
      <c r="FM162" s="158"/>
      <c r="FN162" s="158"/>
      <c r="FO162" s="158"/>
      <c r="FP162" s="158"/>
      <c r="FQ162" s="158">
        <v>0.28204736048947759</v>
      </c>
      <c r="FR162" s="158">
        <v>0.26811383441989473</v>
      </c>
      <c r="FS162" s="158">
        <v>0.4577190897037729</v>
      </c>
      <c r="FT162" s="158">
        <v>0.69753807710195259</v>
      </c>
      <c r="FU162" s="158">
        <v>0.73177968161708518</v>
      </c>
      <c r="FV162" s="158">
        <v>1.106903494439105</v>
      </c>
      <c r="FW162" s="158">
        <v>1.692301366019898</v>
      </c>
      <c r="FX162" s="158">
        <v>2.7316341035290419</v>
      </c>
      <c r="FY162" s="158">
        <v>4.3691831993495942</v>
      </c>
      <c r="FZ162" s="158">
        <v>9.7187728604594081</v>
      </c>
      <c r="GA162" s="158"/>
      <c r="GB162" s="158"/>
      <c r="GC162" s="158"/>
      <c r="GD162" s="160"/>
      <c r="GE162" s="160"/>
      <c r="GF162" s="160"/>
      <c r="GG162" s="160"/>
      <c r="GH162" s="160"/>
      <c r="GI162" s="160"/>
      <c r="GJ162" s="160">
        <v>-0.24389256374727175</v>
      </c>
      <c r="GK162" s="160">
        <v>2.3504795435258381</v>
      </c>
      <c r="GL162" s="160">
        <v>114.16921043171514</v>
      </c>
      <c r="GM162" s="157"/>
      <c r="GN162" s="160"/>
      <c r="GO162" s="160"/>
      <c r="GP162" s="144"/>
    </row>
    <row r="163" spans="1:198" x14ac:dyDescent="0.25">
      <c r="A163" s="159" t="s">
        <v>40</v>
      </c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>
        <v>0.10765439248139275</v>
      </c>
      <c r="Q163" s="158">
        <v>1.7450872405316602E-2</v>
      </c>
      <c r="R163" s="158">
        <v>3.011995360251556E-3</v>
      </c>
      <c r="S163" s="158">
        <v>3.8920013851021243E-2</v>
      </c>
      <c r="T163" s="158">
        <v>2.0490842922767483E-2</v>
      </c>
      <c r="U163" s="158">
        <v>0.17794383738467257</v>
      </c>
      <c r="V163" s="158">
        <v>1.9964869003393865E-2</v>
      </c>
      <c r="W163" s="158">
        <v>9.9192730803442011E-3</v>
      </c>
      <c r="X163" s="158">
        <v>2.4577773252737686E-2</v>
      </c>
      <c r="Y163" s="158">
        <v>3.8641192681170286E-3</v>
      </c>
      <c r="Z163" s="158">
        <v>5.6479801515185737E-2</v>
      </c>
      <c r="AA163" s="158">
        <v>2.9471079377320367E-2</v>
      </c>
      <c r="AB163" s="158"/>
      <c r="AC163" s="158">
        <v>4.5198727447521188E-3</v>
      </c>
      <c r="AD163" s="158">
        <v>0.19028369464734046</v>
      </c>
      <c r="AE163" s="158">
        <v>7.0771209586425717E-4</v>
      </c>
      <c r="AF163" s="158">
        <v>1.1080970211148077E-2</v>
      </c>
      <c r="AG163" s="158">
        <v>2.3682963643085848E-3</v>
      </c>
      <c r="AH163" s="158">
        <v>3.3244290273996786E-2</v>
      </c>
      <c r="AI163" s="158">
        <v>0.15455121125406102</v>
      </c>
      <c r="AJ163" s="158">
        <v>8.0192113672844456E-2</v>
      </c>
      <c r="AK163" s="158">
        <v>4.9811823993312528E-2</v>
      </c>
      <c r="AL163" s="158">
        <v>3.4571493444749877E-3</v>
      </c>
      <c r="AM163" s="158">
        <v>3.6953955373769255E-2</v>
      </c>
      <c r="AN163" s="158">
        <v>0.11429436386585122</v>
      </c>
      <c r="AO163" s="158">
        <v>8.3257442145760197E-2</v>
      </c>
      <c r="AP163" s="158">
        <v>0.71726817415657529</v>
      </c>
      <c r="AQ163" s="158">
        <v>3.6509649887185316E-2</v>
      </c>
      <c r="AR163" s="158">
        <v>5.3627696901843507E-4</v>
      </c>
      <c r="AS163" s="158">
        <v>1.10393423839609E-2</v>
      </c>
      <c r="AT163" s="158">
        <v>9.9354081455648016E-2</v>
      </c>
      <c r="AU163" s="158">
        <v>0.28402679462648578</v>
      </c>
      <c r="AV163" s="158">
        <v>1.6368940994998488E-2</v>
      </c>
      <c r="AW163" s="158">
        <v>4.4195303535847989E-2</v>
      </c>
      <c r="AX163" s="158">
        <v>0.11594730252807113</v>
      </c>
      <c r="AY163" s="158">
        <v>6.9253624801185687E-2</v>
      </c>
      <c r="AZ163" s="158">
        <v>1.7632691165787865E-2</v>
      </c>
      <c r="BA163" s="158">
        <v>8.4648173445084837E-2</v>
      </c>
      <c r="BB163" s="158">
        <v>0.16737880728583537</v>
      </c>
      <c r="BC163" s="158">
        <v>1.348478720629961E-3</v>
      </c>
      <c r="BD163" s="158">
        <v>3.3128013143619134E-4</v>
      </c>
      <c r="BE163" s="158">
        <v>0.11171941969529328</v>
      </c>
      <c r="BF163" s="158">
        <v>15.04321515845173</v>
      </c>
      <c r="BG163" s="158">
        <v>0.33051916345093851</v>
      </c>
      <c r="BH163" s="158">
        <v>2.5854421847860333E-2</v>
      </c>
      <c r="BI163" s="158">
        <v>2.3623276029147437E-2</v>
      </c>
      <c r="BJ163" s="158">
        <v>5.1048474259426664E-2</v>
      </c>
      <c r="BK163" s="158">
        <v>0.28604558285906651</v>
      </c>
      <c r="BL163" s="158">
        <v>1.3837517219907697E-2</v>
      </c>
      <c r="BM163" s="158">
        <v>0.28855400965544659</v>
      </c>
      <c r="BN163" s="158">
        <v>5.1763040908158562</v>
      </c>
      <c r="BO163" s="158">
        <v>0.15497502214474099</v>
      </c>
      <c r="BP163" s="158">
        <v>9.3038496993154987E-2</v>
      </c>
      <c r="BQ163" s="158">
        <v>0.31128725438416238</v>
      </c>
      <c r="BR163" s="158">
        <v>7.673918588745875E-3</v>
      </c>
      <c r="BS163" s="158">
        <v>7.0697976347998941E-3</v>
      </c>
      <c r="BT163" s="158"/>
      <c r="BU163" s="158">
        <v>0.32273201934752144</v>
      </c>
      <c r="BV163" s="158">
        <v>0.36456284650315157</v>
      </c>
      <c r="BW163" s="158">
        <v>0.36768613379228943</v>
      </c>
      <c r="BX163" s="158">
        <v>216.38536335093607</v>
      </c>
      <c r="BY163" s="158"/>
      <c r="BZ163" s="158">
        <v>1.9433411535700658</v>
      </c>
      <c r="CA163" s="158"/>
      <c r="CB163" s="158"/>
      <c r="CC163" s="158"/>
      <c r="CD163" s="158"/>
      <c r="CE163" s="158"/>
      <c r="CF163" s="158"/>
      <c r="CG163" s="158"/>
      <c r="CH163" s="158"/>
      <c r="CI163" s="158"/>
      <c r="CJ163" s="158"/>
      <c r="CK163" s="158"/>
      <c r="CL163" s="158"/>
      <c r="CM163" s="158"/>
      <c r="CN163" s="158"/>
      <c r="CO163" s="158"/>
      <c r="CP163" s="158"/>
      <c r="CQ163" s="158"/>
      <c r="CR163" s="158"/>
      <c r="CS163" s="158"/>
      <c r="CT163" s="158"/>
      <c r="CU163" s="158"/>
      <c r="CV163" s="158"/>
      <c r="CW163" s="158"/>
      <c r="CX163" s="158"/>
      <c r="CY163" s="158"/>
      <c r="CZ163" s="158"/>
      <c r="DA163" s="158"/>
      <c r="DB163" s="158"/>
      <c r="DC163" s="158"/>
      <c r="DD163" s="158"/>
      <c r="DE163" s="158"/>
      <c r="DF163" s="158"/>
      <c r="DG163" s="158"/>
      <c r="DH163" s="158"/>
      <c r="DI163" s="158"/>
      <c r="DJ163" s="158"/>
      <c r="DK163" s="158"/>
      <c r="DL163" s="158"/>
      <c r="DM163" s="158"/>
      <c r="DN163" s="158"/>
      <c r="DO163" s="158"/>
      <c r="DP163" s="158"/>
      <c r="DQ163" s="158"/>
      <c r="DR163" s="158"/>
      <c r="DS163" s="158"/>
      <c r="DT163" s="158"/>
      <c r="DU163" s="158"/>
      <c r="DV163" s="158"/>
      <c r="DW163" s="158"/>
      <c r="DX163" s="158"/>
      <c r="DY163" s="158"/>
      <c r="DZ163" s="158"/>
      <c r="EA163" s="158"/>
      <c r="EB163" s="158"/>
      <c r="EC163" s="158"/>
      <c r="ED163" s="158"/>
      <c r="EE163" s="158"/>
      <c r="EF163" s="158"/>
      <c r="EG163" s="158"/>
      <c r="EH163" s="158"/>
      <c r="EI163" s="158"/>
      <c r="EJ163" s="158"/>
      <c r="EK163" s="158"/>
      <c r="EL163" s="158"/>
      <c r="EM163" s="158"/>
      <c r="EN163" s="158"/>
      <c r="EO163" s="158"/>
      <c r="EP163" s="158"/>
      <c r="EQ163" s="158"/>
      <c r="ER163" s="158"/>
      <c r="ES163" s="158"/>
      <c r="ET163" s="158"/>
      <c r="EU163" s="158"/>
      <c r="EV163" s="158"/>
      <c r="EW163" s="158"/>
      <c r="EX163" s="158"/>
      <c r="EY163" s="158"/>
      <c r="EZ163" s="158"/>
      <c r="FA163" s="158"/>
      <c r="FB163" s="158"/>
      <c r="FC163" s="158"/>
      <c r="FD163" s="158"/>
      <c r="FE163" s="158"/>
      <c r="FF163" s="158"/>
      <c r="FG163" s="158"/>
      <c r="FH163" s="158"/>
      <c r="FI163" s="158"/>
      <c r="FJ163" s="158"/>
      <c r="FK163" s="158"/>
      <c r="FL163" s="158"/>
      <c r="FM163" s="158"/>
      <c r="FN163" s="158"/>
      <c r="FO163" s="158"/>
      <c r="FP163" s="158"/>
      <c r="FQ163" s="158">
        <v>3.291401953397205E-2</v>
      </c>
      <c r="FR163" s="158">
        <v>6.0365498273223128E-2</v>
      </c>
      <c r="FS163" s="158">
        <v>8.7122873624606398E-2</v>
      </c>
      <c r="FT163" s="158">
        <v>9.4392848499949722E-2</v>
      </c>
      <c r="FU163" s="158">
        <v>0.122479273450902</v>
      </c>
      <c r="FV163" s="158">
        <v>0.14035928934876393</v>
      </c>
      <c r="FW163" s="158">
        <v>0.20649358459169434</v>
      </c>
      <c r="FX163" s="158">
        <v>0.35444579973798174</v>
      </c>
      <c r="FY163" s="158">
        <v>0.38402032520982338</v>
      </c>
      <c r="FZ163" s="158">
        <v>0.82816085253366656</v>
      </c>
      <c r="GA163" s="158"/>
      <c r="GB163" s="158"/>
      <c r="GC163" s="158"/>
      <c r="GD163" s="160"/>
      <c r="GE163" s="160"/>
      <c r="GF163" s="160"/>
      <c r="GG163" s="160"/>
      <c r="GH163" s="160"/>
      <c r="GI163" s="160"/>
      <c r="GJ163" s="160">
        <v>-5.0084094877199323E-2</v>
      </c>
      <c r="GK163" s="160">
        <v>1.5054169197188561</v>
      </c>
      <c r="GL163" s="160">
        <v>248.01484898580338</v>
      </c>
      <c r="GM163" s="157"/>
      <c r="GN163" s="160"/>
      <c r="GO163" s="160"/>
      <c r="GP163" s="144"/>
    </row>
    <row r="164" spans="1:198" x14ac:dyDescent="0.25">
      <c r="A164" s="159" t="s">
        <v>41</v>
      </c>
      <c r="B164" s="158">
        <v>0.27886468640924189</v>
      </c>
      <c r="C164" s="158">
        <v>0.9911790774964564</v>
      </c>
      <c r="D164" s="158">
        <v>4.9202007689810805E-2</v>
      </c>
      <c r="E164" s="158">
        <v>0.35651573854292468</v>
      </c>
      <c r="F164" s="158">
        <v>0.97936830152409748</v>
      </c>
      <c r="G164" s="158">
        <v>0.35402739618862539</v>
      </c>
      <c r="H164" s="158">
        <v>0.35135678956807243</v>
      </c>
      <c r="I164" s="158">
        <v>0.20874582804933078</v>
      </c>
      <c r="J164" s="158">
        <v>3.0523475258280811E-2</v>
      </c>
      <c r="K164" s="158">
        <v>0.23455469763660694</v>
      </c>
      <c r="L164" s="158">
        <v>0.14236675556447689</v>
      </c>
      <c r="M164" s="158">
        <v>3.7286945690683075E-2</v>
      </c>
      <c r="N164" s="158">
        <v>0.64390137476752873</v>
      </c>
      <c r="O164" s="158">
        <v>0.86191054926251387</v>
      </c>
      <c r="P164" s="158">
        <v>4.8588747417730067</v>
      </c>
      <c r="Q164" s="158">
        <v>0.61756762948804267</v>
      </c>
      <c r="R164" s="158">
        <v>0.20794832083047207</v>
      </c>
      <c r="S164" s="158">
        <v>7.7342234520812507</v>
      </c>
      <c r="T164" s="158">
        <v>3.1542802937425787</v>
      </c>
      <c r="U164" s="158">
        <v>12.285252054034643</v>
      </c>
      <c r="V164" s="158">
        <v>0.296149078800229</v>
      </c>
      <c r="W164" s="158">
        <v>0.12393733715052314</v>
      </c>
      <c r="X164" s="158">
        <v>0.23881079991465526</v>
      </c>
      <c r="Y164" s="158">
        <v>7.7038105054160325E-2</v>
      </c>
      <c r="Z164" s="158">
        <v>0.22633866535158687</v>
      </c>
      <c r="AA164" s="158">
        <v>0.27459328480254697</v>
      </c>
      <c r="AB164" s="158">
        <v>6.6204234981912288E-2</v>
      </c>
      <c r="AC164" s="158">
        <v>0.11931669953682002</v>
      </c>
      <c r="AD164" s="158">
        <v>0.76599775116388091</v>
      </c>
      <c r="AE164" s="158">
        <v>5.3453841179737303E-2</v>
      </c>
      <c r="AF164" s="158">
        <v>6.9599253084684815E-2</v>
      </c>
      <c r="AG164" s="158">
        <v>2.5653949320135015E-3</v>
      </c>
      <c r="AH164" s="158">
        <v>0.94551519256218775</v>
      </c>
      <c r="AI164" s="158">
        <v>0.80339492553101099</v>
      </c>
      <c r="AJ164" s="158">
        <v>0.70618172262235379</v>
      </c>
      <c r="AK164" s="158">
        <v>0.95016478181815733</v>
      </c>
      <c r="AL164" s="158">
        <v>0.20690074724815988</v>
      </c>
      <c r="AM164" s="158">
        <v>0.21983534111940756</v>
      </c>
      <c r="AN164" s="158">
        <v>1.0089836672403087</v>
      </c>
      <c r="AO164" s="158">
        <v>0.56354565370166798</v>
      </c>
      <c r="AP164" s="158">
        <v>1.0632102145789211</v>
      </c>
      <c r="AQ164" s="158">
        <v>0.32887485685469092</v>
      </c>
      <c r="AR164" s="158">
        <v>3.1182990005928905E-3</v>
      </c>
      <c r="AS164" s="158">
        <v>6.4190655783923203E-2</v>
      </c>
      <c r="AT164" s="158">
        <v>0.57771590205530832</v>
      </c>
      <c r="AU164" s="158">
        <v>2.7340570169767182</v>
      </c>
      <c r="AV164" s="158">
        <v>0.27913879571886835</v>
      </c>
      <c r="AW164" s="158">
        <v>0.81749347555830709</v>
      </c>
      <c r="AX164" s="158">
        <v>0.91762066901767858</v>
      </c>
      <c r="AY164" s="158">
        <v>1.1021783797908444</v>
      </c>
      <c r="AZ164" s="158">
        <v>0.463507468076711</v>
      </c>
      <c r="BA164" s="158">
        <v>2.0044704863079157</v>
      </c>
      <c r="BB164" s="158">
        <v>2.3557893718260456</v>
      </c>
      <c r="BC164" s="158">
        <v>9.1724058837630122E-3</v>
      </c>
      <c r="BD164" s="158">
        <v>2.2533806283124465E-3</v>
      </c>
      <c r="BE164" s="158">
        <v>0.75987829520734251</v>
      </c>
      <c r="BF164" s="158">
        <v>0.99329055494726015</v>
      </c>
      <c r="BG164" s="158">
        <v>1.2307943663123273</v>
      </c>
      <c r="BH164" s="158">
        <v>0.21926751802056282</v>
      </c>
      <c r="BI164" s="158">
        <v>0.71523133659574478</v>
      </c>
      <c r="BJ164" s="158">
        <v>0.87822261885203512</v>
      </c>
      <c r="BK164" s="158">
        <v>3.7318109360363736</v>
      </c>
      <c r="BL164" s="158">
        <v>1.4835247831196738</v>
      </c>
      <c r="BM164" s="158">
        <v>8.6728977544824239</v>
      </c>
      <c r="BN164" s="158">
        <v>47.904589040880069</v>
      </c>
      <c r="BO164" s="158">
        <v>2.6231595565019967</v>
      </c>
      <c r="BP164" s="158">
        <v>1.8836786005282786</v>
      </c>
      <c r="BQ164" s="158">
        <v>6.3670959531768485</v>
      </c>
      <c r="BR164" s="158">
        <v>0.63039066352646844</v>
      </c>
      <c r="BS164" s="158">
        <v>0.58019737179778819</v>
      </c>
      <c r="BT164" s="158"/>
      <c r="BU164" s="158">
        <v>5.3966277687743469</v>
      </c>
      <c r="BV164" s="158">
        <v>3.3437998049184698</v>
      </c>
      <c r="BW164" s="158">
        <v>283.88648112017995</v>
      </c>
      <c r="BX164" s="158">
        <v>137.24249145014429</v>
      </c>
      <c r="BY164" s="158">
        <v>17.825204799050724</v>
      </c>
      <c r="BZ164" s="158">
        <v>27.898740554544329</v>
      </c>
      <c r="CA164" s="158"/>
      <c r="CB164" s="158"/>
      <c r="CC164" s="158"/>
      <c r="CD164" s="158"/>
      <c r="CE164" s="158"/>
      <c r="CF164" s="158"/>
      <c r="CG164" s="158"/>
      <c r="CH164" s="158"/>
      <c r="CI164" s="158"/>
      <c r="CJ164" s="158"/>
      <c r="CK164" s="158"/>
      <c r="CL164" s="158"/>
      <c r="CM164" s="158"/>
      <c r="CN164" s="158"/>
      <c r="CO164" s="158"/>
      <c r="CP164" s="158"/>
      <c r="CQ164" s="158"/>
      <c r="CR164" s="158"/>
      <c r="CS164" s="158"/>
      <c r="CT164" s="158"/>
      <c r="CU164" s="158"/>
      <c r="CV164" s="158"/>
      <c r="CW164" s="158"/>
      <c r="CX164" s="158"/>
      <c r="CY164" s="158"/>
      <c r="CZ164" s="158"/>
      <c r="DA164" s="158"/>
      <c r="DB164" s="158"/>
      <c r="DC164" s="158"/>
      <c r="DD164" s="158"/>
      <c r="DE164" s="158"/>
      <c r="DF164" s="158"/>
      <c r="DG164" s="158"/>
      <c r="DH164" s="158"/>
      <c r="DI164" s="158"/>
      <c r="DJ164" s="158"/>
      <c r="DK164" s="158"/>
      <c r="DL164" s="158"/>
      <c r="DM164" s="158"/>
      <c r="DN164" s="158"/>
      <c r="DO164" s="158"/>
      <c r="DP164" s="158"/>
      <c r="DQ164" s="158"/>
      <c r="DR164" s="158"/>
      <c r="DS164" s="158"/>
      <c r="DT164" s="158"/>
      <c r="DU164" s="158"/>
      <c r="DV164" s="158"/>
      <c r="DW164" s="158"/>
      <c r="DX164" s="158"/>
      <c r="DY164" s="158"/>
      <c r="DZ164" s="158"/>
      <c r="EA164" s="158"/>
      <c r="EB164" s="158"/>
      <c r="EC164" s="158"/>
      <c r="ED164" s="158"/>
      <c r="EE164" s="158"/>
      <c r="EF164" s="158"/>
      <c r="EG164" s="158"/>
      <c r="EH164" s="158"/>
      <c r="EI164" s="158"/>
      <c r="EJ164" s="158"/>
      <c r="EK164" s="158"/>
      <c r="EL164" s="158"/>
      <c r="EM164" s="158"/>
      <c r="EN164" s="158"/>
      <c r="EO164" s="158"/>
      <c r="EP164" s="158"/>
      <c r="EQ164" s="158"/>
      <c r="ER164" s="158"/>
      <c r="ES164" s="158"/>
      <c r="ET164" s="158"/>
      <c r="EU164" s="158"/>
      <c r="EV164" s="158"/>
      <c r="EW164" s="158"/>
      <c r="EX164" s="158"/>
      <c r="EY164" s="158"/>
      <c r="EZ164" s="158"/>
      <c r="FA164" s="158"/>
      <c r="FB164" s="158"/>
      <c r="FC164" s="158"/>
      <c r="FD164" s="158"/>
      <c r="FE164" s="158"/>
      <c r="FF164" s="158"/>
      <c r="FG164" s="158"/>
      <c r="FH164" s="158"/>
      <c r="FI164" s="158"/>
      <c r="FJ164" s="158"/>
      <c r="FK164" s="158"/>
      <c r="FL164" s="158"/>
      <c r="FM164" s="158"/>
      <c r="FN164" s="158"/>
      <c r="FO164" s="158"/>
      <c r="FP164" s="158"/>
      <c r="FQ164" s="158">
        <v>1.0950295348571351</v>
      </c>
      <c r="FR164" s="158">
        <v>1.9097598020826081</v>
      </c>
      <c r="FS164" s="158">
        <v>2.805025245143403</v>
      </c>
      <c r="FT164" s="158">
        <v>3.3288616529820509</v>
      </c>
      <c r="FU164" s="158">
        <v>4.952699056436523</v>
      </c>
      <c r="FV164" s="158">
        <v>7.2629601871829017</v>
      </c>
      <c r="FW164" s="158">
        <v>11.461532576037952</v>
      </c>
      <c r="FX164" s="158">
        <v>20.710678537485702</v>
      </c>
      <c r="FY164" s="158">
        <v>52.520804694470513</v>
      </c>
      <c r="FZ164" s="158">
        <v>120.10232139242109</v>
      </c>
      <c r="GA164" s="158"/>
      <c r="GB164" s="158"/>
      <c r="GC164" s="158"/>
      <c r="GD164" s="160"/>
      <c r="GE164" s="160"/>
      <c r="GF164" s="160"/>
      <c r="GG164" s="160"/>
      <c r="GH164" s="160"/>
      <c r="GI164" s="160"/>
      <c r="GJ164" s="160">
        <v>-1.6067049450088076</v>
      </c>
      <c r="GK164" s="160">
        <v>38.609067092143981</v>
      </c>
      <c r="GL164" s="160">
        <v>872.23867764528563</v>
      </c>
      <c r="GM164" s="157"/>
      <c r="GN164" s="160"/>
      <c r="GO164" s="160"/>
      <c r="GP164" s="144"/>
    </row>
    <row r="165" spans="1:198" x14ac:dyDescent="0.25">
      <c r="A165" s="159" t="s">
        <v>389</v>
      </c>
      <c r="B165" s="158">
        <v>7.61631599722613E-3</v>
      </c>
      <c r="C165" s="158">
        <v>2.999023055948621E-2</v>
      </c>
      <c r="D165" s="158">
        <v>1.2854370653166058E-3</v>
      </c>
      <c r="E165" s="158">
        <v>2.1623155683956743E-2</v>
      </c>
      <c r="F165" s="158">
        <v>8.4822815720820663E-2</v>
      </c>
      <c r="G165" s="158">
        <v>2.8830513260720961E-2</v>
      </c>
      <c r="H165" s="158">
        <v>1.0445478758197287E-2</v>
      </c>
      <c r="I165" s="158">
        <v>1.3308855365710817E-2</v>
      </c>
      <c r="J165" s="158">
        <v>1.1993707696487952E-3</v>
      </c>
      <c r="K165" s="158">
        <v>1.3313008028775657E-2</v>
      </c>
      <c r="L165" s="158">
        <v>3.1371820990470137E-3</v>
      </c>
      <c r="M165" s="158">
        <v>8.2838974271281871E-3</v>
      </c>
      <c r="N165" s="158">
        <v>6.8802474517919765E-2</v>
      </c>
      <c r="O165" s="158">
        <v>5.5041930373114795E-3</v>
      </c>
      <c r="P165" s="158">
        <v>1.6812130400976155</v>
      </c>
      <c r="Q165" s="158">
        <v>7.2054279505876595</v>
      </c>
      <c r="R165" s="158">
        <v>2.82347445536607E-2</v>
      </c>
      <c r="S165" s="158">
        <v>5.1797725246016064</v>
      </c>
      <c r="T165" s="158">
        <v>1.7472825150614968</v>
      </c>
      <c r="U165" s="158">
        <v>1.6680632579177541</v>
      </c>
      <c r="V165" s="158">
        <v>0.82875510625535609</v>
      </c>
      <c r="W165" s="158">
        <v>0.43154842997081955</v>
      </c>
      <c r="X165" s="158">
        <v>1.5490007190065385</v>
      </c>
      <c r="Y165" s="158">
        <v>0.1350531467367892</v>
      </c>
      <c r="Z165" s="158">
        <v>3.6265339156730727</v>
      </c>
      <c r="AA165" s="158">
        <v>2.8950898372181366</v>
      </c>
      <c r="AB165" s="158">
        <v>0.69458177955353673</v>
      </c>
      <c r="AC165" s="158">
        <v>0.11217576085588034</v>
      </c>
      <c r="AD165" s="158">
        <v>6.8693756719123211</v>
      </c>
      <c r="AE165" s="158">
        <v>0.72957369066619149</v>
      </c>
      <c r="AF165" s="158">
        <v>0.50372952960310802</v>
      </c>
      <c r="AG165" s="158">
        <v>0.13260229897650125</v>
      </c>
      <c r="AH165" s="158">
        <v>1.5839383746083622</v>
      </c>
      <c r="AI165" s="158">
        <v>5.0105541523252626</v>
      </c>
      <c r="AJ165" s="158">
        <v>1.858347894433368</v>
      </c>
      <c r="AK165" s="158">
        <v>1.8104089124555225</v>
      </c>
      <c r="AL165" s="158">
        <v>0.19099044453986525</v>
      </c>
      <c r="AM165" s="158">
        <v>0.4980366403879255</v>
      </c>
      <c r="AN165" s="158">
        <v>2.9748788940851894</v>
      </c>
      <c r="AO165" s="158">
        <v>6.4983430179092618</v>
      </c>
      <c r="AP165" s="158">
        <v>6.9731086506325033</v>
      </c>
      <c r="AQ165" s="158">
        <v>1.8908711527139805</v>
      </c>
      <c r="AR165" s="158">
        <v>2.3586355840577725E-2</v>
      </c>
      <c r="AS165" s="158">
        <v>0.48552869646938468</v>
      </c>
      <c r="AT165" s="158">
        <v>4.3697582682244587</v>
      </c>
      <c r="AU165" s="158">
        <v>15.981393738320365</v>
      </c>
      <c r="AV165" s="158">
        <v>1.3378974567258242</v>
      </c>
      <c r="AW165" s="158">
        <v>1.8285574114920746</v>
      </c>
      <c r="AX165" s="158">
        <v>2.459991717235773</v>
      </c>
      <c r="AY165" s="158">
        <v>6.9126558276218066</v>
      </c>
      <c r="AZ165" s="158">
        <v>1.0233626058656407</v>
      </c>
      <c r="BA165" s="158">
        <v>5.1759570606825482</v>
      </c>
      <c r="BB165" s="158">
        <v>5.6081902007943709</v>
      </c>
      <c r="BC165" s="158">
        <v>3.5809890165698771E-2</v>
      </c>
      <c r="BD165" s="158">
        <v>8.797398831229793E-3</v>
      </c>
      <c r="BE165" s="158">
        <v>2.9658671785487112</v>
      </c>
      <c r="BF165" s="158">
        <v>2.1330972945965923</v>
      </c>
      <c r="BG165" s="158">
        <v>8.3235970416731089</v>
      </c>
      <c r="BH165" s="158">
        <v>1.1180543245694363</v>
      </c>
      <c r="BI165" s="158">
        <v>1.83809396353582</v>
      </c>
      <c r="BJ165" s="158">
        <v>1.6767880176208723</v>
      </c>
      <c r="BK165" s="158">
        <v>6.0289297406704616</v>
      </c>
      <c r="BL165" s="158">
        <v>2.0800562950214729</v>
      </c>
      <c r="BM165" s="158">
        <v>63.840354144193768</v>
      </c>
      <c r="BN165" s="158">
        <v>166.47294721016405</v>
      </c>
      <c r="BO165" s="158">
        <v>12.192412736302298</v>
      </c>
      <c r="BP165" s="158">
        <v>13.162550051164432</v>
      </c>
      <c r="BQ165" s="158">
        <v>47.482948698261715</v>
      </c>
      <c r="BR165" s="158">
        <v>3.6215192027481158</v>
      </c>
      <c r="BS165" s="158">
        <v>3.3027942161671491</v>
      </c>
      <c r="BT165" s="158"/>
      <c r="BU165" s="158">
        <v>10.462035579042736</v>
      </c>
      <c r="BV165" s="158">
        <v>71.951012842606204</v>
      </c>
      <c r="BW165" s="158">
        <v>38.764820647338937</v>
      </c>
      <c r="BX165" s="158">
        <v>122.27647122898934</v>
      </c>
      <c r="BY165" s="158">
        <v>104.54976302332588</v>
      </c>
      <c r="BZ165" s="158">
        <v>118.08732933643626</v>
      </c>
      <c r="CA165" s="158"/>
      <c r="CB165" s="158"/>
      <c r="CC165" s="158"/>
      <c r="CD165" s="158"/>
      <c r="CE165" s="158"/>
      <c r="CF165" s="158"/>
      <c r="CG165" s="158"/>
      <c r="CH165" s="158"/>
      <c r="CI165" s="158"/>
      <c r="CJ165" s="158"/>
      <c r="CK165" s="158"/>
      <c r="CL165" s="158"/>
      <c r="CM165" s="158"/>
      <c r="CN165" s="158"/>
      <c r="CO165" s="158"/>
      <c r="CP165" s="158"/>
      <c r="CQ165" s="158"/>
      <c r="CR165" s="158"/>
      <c r="CS165" s="158"/>
      <c r="CT165" s="158"/>
      <c r="CU165" s="158"/>
      <c r="CV165" s="158"/>
      <c r="CW165" s="158"/>
      <c r="CX165" s="158"/>
      <c r="CY165" s="158"/>
      <c r="CZ165" s="158"/>
      <c r="DA165" s="158"/>
      <c r="DB165" s="158"/>
      <c r="DC165" s="158"/>
      <c r="DD165" s="158"/>
      <c r="DE165" s="158"/>
      <c r="DF165" s="158"/>
      <c r="DG165" s="158"/>
      <c r="DH165" s="158"/>
      <c r="DI165" s="158"/>
      <c r="DJ165" s="158"/>
      <c r="DK165" s="158"/>
      <c r="DL165" s="158"/>
      <c r="DM165" s="158"/>
      <c r="DN165" s="158"/>
      <c r="DO165" s="158"/>
      <c r="DP165" s="158"/>
      <c r="DQ165" s="158"/>
      <c r="DR165" s="158"/>
      <c r="DS165" s="158"/>
      <c r="DT165" s="158"/>
      <c r="DU165" s="158"/>
      <c r="DV165" s="158"/>
      <c r="DW165" s="158"/>
      <c r="DX165" s="158"/>
      <c r="DY165" s="158"/>
      <c r="DZ165" s="158"/>
      <c r="EA165" s="158"/>
      <c r="EB165" s="158"/>
      <c r="EC165" s="158"/>
      <c r="ED165" s="158"/>
      <c r="EE165" s="158"/>
      <c r="EF165" s="158"/>
      <c r="EG165" s="158"/>
      <c r="EH165" s="158"/>
      <c r="EI165" s="158"/>
      <c r="EJ165" s="158"/>
      <c r="EK165" s="158"/>
      <c r="EL165" s="158"/>
      <c r="EM165" s="158"/>
      <c r="EN165" s="158"/>
      <c r="EO165" s="158"/>
      <c r="EP165" s="158"/>
      <c r="EQ165" s="158"/>
      <c r="ER165" s="158"/>
      <c r="ES165" s="158"/>
      <c r="ET165" s="158"/>
      <c r="EU165" s="158"/>
      <c r="EV165" s="158"/>
      <c r="EW165" s="158"/>
      <c r="EX165" s="158"/>
      <c r="EY165" s="158"/>
      <c r="EZ165" s="158"/>
      <c r="FA165" s="158"/>
      <c r="FB165" s="158"/>
      <c r="FC165" s="158"/>
      <c r="FD165" s="158"/>
      <c r="FE165" s="158"/>
      <c r="FF165" s="158"/>
      <c r="FG165" s="158"/>
      <c r="FH165" s="158"/>
      <c r="FI165" s="158"/>
      <c r="FJ165" s="158"/>
      <c r="FK165" s="158"/>
      <c r="FL165" s="158"/>
      <c r="FM165" s="158"/>
      <c r="FN165" s="158"/>
      <c r="FO165" s="158"/>
      <c r="FP165" s="158"/>
      <c r="FQ165" s="158">
        <v>5.8500196125981718</v>
      </c>
      <c r="FR165" s="158">
        <v>8.9532803195322987</v>
      </c>
      <c r="FS165" s="158">
        <v>12.040030532172786</v>
      </c>
      <c r="FT165" s="158">
        <v>14.986036198518212</v>
      </c>
      <c r="FU165" s="158">
        <v>18.994384847665742</v>
      </c>
      <c r="FV165" s="158">
        <v>25.024173773383428</v>
      </c>
      <c r="FW165" s="158">
        <v>34.243057531023773</v>
      </c>
      <c r="FX165" s="158">
        <v>57.488345589275035</v>
      </c>
      <c r="FY165" s="158">
        <v>106.37936369795236</v>
      </c>
      <c r="FZ165" s="158">
        <v>234.23153747264507</v>
      </c>
      <c r="GA165" s="158"/>
      <c r="GB165" s="158"/>
      <c r="GC165" s="158"/>
      <c r="GD165" s="160"/>
      <c r="GE165" s="160"/>
      <c r="GF165" s="160"/>
      <c r="GG165" s="160"/>
      <c r="GH165" s="160">
        <v>61.899740254296923</v>
      </c>
      <c r="GI165" s="160">
        <v>2.195873219913218</v>
      </c>
      <c r="GJ165" s="160">
        <v>15.702610540166683</v>
      </c>
      <c r="GK165" s="160">
        <v>55.489642704702185</v>
      </c>
      <c r="GL165" s="160">
        <v>1566.6666806767234</v>
      </c>
      <c r="GM165" s="157"/>
      <c r="GN165" s="160"/>
      <c r="GO165" s="160"/>
      <c r="GP165" s="144"/>
    </row>
    <row r="166" spans="1:198" x14ac:dyDescent="0.25">
      <c r="A166" s="159" t="s">
        <v>42</v>
      </c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8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58"/>
      <c r="BB166" s="158"/>
      <c r="BC166" s="158"/>
      <c r="BD166" s="158"/>
      <c r="BE166" s="158"/>
      <c r="BF166" s="158"/>
      <c r="BG166" s="158"/>
      <c r="BH166" s="158"/>
      <c r="BI166" s="158"/>
      <c r="BJ166" s="158"/>
      <c r="BK166" s="158"/>
      <c r="BL166" s="158"/>
      <c r="BM166" s="158"/>
      <c r="BN166" s="158"/>
      <c r="BO166" s="158"/>
      <c r="BP166" s="158">
        <v>0.25055499431400918</v>
      </c>
      <c r="BQ166" s="158">
        <v>0.83907710942841063</v>
      </c>
      <c r="BR166" s="158">
        <v>4.615224490933361E-2</v>
      </c>
      <c r="BS166" s="158">
        <v>4.2516516520655599E-2</v>
      </c>
      <c r="BT166" s="158"/>
      <c r="BU166" s="158">
        <v>0.18612280077947085</v>
      </c>
      <c r="BV166" s="158">
        <v>6.4346879850206887E-2</v>
      </c>
      <c r="BW166" s="158">
        <v>0.15889780313284327</v>
      </c>
      <c r="BX166" s="158">
        <v>2.3707042863459225</v>
      </c>
      <c r="BY166" s="158">
        <v>98.547114822100781</v>
      </c>
      <c r="BZ166" s="158">
        <v>9.8592890932006298</v>
      </c>
      <c r="CA166" s="158"/>
      <c r="CB166" s="158"/>
      <c r="CC166" s="158"/>
      <c r="CD166" s="158"/>
      <c r="CE166" s="158"/>
      <c r="CF166" s="158"/>
      <c r="CG166" s="158"/>
      <c r="CH166" s="158"/>
      <c r="CI166" s="158"/>
      <c r="CJ166" s="158"/>
      <c r="CK166" s="158"/>
      <c r="CL166" s="158"/>
      <c r="CM166" s="158"/>
      <c r="CN166" s="158"/>
      <c r="CO166" s="158"/>
      <c r="CP166" s="158"/>
      <c r="CQ166" s="158"/>
      <c r="CR166" s="158"/>
      <c r="CS166" s="158"/>
      <c r="CT166" s="158"/>
      <c r="CU166" s="158"/>
      <c r="CV166" s="158"/>
      <c r="CW166" s="158"/>
      <c r="CX166" s="158"/>
      <c r="CY166" s="158"/>
      <c r="CZ166" s="158"/>
      <c r="DA166" s="158"/>
      <c r="DB166" s="158"/>
      <c r="DC166" s="158"/>
      <c r="DD166" s="158"/>
      <c r="DE166" s="158"/>
      <c r="DF166" s="158"/>
      <c r="DG166" s="158"/>
      <c r="DH166" s="158"/>
      <c r="DI166" s="158"/>
      <c r="DJ166" s="158"/>
      <c r="DK166" s="158"/>
      <c r="DL166" s="158"/>
      <c r="DM166" s="158"/>
      <c r="DN166" s="158"/>
      <c r="DO166" s="158"/>
      <c r="DP166" s="158"/>
      <c r="DQ166" s="158"/>
      <c r="DR166" s="158"/>
      <c r="DS166" s="158"/>
      <c r="DT166" s="158"/>
      <c r="DU166" s="158"/>
      <c r="DV166" s="158"/>
      <c r="DW166" s="158"/>
      <c r="DX166" s="158"/>
      <c r="DY166" s="158"/>
      <c r="DZ166" s="158"/>
      <c r="EA166" s="158"/>
      <c r="EB166" s="158"/>
      <c r="EC166" s="158"/>
      <c r="ED166" s="158"/>
      <c r="EE166" s="158"/>
      <c r="EF166" s="158"/>
      <c r="EG166" s="158"/>
      <c r="EH166" s="158"/>
      <c r="EI166" s="158"/>
      <c r="EJ166" s="158"/>
      <c r="EK166" s="158"/>
      <c r="EL166" s="158"/>
      <c r="EM166" s="158"/>
      <c r="EN166" s="158"/>
      <c r="EO166" s="158"/>
      <c r="EP166" s="158"/>
      <c r="EQ166" s="158"/>
      <c r="ER166" s="158"/>
      <c r="ES166" s="158"/>
      <c r="ET166" s="158"/>
      <c r="EU166" s="158"/>
      <c r="EV166" s="158"/>
      <c r="EW166" s="158"/>
      <c r="EX166" s="158"/>
      <c r="EY166" s="158"/>
      <c r="EZ166" s="158"/>
      <c r="FA166" s="158"/>
      <c r="FB166" s="158"/>
      <c r="FC166" s="158"/>
      <c r="FD166" s="158"/>
      <c r="FE166" s="158"/>
      <c r="FF166" s="158"/>
      <c r="FG166" s="158"/>
      <c r="FH166" s="158"/>
      <c r="FI166" s="158"/>
      <c r="FJ166" s="158"/>
      <c r="FK166" s="158"/>
      <c r="FL166" s="158"/>
      <c r="FM166" s="158"/>
      <c r="FN166" s="158"/>
      <c r="FO166" s="158"/>
      <c r="FP166" s="158"/>
      <c r="FQ166" s="158">
        <v>0.15722365515244488</v>
      </c>
      <c r="FR166" s="158">
        <v>0.3171335249649937</v>
      </c>
      <c r="FS166" s="158">
        <v>0.49492976817358175</v>
      </c>
      <c r="FT166" s="158">
        <v>0.73650849857634437</v>
      </c>
      <c r="FU166" s="158">
        <v>1.3239389481943853</v>
      </c>
      <c r="FV166" s="158">
        <v>1.5350750872851864</v>
      </c>
      <c r="FW166" s="158">
        <v>2.4739445801549018</v>
      </c>
      <c r="FX166" s="158">
        <v>4.2204423227835477</v>
      </c>
      <c r="FY166" s="158">
        <v>9.1173886893768774</v>
      </c>
      <c r="FZ166" s="158">
        <v>19.987958993611219</v>
      </c>
      <c r="GA166" s="158">
        <v>1080.4362874048643</v>
      </c>
      <c r="GB166" s="158"/>
      <c r="GC166" s="158"/>
      <c r="GD166" s="160"/>
      <c r="GE166" s="160"/>
      <c r="GF166" s="160"/>
      <c r="GG166" s="160"/>
      <c r="GH166" s="160"/>
      <c r="GI166" s="160"/>
      <c r="GJ166" s="160">
        <v>-0.90640464490560702</v>
      </c>
      <c r="GK166" s="160">
        <v>1.5373154793559201</v>
      </c>
      <c r="GL166" s="160">
        <v>1233.7965188581702</v>
      </c>
      <c r="GM166" s="157"/>
      <c r="GN166" s="160"/>
      <c r="GO166" s="160"/>
      <c r="GP166" s="144"/>
    </row>
    <row r="167" spans="1:198" x14ac:dyDescent="0.25">
      <c r="A167" s="159" t="s">
        <v>390</v>
      </c>
      <c r="B167" s="158">
        <v>7.6310796685819929E-2</v>
      </c>
      <c r="C167" s="158">
        <v>0.26246898404193869</v>
      </c>
      <c r="D167" s="158">
        <v>3.5047531680986371E-2</v>
      </c>
      <c r="E167" s="158">
        <v>0.25743883603682721</v>
      </c>
      <c r="F167" s="158">
        <v>0.79101539728234516</v>
      </c>
      <c r="G167" s="158">
        <v>0.25468666961831737</v>
      </c>
      <c r="H167" s="158">
        <v>9.9652979792515251E-2</v>
      </c>
      <c r="I167" s="158">
        <v>0.13627975695986977</v>
      </c>
      <c r="J167" s="158">
        <v>2.2437761541938082E-2</v>
      </c>
      <c r="K167" s="158">
        <v>0.12398253549803868</v>
      </c>
      <c r="L167" s="158">
        <v>5.0879869843965524E-2</v>
      </c>
      <c r="M167" s="158">
        <v>6.9595484656652246E-2</v>
      </c>
      <c r="N167" s="158">
        <v>0.65194214911315762</v>
      </c>
      <c r="O167" s="158">
        <v>0.1723957161706807</v>
      </c>
      <c r="P167" s="158">
        <v>0.98990497820916479</v>
      </c>
      <c r="Q167" s="158">
        <v>2.4587477985533019</v>
      </c>
      <c r="R167" s="158">
        <v>1.8115641489348057E-2</v>
      </c>
      <c r="S167" s="158">
        <v>1.5400098067911656</v>
      </c>
      <c r="T167" s="158">
        <v>1.1560042222289548</v>
      </c>
      <c r="U167" s="158">
        <v>1.0702429379009244</v>
      </c>
      <c r="V167" s="158">
        <v>5.2252657456988452</v>
      </c>
      <c r="W167" s="158">
        <v>2.3724523370752095</v>
      </c>
      <c r="X167" s="158">
        <v>2.980590147119484</v>
      </c>
      <c r="Y167" s="158">
        <v>0.10475916403708353</v>
      </c>
      <c r="Z167" s="158">
        <v>0.66021598325361308</v>
      </c>
      <c r="AA167" s="158">
        <v>0.77342240171881838</v>
      </c>
      <c r="AB167" s="158">
        <v>0.34937611137054642</v>
      </c>
      <c r="AC167" s="158">
        <v>3.1792430042007096E-2</v>
      </c>
      <c r="AD167" s="158">
        <v>5.4538161050242371</v>
      </c>
      <c r="AE167" s="158">
        <v>1.4665980622623955</v>
      </c>
      <c r="AF167" s="158">
        <v>0.16234798458103872</v>
      </c>
      <c r="AG167" s="158">
        <v>1.5739689250056421E-2</v>
      </c>
      <c r="AH167" s="158">
        <v>0.57850029911670608</v>
      </c>
      <c r="AI167" s="158">
        <v>4.4448070178083006</v>
      </c>
      <c r="AJ167" s="158">
        <v>1.7166473509069329</v>
      </c>
      <c r="AK167" s="158">
        <v>7.4725953773770994</v>
      </c>
      <c r="AL167" s="158">
        <v>1.8176495001758501</v>
      </c>
      <c r="AM167" s="158">
        <v>0.24594492081962202</v>
      </c>
      <c r="AN167" s="158">
        <v>2.9266116154686621</v>
      </c>
      <c r="AO167" s="158">
        <v>5.0748010487145052</v>
      </c>
      <c r="AP167" s="158">
        <v>2.6211468342922495</v>
      </c>
      <c r="AQ167" s="158">
        <v>0.80424099419246642</v>
      </c>
      <c r="AR167" s="158">
        <v>1.1604922791486687E-2</v>
      </c>
      <c r="AS167" s="158">
        <v>0.2388890879821633</v>
      </c>
      <c r="AT167" s="158">
        <v>2.1500017918394683</v>
      </c>
      <c r="AU167" s="158">
        <v>4.3057842729652807</v>
      </c>
      <c r="AV167" s="158">
        <v>0.29138410810665244</v>
      </c>
      <c r="AW167" s="158">
        <v>1.1041455408618321</v>
      </c>
      <c r="AX167" s="158">
        <v>1.2355533844113216</v>
      </c>
      <c r="AY167" s="158">
        <v>5.8191251834411135</v>
      </c>
      <c r="AZ167" s="158">
        <v>1.1249651052765606</v>
      </c>
      <c r="BA167" s="158">
        <v>1.9421846875748372</v>
      </c>
      <c r="BB167" s="158">
        <v>2.4610179579495148</v>
      </c>
      <c r="BC167" s="158">
        <v>3.45681571033098E-2</v>
      </c>
      <c r="BD167" s="158">
        <v>8.492342855318873E-3</v>
      </c>
      <c r="BE167" s="158">
        <v>2.8630592715927139</v>
      </c>
      <c r="BF167" s="158">
        <v>0.83608313455323802</v>
      </c>
      <c r="BG167" s="158">
        <v>5.1661782550510624</v>
      </c>
      <c r="BH167" s="158">
        <v>0.84048606660381264</v>
      </c>
      <c r="BI167" s="158">
        <v>0.81033550663195619</v>
      </c>
      <c r="BJ167" s="158">
        <v>2.664486938325632</v>
      </c>
      <c r="BK167" s="158">
        <v>0.30669171232664039</v>
      </c>
      <c r="BL167" s="158">
        <v>0.38850945605773912</v>
      </c>
      <c r="BM167" s="158">
        <v>64.424100266027011</v>
      </c>
      <c r="BN167" s="158">
        <v>123.6440793433915</v>
      </c>
      <c r="BO167" s="158">
        <v>19.978247999346859</v>
      </c>
      <c r="BP167" s="158">
        <v>13.449737311634539</v>
      </c>
      <c r="BQ167" s="158">
        <v>48.601226662937812</v>
      </c>
      <c r="BR167" s="158">
        <v>0.26521257100943724</v>
      </c>
      <c r="BS167" s="158">
        <v>0.24423873921851033</v>
      </c>
      <c r="BT167" s="158"/>
      <c r="BU167" s="158">
        <v>1.7971448515807413</v>
      </c>
      <c r="BV167" s="158">
        <v>2.8779575467734499</v>
      </c>
      <c r="BW167" s="158">
        <v>77.058140741320202</v>
      </c>
      <c r="BX167" s="158">
        <v>72.224157162212677</v>
      </c>
      <c r="BY167" s="158">
        <v>21.511984100785973</v>
      </c>
      <c r="BZ167" s="158">
        <v>14.524851794610248</v>
      </c>
      <c r="CA167" s="158"/>
      <c r="CB167" s="158"/>
      <c r="CC167" s="158"/>
      <c r="CD167" s="158"/>
      <c r="CE167" s="158"/>
      <c r="CF167" s="158"/>
      <c r="CG167" s="158"/>
      <c r="CH167" s="158"/>
      <c r="CI167" s="158"/>
      <c r="CJ167" s="158"/>
      <c r="CK167" s="158"/>
      <c r="CL167" s="158"/>
      <c r="CM167" s="158"/>
      <c r="CN167" s="158"/>
      <c r="CO167" s="158"/>
      <c r="CP167" s="158"/>
      <c r="CQ167" s="158"/>
      <c r="CR167" s="158"/>
      <c r="CS167" s="158"/>
      <c r="CT167" s="158"/>
      <c r="CU167" s="158"/>
      <c r="CV167" s="158"/>
      <c r="CW167" s="158"/>
      <c r="CX167" s="158"/>
      <c r="CY167" s="158"/>
      <c r="CZ167" s="158"/>
      <c r="DA167" s="158"/>
      <c r="DB167" s="158"/>
      <c r="DC167" s="158"/>
      <c r="DD167" s="158"/>
      <c r="DE167" s="158"/>
      <c r="DF167" s="158"/>
      <c r="DG167" s="158"/>
      <c r="DH167" s="158"/>
      <c r="DI167" s="158"/>
      <c r="DJ167" s="158"/>
      <c r="DK167" s="158"/>
      <c r="DL167" s="158"/>
      <c r="DM167" s="158"/>
      <c r="DN167" s="158"/>
      <c r="DO167" s="158"/>
      <c r="DP167" s="158"/>
      <c r="DQ167" s="158"/>
      <c r="DR167" s="158"/>
      <c r="DS167" s="158"/>
      <c r="DT167" s="158"/>
      <c r="DU167" s="158"/>
      <c r="DV167" s="158"/>
      <c r="DW167" s="158"/>
      <c r="DX167" s="158"/>
      <c r="DY167" s="158"/>
      <c r="DZ167" s="158"/>
      <c r="EA167" s="158"/>
      <c r="EB167" s="158"/>
      <c r="EC167" s="158"/>
      <c r="ED167" s="158"/>
      <c r="EE167" s="158"/>
      <c r="EF167" s="158"/>
      <c r="EG167" s="158"/>
      <c r="EH167" s="158"/>
      <c r="EI167" s="158"/>
      <c r="EJ167" s="158"/>
      <c r="EK167" s="158"/>
      <c r="EL167" s="158"/>
      <c r="EM167" s="158"/>
      <c r="EN167" s="158"/>
      <c r="EO167" s="158"/>
      <c r="EP167" s="158"/>
      <c r="EQ167" s="158"/>
      <c r="ER167" s="158"/>
      <c r="ES167" s="158"/>
      <c r="ET167" s="158"/>
      <c r="EU167" s="158"/>
      <c r="EV167" s="158"/>
      <c r="EW167" s="158"/>
      <c r="EX167" s="158"/>
      <c r="EY167" s="158"/>
      <c r="EZ167" s="158"/>
      <c r="FA167" s="158"/>
      <c r="FB167" s="158"/>
      <c r="FC167" s="158"/>
      <c r="FD167" s="158"/>
      <c r="FE167" s="158"/>
      <c r="FF167" s="158"/>
      <c r="FG167" s="158"/>
      <c r="FH167" s="158"/>
      <c r="FI167" s="158"/>
      <c r="FJ167" s="158"/>
      <c r="FK167" s="158"/>
      <c r="FL167" s="158"/>
      <c r="FM167" s="158"/>
      <c r="FN167" s="158"/>
      <c r="FO167" s="158"/>
      <c r="FP167" s="158"/>
      <c r="FQ167" s="158">
        <v>4.2422560454021134</v>
      </c>
      <c r="FR167" s="158">
        <v>7.7211499618823796</v>
      </c>
      <c r="FS167" s="158">
        <v>9.7587729684930871</v>
      </c>
      <c r="FT167" s="158">
        <v>10.896426718802873</v>
      </c>
      <c r="FU167" s="158">
        <v>13.047349686219542</v>
      </c>
      <c r="FV167" s="158">
        <v>17.06416635553493</v>
      </c>
      <c r="FW167" s="158">
        <v>23.057948704938131</v>
      </c>
      <c r="FX167" s="158">
        <v>36.103176174386775</v>
      </c>
      <c r="FY167" s="158">
        <v>77.520747440729508</v>
      </c>
      <c r="FZ167" s="158">
        <v>161.00850080725877</v>
      </c>
      <c r="GA167" s="158"/>
      <c r="GB167" s="158"/>
      <c r="GC167" s="158"/>
      <c r="GD167" s="160"/>
      <c r="GE167" s="160"/>
      <c r="GF167" s="160"/>
      <c r="GG167" s="160"/>
      <c r="GH167" s="160"/>
      <c r="GI167" s="160"/>
      <c r="GJ167" s="160">
        <v>-1.2878589462316909</v>
      </c>
      <c r="GK167" s="160">
        <v>32.652862800954246</v>
      </c>
      <c r="GL167" s="160">
        <v>944.52660566792292</v>
      </c>
      <c r="GM167" s="157"/>
      <c r="GN167" s="160"/>
      <c r="GO167" s="160"/>
      <c r="GP167" s="144"/>
    </row>
    <row r="168" spans="1:198" x14ac:dyDescent="0.25">
      <c r="A168" s="159" t="s">
        <v>552</v>
      </c>
      <c r="B168" s="158"/>
      <c r="C168" s="158"/>
      <c r="D168" s="158"/>
      <c r="E168" s="158"/>
      <c r="F168" s="158"/>
      <c r="G168" s="158"/>
      <c r="H168" s="158"/>
      <c r="I168" s="158"/>
      <c r="J168" s="158"/>
      <c r="K168" s="158"/>
      <c r="L168" s="158"/>
      <c r="M168" s="158"/>
      <c r="N168" s="158"/>
      <c r="O168" s="158"/>
      <c r="P168" s="158"/>
      <c r="Q168" s="158"/>
      <c r="R168" s="158"/>
      <c r="S168" s="158"/>
      <c r="T168" s="158"/>
      <c r="U168" s="158"/>
      <c r="V168" s="158"/>
      <c r="W168" s="158"/>
      <c r="X168" s="158"/>
      <c r="Y168" s="158"/>
      <c r="Z168" s="158"/>
      <c r="AA168" s="158"/>
      <c r="AB168" s="158"/>
      <c r="AC168" s="158"/>
      <c r="AD168" s="158"/>
      <c r="AE168" s="158"/>
      <c r="AF168" s="158"/>
      <c r="AG168" s="158"/>
      <c r="AH168" s="158"/>
      <c r="AI168" s="158"/>
      <c r="AJ168" s="158"/>
      <c r="AK168" s="158"/>
      <c r="AL168" s="158"/>
      <c r="AM168" s="158"/>
      <c r="AN168" s="158"/>
      <c r="AO168" s="158"/>
      <c r="AP168" s="158"/>
      <c r="AQ168" s="158"/>
      <c r="AR168" s="158"/>
      <c r="AS168" s="158"/>
      <c r="AT168" s="158"/>
      <c r="AU168" s="158"/>
      <c r="AV168" s="158"/>
      <c r="AW168" s="158"/>
      <c r="AX168" s="158"/>
      <c r="AY168" s="158"/>
      <c r="AZ168" s="158"/>
      <c r="BA168" s="158"/>
      <c r="BB168" s="158"/>
      <c r="BC168" s="158"/>
      <c r="BD168" s="158"/>
      <c r="BE168" s="158"/>
      <c r="BF168" s="158"/>
      <c r="BG168" s="158"/>
      <c r="BH168" s="158"/>
      <c r="BI168" s="158"/>
      <c r="BJ168" s="158"/>
      <c r="BK168" s="158">
        <v>4.6568293215939764</v>
      </c>
      <c r="BL168" s="158"/>
      <c r="BM168" s="158"/>
      <c r="BN168" s="158"/>
      <c r="BO168" s="158"/>
      <c r="BP168" s="158"/>
      <c r="BQ168" s="158"/>
      <c r="BR168" s="158"/>
      <c r="BS168" s="158"/>
      <c r="BT168" s="158"/>
      <c r="BU168" s="158"/>
      <c r="BV168" s="158"/>
      <c r="BW168" s="158"/>
      <c r="BX168" s="158"/>
      <c r="BY168" s="158"/>
      <c r="BZ168" s="158"/>
      <c r="CA168" s="158"/>
      <c r="CB168" s="158"/>
      <c r="CC168" s="158"/>
      <c r="CD168" s="158"/>
      <c r="CE168" s="158"/>
      <c r="CF168" s="158"/>
      <c r="CG168" s="158"/>
      <c r="CH168" s="158"/>
      <c r="CI168" s="158"/>
      <c r="CJ168" s="158"/>
      <c r="CK168" s="158"/>
      <c r="CL168" s="158"/>
      <c r="CM168" s="158"/>
      <c r="CN168" s="158"/>
      <c r="CO168" s="158"/>
      <c r="CP168" s="158"/>
      <c r="CQ168" s="158"/>
      <c r="CR168" s="158"/>
      <c r="CS168" s="158"/>
      <c r="CT168" s="158"/>
      <c r="CU168" s="158"/>
      <c r="CV168" s="158"/>
      <c r="CW168" s="158"/>
      <c r="CX168" s="158"/>
      <c r="CY168" s="158"/>
      <c r="CZ168" s="158"/>
      <c r="DA168" s="158"/>
      <c r="DB168" s="158"/>
      <c r="DC168" s="158"/>
      <c r="DD168" s="158"/>
      <c r="DE168" s="158"/>
      <c r="DF168" s="158"/>
      <c r="DG168" s="158"/>
      <c r="DH168" s="158"/>
      <c r="DI168" s="158"/>
      <c r="DJ168" s="158"/>
      <c r="DK168" s="158"/>
      <c r="DL168" s="158"/>
      <c r="DM168" s="158"/>
      <c r="DN168" s="158"/>
      <c r="DO168" s="158"/>
      <c r="DP168" s="158"/>
      <c r="DQ168" s="158"/>
      <c r="DR168" s="158"/>
      <c r="DS168" s="158"/>
      <c r="DT168" s="158"/>
      <c r="DU168" s="158"/>
      <c r="DV168" s="158"/>
      <c r="DW168" s="158"/>
      <c r="DX168" s="158"/>
      <c r="DY168" s="158"/>
      <c r="DZ168" s="158"/>
      <c r="EA168" s="158"/>
      <c r="EB168" s="158"/>
      <c r="EC168" s="158"/>
      <c r="ED168" s="158"/>
      <c r="EE168" s="158"/>
      <c r="EF168" s="158"/>
      <c r="EG168" s="158"/>
      <c r="EH168" s="158"/>
      <c r="EI168" s="158"/>
      <c r="EJ168" s="158"/>
      <c r="EK168" s="158"/>
      <c r="EL168" s="158"/>
      <c r="EM168" s="158"/>
      <c r="EN168" s="158"/>
      <c r="EO168" s="158"/>
      <c r="EP168" s="158"/>
      <c r="EQ168" s="158"/>
      <c r="ER168" s="158"/>
      <c r="ES168" s="158"/>
      <c r="ET168" s="158"/>
      <c r="EU168" s="158"/>
      <c r="EV168" s="158"/>
      <c r="EW168" s="158"/>
      <c r="EX168" s="158"/>
      <c r="EY168" s="158"/>
      <c r="EZ168" s="158"/>
      <c r="FA168" s="158"/>
      <c r="FB168" s="158"/>
      <c r="FC168" s="158"/>
      <c r="FD168" s="158"/>
      <c r="FE168" s="158"/>
      <c r="FF168" s="158"/>
      <c r="FG168" s="158"/>
      <c r="FH168" s="158"/>
      <c r="FI168" s="158"/>
      <c r="FJ168" s="158"/>
      <c r="FK168" s="158"/>
      <c r="FL168" s="158"/>
      <c r="FM168" s="158"/>
      <c r="FN168" s="158"/>
      <c r="FO168" s="158"/>
      <c r="FP168" s="158"/>
      <c r="FQ168" s="158"/>
      <c r="FR168" s="158"/>
      <c r="FS168" s="158"/>
      <c r="FT168" s="158"/>
      <c r="FU168" s="158"/>
      <c r="FV168" s="158"/>
      <c r="FW168" s="158"/>
      <c r="FX168" s="158"/>
      <c r="FY168" s="158"/>
      <c r="FZ168" s="158"/>
      <c r="GA168" s="158"/>
      <c r="GB168" s="158"/>
      <c r="GC168" s="158"/>
      <c r="GD168" s="160"/>
      <c r="GE168" s="160"/>
      <c r="GF168" s="160"/>
      <c r="GG168" s="160"/>
      <c r="GH168" s="160"/>
      <c r="GI168" s="160">
        <v>2.8361892726171547</v>
      </c>
      <c r="GJ168" s="160"/>
      <c r="GK168" s="160"/>
      <c r="GL168" s="160">
        <v>7.4930185942111311</v>
      </c>
      <c r="GM168" s="157"/>
      <c r="GN168" s="160"/>
      <c r="GO168" s="160"/>
      <c r="GP168" s="144"/>
    </row>
    <row r="169" spans="1:198" x14ac:dyDescent="0.25">
      <c r="A169" s="159" t="s">
        <v>43</v>
      </c>
      <c r="B169" s="158"/>
      <c r="C169" s="158"/>
      <c r="D169" s="158"/>
      <c r="E169" s="158"/>
      <c r="F169" s="158"/>
      <c r="G169" s="158"/>
      <c r="H169" s="158"/>
      <c r="I169" s="158"/>
      <c r="J169" s="158"/>
      <c r="K169" s="158"/>
      <c r="L169" s="158"/>
      <c r="M169" s="158"/>
      <c r="N169" s="158"/>
      <c r="O169" s="158"/>
      <c r="P169" s="158"/>
      <c r="Q169" s="158"/>
      <c r="R169" s="158"/>
      <c r="S169" s="158"/>
      <c r="T169" s="158"/>
      <c r="U169" s="158"/>
      <c r="V169" s="158"/>
      <c r="W169" s="158"/>
      <c r="X169" s="158"/>
      <c r="Y169" s="158"/>
      <c r="Z169" s="158"/>
      <c r="AA169" s="158"/>
      <c r="AB169" s="158"/>
      <c r="AC169" s="158"/>
      <c r="AD169" s="158"/>
      <c r="AE169" s="158"/>
      <c r="AF169" s="158"/>
      <c r="AG169" s="158"/>
      <c r="AH169" s="158"/>
      <c r="AI169" s="158"/>
      <c r="AJ169" s="158"/>
      <c r="AK169" s="158"/>
      <c r="AL169" s="158"/>
      <c r="AM169" s="158"/>
      <c r="AN169" s="158"/>
      <c r="AO169" s="158"/>
      <c r="AP169" s="158"/>
      <c r="AQ169" s="158"/>
      <c r="AR169" s="158"/>
      <c r="AS169" s="158"/>
      <c r="AT169" s="158"/>
      <c r="AU169" s="158"/>
      <c r="AV169" s="158"/>
      <c r="AW169" s="158"/>
      <c r="AX169" s="158"/>
      <c r="AY169" s="158"/>
      <c r="AZ169" s="158"/>
      <c r="BA169" s="158"/>
      <c r="BB169" s="158"/>
      <c r="BC169" s="158"/>
      <c r="BD169" s="158"/>
      <c r="BE169" s="158"/>
      <c r="BF169" s="158"/>
      <c r="BG169" s="158"/>
      <c r="BH169" s="158"/>
      <c r="BI169" s="158"/>
      <c r="BJ169" s="158"/>
      <c r="BK169" s="158"/>
      <c r="BL169" s="158"/>
      <c r="BM169" s="158"/>
      <c r="BN169" s="158"/>
      <c r="BO169" s="158"/>
      <c r="BP169" s="158"/>
      <c r="BQ169" s="158"/>
      <c r="BR169" s="158"/>
      <c r="BS169" s="158"/>
      <c r="BT169" s="158"/>
      <c r="BU169" s="158"/>
      <c r="BV169" s="158"/>
      <c r="BW169" s="158"/>
      <c r="BX169" s="158"/>
      <c r="BY169" s="158"/>
      <c r="BZ169" s="158"/>
      <c r="CA169" s="158">
        <v>0.76878869724221377</v>
      </c>
      <c r="CB169" s="158">
        <v>3.0053204496962169</v>
      </c>
      <c r="CC169" s="158">
        <v>0.17962368551165325</v>
      </c>
      <c r="CD169" s="158">
        <v>1.7890760395216563</v>
      </c>
      <c r="CE169" s="158">
        <v>3.6836008223769108</v>
      </c>
      <c r="CF169" s="158">
        <v>1.4325300397757019</v>
      </c>
      <c r="CG169" s="158">
        <v>1.4020591233216684</v>
      </c>
      <c r="CH169" s="158">
        <v>1.0005288930396632</v>
      </c>
      <c r="CI169" s="158">
        <v>0.15488467145117646</v>
      </c>
      <c r="CJ169" s="158">
        <v>1.0947813620831188</v>
      </c>
      <c r="CK169" s="158">
        <v>0.97829562216836907</v>
      </c>
      <c r="CL169" s="158">
        <v>14.557332723696975</v>
      </c>
      <c r="CM169" s="158">
        <v>1.1314760212384045</v>
      </c>
      <c r="CN169" s="158">
        <v>2.3360866053817784</v>
      </c>
      <c r="CO169" s="158">
        <v>2.2598266197514616</v>
      </c>
      <c r="CP169" s="158">
        <v>5.6412067412688085</v>
      </c>
      <c r="CQ169" s="158"/>
      <c r="CR169" s="158"/>
      <c r="CS169" s="158"/>
      <c r="CT169" s="158">
        <v>0.16233398246187902</v>
      </c>
      <c r="CU169" s="158">
        <v>0.18462319936392169</v>
      </c>
      <c r="CV169" s="158">
        <v>17.122032434430274</v>
      </c>
      <c r="CW169" s="158">
        <v>11.33268666733794</v>
      </c>
      <c r="CX169" s="158">
        <v>4.4799331834478586</v>
      </c>
      <c r="CY169" s="158">
        <v>7.2403024070009465</v>
      </c>
      <c r="CZ169" s="158">
        <v>11.355292458053686</v>
      </c>
      <c r="DA169" s="158">
        <v>20.518150012793164</v>
      </c>
      <c r="DB169" s="158">
        <v>13.846690580076629</v>
      </c>
      <c r="DC169" s="158">
        <v>1.5586461580857431</v>
      </c>
      <c r="DD169" s="158">
        <v>17.279311434631449</v>
      </c>
      <c r="DE169" s="158">
        <v>14.908500323655797</v>
      </c>
      <c r="DF169" s="158">
        <v>8.9940482398115762</v>
      </c>
      <c r="DG169" s="158">
        <v>3.331777692672051</v>
      </c>
      <c r="DH169" s="158">
        <v>0.47862810758444274</v>
      </c>
      <c r="DI169" s="158">
        <v>18.677127434791633</v>
      </c>
      <c r="DJ169" s="158">
        <v>64.264616099415818</v>
      </c>
      <c r="DK169" s="158">
        <v>19.784847663592643</v>
      </c>
      <c r="DL169" s="158">
        <v>13.710889112346871</v>
      </c>
      <c r="DM169" s="158">
        <v>3.4573654307903445</v>
      </c>
      <c r="DN169" s="158">
        <v>4.166710399269502</v>
      </c>
      <c r="DO169" s="158">
        <v>13.265142198441227</v>
      </c>
      <c r="DP169" s="158">
        <v>37.646703543448119</v>
      </c>
      <c r="DQ169" s="158">
        <v>26.155950007595031</v>
      </c>
      <c r="DR169" s="158">
        <v>41.310230611790175</v>
      </c>
      <c r="DS169" s="158">
        <v>53.853813877863196</v>
      </c>
      <c r="DT169" s="158"/>
      <c r="DU169" s="158">
        <v>9.2159289116589793</v>
      </c>
      <c r="DV169" s="158">
        <v>2.3471436354934556</v>
      </c>
      <c r="DW169" s="158"/>
      <c r="DX169" s="158">
        <v>4.3305087153554984</v>
      </c>
      <c r="DY169" s="158">
        <v>38.97457843819948</v>
      </c>
      <c r="DZ169" s="158">
        <v>66.63598390227196</v>
      </c>
      <c r="EA169" s="158">
        <v>9.2971444247705826</v>
      </c>
      <c r="EB169" s="158">
        <v>36.217620810058897</v>
      </c>
      <c r="EC169" s="158">
        <v>37.759692393515628</v>
      </c>
      <c r="ED169" s="158">
        <v>69.766594600886307</v>
      </c>
      <c r="EE169" s="158">
        <v>34.470753235743878</v>
      </c>
      <c r="EF169" s="158">
        <v>38.945895036880181</v>
      </c>
      <c r="EG169" s="158">
        <v>37.031803635150133</v>
      </c>
      <c r="EH169" s="158"/>
      <c r="EI169" s="158"/>
      <c r="EJ169" s="158">
        <v>31.59290320062118</v>
      </c>
      <c r="EK169" s="158">
        <v>16.755966138013768</v>
      </c>
      <c r="EL169" s="158">
        <v>113.77355167946514</v>
      </c>
      <c r="EM169" s="158">
        <v>3.6080241216845721</v>
      </c>
      <c r="EN169" s="158">
        <v>9.1759838047059663</v>
      </c>
      <c r="EO169" s="158">
        <v>16.210588236209141</v>
      </c>
      <c r="EP169" s="158"/>
      <c r="EQ169" s="158"/>
      <c r="ER169" s="158"/>
      <c r="ES169" s="158"/>
      <c r="ET169" s="158"/>
      <c r="EU169" s="158"/>
      <c r="EV169" s="158"/>
      <c r="EW169" s="158"/>
      <c r="EX169" s="158"/>
      <c r="EY169" s="158"/>
      <c r="EZ169" s="158"/>
      <c r="FA169" s="158"/>
      <c r="FB169" s="158"/>
      <c r="FC169" s="158"/>
      <c r="FD169" s="158"/>
      <c r="FE169" s="158"/>
      <c r="FF169" s="158">
        <v>0.80723043339014988</v>
      </c>
      <c r="FG169" s="158"/>
      <c r="FH169" s="158"/>
      <c r="FI169" s="158"/>
      <c r="FJ169" s="158"/>
      <c r="FK169" s="158"/>
      <c r="FL169" s="158"/>
      <c r="FM169" s="158"/>
      <c r="FN169" s="158"/>
      <c r="FO169" s="158"/>
      <c r="FP169" s="158"/>
      <c r="FQ169" s="158"/>
      <c r="FR169" s="158"/>
      <c r="FS169" s="158"/>
      <c r="FT169" s="158"/>
      <c r="FU169" s="158"/>
      <c r="FV169" s="158"/>
      <c r="FW169" s="158"/>
      <c r="FX169" s="158"/>
      <c r="FY169" s="158"/>
      <c r="FZ169" s="158"/>
      <c r="GA169" s="158"/>
      <c r="GB169" s="158"/>
      <c r="GC169" s="158"/>
      <c r="GD169" s="160"/>
      <c r="GE169" s="160"/>
      <c r="GF169" s="160"/>
      <c r="GG169" s="160"/>
      <c r="GH169" s="160"/>
      <c r="GI169" s="160"/>
      <c r="GJ169" s="160"/>
      <c r="GK169" s="160"/>
      <c r="GL169" s="160">
        <v>1047.4196667323527</v>
      </c>
      <c r="GM169" s="157"/>
      <c r="GN169" s="160"/>
      <c r="GO169" s="160"/>
      <c r="GP169" s="144"/>
    </row>
    <row r="170" spans="1:198" x14ac:dyDescent="0.25">
      <c r="A170" s="159" t="s">
        <v>391</v>
      </c>
      <c r="B170" s="158">
        <v>0.12545402692483787</v>
      </c>
      <c r="C170" s="158">
        <v>0.67468058371258433</v>
      </c>
      <c r="D170" s="158">
        <v>2.7143349549663482E-2</v>
      </c>
      <c r="E170" s="158">
        <v>0.95046688214051545</v>
      </c>
      <c r="F170" s="158">
        <v>1.7868937573105477</v>
      </c>
      <c r="G170" s="158">
        <v>0.96062395950458923</v>
      </c>
      <c r="H170" s="158">
        <v>0.28703424877391776</v>
      </c>
      <c r="I170" s="158">
        <v>0.36927679904829652</v>
      </c>
      <c r="J170" s="158">
        <v>3.5372283686272772E-2</v>
      </c>
      <c r="K170" s="158">
        <v>0.36327893502377867</v>
      </c>
      <c r="L170" s="158">
        <v>0.10903477442045204</v>
      </c>
      <c r="M170" s="158">
        <v>0.85049850009624239</v>
      </c>
      <c r="N170" s="158">
        <v>0.50402861249254227</v>
      </c>
      <c r="O170" s="158"/>
      <c r="P170" s="158">
        <v>0.51654012017883011</v>
      </c>
      <c r="Q170" s="158">
        <v>2.820090506141089</v>
      </c>
      <c r="R170" s="158">
        <v>7.0849512798497619E-2</v>
      </c>
      <c r="S170" s="158">
        <v>3.9418112673340366</v>
      </c>
      <c r="T170" s="158">
        <v>4.2178952505503027</v>
      </c>
      <c r="U170" s="158">
        <v>4.185675167556103</v>
      </c>
      <c r="V170" s="158">
        <v>0.21753741748277872</v>
      </c>
      <c r="W170" s="158">
        <v>0.15341230408952272</v>
      </c>
      <c r="X170" s="158">
        <v>0.2748072054582516</v>
      </c>
      <c r="Y170" s="158">
        <v>3.5040089395222816E-2</v>
      </c>
      <c r="Z170" s="158">
        <v>0.26693111125139868</v>
      </c>
      <c r="AA170" s="158">
        <v>0.2244672474149654</v>
      </c>
      <c r="AB170" s="158">
        <v>0.17053161022096355</v>
      </c>
      <c r="AC170" s="158">
        <v>4.6692682131272242E-2</v>
      </c>
      <c r="AD170" s="158">
        <v>0.71527513029237699</v>
      </c>
      <c r="AE170" s="158">
        <v>0.24920557489964673</v>
      </c>
      <c r="AF170" s="158">
        <v>7.468273742680985E-2</v>
      </c>
      <c r="AG170" s="158">
        <v>5.0489625798593313E-3</v>
      </c>
      <c r="AH170" s="158">
        <v>0.26385900778532489</v>
      </c>
      <c r="AI170" s="158">
        <v>0.66993362449205673</v>
      </c>
      <c r="AJ170" s="158">
        <v>0.1128973498784392</v>
      </c>
      <c r="AK170" s="158">
        <v>0.13848899696494385</v>
      </c>
      <c r="AL170" s="158">
        <v>2.8483464274073569E-2</v>
      </c>
      <c r="AM170" s="158">
        <v>0.15055327551513281</v>
      </c>
      <c r="AN170" s="158">
        <v>1.4486065015038494</v>
      </c>
      <c r="AO170" s="158">
        <v>0.20227690566336307</v>
      </c>
      <c r="AP170" s="158">
        <v>0.21993474973648883</v>
      </c>
      <c r="AQ170" s="158">
        <v>0.28271978778425216</v>
      </c>
      <c r="AR170" s="158"/>
      <c r="AS170" s="158"/>
      <c r="AT170" s="158"/>
      <c r="AU170" s="158">
        <v>2.0567793146149862</v>
      </c>
      <c r="AV170" s="158">
        <v>0.10705146814895991</v>
      </c>
      <c r="AW170" s="158">
        <v>0.19283537548260535</v>
      </c>
      <c r="AX170" s="158">
        <v>1.0742213934565292</v>
      </c>
      <c r="AY170" s="158">
        <v>1.7691858714372193</v>
      </c>
      <c r="AZ170" s="158">
        <v>9.7224581414573782E-2</v>
      </c>
      <c r="BA170" s="158">
        <v>1.756205638210564</v>
      </c>
      <c r="BB170" s="158">
        <v>1.1945907250472496</v>
      </c>
      <c r="BC170" s="158">
        <v>1.1545776137940763E-3</v>
      </c>
      <c r="BD170" s="158">
        <v>7.0198833736733856E-4</v>
      </c>
      <c r="BE170" s="158">
        <v>0.21905782616762934</v>
      </c>
      <c r="BF170" s="158">
        <v>3.347890253540188E-3</v>
      </c>
      <c r="BG170" s="158">
        <v>0.8348741767254928</v>
      </c>
      <c r="BH170" s="158">
        <v>0.11624073073883447</v>
      </c>
      <c r="BI170" s="158">
        <v>0.59198372135192434</v>
      </c>
      <c r="BJ170" s="158">
        <v>0.35162612676288124</v>
      </c>
      <c r="BK170" s="158">
        <v>6.6137229131919701</v>
      </c>
      <c r="BL170" s="158">
        <v>0.4379454122279296</v>
      </c>
      <c r="BM170" s="158">
        <v>6.9335413841198736</v>
      </c>
      <c r="BN170" s="158">
        <v>5.8976437628365375</v>
      </c>
      <c r="BO170" s="158">
        <v>1.6748571179915388</v>
      </c>
      <c r="BP170" s="158">
        <v>2.148737701747951</v>
      </c>
      <c r="BQ170" s="158">
        <v>8.0268870634387088</v>
      </c>
      <c r="BR170" s="158">
        <v>3.7814067421011378E-2</v>
      </c>
      <c r="BS170" s="158">
        <v>3.4835617948292444E-2</v>
      </c>
      <c r="BT170" s="158">
        <v>1E-10</v>
      </c>
      <c r="BU170" s="158">
        <v>0.52854579333412499</v>
      </c>
      <c r="BV170" s="158">
        <v>0.28174813617974304</v>
      </c>
      <c r="BW170" s="158">
        <v>2.8027333700824584</v>
      </c>
      <c r="BX170" s="158">
        <v>10.426942231114522</v>
      </c>
      <c r="BY170" s="158">
        <v>63.509077914052341</v>
      </c>
      <c r="BZ170" s="158">
        <v>32.943144241981003</v>
      </c>
      <c r="CA170" s="158"/>
      <c r="CB170" s="158"/>
      <c r="CC170" s="158"/>
      <c r="CD170" s="158"/>
      <c r="CE170" s="158"/>
      <c r="CF170" s="158"/>
      <c r="CG170" s="158"/>
      <c r="CH170" s="158"/>
      <c r="CI170" s="158"/>
      <c r="CJ170" s="158"/>
      <c r="CK170" s="158"/>
      <c r="CL170" s="158"/>
      <c r="CM170" s="158"/>
      <c r="CN170" s="158"/>
      <c r="CO170" s="158"/>
      <c r="CP170" s="158"/>
      <c r="CQ170" s="158"/>
      <c r="CR170" s="158"/>
      <c r="CS170" s="158"/>
      <c r="CT170" s="158"/>
      <c r="CU170" s="158"/>
      <c r="CV170" s="158"/>
      <c r="CW170" s="158"/>
      <c r="CX170" s="158"/>
      <c r="CY170" s="158"/>
      <c r="CZ170" s="158"/>
      <c r="DA170" s="158"/>
      <c r="DB170" s="158"/>
      <c r="DC170" s="158"/>
      <c r="DD170" s="158"/>
      <c r="DE170" s="158"/>
      <c r="DF170" s="158"/>
      <c r="DG170" s="158"/>
      <c r="DH170" s="158"/>
      <c r="DI170" s="158"/>
      <c r="DJ170" s="158"/>
      <c r="DK170" s="158"/>
      <c r="DL170" s="158"/>
      <c r="DM170" s="158"/>
      <c r="DN170" s="158"/>
      <c r="DO170" s="158"/>
      <c r="DP170" s="158"/>
      <c r="DQ170" s="158"/>
      <c r="DR170" s="158"/>
      <c r="DS170" s="158"/>
      <c r="DT170" s="158"/>
      <c r="DU170" s="158"/>
      <c r="DV170" s="158"/>
      <c r="DW170" s="158"/>
      <c r="DX170" s="158"/>
      <c r="DY170" s="158"/>
      <c r="DZ170" s="158"/>
      <c r="EA170" s="158"/>
      <c r="EB170" s="158"/>
      <c r="EC170" s="158"/>
      <c r="ED170" s="158"/>
      <c r="EE170" s="158"/>
      <c r="EF170" s="158"/>
      <c r="EG170" s="158"/>
      <c r="EH170" s="158"/>
      <c r="EI170" s="158"/>
      <c r="EJ170" s="158"/>
      <c r="EK170" s="158"/>
      <c r="EL170" s="158"/>
      <c r="EM170" s="158"/>
      <c r="EN170" s="158"/>
      <c r="EO170" s="158"/>
      <c r="EP170" s="158"/>
      <c r="EQ170" s="158"/>
      <c r="ER170" s="158"/>
      <c r="ES170" s="158"/>
      <c r="ET170" s="158"/>
      <c r="EU170" s="158"/>
      <c r="EV170" s="158"/>
      <c r="EW170" s="158"/>
      <c r="EX170" s="158"/>
      <c r="EY170" s="158"/>
      <c r="EZ170" s="158"/>
      <c r="FA170" s="158"/>
      <c r="FB170" s="158"/>
      <c r="FC170" s="158"/>
      <c r="FD170" s="158"/>
      <c r="FE170" s="158"/>
      <c r="FF170" s="158"/>
      <c r="FG170" s="158"/>
      <c r="FH170" s="158"/>
      <c r="FI170" s="158"/>
      <c r="FJ170" s="158"/>
      <c r="FK170" s="158"/>
      <c r="FL170" s="158"/>
      <c r="FM170" s="158"/>
      <c r="FN170" s="158"/>
      <c r="FO170" s="158"/>
      <c r="FP170" s="158"/>
      <c r="FQ170" s="158"/>
      <c r="FR170" s="158"/>
      <c r="FS170" s="158"/>
      <c r="FT170" s="158"/>
      <c r="FU170" s="158"/>
      <c r="FV170" s="158"/>
      <c r="FW170" s="158"/>
      <c r="FX170" s="158"/>
      <c r="FY170" s="158"/>
      <c r="FZ170" s="158"/>
      <c r="GA170" s="158"/>
      <c r="GB170" s="158"/>
      <c r="GC170" s="158"/>
      <c r="GD170" s="160"/>
      <c r="GE170" s="160"/>
      <c r="GF170" s="160"/>
      <c r="GG170" s="160"/>
      <c r="GH170" s="160"/>
      <c r="GI170" s="160"/>
      <c r="GJ170" s="160"/>
      <c r="GK170" s="160">
        <v>0.9628970261232096</v>
      </c>
      <c r="GL170" s="160">
        <v>182.37618943313947</v>
      </c>
      <c r="GM170" s="157"/>
      <c r="GN170" s="160"/>
      <c r="GO170" s="160"/>
      <c r="GP170" s="144"/>
    </row>
    <row r="171" spans="1:198" x14ac:dyDescent="0.25">
      <c r="A171" s="159" t="s">
        <v>392</v>
      </c>
      <c r="B171" s="158">
        <v>0.11096827935333176</v>
      </c>
      <c r="C171" s="158">
        <v>0.59791744912801836</v>
      </c>
      <c r="D171" s="158">
        <v>2.4051009606757975E-2</v>
      </c>
      <c r="E171" s="158">
        <v>0.8352752293607727</v>
      </c>
      <c r="F171" s="158">
        <v>1.5771504226753319</v>
      </c>
      <c r="G171" s="158">
        <v>0.84748882125377867</v>
      </c>
      <c r="H171" s="158">
        <v>0.25430529578145006</v>
      </c>
      <c r="I171" s="158">
        <v>0.32654692278345909</v>
      </c>
      <c r="J171" s="158">
        <v>3.1263527136801222E-2</v>
      </c>
      <c r="K171" s="158">
        <v>0.32140809125103881</v>
      </c>
      <c r="L171" s="158">
        <v>9.6489707097019317E-2</v>
      </c>
      <c r="M171" s="158">
        <v>0.75104819730408234</v>
      </c>
      <c r="N171" s="158">
        <v>1.5203388499175172</v>
      </c>
      <c r="O171" s="158">
        <v>1.7200993165534606</v>
      </c>
      <c r="P171" s="158">
        <v>6.2138120339938743</v>
      </c>
      <c r="Q171" s="158">
        <v>13.673671663848168</v>
      </c>
      <c r="R171" s="158">
        <v>5.1655578037260903E-2</v>
      </c>
      <c r="S171" s="158">
        <v>10.323721809358466</v>
      </c>
      <c r="T171" s="158">
        <v>11.046794033126305</v>
      </c>
      <c r="U171" s="158">
        <v>3.051728398912918</v>
      </c>
      <c r="V171" s="158">
        <v>0.56727485917890974</v>
      </c>
      <c r="W171" s="158">
        <v>0.40087242216703034</v>
      </c>
      <c r="X171" s="158">
        <v>0.71592810248136807</v>
      </c>
      <c r="Y171" s="158">
        <v>9.0924760030704405E-2</v>
      </c>
      <c r="Z171" s="158">
        <v>0.69448127130700976</v>
      </c>
      <c r="AA171" s="158">
        <v>0.58037335496135145</v>
      </c>
      <c r="AB171" s="158">
        <v>0.44161890797748232</v>
      </c>
      <c r="AC171" s="158">
        <v>0.1212848938380665</v>
      </c>
      <c r="AD171" s="158">
        <v>1.8585678059067778</v>
      </c>
      <c r="AE171" s="158">
        <v>0.64662677095501508</v>
      </c>
      <c r="AF171" s="158">
        <v>0.19350098912078428</v>
      </c>
      <c r="AG171" s="158">
        <v>1.3096621454535018E-2</v>
      </c>
      <c r="AH171" s="158">
        <v>0.68548239235196184</v>
      </c>
      <c r="AI171" s="158">
        <v>3.2178570087531781</v>
      </c>
      <c r="AJ171" s="158">
        <v>2.3575663499760218</v>
      </c>
      <c r="AK171" s="158">
        <v>2.1613820978131013</v>
      </c>
      <c r="AL171" s="158">
        <v>0.41266013180826661</v>
      </c>
      <c r="AM171" s="158">
        <v>0.25232571935070114</v>
      </c>
      <c r="AN171" s="158">
        <v>5.0032574134415464</v>
      </c>
      <c r="AO171" s="158">
        <v>1.1170024168020194</v>
      </c>
      <c r="AP171" s="158">
        <v>2.5843879654497712</v>
      </c>
      <c r="AQ171" s="158">
        <v>1.1704810431069679</v>
      </c>
      <c r="AR171" s="158">
        <v>2.6539044547409209E-2</v>
      </c>
      <c r="AS171" s="158">
        <v>0.54631023934941658</v>
      </c>
      <c r="AT171" s="158">
        <v>4.916792154144745</v>
      </c>
      <c r="AU171" s="158">
        <v>5.737981533673195</v>
      </c>
      <c r="AV171" s="158">
        <v>1.744311233907522</v>
      </c>
      <c r="AW171" s="158">
        <v>3.2463525490858607</v>
      </c>
      <c r="AX171" s="158">
        <v>2.8550450204315982</v>
      </c>
      <c r="AY171" s="158">
        <v>4.7648584925817863</v>
      </c>
      <c r="AZ171" s="158">
        <v>2.0663739691385095</v>
      </c>
      <c r="BA171" s="158">
        <v>11.489083583098772</v>
      </c>
      <c r="BB171" s="158">
        <v>7.0815077384985905</v>
      </c>
      <c r="BC171" s="158">
        <v>5.0694462894924908E-3</v>
      </c>
      <c r="BD171" s="158">
        <v>3.0822459483166149E-3</v>
      </c>
      <c r="BE171" s="158">
        <v>0.96189576622125961</v>
      </c>
      <c r="BF171" s="158">
        <v>8.2073865939716842E-2</v>
      </c>
      <c r="BG171" s="158">
        <v>6.606463339760932</v>
      </c>
      <c r="BH171" s="158">
        <v>1.2862470835324848</v>
      </c>
      <c r="BI171" s="158">
        <v>2.4344068728122235</v>
      </c>
      <c r="BJ171" s="158">
        <v>3.6629517232192974</v>
      </c>
      <c r="BK171" s="158">
        <v>2.6028801697796609</v>
      </c>
      <c r="BL171" s="158">
        <v>2.6279773529916799</v>
      </c>
      <c r="BM171" s="158">
        <v>19.813903249332878</v>
      </c>
      <c r="BN171" s="158">
        <v>42.37950978400761</v>
      </c>
      <c r="BO171" s="158">
        <v>4.3146045237816697</v>
      </c>
      <c r="BP171" s="158">
        <v>3.2986565904943612</v>
      </c>
      <c r="BQ171" s="158">
        <v>13.106945012012405</v>
      </c>
      <c r="BR171" s="158">
        <v>0.94066573881630156</v>
      </c>
      <c r="BS171" s="158">
        <v>0.86529252911091503</v>
      </c>
      <c r="BT171" s="158">
        <v>1E-10</v>
      </c>
      <c r="BU171" s="158">
        <v>6.1958274742771273</v>
      </c>
      <c r="BV171" s="158">
        <v>3.5395786061720957</v>
      </c>
      <c r="BW171" s="158">
        <v>11.492434806459364</v>
      </c>
      <c r="BX171" s="158">
        <v>21.090369960568783</v>
      </c>
      <c r="BY171" s="158">
        <v>51.113532404762054</v>
      </c>
      <c r="BZ171" s="158">
        <v>72.509290093914814</v>
      </c>
      <c r="CA171" s="158"/>
      <c r="CB171" s="158"/>
      <c r="CC171" s="158"/>
      <c r="CD171" s="158"/>
      <c r="CE171" s="158"/>
      <c r="CF171" s="158"/>
      <c r="CG171" s="158"/>
      <c r="CH171" s="158"/>
      <c r="CI171" s="158"/>
      <c r="CJ171" s="158"/>
      <c r="CK171" s="158"/>
      <c r="CL171" s="158"/>
      <c r="CM171" s="158"/>
      <c r="CN171" s="158"/>
      <c r="CO171" s="158"/>
      <c r="CP171" s="158"/>
      <c r="CQ171" s="158"/>
      <c r="CR171" s="158"/>
      <c r="CS171" s="158"/>
      <c r="CT171" s="158"/>
      <c r="CU171" s="158"/>
      <c r="CV171" s="158"/>
      <c r="CW171" s="158"/>
      <c r="CX171" s="158"/>
      <c r="CY171" s="158"/>
      <c r="CZ171" s="158"/>
      <c r="DA171" s="158"/>
      <c r="DB171" s="158"/>
      <c r="DC171" s="158"/>
      <c r="DD171" s="158"/>
      <c r="DE171" s="158"/>
      <c r="DF171" s="158"/>
      <c r="DG171" s="158"/>
      <c r="DH171" s="158"/>
      <c r="DI171" s="158"/>
      <c r="DJ171" s="158"/>
      <c r="DK171" s="158"/>
      <c r="DL171" s="158"/>
      <c r="DM171" s="158"/>
      <c r="DN171" s="158"/>
      <c r="DO171" s="158"/>
      <c r="DP171" s="158"/>
      <c r="DQ171" s="158"/>
      <c r="DR171" s="158"/>
      <c r="DS171" s="158"/>
      <c r="DT171" s="158"/>
      <c r="DU171" s="158"/>
      <c r="DV171" s="158"/>
      <c r="DW171" s="158"/>
      <c r="DX171" s="158"/>
      <c r="DY171" s="158"/>
      <c r="DZ171" s="158"/>
      <c r="EA171" s="158"/>
      <c r="EB171" s="158"/>
      <c r="EC171" s="158"/>
      <c r="ED171" s="158"/>
      <c r="EE171" s="158"/>
      <c r="EF171" s="158"/>
      <c r="EG171" s="158"/>
      <c r="EH171" s="158"/>
      <c r="EI171" s="158"/>
      <c r="EJ171" s="158"/>
      <c r="EK171" s="158"/>
      <c r="EL171" s="158"/>
      <c r="EM171" s="158"/>
      <c r="EN171" s="158"/>
      <c r="EO171" s="158"/>
      <c r="EP171" s="158"/>
      <c r="EQ171" s="158"/>
      <c r="ER171" s="158"/>
      <c r="ES171" s="158"/>
      <c r="ET171" s="158"/>
      <c r="EU171" s="158"/>
      <c r="EV171" s="158"/>
      <c r="EW171" s="158"/>
      <c r="EX171" s="158"/>
      <c r="EY171" s="158"/>
      <c r="EZ171" s="158"/>
      <c r="FA171" s="158"/>
      <c r="FB171" s="158"/>
      <c r="FC171" s="158"/>
      <c r="FD171" s="158"/>
      <c r="FE171" s="158"/>
      <c r="FF171" s="158"/>
      <c r="FG171" s="158"/>
      <c r="FH171" s="158"/>
      <c r="FI171" s="158"/>
      <c r="FJ171" s="158"/>
      <c r="FK171" s="158"/>
      <c r="FL171" s="158"/>
      <c r="FM171" s="158"/>
      <c r="FN171" s="158"/>
      <c r="FO171" s="158"/>
      <c r="FP171" s="158"/>
      <c r="FQ171" s="158"/>
      <c r="FR171" s="158"/>
      <c r="FS171" s="158"/>
      <c r="FT171" s="158"/>
      <c r="FU171" s="158"/>
      <c r="FV171" s="158"/>
      <c r="FW171" s="158"/>
      <c r="FX171" s="158"/>
      <c r="FY171" s="158"/>
      <c r="FZ171" s="158"/>
      <c r="GA171" s="158"/>
      <c r="GB171" s="158"/>
      <c r="GC171" s="158"/>
      <c r="GD171" s="160"/>
      <c r="GE171" s="160"/>
      <c r="GF171" s="160"/>
      <c r="GG171" s="160"/>
      <c r="GH171" s="160"/>
      <c r="GI171" s="160"/>
      <c r="GJ171" s="160"/>
      <c r="GK171" s="160">
        <v>2.135186279844401</v>
      </c>
      <c r="GL171" s="160">
        <v>396.20668841331968</v>
      </c>
      <c r="GM171" s="157"/>
      <c r="GN171" s="160"/>
      <c r="GO171" s="160"/>
      <c r="GP171" s="144"/>
    </row>
    <row r="172" spans="1:198" x14ac:dyDescent="0.25">
      <c r="A172" s="159" t="s">
        <v>393</v>
      </c>
      <c r="B172" s="158">
        <v>0.11064216277843196</v>
      </c>
      <c r="C172" s="158">
        <v>0.59530711398742753</v>
      </c>
      <c r="D172" s="158">
        <v>2.3988078695860313E-2</v>
      </c>
      <c r="E172" s="158">
        <v>0.83213151273954211</v>
      </c>
      <c r="F172" s="158">
        <v>1.5704424217801087</v>
      </c>
      <c r="G172" s="158">
        <v>0.84310014314626225</v>
      </c>
      <c r="H172" s="158">
        <v>0.25345653650171474</v>
      </c>
      <c r="I172" s="158">
        <v>0.32538944157645239</v>
      </c>
      <c r="J172" s="158">
        <v>3.1178598266636263E-2</v>
      </c>
      <c r="K172" s="158">
        <v>0.32026284584145109</v>
      </c>
      <c r="L172" s="158">
        <v>9.6216960571043675E-2</v>
      </c>
      <c r="M172" s="158">
        <v>0.74807381350216251</v>
      </c>
      <c r="N172" s="158">
        <v>0.60802391797606692</v>
      </c>
      <c r="O172" s="158">
        <v>5.4518896439425743E-2</v>
      </c>
      <c r="P172" s="158">
        <v>7.898090933782373</v>
      </c>
      <c r="Q172" s="158">
        <v>17.163620042519458</v>
      </c>
      <c r="R172" s="158">
        <v>7.8527102562446383E-2</v>
      </c>
      <c r="S172" s="158">
        <v>12.498120080165698</v>
      </c>
      <c r="T172" s="158">
        <v>13.373486895173322</v>
      </c>
      <c r="U172" s="158">
        <v>4.6392548119643964</v>
      </c>
      <c r="V172" s="158">
        <v>1.3487036327720701</v>
      </c>
      <c r="W172" s="158">
        <v>0.95827412613822172</v>
      </c>
      <c r="X172" s="158">
        <v>1.6980929833545026</v>
      </c>
      <c r="Y172" s="158">
        <v>0.21440041010515515</v>
      </c>
      <c r="Z172" s="158">
        <v>1.6405700183537555</v>
      </c>
      <c r="AA172" s="158">
        <v>1.3537821450753489</v>
      </c>
      <c r="AB172" s="158">
        <v>1.0350243583092258</v>
      </c>
      <c r="AC172" s="158">
        <v>0.28666961941937974</v>
      </c>
      <c r="AD172" s="158">
        <v>4.3442775809913963</v>
      </c>
      <c r="AE172" s="158">
        <v>1.5182542217993182</v>
      </c>
      <c r="AF172" s="158">
        <v>0.45445469537710148</v>
      </c>
      <c r="AG172" s="158">
        <v>3.0875397670678349E-2</v>
      </c>
      <c r="AH172" s="158">
        <v>1.6182133965613843</v>
      </c>
      <c r="AI172" s="158">
        <v>4.0898857707813834</v>
      </c>
      <c r="AJ172" s="158">
        <v>2.1875223337408869</v>
      </c>
      <c r="AK172" s="158">
        <v>1.1925261905487687</v>
      </c>
      <c r="AL172" s="158">
        <v>0.40127042343536218</v>
      </c>
      <c r="AM172" s="158">
        <v>0.28362970285577915</v>
      </c>
      <c r="AN172" s="158">
        <v>3.4908387366918427</v>
      </c>
      <c r="AO172" s="158">
        <v>5.7290397851250496</v>
      </c>
      <c r="AP172" s="158">
        <v>6.2189983005283782</v>
      </c>
      <c r="AQ172" s="158">
        <v>2.3203434206677542</v>
      </c>
      <c r="AR172" s="158">
        <v>7.7315534964817198E-3</v>
      </c>
      <c r="AS172" s="158">
        <v>0.15915519617371016</v>
      </c>
      <c r="AT172" s="158">
        <v>1.4323967655633902</v>
      </c>
      <c r="AU172" s="158">
        <v>10.477342313950938</v>
      </c>
      <c r="AV172" s="158">
        <v>1.6284482371903644</v>
      </c>
      <c r="AW172" s="158">
        <v>4.8840691678947108</v>
      </c>
      <c r="AX172" s="158">
        <v>5.3029640171769357</v>
      </c>
      <c r="AY172" s="158">
        <v>7.1068793793128595</v>
      </c>
      <c r="AZ172" s="158">
        <v>4.7492741569391708</v>
      </c>
      <c r="BA172" s="158">
        <v>9.0857198345277563</v>
      </c>
      <c r="BB172" s="158">
        <v>12.833024756223937</v>
      </c>
      <c r="BC172" s="158">
        <v>1.5419853836618343E-2</v>
      </c>
      <c r="BD172" s="158">
        <v>9.3753398887098903E-3</v>
      </c>
      <c r="BE172" s="158">
        <v>2.9255025777236647</v>
      </c>
      <c r="BF172" s="158">
        <v>4.0034504787778316</v>
      </c>
      <c r="BG172" s="158">
        <v>11.458887664286298</v>
      </c>
      <c r="BH172" s="158">
        <v>4.0522503261037732</v>
      </c>
      <c r="BI172" s="158">
        <v>1.3287401863327353</v>
      </c>
      <c r="BJ172" s="158">
        <v>1.4182416003538563</v>
      </c>
      <c r="BK172" s="158">
        <v>6.7286107293791808</v>
      </c>
      <c r="BL172" s="158">
        <v>2.3270410704871263</v>
      </c>
      <c r="BM172" s="158">
        <v>21.576746925246262</v>
      </c>
      <c r="BN172" s="158">
        <v>86.596383697460809</v>
      </c>
      <c r="BO172" s="158">
        <v>7.2761829344147397</v>
      </c>
      <c r="BP172" s="158">
        <v>5.6275689046160204</v>
      </c>
      <c r="BQ172" s="158">
        <v>22.591320339316841</v>
      </c>
      <c r="BR172" s="158">
        <v>0.78089752410087654</v>
      </c>
      <c r="BS172" s="158">
        <v>0.71853379774370041</v>
      </c>
      <c r="BT172" s="158">
        <v>1E-10</v>
      </c>
      <c r="BU172" s="158">
        <v>11.490528515388956</v>
      </c>
      <c r="BV172" s="158">
        <v>11.749972095108005</v>
      </c>
      <c r="BW172" s="158">
        <v>49.588815117056058</v>
      </c>
      <c r="BX172" s="158">
        <v>37.054027196217213</v>
      </c>
      <c r="BY172" s="158">
        <v>182.77488831269017</v>
      </c>
      <c r="BZ172" s="158">
        <v>45.308759733111252</v>
      </c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  <c r="CK172" s="158"/>
      <c r="CL172" s="158"/>
      <c r="CM172" s="158"/>
      <c r="CN172" s="158"/>
      <c r="CO172" s="158"/>
      <c r="CP172" s="158"/>
      <c r="CQ172" s="158"/>
      <c r="CR172" s="158"/>
      <c r="CS172" s="158"/>
      <c r="CT172" s="158"/>
      <c r="CU172" s="158"/>
      <c r="CV172" s="158"/>
      <c r="CW172" s="158"/>
      <c r="CX172" s="158"/>
      <c r="CY172" s="158"/>
      <c r="CZ172" s="158"/>
      <c r="DA172" s="158"/>
      <c r="DB172" s="158"/>
      <c r="DC172" s="158"/>
      <c r="DD172" s="158"/>
      <c r="DE172" s="158"/>
      <c r="DF172" s="158"/>
      <c r="DG172" s="158"/>
      <c r="DH172" s="158"/>
      <c r="DI172" s="158"/>
      <c r="DJ172" s="158"/>
      <c r="DK172" s="158"/>
      <c r="DL172" s="158"/>
      <c r="DM172" s="158"/>
      <c r="DN172" s="158"/>
      <c r="DO172" s="158"/>
      <c r="DP172" s="158"/>
      <c r="DQ172" s="158"/>
      <c r="DR172" s="158"/>
      <c r="DS172" s="158"/>
      <c r="DT172" s="158"/>
      <c r="DU172" s="158"/>
      <c r="DV172" s="158"/>
      <c r="DW172" s="158"/>
      <c r="DX172" s="158"/>
      <c r="DY172" s="158"/>
      <c r="DZ172" s="158"/>
      <c r="EA172" s="158"/>
      <c r="EB172" s="158"/>
      <c r="EC172" s="158"/>
      <c r="ED172" s="158"/>
      <c r="EE172" s="158"/>
      <c r="EF172" s="158"/>
      <c r="EG172" s="158"/>
      <c r="EH172" s="158"/>
      <c r="EI172" s="158"/>
      <c r="EJ172" s="158"/>
      <c r="EK172" s="158"/>
      <c r="EL172" s="158"/>
      <c r="EM172" s="158"/>
      <c r="EN172" s="158"/>
      <c r="EO172" s="158"/>
      <c r="EP172" s="158"/>
      <c r="EQ172" s="158"/>
      <c r="ER172" s="158"/>
      <c r="ES172" s="158"/>
      <c r="ET172" s="158"/>
      <c r="EU172" s="158"/>
      <c r="EV172" s="158"/>
      <c r="EW172" s="158"/>
      <c r="EX172" s="158"/>
      <c r="EY172" s="158"/>
      <c r="EZ172" s="158"/>
      <c r="FA172" s="158"/>
      <c r="FB172" s="158"/>
      <c r="FC172" s="158"/>
      <c r="FD172" s="158"/>
      <c r="FE172" s="158"/>
      <c r="FF172" s="158"/>
      <c r="FG172" s="158"/>
      <c r="FH172" s="158"/>
      <c r="FI172" s="158"/>
      <c r="FJ172" s="158"/>
      <c r="FK172" s="158"/>
      <c r="FL172" s="158"/>
      <c r="FM172" s="158"/>
      <c r="FN172" s="158"/>
      <c r="FO172" s="158"/>
      <c r="FP172" s="158"/>
      <c r="FQ172" s="158"/>
      <c r="FR172" s="158"/>
      <c r="FS172" s="158"/>
      <c r="FT172" s="158"/>
      <c r="FU172" s="158"/>
      <c r="FV172" s="158"/>
      <c r="FW172" s="158"/>
      <c r="FX172" s="158"/>
      <c r="FY172" s="158"/>
      <c r="FZ172" s="158"/>
      <c r="GA172" s="158"/>
      <c r="GB172" s="158"/>
      <c r="GC172" s="158"/>
      <c r="GD172" s="160"/>
      <c r="GE172" s="160"/>
      <c r="GF172" s="160"/>
      <c r="GG172" s="160"/>
      <c r="GH172" s="160"/>
      <c r="GI172" s="160"/>
      <c r="GJ172" s="160"/>
      <c r="GK172" s="160">
        <v>3.6053557993203582</v>
      </c>
      <c r="GL172" s="160">
        <v>683.15398565778446</v>
      </c>
      <c r="GM172" s="157"/>
      <c r="GN172" s="160"/>
      <c r="GO172" s="160"/>
      <c r="GP172" s="144"/>
    </row>
    <row r="173" spans="1:198" x14ac:dyDescent="0.25">
      <c r="A173" s="159" t="s">
        <v>394</v>
      </c>
      <c r="B173" s="158">
        <v>0.19868164201931574</v>
      </c>
      <c r="C173" s="158">
        <v>1.0475159187851755</v>
      </c>
      <c r="D173" s="158">
        <v>4.2697424128137915E-2</v>
      </c>
      <c r="E173" s="158">
        <v>1.5534930353796566</v>
      </c>
      <c r="F173" s="158">
        <v>2.8559252042792638</v>
      </c>
      <c r="G173" s="158">
        <v>1.5181185718180368</v>
      </c>
      <c r="H173" s="158">
        <v>0.44949530407728622</v>
      </c>
      <c r="I173" s="158">
        <v>0.58327231923152933</v>
      </c>
      <c r="J173" s="158">
        <v>5.6333224184215838E-2</v>
      </c>
      <c r="K173" s="158">
        <v>0.57214374193318573</v>
      </c>
      <c r="L173" s="158">
        <v>0.17242168200930966</v>
      </c>
      <c r="M173" s="158">
        <v>1.3517531091010369</v>
      </c>
      <c r="N173" s="158">
        <v>0.65391103142740581</v>
      </c>
      <c r="O173" s="158"/>
      <c r="P173" s="158">
        <v>9.7895308880270431</v>
      </c>
      <c r="Q173" s="158">
        <v>14.524364915703453</v>
      </c>
      <c r="R173" s="158">
        <v>0.19049993487644451</v>
      </c>
      <c r="S173" s="158">
        <v>10.242458182913445</v>
      </c>
      <c r="T173" s="158">
        <v>10.959838712138353</v>
      </c>
      <c r="U173" s="158">
        <v>11.254429499059269</v>
      </c>
      <c r="V173" s="158">
        <v>2.5502297328228045</v>
      </c>
      <c r="W173" s="158">
        <v>1.8262343762806266</v>
      </c>
      <c r="X173" s="158">
        <v>3.1997653143673501</v>
      </c>
      <c r="Y173" s="158">
        <v>0.40014157731435085</v>
      </c>
      <c r="Z173" s="158">
        <v>3.0739739762078293</v>
      </c>
      <c r="AA173" s="158">
        <v>2.4874683151658301</v>
      </c>
      <c r="AB173" s="158">
        <v>1.9149585750271265</v>
      </c>
      <c r="AC173" s="158">
        <v>0.53689786797998362</v>
      </c>
      <c r="AD173" s="158">
        <v>8.0319998571329858</v>
      </c>
      <c r="AE173" s="158">
        <v>2.819160791204816</v>
      </c>
      <c r="AF173" s="158">
        <v>0.84324182420311733</v>
      </c>
      <c r="AG173" s="158">
        <v>5.7594558859744079E-2</v>
      </c>
      <c r="AH173" s="158">
        <v>3.026428191194682</v>
      </c>
      <c r="AI173" s="158">
        <v>13.806321727958007</v>
      </c>
      <c r="AJ173" s="158">
        <v>1.2152325245087532</v>
      </c>
      <c r="AK173" s="158">
        <v>3.0930314735261484</v>
      </c>
      <c r="AL173" s="158">
        <v>6.9880928927462385E-3</v>
      </c>
      <c r="AM173" s="158">
        <v>0.95138390176632837</v>
      </c>
      <c r="AN173" s="158">
        <v>2.230278173332414</v>
      </c>
      <c r="AO173" s="158">
        <v>6.95213217830403</v>
      </c>
      <c r="AP173" s="158">
        <v>7.3042557042873408</v>
      </c>
      <c r="AQ173" s="158">
        <v>5.8696415776358606</v>
      </c>
      <c r="AR173" s="158">
        <v>6.0380420938405364E-2</v>
      </c>
      <c r="AS173" s="158">
        <v>1.2429400823361196</v>
      </c>
      <c r="AT173" s="158">
        <v>11.186460741025069</v>
      </c>
      <c r="AU173" s="158">
        <v>13.782434715917802</v>
      </c>
      <c r="AV173" s="158">
        <v>1.0019742556686175</v>
      </c>
      <c r="AW173" s="158">
        <v>5.7620594814727593</v>
      </c>
      <c r="AX173" s="158">
        <v>2.0664179782879741</v>
      </c>
      <c r="AY173" s="158">
        <v>2.6529418871993857</v>
      </c>
      <c r="AZ173" s="158">
        <v>1.999486593393381</v>
      </c>
      <c r="BA173" s="158">
        <v>8.7470916577086779</v>
      </c>
      <c r="BB173" s="158">
        <v>8.5376175371867564</v>
      </c>
      <c r="BC173" s="158">
        <v>2.4756122260095086E-2</v>
      </c>
      <c r="BD173" s="158">
        <v>1.5051832719949337E-2</v>
      </c>
      <c r="BE173" s="158">
        <v>4.6957105712105518</v>
      </c>
      <c r="BF173" s="158">
        <v>1.8164980249531144</v>
      </c>
      <c r="BG173" s="158">
        <v>13.819933807907436</v>
      </c>
      <c r="BH173" s="158">
        <v>0.92614955508488916</v>
      </c>
      <c r="BI173" s="158">
        <v>0.46194128214201419</v>
      </c>
      <c r="BJ173" s="158">
        <v>1.0237064053207181</v>
      </c>
      <c r="BK173" s="158">
        <v>26.136329225160445</v>
      </c>
      <c r="BL173" s="158">
        <v>5.9498063511383172</v>
      </c>
      <c r="BM173" s="158">
        <v>23.869184968774896</v>
      </c>
      <c r="BN173" s="158">
        <v>122.18158740680471</v>
      </c>
      <c r="BO173" s="158">
        <v>4.1016172734595884</v>
      </c>
      <c r="BP173" s="158">
        <v>6.6601271873499011</v>
      </c>
      <c r="BQ173" s="158">
        <v>28.183698053937615</v>
      </c>
      <c r="BR173" s="158">
        <v>1.2983912860013</v>
      </c>
      <c r="BS173" s="158">
        <v>1.1935607854208417</v>
      </c>
      <c r="BT173" s="158">
        <v>1E-10</v>
      </c>
      <c r="BU173" s="158">
        <v>9.4450053064376789</v>
      </c>
      <c r="BV173" s="158">
        <v>18.320897650921228</v>
      </c>
      <c r="BW173" s="158">
        <v>177.24895581255078</v>
      </c>
      <c r="BX173" s="158">
        <v>82.136713412635018</v>
      </c>
      <c r="BY173" s="158">
        <v>390.78547848400302</v>
      </c>
      <c r="BZ173" s="158">
        <v>60.96484268846563</v>
      </c>
      <c r="CA173" s="158"/>
      <c r="CB173" s="158"/>
      <c r="CC173" s="158"/>
      <c r="CD173" s="158"/>
      <c r="CE173" s="158"/>
      <c r="CF173" s="158"/>
      <c r="CG173" s="158"/>
      <c r="CH173" s="158"/>
      <c r="CI173" s="158"/>
      <c r="CJ173" s="158"/>
      <c r="CK173" s="158"/>
      <c r="CL173" s="158"/>
      <c r="CM173" s="158"/>
      <c r="CN173" s="158"/>
      <c r="CO173" s="158"/>
      <c r="CP173" s="158"/>
      <c r="CQ173" s="158"/>
      <c r="CR173" s="158"/>
      <c r="CS173" s="158"/>
      <c r="CT173" s="158"/>
      <c r="CU173" s="158"/>
      <c r="CV173" s="158"/>
      <c r="CW173" s="158"/>
      <c r="CX173" s="158"/>
      <c r="CY173" s="158"/>
      <c r="CZ173" s="158"/>
      <c r="DA173" s="158"/>
      <c r="DB173" s="158"/>
      <c r="DC173" s="158"/>
      <c r="DD173" s="158"/>
      <c r="DE173" s="158"/>
      <c r="DF173" s="158"/>
      <c r="DG173" s="158"/>
      <c r="DH173" s="158"/>
      <c r="DI173" s="158"/>
      <c r="DJ173" s="158"/>
      <c r="DK173" s="158"/>
      <c r="DL173" s="158"/>
      <c r="DM173" s="158"/>
      <c r="DN173" s="158"/>
      <c r="DO173" s="158"/>
      <c r="DP173" s="158"/>
      <c r="DQ173" s="158"/>
      <c r="DR173" s="158"/>
      <c r="DS173" s="158"/>
      <c r="DT173" s="158"/>
      <c r="DU173" s="158"/>
      <c r="DV173" s="158"/>
      <c r="DW173" s="158"/>
      <c r="DX173" s="158"/>
      <c r="DY173" s="158"/>
      <c r="DZ173" s="158"/>
      <c r="EA173" s="158"/>
      <c r="EB173" s="158"/>
      <c r="EC173" s="158"/>
      <c r="ED173" s="158"/>
      <c r="EE173" s="158"/>
      <c r="EF173" s="158"/>
      <c r="EG173" s="158"/>
      <c r="EH173" s="158"/>
      <c r="EI173" s="158"/>
      <c r="EJ173" s="158"/>
      <c r="EK173" s="158"/>
      <c r="EL173" s="158"/>
      <c r="EM173" s="158"/>
      <c r="EN173" s="158"/>
      <c r="EO173" s="158"/>
      <c r="EP173" s="158"/>
      <c r="EQ173" s="158"/>
      <c r="ER173" s="158"/>
      <c r="ES173" s="158"/>
      <c r="ET173" s="158"/>
      <c r="EU173" s="158"/>
      <c r="EV173" s="158"/>
      <c r="EW173" s="158"/>
      <c r="EX173" s="158"/>
      <c r="EY173" s="158"/>
      <c r="EZ173" s="158"/>
      <c r="FA173" s="158"/>
      <c r="FB173" s="158"/>
      <c r="FC173" s="158"/>
      <c r="FD173" s="158"/>
      <c r="FE173" s="158"/>
      <c r="FF173" s="158"/>
      <c r="FG173" s="158"/>
      <c r="FH173" s="158"/>
      <c r="FI173" s="158"/>
      <c r="FJ173" s="158"/>
      <c r="FK173" s="158"/>
      <c r="FL173" s="158"/>
      <c r="FM173" s="158"/>
      <c r="FN173" s="158"/>
      <c r="FO173" s="158"/>
      <c r="FP173" s="158"/>
      <c r="FQ173" s="158"/>
      <c r="FR173" s="158"/>
      <c r="FS173" s="158"/>
      <c r="FT173" s="158"/>
      <c r="FU173" s="158"/>
      <c r="FV173" s="158"/>
      <c r="FW173" s="158"/>
      <c r="FX173" s="158"/>
      <c r="FY173" s="158"/>
      <c r="FZ173" s="158"/>
      <c r="GA173" s="158"/>
      <c r="GB173" s="158"/>
      <c r="GC173" s="158"/>
      <c r="GD173" s="160"/>
      <c r="GE173" s="160"/>
      <c r="GF173" s="160"/>
      <c r="GG173" s="160"/>
      <c r="GH173" s="160"/>
      <c r="GI173" s="160"/>
      <c r="GJ173" s="160"/>
      <c r="GK173" s="160">
        <v>6.1709439088164268</v>
      </c>
      <c r="GL173" s="160">
        <v>1184.6849374077754</v>
      </c>
      <c r="GM173" s="157"/>
      <c r="GN173" s="160"/>
      <c r="GO173" s="160"/>
      <c r="GP173" s="144"/>
    </row>
    <row r="174" spans="1:198" x14ac:dyDescent="0.25">
      <c r="A174" s="159" t="s">
        <v>44</v>
      </c>
      <c r="B174" s="158">
        <v>0.97968459542346897</v>
      </c>
      <c r="C174" s="158">
        <v>3.906247098411805</v>
      </c>
      <c r="D174" s="158">
        <v>0.24013244012172516</v>
      </c>
      <c r="E174" s="158">
        <v>2.2714673675546098</v>
      </c>
      <c r="F174" s="158">
        <v>4.8866315148920041</v>
      </c>
      <c r="G174" s="158">
        <v>1.7710093626611885</v>
      </c>
      <c r="H174" s="158">
        <v>1.6181737370948734</v>
      </c>
      <c r="I174" s="158">
        <v>1.1766799651847542</v>
      </c>
      <c r="J174" s="158">
        <v>0.20585889960774567</v>
      </c>
      <c r="K174" s="158">
        <v>1.3797804541231997</v>
      </c>
      <c r="L174" s="158">
        <v>1.3514361481944501</v>
      </c>
      <c r="M174" s="158">
        <v>23.952436738951604</v>
      </c>
      <c r="N174" s="158">
        <v>3.2416377723793626</v>
      </c>
      <c r="O174" s="158">
        <v>5.6113483555721624</v>
      </c>
      <c r="P174" s="158">
        <v>85.535704568036678</v>
      </c>
      <c r="Q174" s="158">
        <v>13.026204019327151</v>
      </c>
      <c r="R174" s="158">
        <v>0.54903358722557805</v>
      </c>
      <c r="S174" s="158">
        <v>60.696171423202458</v>
      </c>
      <c r="T174" s="158">
        <v>39.147722218318222</v>
      </c>
      <c r="U174" s="158">
        <v>32.436020537505811</v>
      </c>
      <c r="V174" s="158">
        <v>9.6188473059472557</v>
      </c>
      <c r="W174" s="158">
        <v>2.9848602717035684</v>
      </c>
      <c r="X174" s="158">
        <v>5.085405554489145</v>
      </c>
      <c r="Y174" s="158">
        <v>2.7443383493521316</v>
      </c>
      <c r="Z174" s="158">
        <v>4.884127019764013</v>
      </c>
      <c r="AA174" s="158">
        <v>3.9258922361210433</v>
      </c>
      <c r="AB174" s="158">
        <v>3.696590031572677</v>
      </c>
      <c r="AC174" s="158">
        <v>5.5565278337965118</v>
      </c>
      <c r="AD174" s="158">
        <v>7.3387538083974011</v>
      </c>
      <c r="AE174" s="158">
        <v>3.3061041740768178</v>
      </c>
      <c r="AF174" s="158">
        <v>0.92160903025352336</v>
      </c>
      <c r="AG174" s="158">
        <v>0.54093280643183284</v>
      </c>
      <c r="AH174" s="158">
        <v>6.8206449884415825</v>
      </c>
      <c r="AI174" s="158">
        <v>19.072991664409727</v>
      </c>
      <c r="AJ174" s="158">
        <v>0.6947994729531376</v>
      </c>
      <c r="AK174" s="158">
        <v>0.17616776708031329</v>
      </c>
      <c r="AL174" s="158">
        <v>1.6004105650111851</v>
      </c>
      <c r="AM174" s="158">
        <v>0.27677212543267332</v>
      </c>
      <c r="AN174" s="158">
        <v>11.553521335111542</v>
      </c>
      <c r="AO174" s="158">
        <v>10.03425763251848</v>
      </c>
      <c r="AP174" s="158">
        <v>0.45929341615660441</v>
      </c>
      <c r="AQ174" s="158">
        <v>36.665497245928542</v>
      </c>
      <c r="AR174" s="158">
        <v>2.6195831507337116E-2</v>
      </c>
      <c r="AS174" s="158">
        <v>0.53924514709507121</v>
      </c>
      <c r="AT174" s="158">
        <v>4.8532063238556367</v>
      </c>
      <c r="AU174" s="158">
        <v>2.2033006858528732</v>
      </c>
      <c r="AV174" s="158">
        <v>2.2903616130269753</v>
      </c>
      <c r="AW174" s="158">
        <v>1.3474125010660658</v>
      </c>
      <c r="AX174" s="158">
        <v>6.3314659091567096</v>
      </c>
      <c r="AY174" s="158">
        <v>4.5570705756392194</v>
      </c>
      <c r="AZ174" s="158">
        <v>4.1643410501153992</v>
      </c>
      <c r="BA174" s="158">
        <v>2.1998609957907851</v>
      </c>
      <c r="BB174" s="158">
        <v>9.0343884241039714</v>
      </c>
      <c r="BC174" s="158">
        <v>0.24359999999999998</v>
      </c>
      <c r="BD174" s="158">
        <v>5.0153612256610108E-2</v>
      </c>
      <c r="BE174" s="158">
        <v>0.1902409652949025</v>
      </c>
      <c r="BF174" s="158">
        <v>2.8729567421373847</v>
      </c>
      <c r="BG174" s="158">
        <v>6.866610391954084</v>
      </c>
      <c r="BH174" s="158">
        <v>0.71439487743355468</v>
      </c>
      <c r="BI174" s="158">
        <v>1.27518305852993</v>
      </c>
      <c r="BJ174" s="158">
        <v>19.008928075015152</v>
      </c>
      <c r="BK174" s="158"/>
      <c r="BL174" s="158">
        <v>26.771833036645042</v>
      </c>
      <c r="BM174" s="158">
        <v>68.52609225165601</v>
      </c>
      <c r="BN174" s="158">
        <v>231.03456138494658</v>
      </c>
      <c r="BO174" s="158">
        <v>20.318409458077081</v>
      </c>
      <c r="BP174" s="158">
        <v>42.877820994955847</v>
      </c>
      <c r="BQ174" s="158">
        <v>188.65250676531701</v>
      </c>
      <c r="BR174" s="158">
        <v>5.0409341530680383</v>
      </c>
      <c r="BS174" s="158">
        <v>4.4821121119665701</v>
      </c>
      <c r="BT174" s="158">
        <v>1E-10</v>
      </c>
      <c r="BU174" s="158">
        <v>27.277040269659622</v>
      </c>
      <c r="BV174" s="158">
        <v>50.190306636928149</v>
      </c>
      <c r="BW174" s="158">
        <v>172.47511409828513</v>
      </c>
      <c r="BX174" s="158">
        <v>217.33108288946698</v>
      </c>
      <c r="BY174" s="158">
        <v>101.98850992255826</v>
      </c>
      <c r="BZ174" s="158">
        <v>263.9459420105166</v>
      </c>
      <c r="CA174" s="158"/>
      <c r="CB174" s="158"/>
      <c r="CC174" s="158"/>
      <c r="CD174" s="158"/>
      <c r="CE174" s="158"/>
      <c r="CF174" s="158"/>
      <c r="CG174" s="158"/>
      <c r="CH174" s="158"/>
      <c r="CI174" s="158"/>
      <c r="CJ174" s="158"/>
      <c r="CK174" s="158"/>
      <c r="CL174" s="158"/>
      <c r="CM174" s="158"/>
      <c r="CN174" s="158"/>
      <c r="CO174" s="158"/>
      <c r="CP174" s="158"/>
      <c r="CQ174" s="158"/>
      <c r="CR174" s="158"/>
      <c r="CS174" s="158"/>
      <c r="CT174" s="158"/>
      <c r="CU174" s="158"/>
      <c r="CV174" s="158"/>
      <c r="CW174" s="158"/>
      <c r="CX174" s="158"/>
      <c r="CY174" s="158"/>
      <c r="CZ174" s="158"/>
      <c r="DA174" s="158"/>
      <c r="DB174" s="158"/>
      <c r="DC174" s="158"/>
      <c r="DD174" s="158"/>
      <c r="DE174" s="158"/>
      <c r="DF174" s="158"/>
      <c r="DG174" s="158"/>
      <c r="DH174" s="158"/>
      <c r="DI174" s="158"/>
      <c r="DJ174" s="158"/>
      <c r="DK174" s="158"/>
      <c r="DL174" s="158"/>
      <c r="DM174" s="158"/>
      <c r="DN174" s="158"/>
      <c r="DO174" s="158"/>
      <c r="DP174" s="158"/>
      <c r="DQ174" s="158"/>
      <c r="DR174" s="158"/>
      <c r="DS174" s="158"/>
      <c r="DT174" s="158"/>
      <c r="DU174" s="158"/>
      <c r="DV174" s="158"/>
      <c r="DW174" s="158"/>
      <c r="DX174" s="158"/>
      <c r="DY174" s="158"/>
      <c r="DZ174" s="158"/>
      <c r="EA174" s="158"/>
      <c r="EB174" s="158"/>
      <c r="EC174" s="158"/>
      <c r="ED174" s="158"/>
      <c r="EE174" s="158"/>
      <c r="EF174" s="158"/>
      <c r="EG174" s="158"/>
      <c r="EH174" s="158"/>
      <c r="EI174" s="158"/>
      <c r="EJ174" s="158"/>
      <c r="EK174" s="158"/>
      <c r="EL174" s="158"/>
      <c r="EM174" s="158"/>
      <c r="EN174" s="158"/>
      <c r="EO174" s="158"/>
      <c r="EP174" s="158"/>
      <c r="EQ174" s="158"/>
      <c r="ER174" s="158"/>
      <c r="ES174" s="158"/>
      <c r="ET174" s="158"/>
      <c r="EU174" s="158"/>
      <c r="EV174" s="158"/>
      <c r="EW174" s="158"/>
      <c r="EX174" s="158"/>
      <c r="EY174" s="158"/>
      <c r="EZ174" s="158"/>
      <c r="FA174" s="158"/>
      <c r="FB174" s="158"/>
      <c r="FC174" s="158"/>
      <c r="FD174" s="158"/>
      <c r="FE174" s="158"/>
      <c r="FF174" s="158"/>
      <c r="FG174" s="158"/>
      <c r="FH174" s="158"/>
      <c r="FI174" s="158"/>
      <c r="FJ174" s="158"/>
      <c r="FK174" s="158"/>
      <c r="FL174" s="158"/>
      <c r="FM174" s="158"/>
      <c r="FN174" s="158"/>
      <c r="FO174" s="158"/>
      <c r="FP174" s="158"/>
      <c r="FQ174" s="158"/>
      <c r="FR174" s="158"/>
      <c r="FS174" s="158"/>
      <c r="FT174" s="158"/>
      <c r="FU174" s="158"/>
      <c r="FV174" s="158"/>
      <c r="FW174" s="158"/>
      <c r="FX174" s="158"/>
      <c r="FY174" s="158"/>
      <c r="FZ174" s="158"/>
      <c r="GA174" s="158"/>
      <c r="GB174" s="158"/>
      <c r="GC174" s="158"/>
      <c r="GD174" s="160"/>
      <c r="GE174" s="160"/>
      <c r="GF174" s="160"/>
      <c r="GG174" s="160"/>
      <c r="GH174" s="160"/>
      <c r="GI174" s="160"/>
      <c r="GJ174" s="160"/>
      <c r="GK174" s="160">
        <v>105.81768088057794</v>
      </c>
      <c r="GL174" s="160">
        <v>2017.4405890832954</v>
      </c>
      <c r="GM174" s="157"/>
      <c r="GN174" s="160"/>
      <c r="GO174" s="160"/>
      <c r="GP174" s="144"/>
    </row>
    <row r="175" spans="1:198" x14ac:dyDescent="0.25">
      <c r="A175" s="159" t="s">
        <v>530</v>
      </c>
      <c r="B175" s="158"/>
      <c r="C175" s="158"/>
      <c r="D175" s="158"/>
      <c r="E175" s="158"/>
      <c r="F175" s="158"/>
      <c r="G175" s="158"/>
      <c r="H175" s="158"/>
      <c r="I175" s="158"/>
      <c r="J175" s="158"/>
      <c r="K175" s="158"/>
      <c r="L175" s="158"/>
      <c r="M175" s="158"/>
      <c r="N175" s="158"/>
      <c r="O175" s="158"/>
      <c r="P175" s="158"/>
      <c r="Q175" s="158"/>
      <c r="R175" s="158"/>
      <c r="S175" s="158"/>
      <c r="T175" s="158"/>
      <c r="U175" s="158"/>
      <c r="V175" s="158"/>
      <c r="W175" s="158"/>
      <c r="X175" s="158"/>
      <c r="Y175" s="158"/>
      <c r="Z175" s="158"/>
      <c r="AA175" s="158"/>
      <c r="AB175" s="158"/>
      <c r="AC175" s="158"/>
      <c r="AD175" s="158"/>
      <c r="AE175" s="158"/>
      <c r="AF175" s="158"/>
      <c r="AG175" s="158"/>
      <c r="AH175" s="158"/>
      <c r="AI175" s="158"/>
      <c r="AJ175" s="158"/>
      <c r="AK175" s="158"/>
      <c r="AL175" s="158"/>
      <c r="AM175" s="158"/>
      <c r="AN175" s="158"/>
      <c r="AO175" s="158"/>
      <c r="AP175" s="158"/>
      <c r="AQ175" s="158"/>
      <c r="AR175" s="158"/>
      <c r="AS175" s="158"/>
      <c r="AT175" s="158"/>
      <c r="AU175" s="158"/>
      <c r="AV175" s="158"/>
      <c r="AW175" s="158"/>
      <c r="AX175" s="158"/>
      <c r="AY175" s="158"/>
      <c r="AZ175" s="158"/>
      <c r="BA175" s="158"/>
      <c r="BB175" s="158"/>
      <c r="BC175" s="158"/>
      <c r="BD175" s="158"/>
      <c r="BE175" s="158"/>
      <c r="BF175" s="158"/>
      <c r="BG175" s="158"/>
      <c r="BH175" s="158"/>
      <c r="BI175" s="158"/>
      <c r="BJ175" s="158"/>
      <c r="BK175" s="158">
        <v>99.473302901023928</v>
      </c>
      <c r="BL175" s="158"/>
      <c r="BM175" s="158"/>
      <c r="BN175" s="158"/>
      <c r="BO175" s="158"/>
      <c r="BP175" s="158"/>
      <c r="BQ175" s="158"/>
      <c r="BR175" s="158"/>
      <c r="BS175" s="158"/>
      <c r="BT175" s="158"/>
      <c r="BU175" s="158"/>
      <c r="BV175" s="158"/>
      <c r="BW175" s="158"/>
      <c r="BX175" s="158"/>
      <c r="BY175" s="158"/>
      <c r="BZ175" s="158"/>
      <c r="CA175" s="158"/>
      <c r="CB175" s="158"/>
      <c r="CC175" s="158"/>
      <c r="CD175" s="158"/>
      <c r="CE175" s="158"/>
      <c r="CF175" s="158"/>
      <c r="CG175" s="158"/>
      <c r="CH175" s="158"/>
      <c r="CI175" s="158"/>
      <c r="CJ175" s="158"/>
      <c r="CK175" s="158"/>
      <c r="CL175" s="158"/>
      <c r="CM175" s="158"/>
      <c r="CN175" s="158"/>
      <c r="CO175" s="158"/>
      <c r="CP175" s="158"/>
      <c r="CQ175" s="158"/>
      <c r="CR175" s="158"/>
      <c r="CS175" s="158"/>
      <c r="CT175" s="158"/>
      <c r="CU175" s="158"/>
      <c r="CV175" s="158"/>
      <c r="CW175" s="158"/>
      <c r="CX175" s="158"/>
      <c r="CY175" s="158"/>
      <c r="CZ175" s="158"/>
      <c r="DA175" s="158"/>
      <c r="DB175" s="158"/>
      <c r="DC175" s="158"/>
      <c r="DD175" s="158"/>
      <c r="DE175" s="158"/>
      <c r="DF175" s="158"/>
      <c r="DG175" s="158"/>
      <c r="DH175" s="158"/>
      <c r="DI175" s="158"/>
      <c r="DJ175" s="158"/>
      <c r="DK175" s="158"/>
      <c r="DL175" s="158"/>
      <c r="DM175" s="158"/>
      <c r="DN175" s="158"/>
      <c r="DO175" s="158"/>
      <c r="DP175" s="158"/>
      <c r="DQ175" s="158"/>
      <c r="DR175" s="158"/>
      <c r="DS175" s="158"/>
      <c r="DT175" s="158"/>
      <c r="DU175" s="158"/>
      <c r="DV175" s="158"/>
      <c r="DW175" s="158"/>
      <c r="DX175" s="158"/>
      <c r="DY175" s="158"/>
      <c r="DZ175" s="158"/>
      <c r="EA175" s="158"/>
      <c r="EB175" s="158"/>
      <c r="EC175" s="158"/>
      <c r="ED175" s="158"/>
      <c r="EE175" s="158"/>
      <c r="EF175" s="158"/>
      <c r="EG175" s="158"/>
      <c r="EH175" s="158"/>
      <c r="EI175" s="158"/>
      <c r="EJ175" s="158"/>
      <c r="EK175" s="158"/>
      <c r="EL175" s="158"/>
      <c r="EM175" s="158"/>
      <c r="EN175" s="158"/>
      <c r="EO175" s="158"/>
      <c r="EP175" s="158"/>
      <c r="EQ175" s="158"/>
      <c r="ER175" s="158"/>
      <c r="ES175" s="158"/>
      <c r="ET175" s="158"/>
      <c r="EU175" s="158"/>
      <c r="EV175" s="158"/>
      <c r="EW175" s="158"/>
      <c r="EX175" s="158"/>
      <c r="EY175" s="158"/>
      <c r="EZ175" s="158"/>
      <c r="FA175" s="158"/>
      <c r="FB175" s="158"/>
      <c r="FC175" s="158"/>
      <c r="FD175" s="158"/>
      <c r="FE175" s="158"/>
      <c r="FF175" s="158"/>
      <c r="FG175" s="158"/>
      <c r="FH175" s="158"/>
      <c r="FI175" s="158"/>
      <c r="FJ175" s="158"/>
      <c r="FK175" s="158"/>
      <c r="FL175" s="158"/>
      <c r="FM175" s="158"/>
      <c r="FN175" s="158"/>
      <c r="FO175" s="158"/>
      <c r="FP175" s="158"/>
      <c r="FQ175" s="158"/>
      <c r="FR175" s="158"/>
      <c r="FS175" s="158"/>
      <c r="FT175" s="158"/>
      <c r="FU175" s="158"/>
      <c r="FV175" s="158"/>
      <c r="FW175" s="158"/>
      <c r="FX175" s="158"/>
      <c r="FY175" s="158"/>
      <c r="FZ175" s="158"/>
      <c r="GA175" s="158"/>
      <c r="GB175" s="158"/>
      <c r="GC175" s="158"/>
      <c r="GD175" s="160"/>
      <c r="GE175" s="160"/>
      <c r="GF175" s="160"/>
      <c r="GG175" s="160"/>
      <c r="GH175" s="160"/>
      <c r="GI175" s="160"/>
      <c r="GJ175" s="160"/>
      <c r="GK175" s="160"/>
      <c r="GL175" s="160">
        <v>99.473302901023928</v>
      </c>
      <c r="GM175" s="157"/>
      <c r="GN175" s="160"/>
      <c r="GO175" s="160"/>
      <c r="GP175" s="144"/>
    </row>
    <row r="176" spans="1:198" x14ac:dyDescent="0.25">
      <c r="A176" s="159" t="s">
        <v>772</v>
      </c>
      <c r="B176" s="158">
        <v>1.1396755207366283</v>
      </c>
      <c r="C176" s="158">
        <v>5.1504950727069145</v>
      </c>
      <c r="D176" s="158">
        <v>0.46111582290265141</v>
      </c>
      <c r="E176" s="158">
        <v>0.32975098763878186</v>
      </c>
      <c r="F176" s="158">
        <v>0.39242007941364021</v>
      </c>
      <c r="G176" s="158">
        <v>0.28706860761226421</v>
      </c>
      <c r="H176" s="158">
        <v>2.6096618020635645</v>
      </c>
      <c r="I176" s="158">
        <v>0.18239746135429621</v>
      </c>
      <c r="J176" s="158">
        <v>0.16570907009371863</v>
      </c>
      <c r="K176" s="158">
        <v>0.88261671610092651</v>
      </c>
      <c r="L176" s="158">
        <v>5.4806644334927466</v>
      </c>
      <c r="M176" s="158"/>
      <c r="N176" s="158"/>
      <c r="O176" s="158"/>
      <c r="P176" s="158"/>
      <c r="Q176" s="158"/>
      <c r="R176" s="158"/>
      <c r="S176" s="158"/>
      <c r="T176" s="158"/>
      <c r="U176" s="158"/>
      <c r="V176" s="158"/>
      <c r="W176" s="158"/>
      <c r="X176" s="158"/>
      <c r="Y176" s="158"/>
      <c r="Z176" s="158"/>
      <c r="AA176" s="158"/>
      <c r="AB176" s="158"/>
      <c r="AC176" s="158"/>
      <c r="AD176" s="158"/>
      <c r="AE176" s="158"/>
      <c r="AF176" s="158"/>
      <c r="AG176" s="158"/>
      <c r="AH176" s="158"/>
      <c r="AI176" s="158"/>
      <c r="AJ176" s="158"/>
      <c r="AK176" s="158"/>
      <c r="AL176" s="158"/>
      <c r="AM176" s="158"/>
      <c r="AN176" s="158"/>
      <c r="AO176" s="158"/>
      <c r="AP176" s="158"/>
      <c r="AQ176" s="158"/>
      <c r="AR176" s="158"/>
      <c r="AS176" s="158"/>
      <c r="AT176" s="158"/>
      <c r="AU176" s="158"/>
      <c r="AV176" s="158"/>
      <c r="AW176" s="158"/>
      <c r="AX176" s="158"/>
      <c r="AY176" s="158"/>
      <c r="AZ176" s="158"/>
      <c r="BA176" s="158"/>
      <c r="BB176" s="158"/>
      <c r="BC176" s="158"/>
      <c r="BD176" s="158"/>
      <c r="BE176" s="158"/>
      <c r="BF176" s="158"/>
      <c r="BG176" s="158"/>
      <c r="BH176" s="158"/>
      <c r="BI176" s="158"/>
      <c r="BJ176" s="158"/>
      <c r="BK176" s="158"/>
      <c r="BL176" s="158"/>
      <c r="BM176" s="158"/>
      <c r="BN176" s="158"/>
      <c r="BO176" s="158"/>
      <c r="BP176" s="158"/>
      <c r="BQ176" s="158"/>
      <c r="BR176" s="158"/>
      <c r="BS176" s="158"/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  <c r="CK176" s="158"/>
      <c r="CL176" s="158"/>
      <c r="CM176" s="158"/>
      <c r="CN176" s="158"/>
      <c r="CO176" s="158"/>
      <c r="CP176" s="158"/>
      <c r="CQ176" s="158"/>
      <c r="CR176" s="158"/>
      <c r="CS176" s="158"/>
      <c r="CT176" s="158"/>
      <c r="CU176" s="158"/>
      <c r="CV176" s="158"/>
      <c r="CW176" s="158"/>
      <c r="CX176" s="158"/>
      <c r="CY176" s="158"/>
      <c r="CZ176" s="158"/>
      <c r="DA176" s="158"/>
      <c r="DB176" s="158"/>
      <c r="DC176" s="158"/>
      <c r="DD176" s="158"/>
      <c r="DE176" s="158"/>
      <c r="DF176" s="158"/>
      <c r="DG176" s="158"/>
      <c r="DH176" s="158"/>
      <c r="DI176" s="158"/>
      <c r="DJ176" s="158"/>
      <c r="DK176" s="158"/>
      <c r="DL176" s="158"/>
      <c r="DM176" s="158"/>
      <c r="DN176" s="158"/>
      <c r="DO176" s="158"/>
      <c r="DP176" s="158"/>
      <c r="DQ176" s="158"/>
      <c r="DR176" s="158"/>
      <c r="DS176" s="158"/>
      <c r="DT176" s="158"/>
      <c r="DU176" s="158"/>
      <c r="DV176" s="158"/>
      <c r="DW176" s="158"/>
      <c r="DX176" s="158"/>
      <c r="DY176" s="158"/>
      <c r="DZ176" s="158"/>
      <c r="EA176" s="158"/>
      <c r="EB176" s="158"/>
      <c r="EC176" s="158"/>
      <c r="ED176" s="158"/>
      <c r="EE176" s="158"/>
      <c r="EF176" s="158"/>
      <c r="EG176" s="158"/>
      <c r="EH176" s="158"/>
      <c r="EI176" s="158"/>
      <c r="EJ176" s="158"/>
      <c r="EK176" s="158"/>
      <c r="EL176" s="158"/>
      <c r="EM176" s="158"/>
      <c r="EN176" s="158"/>
      <c r="EO176" s="158"/>
      <c r="EP176" s="158"/>
      <c r="EQ176" s="158"/>
      <c r="ER176" s="158"/>
      <c r="ES176" s="158"/>
      <c r="ET176" s="158"/>
      <c r="EU176" s="158"/>
      <c r="EV176" s="158"/>
      <c r="EW176" s="158"/>
      <c r="EX176" s="158"/>
      <c r="EY176" s="158"/>
      <c r="EZ176" s="158"/>
      <c r="FA176" s="158"/>
      <c r="FB176" s="158"/>
      <c r="FC176" s="158"/>
      <c r="FD176" s="158"/>
      <c r="FE176" s="158"/>
      <c r="FF176" s="158"/>
      <c r="FG176" s="158"/>
      <c r="FH176" s="158"/>
      <c r="FI176" s="158"/>
      <c r="FJ176" s="158"/>
      <c r="FK176" s="158"/>
      <c r="FL176" s="158"/>
      <c r="FM176" s="158"/>
      <c r="FN176" s="158"/>
      <c r="FO176" s="158"/>
      <c r="FP176" s="158"/>
      <c r="FQ176" s="158"/>
      <c r="FR176" s="158"/>
      <c r="FS176" s="158"/>
      <c r="FT176" s="158"/>
      <c r="FU176" s="158"/>
      <c r="FV176" s="158"/>
      <c r="FW176" s="158"/>
      <c r="FX176" s="158"/>
      <c r="FY176" s="158"/>
      <c r="FZ176" s="158"/>
      <c r="GA176" s="158"/>
      <c r="GB176" s="158"/>
      <c r="GC176" s="158"/>
      <c r="GD176" s="160"/>
      <c r="GE176" s="160"/>
      <c r="GF176" s="160"/>
      <c r="GG176" s="160"/>
      <c r="GH176" s="160"/>
      <c r="GI176" s="160"/>
      <c r="GJ176" s="160"/>
      <c r="GK176" s="160"/>
      <c r="GL176" s="160">
        <v>17.081575574116137</v>
      </c>
      <c r="GM176" s="157"/>
      <c r="GN176" s="160"/>
      <c r="GO176" s="160"/>
      <c r="GP176" s="144"/>
    </row>
    <row r="177" spans="1:198" x14ac:dyDescent="0.25">
      <c r="A177" s="159" t="s">
        <v>529</v>
      </c>
      <c r="B177" s="158"/>
      <c r="C177" s="158"/>
      <c r="D177" s="158"/>
      <c r="E177" s="158"/>
      <c r="F177" s="158"/>
      <c r="G177" s="158"/>
      <c r="H177" s="158"/>
      <c r="I177" s="158"/>
      <c r="J177" s="158"/>
      <c r="K177" s="158"/>
      <c r="L177" s="158"/>
      <c r="M177" s="158"/>
      <c r="N177" s="158"/>
      <c r="O177" s="158"/>
      <c r="P177" s="158"/>
      <c r="Q177" s="158"/>
      <c r="R177" s="158"/>
      <c r="S177" s="158"/>
      <c r="T177" s="158"/>
      <c r="U177" s="158"/>
      <c r="V177" s="158"/>
      <c r="W177" s="158"/>
      <c r="X177" s="158"/>
      <c r="Y177" s="158"/>
      <c r="Z177" s="158"/>
      <c r="AA177" s="158"/>
      <c r="AB177" s="158"/>
      <c r="AC177" s="158"/>
      <c r="AD177" s="158"/>
      <c r="AE177" s="158"/>
      <c r="AF177" s="158"/>
      <c r="AG177" s="158"/>
      <c r="AH177" s="158"/>
      <c r="AI177" s="158"/>
      <c r="AJ177" s="158"/>
      <c r="AK177" s="158"/>
      <c r="AL177" s="158"/>
      <c r="AM177" s="158"/>
      <c r="AN177" s="158"/>
      <c r="AO177" s="158"/>
      <c r="AP177" s="158"/>
      <c r="AQ177" s="158"/>
      <c r="AR177" s="158"/>
      <c r="AS177" s="158"/>
      <c r="AT177" s="158"/>
      <c r="AU177" s="158"/>
      <c r="AV177" s="158"/>
      <c r="AW177" s="158"/>
      <c r="AX177" s="158"/>
      <c r="AY177" s="158"/>
      <c r="AZ177" s="158"/>
      <c r="BA177" s="158"/>
      <c r="BB177" s="158"/>
      <c r="BC177" s="158"/>
      <c r="BD177" s="158"/>
      <c r="BE177" s="158"/>
      <c r="BF177" s="158"/>
      <c r="BG177" s="158"/>
      <c r="BH177" s="158"/>
      <c r="BI177" s="158"/>
      <c r="BJ177" s="158"/>
      <c r="BK177" s="158"/>
      <c r="BL177" s="158"/>
      <c r="BM177" s="158"/>
      <c r="BN177" s="158"/>
      <c r="BO177" s="158"/>
      <c r="BP177" s="158"/>
      <c r="BQ177" s="158"/>
      <c r="BR177" s="158"/>
      <c r="BS177" s="158"/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  <c r="CK177" s="158"/>
      <c r="CL177" s="158"/>
      <c r="CM177" s="158"/>
      <c r="CN177" s="158"/>
      <c r="CO177" s="158"/>
      <c r="CP177" s="158"/>
      <c r="CQ177" s="158"/>
      <c r="CR177" s="158"/>
      <c r="CS177" s="158"/>
      <c r="CT177" s="158"/>
      <c r="CU177" s="158"/>
      <c r="CV177" s="158"/>
      <c r="CW177" s="158"/>
      <c r="CX177" s="158"/>
      <c r="CY177" s="158"/>
      <c r="CZ177" s="158"/>
      <c r="DA177" s="158"/>
      <c r="DB177" s="158"/>
      <c r="DC177" s="158"/>
      <c r="DD177" s="158"/>
      <c r="DE177" s="158"/>
      <c r="DF177" s="158"/>
      <c r="DG177" s="158"/>
      <c r="DH177" s="158"/>
      <c r="DI177" s="158"/>
      <c r="DJ177" s="158"/>
      <c r="DK177" s="158"/>
      <c r="DL177" s="158"/>
      <c r="DM177" s="158"/>
      <c r="DN177" s="158"/>
      <c r="DO177" s="158"/>
      <c r="DP177" s="158"/>
      <c r="DQ177" s="158"/>
      <c r="DR177" s="158"/>
      <c r="DS177" s="158"/>
      <c r="DT177" s="158"/>
      <c r="DU177" s="158"/>
      <c r="DV177" s="158"/>
      <c r="DW177" s="158"/>
      <c r="DX177" s="158"/>
      <c r="DY177" s="158"/>
      <c r="DZ177" s="158"/>
      <c r="EA177" s="158"/>
      <c r="EB177" s="158"/>
      <c r="EC177" s="158"/>
      <c r="ED177" s="158"/>
      <c r="EE177" s="158"/>
      <c r="EF177" s="158"/>
      <c r="EG177" s="158"/>
      <c r="EH177" s="158"/>
      <c r="EI177" s="158"/>
      <c r="EJ177" s="158"/>
      <c r="EK177" s="158"/>
      <c r="EL177" s="158"/>
      <c r="EM177" s="158"/>
      <c r="EN177" s="158"/>
      <c r="EO177" s="158"/>
      <c r="EP177" s="158"/>
      <c r="EQ177" s="158"/>
      <c r="ER177" s="158"/>
      <c r="ES177" s="158"/>
      <c r="ET177" s="158"/>
      <c r="EU177" s="158"/>
      <c r="EV177" s="158"/>
      <c r="EW177" s="158"/>
      <c r="EX177" s="158"/>
      <c r="EY177" s="158"/>
      <c r="EZ177" s="158"/>
      <c r="FA177" s="158"/>
      <c r="FB177" s="158"/>
      <c r="FC177" s="158"/>
      <c r="FD177" s="158"/>
      <c r="FE177" s="158"/>
      <c r="FF177" s="158"/>
      <c r="FG177" s="158"/>
      <c r="FH177" s="158"/>
      <c r="FI177" s="158"/>
      <c r="FJ177" s="158"/>
      <c r="FK177" s="158"/>
      <c r="FL177" s="158">
        <v>1050.3696719745744</v>
      </c>
      <c r="FM177" s="158"/>
      <c r="FN177" s="158"/>
      <c r="FO177" s="158">
        <v>254.73263586926581</v>
      </c>
      <c r="FP177" s="158"/>
      <c r="FQ177" s="158">
        <v>7.2847223661148916E-2</v>
      </c>
      <c r="FR177" s="158">
        <v>0.29196552439513745</v>
      </c>
      <c r="FS177" s="158">
        <v>0.68014904103797691</v>
      </c>
      <c r="FT177" s="158">
        <v>1.5033955763579978</v>
      </c>
      <c r="FU177" s="158">
        <v>3.797971802230613</v>
      </c>
      <c r="FV177" s="158">
        <v>7.3114979999834429</v>
      </c>
      <c r="FW177" s="158">
        <v>12.710041746280984</v>
      </c>
      <c r="FX177" s="158">
        <v>37.89672847016476</v>
      </c>
      <c r="FY177" s="158">
        <v>81.249767081901766</v>
      </c>
      <c r="FZ177" s="158">
        <v>278.01916709945601</v>
      </c>
      <c r="GA177" s="158">
        <v>520.96762206538529</v>
      </c>
      <c r="GB177" s="158"/>
      <c r="GC177" s="158"/>
      <c r="GD177" s="160"/>
      <c r="GE177" s="160"/>
      <c r="GF177" s="165">
        <v>3.1974423109204508E-14</v>
      </c>
      <c r="GG177" s="165">
        <v>1.6167622796103842E-15</v>
      </c>
      <c r="GH177" s="165"/>
      <c r="GI177" s="160"/>
      <c r="GJ177" s="160"/>
      <c r="GK177" s="160"/>
      <c r="GL177" s="160">
        <v>2249.6034614746959</v>
      </c>
      <c r="GM177" s="157"/>
      <c r="GN177" s="160"/>
      <c r="GO177" s="160"/>
      <c r="GP177" s="144"/>
    </row>
    <row r="178" spans="1:198" x14ac:dyDescent="0.25">
      <c r="A178" s="159" t="s">
        <v>531</v>
      </c>
      <c r="B178" s="158"/>
      <c r="C178" s="158"/>
      <c r="D178" s="158"/>
      <c r="E178" s="158"/>
      <c r="F178" s="158"/>
      <c r="G178" s="158"/>
      <c r="H178" s="158"/>
      <c r="I178" s="158"/>
      <c r="J178" s="158"/>
      <c r="K178" s="158"/>
      <c r="L178" s="158"/>
      <c r="M178" s="158"/>
      <c r="N178" s="158"/>
      <c r="O178" s="158"/>
      <c r="P178" s="158"/>
      <c r="Q178" s="158"/>
      <c r="R178" s="158"/>
      <c r="S178" s="158"/>
      <c r="T178" s="158"/>
      <c r="U178" s="158"/>
      <c r="V178" s="158"/>
      <c r="W178" s="158"/>
      <c r="X178" s="158"/>
      <c r="Y178" s="158"/>
      <c r="Z178" s="158"/>
      <c r="AA178" s="158"/>
      <c r="AB178" s="158"/>
      <c r="AC178" s="158"/>
      <c r="AD178" s="158"/>
      <c r="AE178" s="158"/>
      <c r="AF178" s="158"/>
      <c r="AG178" s="158"/>
      <c r="AH178" s="158"/>
      <c r="AI178" s="158"/>
      <c r="AJ178" s="158"/>
      <c r="AK178" s="158"/>
      <c r="AL178" s="158"/>
      <c r="AM178" s="158"/>
      <c r="AN178" s="158"/>
      <c r="AO178" s="158"/>
      <c r="AP178" s="158"/>
      <c r="AQ178" s="158"/>
      <c r="AR178" s="158"/>
      <c r="AS178" s="158"/>
      <c r="AT178" s="158"/>
      <c r="AU178" s="158"/>
      <c r="AV178" s="158"/>
      <c r="AW178" s="158"/>
      <c r="AX178" s="158"/>
      <c r="AY178" s="158"/>
      <c r="AZ178" s="158"/>
      <c r="BA178" s="158"/>
      <c r="BB178" s="158"/>
      <c r="BC178" s="158"/>
      <c r="BD178" s="158"/>
      <c r="BE178" s="158"/>
      <c r="BF178" s="158"/>
      <c r="BG178" s="158"/>
      <c r="BH178" s="158"/>
      <c r="BI178" s="158"/>
      <c r="BJ178" s="158"/>
      <c r="BK178" s="158"/>
      <c r="BL178" s="158"/>
      <c r="BM178" s="158"/>
      <c r="BN178" s="158"/>
      <c r="BO178" s="158"/>
      <c r="BP178" s="158"/>
      <c r="BQ178" s="158"/>
      <c r="BR178" s="158"/>
      <c r="BS178" s="158"/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  <c r="CK178" s="158"/>
      <c r="CL178" s="158"/>
      <c r="CM178" s="158"/>
      <c r="CN178" s="158"/>
      <c r="CO178" s="158"/>
      <c r="CP178" s="158"/>
      <c r="CQ178" s="158"/>
      <c r="CR178" s="158"/>
      <c r="CS178" s="158"/>
      <c r="CT178" s="158"/>
      <c r="CU178" s="158"/>
      <c r="CV178" s="158"/>
      <c r="CW178" s="158"/>
      <c r="CX178" s="158"/>
      <c r="CY178" s="158"/>
      <c r="CZ178" s="158"/>
      <c r="DA178" s="158"/>
      <c r="DB178" s="158"/>
      <c r="DC178" s="158"/>
      <c r="DD178" s="158"/>
      <c r="DE178" s="158"/>
      <c r="DF178" s="158"/>
      <c r="DG178" s="158"/>
      <c r="DH178" s="158"/>
      <c r="DI178" s="158"/>
      <c r="DJ178" s="158"/>
      <c r="DK178" s="158"/>
      <c r="DL178" s="158"/>
      <c r="DM178" s="158"/>
      <c r="DN178" s="158"/>
      <c r="DO178" s="158"/>
      <c r="DP178" s="158"/>
      <c r="DQ178" s="158"/>
      <c r="DR178" s="158"/>
      <c r="DS178" s="158"/>
      <c r="DT178" s="158"/>
      <c r="DU178" s="158"/>
      <c r="DV178" s="158"/>
      <c r="DW178" s="158"/>
      <c r="DX178" s="158"/>
      <c r="DY178" s="158"/>
      <c r="DZ178" s="158"/>
      <c r="EA178" s="158"/>
      <c r="EB178" s="158"/>
      <c r="EC178" s="158"/>
      <c r="ED178" s="158"/>
      <c r="EE178" s="158"/>
      <c r="EF178" s="158"/>
      <c r="EG178" s="158"/>
      <c r="EH178" s="158"/>
      <c r="EI178" s="158"/>
      <c r="EJ178" s="158"/>
      <c r="EK178" s="158"/>
      <c r="EL178" s="158"/>
      <c r="EM178" s="158"/>
      <c r="EN178" s="158"/>
      <c r="EO178" s="158"/>
      <c r="EP178" s="158"/>
      <c r="EQ178" s="158"/>
      <c r="ER178" s="158"/>
      <c r="ES178" s="158"/>
      <c r="ET178" s="158"/>
      <c r="EU178" s="158"/>
      <c r="EV178" s="158"/>
      <c r="EW178" s="158"/>
      <c r="EX178" s="158"/>
      <c r="EY178" s="158"/>
      <c r="EZ178" s="158"/>
      <c r="FA178" s="158"/>
      <c r="FB178" s="158"/>
      <c r="FC178" s="158"/>
      <c r="FD178" s="158"/>
      <c r="FE178" s="158"/>
      <c r="FF178" s="158"/>
      <c r="FG178" s="158"/>
      <c r="FH178" s="158"/>
      <c r="FI178" s="158"/>
      <c r="FJ178" s="158"/>
      <c r="FK178" s="158"/>
      <c r="FL178" s="158"/>
      <c r="FM178" s="158">
        <v>99.473302901023928</v>
      </c>
      <c r="FN178" s="158"/>
      <c r="FO178" s="158"/>
      <c r="FP178" s="158"/>
      <c r="FQ178" s="158"/>
      <c r="FR178" s="158"/>
      <c r="FS178" s="158"/>
      <c r="FT178" s="158"/>
      <c r="FU178" s="158"/>
      <c r="FV178" s="158"/>
      <c r="FW178" s="158"/>
      <c r="FX178" s="158"/>
      <c r="FY178" s="158"/>
      <c r="FZ178" s="158"/>
      <c r="GA178" s="158"/>
      <c r="GB178" s="158"/>
      <c r="GC178" s="158"/>
      <c r="GD178" s="160"/>
      <c r="GE178" s="160"/>
      <c r="GF178" s="160"/>
      <c r="GG178" s="160"/>
      <c r="GH178" s="160"/>
      <c r="GI178" s="160"/>
      <c r="GJ178" s="160"/>
      <c r="GK178" s="160"/>
      <c r="GL178" s="160">
        <v>99.473302901023928</v>
      </c>
      <c r="GM178" s="157"/>
      <c r="GN178" s="160"/>
      <c r="GO178" s="160"/>
      <c r="GP178" s="144"/>
    </row>
    <row r="179" spans="1:198" x14ac:dyDescent="0.25">
      <c r="A179" s="159" t="s">
        <v>46</v>
      </c>
      <c r="B179" s="158"/>
      <c r="C179" s="158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8"/>
      <c r="BN179" s="158"/>
      <c r="BO179" s="158"/>
      <c r="BP179" s="158"/>
      <c r="BQ179" s="158"/>
      <c r="BR179" s="158"/>
      <c r="BS179" s="158"/>
      <c r="BT179" s="158"/>
      <c r="BU179" s="158"/>
      <c r="BV179" s="158"/>
      <c r="BW179" s="158"/>
      <c r="BX179" s="158"/>
      <c r="BY179" s="158"/>
      <c r="BZ179" s="158"/>
      <c r="CA179" s="158"/>
      <c r="CB179" s="158"/>
      <c r="CC179" s="158"/>
      <c r="CD179" s="158"/>
      <c r="CE179" s="158"/>
      <c r="CF179" s="158"/>
      <c r="CG179" s="158"/>
      <c r="CH179" s="158"/>
      <c r="CI179" s="158"/>
      <c r="CJ179" s="158"/>
      <c r="CK179" s="158"/>
      <c r="CL179" s="158"/>
      <c r="CM179" s="158"/>
      <c r="CN179" s="158"/>
      <c r="CO179" s="158"/>
      <c r="CP179" s="158"/>
      <c r="CQ179" s="158"/>
      <c r="CR179" s="158"/>
      <c r="CS179" s="158"/>
      <c r="CT179" s="158"/>
      <c r="CU179" s="158"/>
      <c r="CV179" s="158"/>
      <c r="CW179" s="158"/>
      <c r="CX179" s="158"/>
      <c r="CY179" s="158"/>
      <c r="CZ179" s="158"/>
      <c r="DA179" s="158"/>
      <c r="DB179" s="158"/>
      <c r="DC179" s="158"/>
      <c r="DD179" s="158"/>
      <c r="DE179" s="158"/>
      <c r="DF179" s="158"/>
      <c r="DG179" s="158"/>
      <c r="DH179" s="158"/>
      <c r="DI179" s="158"/>
      <c r="DJ179" s="158"/>
      <c r="DK179" s="158"/>
      <c r="DL179" s="158"/>
      <c r="DM179" s="158"/>
      <c r="DN179" s="158"/>
      <c r="DO179" s="158"/>
      <c r="DP179" s="158"/>
      <c r="DQ179" s="158"/>
      <c r="DR179" s="158"/>
      <c r="DS179" s="158"/>
      <c r="DT179" s="158"/>
      <c r="DU179" s="158"/>
      <c r="DV179" s="158"/>
      <c r="DW179" s="158"/>
      <c r="DX179" s="158"/>
      <c r="DY179" s="158"/>
      <c r="DZ179" s="158"/>
      <c r="EA179" s="158"/>
      <c r="EB179" s="158"/>
      <c r="EC179" s="158"/>
      <c r="ED179" s="158"/>
      <c r="EE179" s="158"/>
      <c r="EF179" s="158"/>
      <c r="EG179" s="158"/>
      <c r="EH179" s="158"/>
      <c r="EI179" s="158"/>
      <c r="EJ179" s="158"/>
      <c r="EK179" s="158"/>
      <c r="EL179" s="158"/>
      <c r="EM179" s="158"/>
      <c r="EN179" s="158"/>
      <c r="EO179" s="158"/>
      <c r="EP179" s="158"/>
      <c r="EQ179" s="158"/>
      <c r="ER179" s="158"/>
      <c r="ES179" s="158"/>
      <c r="ET179" s="158"/>
      <c r="EU179" s="158"/>
      <c r="EV179" s="158"/>
      <c r="EW179" s="158"/>
      <c r="EX179" s="158"/>
      <c r="EY179" s="158"/>
      <c r="EZ179" s="158"/>
      <c r="FA179" s="158"/>
      <c r="FB179" s="158"/>
      <c r="FC179" s="158"/>
      <c r="FD179" s="158"/>
      <c r="FE179" s="158"/>
      <c r="FF179" s="158"/>
      <c r="FG179" s="158"/>
      <c r="FH179" s="158">
        <v>15.869204928372913</v>
      </c>
      <c r="FI179" s="158">
        <v>11.125822173136013</v>
      </c>
      <c r="FJ179" s="158">
        <v>1.1941092441870553</v>
      </c>
      <c r="FK179" s="158">
        <v>4.7182915654086631E-2</v>
      </c>
      <c r="FL179" s="158">
        <v>1.6941928291313171</v>
      </c>
      <c r="FM179" s="158"/>
      <c r="FN179" s="158">
        <v>3.5133875474267176E-2</v>
      </c>
      <c r="FO179" s="158">
        <v>0.98413904069141644</v>
      </c>
      <c r="FP179" s="158"/>
      <c r="FQ179" s="158"/>
      <c r="FR179" s="158"/>
      <c r="FS179" s="158"/>
      <c r="FT179" s="158"/>
      <c r="FU179" s="158"/>
      <c r="FV179" s="158"/>
      <c r="FW179" s="158"/>
      <c r="FX179" s="158"/>
      <c r="FY179" s="158"/>
      <c r="FZ179" s="158"/>
      <c r="GA179" s="158">
        <v>50.13960588561045</v>
      </c>
      <c r="GB179" s="158"/>
      <c r="GC179" s="158"/>
      <c r="GD179" s="160"/>
      <c r="GE179" s="160"/>
      <c r="GF179" s="160"/>
      <c r="GG179" s="160"/>
      <c r="GH179" s="160"/>
      <c r="GI179" s="160"/>
      <c r="GJ179" s="160"/>
      <c r="GK179" s="160">
        <v>3.1696536629098361E-2</v>
      </c>
      <c r="GL179" s="160">
        <v>81.121087428886611</v>
      </c>
      <c r="GM179" s="157"/>
      <c r="GN179" s="160"/>
      <c r="GO179" s="160"/>
      <c r="GP179" s="144"/>
    </row>
    <row r="180" spans="1:198" x14ac:dyDescent="0.25">
      <c r="A180" s="159" t="s">
        <v>47</v>
      </c>
      <c r="B180" s="158"/>
      <c r="C180" s="158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8"/>
      <c r="BN180" s="158"/>
      <c r="BO180" s="158"/>
      <c r="BP180" s="158"/>
      <c r="BQ180" s="158"/>
      <c r="BR180" s="158"/>
      <c r="BS180" s="158"/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  <c r="CK180" s="158"/>
      <c r="CL180" s="158"/>
      <c r="CM180" s="158"/>
      <c r="CN180" s="158"/>
      <c r="CO180" s="158"/>
      <c r="CP180" s="158"/>
      <c r="CQ180" s="158"/>
      <c r="CR180" s="158"/>
      <c r="CS180" s="158"/>
      <c r="CT180" s="158"/>
      <c r="CU180" s="158"/>
      <c r="CV180" s="158"/>
      <c r="CW180" s="158"/>
      <c r="CX180" s="158"/>
      <c r="CY180" s="158"/>
      <c r="CZ180" s="158"/>
      <c r="DA180" s="158"/>
      <c r="DB180" s="158"/>
      <c r="DC180" s="158"/>
      <c r="DD180" s="158"/>
      <c r="DE180" s="158"/>
      <c r="DF180" s="158"/>
      <c r="DG180" s="158"/>
      <c r="DH180" s="158"/>
      <c r="DI180" s="158"/>
      <c r="DJ180" s="158"/>
      <c r="DK180" s="158"/>
      <c r="DL180" s="158"/>
      <c r="DM180" s="158"/>
      <c r="DN180" s="158"/>
      <c r="DO180" s="158"/>
      <c r="DP180" s="158"/>
      <c r="DQ180" s="158"/>
      <c r="DR180" s="158"/>
      <c r="DS180" s="158"/>
      <c r="DT180" s="158"/>
      <c r="DU180" s="158"/>
      <c r="DV180" s="158"/>
      <c r="DW180" s="158"/>
      <c r="DX180" s="158"/>
      <c r="DY180" s="158"/>
      <c r="DZ180" s="158"/>
      <c r="EA180" s="158"/>
      <c r="EB180" s="158"/>
      <c r="EC180" s="158"/>
      <c r="ED180" s="158"/>
      <c r="EE180" s="158"/>
      <c r="EF180" s="158"/>
      <c r="EG180" s="158"/>
      <c r="EH180" s="158"/>
      <c r="EI180" s="158"/>
      <c r="EJ180" s="158"/>
      <c r="EK180" s="158"/>
      <c r="EL180" s="158"/>
      <c r="EM180" s="158"/>
      <c r="EN180" s="158"/>
      <c r="EO180" s="158"/>
      <c r="EP180" s="158"/>
      <c r="EQ180" s="158"/>
      <c r="ER180" s="158"/>
      <c r="ES180" s="158"/>
      <c r="ET180" s="158"/>
      <c r="EU180" s="158"/>
      <c r="EV180" s="158"/>
      <c r="EW180" s="158"/>
      <c r="EX180" s="158"/>
      <c r="EY180" s="158"/>
      <c r="EZ180" s="158"/>
      <c r="FA180" s="158"/>
      <c r="FB180" s="158"/>
      <c r="FC180" s="158"/>
      <c r="FD180" s="158"/>
      <c r="FE180" s="158"/>
      <c r="FF180" s="158"/>
      <c r="FG180" s="158"/>
      <c r="FH180" s="158">
        <v>20.424390047654747</v>
      </c>
      <c r="FI180" s="158">
        <v>15.636444657090605</v>
      </c>
      <c r="FJ180" s="158">
        <v>4.706922356341015</v>
      </c>
      <c r="FK180" s="158">
        <v>0.5493510286208052</v>
      </c>
      <c r="FL180" s="158">
        <v>4.4913256857087775</v>
      </c>
      <c r="FM180" s="158"/>
      <c r="FN180" s="158">
        <v>6.061466288028787E-2</v>
      </c>
      <c r="FO180" s="158">
        <v>2.152700228681812</v>
      </c>
      <c r="FP180" s="158"/>
      <c r="FQ180" s="158"/>
      <c r="FR180" s="158"/>
      <c r="FS180" s="158"/>
      <c r="FT180" s="158"/>
      <c r="FU180" s="158"/>
      <c r="FV180" s="158"/>
      <c r="FW180" s="158"/>
      <c r="FX180" s="158"/>
      <c r="FY180" s="158"/>
      <c r="FZ180" s="158"/>
      <c r="GA180" s="158">
        <v>63.669939771841847</v>
      </c>
      <c r="GB180" s="158"/>
      <c r="GC180" s="158"/>
      <c r="GD180" s="160"/>
      <c r="GE180" s="160"/>
      <c r="GF180" s="160"/>
      <c r="GG180" s="160"/>
      <c r="GH180" s="160"/>
      <c r="GI180" s="160"/>
      <c r="GJ180" s="160"/>
      <c r="GK180" s="160">
        <v>6.9307543501004737E-2</v>
      </c>
      <c r="GL180" s="160">
        <v>111.76099598232092</v>
      </c>
      <c r="GM180" s="157"/>
      <c r="GN180" s="160"/>
      <c r="GO180" s="160"/>
      <c r="GP180" s="144"/>
    </row>
    <row r="181" spans="1:198" x14ac:dyDescent="0.25">
      <c r="A181" s="159" t="s">
        <v>48</v>
      </c>
      <c r="B181" s="158"/>
      <c r="C181" s="158"/>
      <c r="D181" s="158"/>
      <c r="E181" s="158"/>
      <c r="F181" s="158"/>
      <c r="G181" s="158"/>
      <c r="H181" s="158"/>
      <c r="I181" s="158"/>
      <c r="J181" s="158"/>
      <c r="K181" s="158"/>
      <c r="L181" s="158"/>
      <c r="M181" s="158"/>
      <c r="N181" s="158"/>
      <c r="O181" s="158"/>
      <c r="P181" s="158"/>
      <c r="Q181" s="158"/>
      <c r="R181" s="158"/>
      <c r="S181" s="158"/>
      <c r="T181" s="158"/>
      <c r="U181" s="158"/>
      <c r="V181" s="158"/>
      <c r="W181" s="158"/>
      <c r="X181" s="158"/>
      <c r="Y181" s="158"/>
      <c r="Z181" s="158"/>
      <c r="AA181" s="158"/>
      <c r="AB181" s="158"/>
      <c r="AC181" s="158"/>
      <c r="AD181" s="158"/>
      <c r="AE181" s="158"/>
      <c r="AF181" s="158"/>
      <c r="AG181" s="158"/>
      <c r="AH181" s="158"/>
      <c r="AI181" s="158"/>
      <c r="AJ181" s="158"/>
      <c r="AK181" s="158"/>
      <c r="AL181" s="158"/>
      <c r="AM181" s="158"/>
      <c r="AN181" s="158"/>
      <c r="AO181" s="158"/>
      <c r="AP181" s="158"/>
      <c r="AQ181" s="158"/>
      <c r="AR181" s="158"/>
      <c r="AS181" s="158"/>
      <c r="AT181" s="158"/>
      <c r="AU181" s="158"/>
      <c r="AV181" s="158"/>
      <c r="AW181" s="158"/>
      <c r="AX181" s="158"/>
      <c r="AY181" s="158"/>
      <c r="AZ181" s="158"/>
      <c r="BA181" s="158"/>
      <c r="BB181" s="158"/>
      <c r="BC181" s="158"/>
      <c r="BD181" s="158"/>
      <c r="BE181" s="158"/>
      <c r="BF181" s="158"/>
      <c r="BG181" s="158"/>
      <c r="BH181" s="158"/>
      <c r="BI181" s="158"/>
      <c r="BJ181" s="158"/>
      <c r="BK181" s="158"/>
      <c r="BL181" s="158"/>
      <c r="BM181" s="158"/>
      <c r="BN181" s="158"/>
      <c r="BO181" s="158"/>
      <c r="BP181" s="158"/>
      <c r="BQ181" s="158"/>
      <c r="BR181" s="158"/>
      <c r="BS181" s="158"/>
      <c r="BT181" s="158"/>
      <c r="BU181" s="158"/>
      <c r="BV181" s="158"/>
      <c r="BW181" s="158"/>
      <c r="BX181" s="158"/>
      <c r="BY181" s="158"/>
      <c r="BZ181" s="158"/>
      <c r="CA181" s="158"/>
      <c r="CB181" s="158"/>
      <c r="CC181" s="158"/>
      <c r="CD181" s="158"/>
      <c r="CE181" s="158"/>
      <c r="CF181" s="158"/>
      <c r="CG181" s="158"/>
      <c r="CH181" s="158"/>
      <c r="CI181" s="158"/>
      <c r="CJ181" s="158"/>
      <c r="CK181" s="158"/>
      <c r="CL181" s="158"/>
      <c r="CM181" s="158"/>
      <c r="CN181" s="158"/>
      <c r="CO181" s="158"/>
      <c r="CP181" s="158"/>
      <c r="CQ181" s="158"/>
      <c r="CR181" s="158"/>
      <c r="CS181" s="158"/>
      <c r="CT181" s="158"/>
      <c r="CU181" s="158"/>
      <c r="CV181" s="158"/>
      <c r="CW181" s="158"/>
      <c r="CX181" s="158"/>
      <c r="CY181" s="158"/>
      <c r="CZ181" s="158"/>
      <c r="DA181" s="158"/>
      <c r="DB181" s="158"/>
      <c r="DC181" s="158"/>
      <c r="DD181" s="158"/>
      <c r="DE181" s="158"/>
      <c r="DF181" s="158"/>
      <c r="DG181" s="158"/>
      <c r="DH181" s="158"/>
      <c r="DI181" s="158"/>
      <c r="DJ181" s="158"/>
      <c r="DK181" s="158"/>
      <c r="DL181" s="158"/>
      <c r="DM181" s="158"/>
      <c r="DN181" s="158"/>
      <c r="DO181" s="158"/>
      <c r="DP181" s="158"/>
      <c r="DQ181" s="158"/>
      <c r="DR181" s="158"/>
      <c r="DS181" s="158"/>
      <c r="DT181" s="158"/>
      <c r="DU181" s="158"/>
      <c r="DV181" s="158"/>
      <c r="DW181" s="158"/>
      <c r="DX181" s="158"/>
      <c r="DY181" s="158"/>
      <c r="DZ181" s="158"/>
      <c r="EA181" s="158"/>
      <c r="EB181" s="158"/>
      <c r="EC181" s="158"/>
      <c r="ED181" s="158"/>
      <c r="EE181" s="158"/>
      <c r="EF181" s="158"/>
      <c r="EG181" s="158"/>
      <c r="EH181" s="158"/>
      <c r="EI181" s="158"/>
      <c r="EJ181" s="158"/>
      <c r="EK181" s="158"/>
      <c r="EL181" s="158"/>
      <c r="EM181" s="158"/>
      <c r="EN181" s="158"/>
      <c r="EO181" s="158"/>
      <c r="EP181" s="158"/>
      <c r="EQ181" s="158"/>
      <c r="ER181" s="158"/>
      <c r="ES181" s="158"/>
      <c r="ET181" s="158"/>
      <c r="EU181" s="158"/>
      <c r="EV181" s="158"/>
      <c r="EW181" s="158"/>
      <c r="EX181" s="158"/>
      <c r="EY181" s="158"/>
      <c r="EZ181" s="158"/>
      <c r="FA181" s="158"/>
      <c r="FB181" s="158"/>
      <c r="FC181" s="158"/>
      <c r="FD181" s="158"/>
      <c r="FE181" s="158"/>
      <c r="FF181" s="158"/>
      <c r="FG181" s="158"/>
      <c r="FH181" s="158">
        <v>16.301015480953431</v>
      </c>
      <c r="FI181" s="158">
        <v>21.974079173978897</v>
      </c>
      <c r="FJ181" s="158">
        <v>9.7306001125833497</v>
      </c>
      <c r="FK181" s="158">
        <v>1.2622554477123158</v>
      </c>
      <c r="FL181" s="158">
        <v>7.4669361527670173</v>
      </c>
      <c r="FM181" s="158"/>
      <c r="FN181" s="158">
        <v>0.11918545546211166</v>
      </c>
      <c r="FO181" s="158">
        <v>4.7485437516164435</v>
      </c>
      <c r="FP181" s="158"/>
      <c r="FQ181" s="158"/>
      <c r="FR181" s="158"/>
      <c r="FS181" s="158"/>
      <c r="FT181" s="158"/>
      <c r="FU181" s="158"/>
      <c r="FV181" s="158"/>
      <c r="FW181" s="158"/>
      <c r="FX181" s="158"/>
      <c r="FY181" s="158"/>
      <c r="FZ181" s="158"/>
      <c r="GA181" s="158">
        <v>69.750646113355117</v>
      </c>
      <c r="GB181" s="158"/>
      <c r="GC181" s="158"/>
      <c r="GD181" s="160"/>
      <c r="GE181" s="160"/>
      <c r="GF181" s="160"/>
      <c r="GG181" s="160"/>
      <c r="GH181" s="160"/>
      <c r="GI181" s="160"/>
      <c r="GJ181" s="160"/>
      <c r="GK181" s="160">
        <v>0.15264443239344963</v>
      </c>
      <c r="GL181" s="160">
        <v>131.50590612082215</v>
      </c>
      <c r="GM181" s="157"/>
      <c r="GN181" s="160"/>
      <c r="GO181" s="160"/>
      <c r="GP181" s="144"/>
    </row>
    <row r="182" spans="1:198" x14ac:dyDescent="0.25">
      <c r="A182" s="159" t="s">
        <v>49</v>
      </c>
      <c r="B182" s="158"/>
      <c r="C182" s="158"/>
      <c r="D182" s="158"/>
      <c r="E182" s="158"/>
      <c r="F182" s="158"/>
      <c r="G182" s="158"/>
      <c r="H182" s="158"/>
      <c r="I182" s="158"/>
      <c r="J182" s="158"/>
      <c r="K182" s="158"/>
      <c r="L182" s="158"/>
      <c r="M182" s="158"/>
      <c r="N182" s="158"/>
      <c r="O182" s="158"/>
      <c r="P182" s="158"/>
      <c r="Q182" s="158"/>
      <c r="R182" s="158"/>
      <c r="S182" s="158"/>
      <c r="T182" s="158"/>
      <c r="U182" s="158"/>
      <c r="V182" s="158"/>
      <c r="W182" s="158"/>
      <c r="X182" s="158"/>
      <c r="Y182" s="158"/>
      <c r="Z182" s="158"/>
      <c r="AA182" s="158"/>
      <c r="AB182" s="158"/>
      <c r="AC182" s="158"/>
      <c r="AD182" s="158"/>
      <c r="AE182" s="158"/>
      <c r="AF182" s="158"/>
      <c r="AG182" s="158"/>
      <c r="AH182" s="158"/>
      <c r="AI182" s="158"/>
      <c r="AJ182" s="158"/>
      <c r="AK182" s="158"/>
      <c r="AL182" s="158"/>
      <c r="AM182" s="158"/>
      <c r="AN182" s="158"/>
      <c r="AO182" s="158"/>
      <c r="AP182" s="158"/>
      <c r="AQ182" s="158"/>
      <c r="AR182" s="158"/>
      <c r="AS182" s="158"/>
      <c r="AT182" s="158"/>
      <c r="AU182" s="158"/>
      <c r="AV182" s="158"/>
      <c r="AW182" s="158"/>
      <c r="AX182" s="158"/>
      <c r="AY182" s="158"/>
      <c r="AZ182" s="158"/>
      <c r="BA182" s="158"/>
      <c r="BB182" s="158"/>
      <c r="BC182" s="158"/>
      <c r="BD182" s="158"/>
      <c r="BE182" s="158"/>
      <c r="BF182" s="158"/>
      <c r="BG182" s="158"/>
      <c r="BH182" s="158"/>
      <c r="BI182" s="158"/>
      <c r="BJ182" s="158"/>
      <c r="BK182" s="158"/>
      <c r="BL182" s="158"/>
      <c r="BM182" s="158"/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  <c r="CK182" s="158"/>
      <c r="CL182" s="158"/>
      <c r="CM182" s="158"/>
      <c r="CN182" s="158"/>
      <c r="CO182" s="158"/>
      <c r="CP182" s="158"/>
      <c r="CQ182" s="158"/>
      <c r="CR182" s="158"/>
      <c r="CS182" s="158"/>
      <c r="CT182" s="158"/>
      <c r="CU182" s="158"/>
      <c r="CV182" s="158"/>
      <c r="CW182" s="158"/>
      <c r="CX182" s="158"/>
      <c r="CY182" s="158"/>
      <c r="CZ182" s="158"/>
      <c r="DA182" s="158"/>
      <c r="DB182" s="158"/>
      <c r="DC182" s="158"/>
      <c r="DD182" s="158"/>
      <c r="DE182" s="158"/>
      <c r="DF182" s="158"/>
      <c r="DG182" s="158"/>
      <c r="DH182" s="158"/>
      <c r="DI182" s="158"/>
      <c r="DJ182" s="158"/>
      <c r="DK182" s="158"/>
      <c r="DL182" s="158"/>
      <c r="DM182" s="158"/>
      <c r="DN182" s="158"/>
      <c r="DO182" s="158"/>
      <c r="DP182" s="158"/>
      <c r="DQ182" s="158"/>
      <c r="DR182" s="158"/>
      <c r="DS182" s="158"/>
      <c r="DT182" s="158"/>
      <c r="DU182" s="158"/>
      <c r="DV182" s="158"/>
      <c r="DW182" s="158"/>
      <c r="DX182" s="158"/>
      <c r="DY182" s="158"/>
      <c r="DZ182" s="158"/>
      <c r="EA182" s="158"/>
      <c r="EB182" s="158"/>
      <c r="EC182" s="158"/>
      <c r="ED182" s="158"/>
      <c r="EE182" s="158"/>
      <c r="EF182" s="158"/>
      <c r="EG182" s="158"/>
      <c r="EH182" s="158"/>
      <c r="EI182" s="158"/>
      <c r="EJ182" s="158"/>
      <c r="EK182" s="158"/>
      <c r="EL182" s="158"/>
      <c r="EM182" s="158"/>
      <c r="EN182" s="158"/>
      <c r="EO182" s="158"/>
      <c r="EP182" s="158"/>
      <c r="EQ182" s="158"/>
      <c r="ER182" s="158"/>
      <c r="ES182" s="158"/>
      <c r="ET182" s="158"/>
      <c r="EU182" s="158"/>
      <c r="EV182" s="158"/>
      <c r="EW182" s="158"/>
      <c r="EX182" s="158"/>
      <c r="EY182" s="158"/>
      <c r="EZ182" s="158"/>
      <c r="FA182" s="158"/>
      <c r="FB182" s="158"/>
      <c r="FC182" s="158"/>
      <c r="FD182" s="158"/>
      <c r="FE182" s="158"/>
      <c r="FF182" s="158"/>
      <c r="FG182" s="158"/>
      <c r="FH182" s="158">
        <v>18.958870533717903</v>
      </c>
      <c r="FI182" s="158">
        <v>28.794337927118502</v>
      </c>
      <c r="FJ182" s="158">
        <v>17.823403372742963</v>
      </c>
      <c r="FK182" s="158">
        <v>1.5198050616637275</v>
      </c>
      <c r="FL182" s="158">
        <v>12.191920970009532</v>
      </c>
      <c r="FM182" s="158"/>
      <c r="FN182" s="158">
        <v>0.18196406710419558</v>
      </c>
      <c r="FO182" s="158">
        <v>7.8022652675643629</v>
      </c>
      <c r="FP182" s="158"/>
      <c r="FQ182" s="158"/>
      <c r="FR182" s="158"/>
      <c r="FS182" s="158"/>
      <c r="FT182" s="158"/>
      <c r="FU182" s="158"/>
      <c r="FV182" s="158"/>
      <c r="FW182" s="158"/>
      <c r="FX182" s="158"/>
      <c r="FY182" s="158"/>
      <c r="FZ182" s="158"/>
      <c r="GA182" s="158">
        <v>74.712683092805563</v>
      </c>
      <c r="GB182" s="158"/>
      <c r="GC182" s="158"/>
      <c r="GD182" s="160"/>
      <c r="GE182" s="160"/>
      <c r="GF182" s="160"/>
      <c r="GG182" s="160"/>
      <c r="GH182" s="160"/>
      <c r="GI182" s="160"/>
      <c r="GJ182" s="160"/>
      <c r="GK182" s="160">
        <v>0.25032369377733771</v>
      </c>
      <c r="GL182" s="160">
        <v>162.23557398650408</v>
      </c>
      <c r="GM182" s="157"/>
      <c r="GN182" s="160"/>
      <c r="GO182" s="160"/>
      <c r="GP182" s="144"/>
    </row>
    <row r="183" spans="1:198" x14ac:dyDescent="0.25">
      <c r="A183" s="159" t="s">
        <v>50</v>
      </c>
      <c r="B183" s="158"/>
      <c r="C183" s="158"/>
      <c r="D183" s="158"/>
      <c r="E183" s="158"/>
      <c r="F183" s="158"/>
      <c r="G183" s="158"/>
      <c r="H183" s="158"/>
      <c r="I183" s="158"/>
      <c r="J183" s="158"/>
      <c r="K183" s="158"/>
      <c r="L183" s="158"/>
      <c r="M183" s="158"/>
      <c r="N183" s="158"/>
      <c r="O183" s="158"/>
      <c r="P183" s="158"/>
      <c r="Q183" s="158"/>
      <c r="R183" s="158"/>
      <c r="S183" s="158"/>
      <c r="T183" s="158"/>
      <c r="U183" s="158"/>
      <c r="V183" s="158"/>
      <c r="W183" s="158"/>
      <c r="X183" s="158"/>
      <c r="Y183" s="158"/>
      <c r="Z183" s="158"/>
      <c r="AA183" s="158"/>
      <c r="AB183" s="158"/>
      <c r="AC183" s="158"/>
      <c r="AD183" s="158"/>
      <c r="AE183" s="158"/>
      <c r="AF183" s="158"/>
      <c r="AG183" s="158"/>
      <c r="AH183" s="158"/>
      <c r="AI183" s="158"/>
      <c r="AJ183" s="158"/>
      <c r="AK183" s="158"/>
      <c r="AL183" s="158"/>
      <c r="AM183" s="158"/>
      <c r="AN183" s="158"/>
      <c r="AO183" s="158"/>
      <c r="AP183" s="158"/>
      <c r="AQ183" s="158"/>
      <c r="AR183" s="158"/>
      <c r="AS183" s="158"/>
      <c r="AT183" s="158"/>
      <c r="AU183" s="158"/>
      <c r="AV183" s="158"/>
      <c r="AW183" s="158"/>
      <c r="AX183" s="158"/>
      <c r="AY183" s="158"/>
      <c r="AZ183" s="158"/>
      <c r="BA183" s="158"/>
      <c r="BB183" s="158"/>
      <c r="BC183" s="158"/>
      <c r="BD183" s="158"/>
      <c r="BE183" s="158"/>
      <c r="BF183" s="158"/>
      <c r="BG183" s="158"/>
      <c r="BH183" s="158"/>
      <c r="BI183" s="158"/>
      <c r="BJ183" s="158"/>
      <c r="BK183" s="158"/>
      <c r="BL183" s="158"/>
      <c r="BM183" s="158"/>
      <c r="BN183" s="158"/>
      <c r="BO183" s="158"/>
      <c r="BP183" s="158"/>
      <c r="BQ183" s="158"/>
      <c r="BR183" s="158"/>
      <c r="BS183" s="158"/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  <c r="CK183" s="158"/>
      <c r="CL183" s="158"/>
      <c r="CM183" s="158"/>
      <c r="CN183" s="158"/>
      <c r="CO183" s="158"/>
      <c r="CP183" s="158"/>
      <c r="CQ183" s="158"/>
      <c r="CR183" s="158"/>
      <c r="CS183" s="158"/>
      <c r="CT183" s="158"/>
      <c r="CU183" s="158"/>
      <c r="CV183" s="158"/>
      <c r="CW183" s="158"/>
      <c r="CX183" s="158"/>
      <c r="CY183" s="158"/>
      <c r="CZ183" s="158"/>
      <c r="DA183" s="158"/>
      <c r="DB183" s="158"/>
      <c r="DC183" s="158"/>
      <c r="DD183" s="158"/>
      <c r="DE183" s="158"/>
      <c r="DF183" s="158"/>
      <c r="DG183" s="158"/>
      <c r="DH183" s="158"/>
      <c r="DI183" s="158"/>
      <c r="DJ183" s="158"/>
      <c r="DK183" s="158"/>
      <c r="DL183" s="158"/>
      <c r="DM183" s="158"/>
      <c r="DN183" s="158"/>
      <c r="DO183" s="158"/>
      <c r="DP183" s="158"/>
      <c r="DQ183" s="158"/>
      <c r="DR183" s="158"/>
      <c r="DS183" s="158"/>
      <c r="DT183" s="158"/>
      <c r="DU183" s="158"/>
      <c r="DV183" s="158"/>
      <c r="DW183" s="158"/>
      <c r="DX183" s="158"/>
      <c r="DY183" s="158"/>
      <c r="DZ183" s="158"/>
      <c r="EA183" s="158"/>
      <c r="EB183" s="158"/>
      <c r="EC183" s="158"/>
      <c r="ED183" s="158"/>
      <c r="EE183" s="158"/>
      <c r="EF183" s="158"/>
      <c r="EG183" s="158"/>
      <c r="EH183" s="158"/>
      <c r="EI183" s="158"/>
      <c r="EJ183" s="158"/>
      <c r="EK183" s="158"/>
      <c r="EL183" s="158"/>
      <c r="EM183" s="158"/>
      <c r="EN183" s="158"/>
      <c r="EO183" s="158"/>
      <c r="EP183" s="158"/>
      <c r="EQ183" s="158"/>
      <c r="ER183" s="158"/>
      <c r="ES183" s="158"/>
      <c r="ET183" s="158"/>
      <c r="EU183" s="158"/>
      <c r="EV183" s="158"/>
      <c r="EW183" s="158"/>
      <c r="EX183" s="158"/>
      <c r="EY183" s="158"/>
      <c r="EZ183" s="158"/>
      <c r="FA183" s="158"/>
      <c r="FB183" s="158"/>
      <c r="FC183" s="158"/>
      <c r="FD183" s="158"/>
      <c r="FE183" s="158"/>
      <c r="FF183" s="158"/>
      <c r="FG183" s="158"/>
      <c r="FH183" s="158">
        <v>17.372687147585061</v>
      </c>
      <c r="FI183" s="158">
        <v>36.016067514797562</v>
      </c>
      <c r="FJ183" s="158">
        <v>23.720080354772854</v>
      </c>
      <c r="FK183" s="158">
        <v>4.0223794774444936</v>
      </c>
      <c r="FL183" s="158">
        <v>17.786425848848111</v>
      </c>
      <c r="FM183" s="158"/>
      <c r="FN183" s="158">
        <v>0.25594956944007935</v>
      </c>
      <c r="FO183" s="158">
        <v>10.03381439036319</v>
      </c>
      <c r="FP183" s="158"/>
      <c r="FQ183" s="158"/>
      <c r="FR183" s="158"/>
      <c r="FS183" s="158"/>
      <c r="FT183" s="158"/>
      <c r="FU183" s="158"/>
      <c r="FV183" s="158"/>
      <c r="FW183" s="158"/>
      <c r="FX183" s="158"/>
      <c r="FY183" s="158"/>
      <c r="FZ183" s="158"/>
      <c r="GA183" s="158">
        <v>66.819332993606707</v>
      </c>
      <c r="GB183" s="158"/>
      <c r="GC183" s="158"/>
      <c r="GD183" s="160"/>
      <c r="GE183" s="160"/>
      <c r="GF183" s="160"/>
      <c r="GG183" s="160"/>
      <c r="GH183" s="160"/>
      <c r="GI183" s="160"/>
      <c r="GJ183" s="160"/>
      <c r="GK183" s="160">
        <v>0.3212112815152473</v>
      </c>
      <c r="GL183" s="160">
        <v>176.34794857837332</v>
      </c>
      <c r="GM183" s="157"/>
      <c r="GN183" s="160"/>
      <c r="GO183" s="160"/>
      <c r="GP183" s="144"/>
    </row>
    <row r="184" spans="1:198" x14ac:dyDescent="0.25">
      <c r="A184" s="159" t="s">
        <v>51</v>
      </c>
      <c r="B184" s="158"/>
      <c r="C184" s="158"/>
      <c r="D184" s="158"/>
      <c r="E184" s="158"/>
      <c r="F184" s="158"/>
      <c r="G184" s="158"/>
      <c r="H184" s="158"/>
      <c r="I184" s="158"/>
      <c r="J184" s="158"/>
      <c r="K184" s="158"/>
      <c r="L184" s="158"/>
      <c r="M184" s="158"/>
      <c r="N184" s="158"/>
      <c r="O184" s="158"/>
      <c r="P184" s="158"/>
      <c r="Q184" s="158"/>
      <c r="R184" s="158"/>
      <c r="S184" s="158"/>
      <c r="T184" s="158"/>
      <c r="U184" s="158"/>
      <c r="V184" s="158"/>
      <c r="W184" s="158"/>
      <c r="X184" s="158"/>
      <c r="Y184" s="158"/>
      <c r="Z184" s="158"/>
      <c r="AA184" s="158"/>
      <c r="AB184" s="158"/>
      <c r="AC184" s="158"/>
      <c r="AD184" s="158"/>
      <c r="AE184" s="158"/>
      <c r="AF184" s="158"/>
      <c r="AG184" s="158"/>
      <c r="AH184" s="158"/>
      <c r="AI184" s="158"/>
      <c r="AJ184" s="158"/>
      <c r="AK184" s="158"/>
      <c r="AL184" s="158"/>
      <c r="AM184" s="158"/>
      <c r="AN184" s="158"/>
      <c r="AO184" s="158"/>
      <c r="AP184" s="158"/>
      <c r="AQ184" s="158"/>
      <c r="AR184" s="158"/>
      <c r="AS184" s="158"/>
      <c r="AT184" s="158"/>
      <c r="AU184" s="158"/>
      <c r="AV184" s="158"/>
      <c r="AW184" s="158"/>
      <c r="AX184" s="158"/>
      <c r="AY184" s="158"/>
      <c r="AZ184" s="158"/>
      <c r="BA184" s="158"/>
      <c r="BB184" s="158"/>
      <c r="BC184" s="158"/>
      <c r="BD184" s="158"/>
      <c r="BE184" s="158"/>
      <c r="BF184" s="158"/>
      <c r="BG184" s="158"/>
      <c r="BH184" s="158"/>
      <c r="BI184" s="158"/>
      <c r="BJ184" s="158"/>
      <c r="BK184" s="158"/>
      <c r="BL184" s="158"/>
      <c r="BM184" s="158"/>
      <c r="BN184" s="158"/>
      <c r="BO184" s="158"/>
      <c r="BP184" s="158"/>
      <c r="BQ184" s="158"/>
      <c r="BR184" s="158"/>
      <c r="BS184" s="158"/>
      <c r="BT184" s="158"/>
      <c r="BU184" s="158"/>
      <c r="BV184" s="158"/>
      <c r="BW184" s="158"/>
      <c r="BX184" s="158"/>
      <c r="BY184" s="158"/>
      <c r="BZ184" s="158"/>
      <c r="CA184" s="158"/>
      <c r="CB184" s="158"/>
      <c r="CC184" s="158"/>
      <c r="CD184" s="158"/>
      <c r="CE184" s="158"/>
      <c r="CF184" s="158"/>
      <c r="CG184" s="158"/>
      <c r="CH184" s="158"/>
      <c r="CI184" s="158"/>
      <c r="CJ184" s="158"/>
      <c r="CK184" s="158"/>
      <c r="CL184" s="158"/>
      <c r="CM184" s="158"/>
      <c r="CN184" s="158"/>
      <c r="CO184" s="158"/>
      <c r="CP184" s="158"/>
      <c r="CQ184" s="158"/>
      <c r="CR184" s="158"/>
      <c r="CS184" s="158"/>
      <c r="CT184" s="158"/>
      <c r="CU184" s="158"/>
      <c r="CV184" s="158"/>
      <c r="CW184" s="158"/>
      <c r="CX184" s="158"/>
      <c r="CY184" s="158"/>
      <c r="CZ184" s="158"/>
      <c r="DA184" s="158"/>
      <c r="DB184" s="158"/>
      <c r="DC184" s="158"/>
      <c r="DD184" s="158"/>
      <c r="DE184" s="158"/>
      <c r="DF184" s="158"/>
      <c r="DG184" s="158"/>
      <c r="DH184" s="158"/>
      <c r="DI184" s="158"/>
      <c r="DJ184" s="158"/>
      <c r="DK184" s="158"/>
      <c r="DL184" s="158"/>
      <c r="DM184" s="158"/>
      <c r="DN184" s="158"/>
      <c r="DO184" s="158"/>
      <c r="DP184" s="158"/>
      <c r="DQ184" s="158"/>
      <c r="DR184" s="158"/>
      <c r="DS184" s="158"/>
      <c r="DT184" s="158"/>
      <c r="DU184" s="158"/>
      <c r="DV184" s="158"/>
      <c r="DW184" s="158"/>
      <c r="DX184" s="158"/>
      <c r="DY184" s="158"/>
      <c r="DZ184" s="158"/>
      <c r="EA184" s="158"/>
      <c r="EB184" s="158"/>
      <c r="EC184" s="158"/>
      <c r="ED184" s="158"/>
      <c r="EE184" s="158"/>
      <c r="EF184" s="158"/>
      <c r="EG184" s="158"/>
      <c r="EH184" s="158"/>
      <c r="EI184" s="158"/>
      <c r="EJ184" s="158"/>
      <c r="EK184" s="158"/>
      <c r="EL184" s="158"/>
      <c r="EM184" s="158"/>
      <c r="EN184" s="158"/>
      <c r="EO184" s="158"/>
      <c r="EP184" s="158"/>
      <c r="EQ184" s="158"/>
      <c r="ER184" s="158"/>
      <c r="ES184" s="158"/>
      <c r="ET184" s="158"/>
      <c r="EU184" s="158"/>
      <c r="EV184" s="158"/>
      <c r="EW184" s="158"/>
      <c r="EX184" s="158"/>
      <c r="EY184" s="158"/>
      <c r="EZ184" s="158"/>
      <c r="FA184" s="158"/>
      <c r="FB184" s="158"/>
      <c r="FC184" s="158"/>
      <c r="FD184" s="158"/>
      <c r="FE184" s="158"/>
      <c r="FF184" s="158"/>
      <c r="FG184" s="158"/>
      <c r="FH184" s="158">
        <v>22.548571732367016</v>
      </c>
      <c r="FI184" s="158">
        <v>52.5216456937139</v>
      </c>
      <c r="FJ184" s="158">
        <v>45.507623877769745</v>
      </c>
      <c r="FK184" s="158">
        <v>12.233235097235676</v>
      </c>
      <c r="FL184" s="158">
        <v>29.22723606302586</v>
      </c>
      <c r="FM184" s="158"/>
      <c r="FN184" s="158">
        <v>0.41879257727379349</v>
      </c>
      <c r="FO184" s="158">
        <v>16.073627182651045</v>
      </c>
      <c r="FP184" s="158"/>
      <c r="FQ184" s="158"/>
      <c r="FR184" s="158"/>
      <c r="FS184" s="158"/>
      <c r="FT184" s="158"/>
      <c r="FU184" s="158"/>
      <c r="FV184" s="158"/>
      <c r="FW184" s="158"/>
      <c r="FX184" s="158"/>
      <c r="FY184" s="158"/>
      <c r="FZ184" s="158"/>
      <c r="GA184" s="158">
        <v>66.654551306024899</v>
      </c>
      <c r="GB184" s="158"/>
      <c r="GC184" s="158"/>
      <c r="GD184" s="160"/>
      <c r="GE184" s="160"/>
      <c r="GF184" s="160"/>
      <c r="GG184" s="160"/>
      <c r="GH184" s="160"/>
      <c r="GI184" s="160"/>
      <c r="GJ184" s="160"/>
      <c r="GK184" s="160">
        <v>0.51371780395662203</v>
      </c>
      <c r="GL184" s="160">
        <v>245.69900133401853</v>
      </c>
      <c r="GM184" s="157"/>
      <c r="GN184" s="160"/>
      <c r="GO184" s="160"/>
      <c r="GP184" s="144"/>
    </row>
    <row r="185" spans="1:198" x14ac:dyDescent="0.25">
      <c r="A185" s="159" t="s">
        <v>52</v>
      </c>
      <c r="B185" s="158"/>
      <c r="C185" s="158"/>
      <c r="D185" s="158"/>
      <c r="E185" s="158"/>
      <c r="F185" s="158"/>
      <c r="G185" s="158"/>
      <c r="H185" s="158"/>
      <c r="I185" s="158"/>
      <c r="J185" s="158"/>
      <c r="K185" s="158"/>
      <c r="L185" s="158"/>
      <c r="M185" s="158"/>
      <c r="N185" s="158"/>
      <c r="O185" s="158"/>
      <c r="P185" s="158"/>
      <c r="Q185" s="158"/>
      <c r="R185" s="158"/>
      <c r="S185" s="158"/>
      <c r="T185" s="158"/>
      <c r="U185" s="158"/>
      <c r="V185" s="158"/>
      <c r="W185" s="158"/>
      <c r="X185" s="158"/>
      <c r="Y185" s="158"/>
      <c r="Z185" s="158"/>
      <c r="AA185" s="158"/>
      <c r="AB185" s="158"/>
      <c r="AC185" s="158"/>
      <c r="AD185" s="158"/>
      <c r="AE185" s="158"/>
      <c r="AF185" s="158"/>
      <c r="AG185" s="158"/>
      <c r="AH185" s="158"/>
      <c r="AI185" s="158"/>
      <c r="AJ185" s="158"/>
      <c r="AK185" s="158"/>
      <c r="AL185" s="158"/>
      <c r="AM185" s="158"/>
      <c r="AN185" s="158"/>
      <c r="AO185" s="158"/>
      <c r="AP185" s="158"/>
      <c r="AQ185" s="158"/>
      <c r="AR185" s="158"/>
      <c r="AS185" s="158"/>
      <c r="AT185" s="158"/>
      <c r="AU185" s="158"/>
      <c r="AV185" s="158"/>
      <c r="AW185" s="158"/>
      <c r="AX185" s="158"/>
      <c r="AY185" s="158"/>
      <c r="AZ185" s="158"/>
      <c r="BA185" s="158"/>
      <c r="BB185" s="158"/>
      <c r="BC185" s="158"/>
      <c r="BD185" s="158"/>
      <c r="BE185" s="158"/>
      <c r="BF185" s="158"/>
      <c r="BG185" s="158"/>
      <c r="BH185" s="158"/>
      <c r="BI185" s="158"/>
      <c r="BJ185" s="158"/>
      <c r="BK185" s="158"/>
      <c r="BL185" s="158"/>
      <c r="BM185" s="158"/>
      <c r="BN185" s="158"/>
      <c r="BO185" s="158"/>
      <c r="BP185" s="158"/>
      <c r="BQ185" s="158"/>
      <c r="BR185" s="158"/>
      <c r="BS185" s="158"/>
      <c r="BT185" s="158"/>
      <c r="BU185" s="158"/>
      <c r="BV185" s="158"/>
      <c r="BW185" s="158"/>
      <c r="BX185" s="158"/>
      <c r="BY185" s="158"/>
      <c r="BZ185" s="158"/>
      <c r="CA185" s="158"/>
      <c r="CB185" s="158"/>
      <c r="CC185" s="158"/>
      <c r="CD185" s="158"/>
      <c r="CE185" s="158"/>
      <c r="CF185" s="158"/>
      <c r="CG185" s="158"/>
      <c r="CH185" s="158"/>
      <c r="CI185" s="158"/>
      <c r="CJ185" s="158"/>
      <c r="CK185" s="158"/>
      <c r="CL185" s="158"/>
      <c r="CM185" s="158"/>
      <c r="CN185" s="158"/>
      <c r="CO185" s="158"/>
      <c r="CP185" s="158"/>
      <c r="CQ185" s="158"/>
      <c r="CR185" s="158"/>
      <c r="CS185" s="158"/>
      <c r="CT185" s="158"/>
      <c r="CU185" s="158"/>
      <c r="CV185" s="158"/>
      <c r="CW185" s="158"/>
      <c r="CX185" s="158"/>
      <c r="CY185" s="158"/>
      <c r="CZ185" s="158"/>
      <c r="DA185" s="158"/>
      <c r="DB185" s="158"/>
      <c r="DC185" s="158"/>
      <c r="DD185" s="158"/>
      <c r="DE185" s="158"/>
      <c r="DF185" s="158"/>
      <c r="DG185" s="158"/>
      <c r="DH185" s="158"/>
      <c r="DI185" s="158"/>
      <c r="DJ185" s="158"/>
      <c r="DK185" s="158"/>
      <c r="DL185" s="158"/>
      <c r="DM185" s="158"/>
      <c r="DN185" s="158"/>
      <c r="DO185" s="158"/>
      <c r="DP185" s="158"/>
      <c r="DQ185" s="158"/>
      <c r="DR185" s="158"/>
      <c r="DS185" s="158"/>
      <c r="DT185" s="158"/>
      <c r="DU185" s="158"/>
      <c r="DV185" s="158"/>
      <c r="DW185" s="158"/>
      <c r="DX185" s="158"/>
      <c r="DY185" s="158"/>
      <c r="DZ185" s="158"/>
      <c r="EA185" s="158"/>
      <c r="EB185" s="158"/>
      <c r="EC185" s="158"/>
      <c r="ED185" s="158"/>
      <c r="EE185" s="158"/>
      <c r="EF185" s="158"/>
      <c r="EG185" s="158"/>
      <c r="EH185" s="158"/>
      <c r="EI185" s="158"/>
      <c r="EJ185" s="158"/>
      <c r="EK185" s="158"/>
      <c r="EL185" s="158"/>
      <c r="EM185" s="158"/>
      <c r="EN185" s="158"/>
      <c r="EO185" s="158"/>
      <c r="EP185" s="158"/>
      <c r="EQ185" s="158"/>
      <c r="ER185" s="158"/>
      <c r="ES185" s="158"/>
      <c r="ET185" s="158"/>
      <c r="EU185" s="158"/>
      <c r="EV185" s="158"/>
      <c r="EW185" s="158"/>
      <c r="EX185" s="158"/>
      <c r="EY185" s="158"/>
      <c r="EZ185" s="158"/>
      <c r="FA185" s="158"/>
      <c r="FB185" s="158"/>
      <c r="FC185" s="158"/>
      <c r="FD185" s="158"/>
      <c r="FE185" s="158"/>
      <c r="FF185" s="158"/>
      <c r="FG185" s="158"/>
      <c r="FH185" s="158">
        <v>18.309227853190492</v>
      </c>
      <c r="FI185" s="158">
        <v>47.249323846065785</v>
      </c>
      <c r="FJ185" s="158">
        <v>81.174704586799521</v>
      </c>
      <c r="FK185" s="158">
        <v>25.385791855799724</v>
      </c>
      <c r="FL185" s="158">
        <v>48.156852615410877</v>
      </c>
      <c r="FM185" s="158"/>
      <c r="FN185" s="158">
        <v>0.64830531171529915</v>
      </c>
      <c r="FO185" s="158">
        <v>29.384135662636218</v>
      </c>
      <c r="FP185" s="158"/>
      <c r="FQ185" s="158"/>
      <c r="FR185" s="158"/>
      <c r="FS185" s="158"/>
      <c r="FT185" s="158"/>
      <c r="FU185" s="158"/>
      <c r="FV185" s="158"/>
      <c r="FW185" s="158"/>
      <c r="FX185" s="158"/>
      <c r="FY185" s="158"/>
      <c r="FZ185" s="158"/>
      <c r="GA185" s="158">
        <v>48.328925788184236</v>
      </c>
      <c r="GB185" s="158"/>
      <c r="GC185" s="158"/>
      <c r="GD185" s="160"/>
      <c r="GE185" s="160"/>
      <c r="GF185" s="160"/>
      <c r="GG185" s="160"/>
      <c r="GH185" s="160"/>
      <c r="GI185" s="160"/>
      <c r="GJ185" s="160"/>
      <c r="GK185" s="160">
        <v>0.93451844009215002</v>
      </c>
      <c r="GL185" s="160">
        <v>299.57178595989433</v>
      </c>
      <c r="GM185" s="157"/>
      <c r="GN185" s="160"/>
      <c r="GO185" s="160"/>
      <c r="GP185" s="144"/>
    </row>
    <row r="186" spans="1:198" x14ac:dyDescent="0.25">
      <c r="A186" s="159" t="s">
        <v>53</v>
      </c>
      <c r="B186" s="158"/>
      <c r="C186" s="158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8"/>
      <c r="BN186" s="158"/>
      <c r="BO186" s="158"/>
      <c r="BP186" s="158"/>
      <c r="BQ186" s="158"/>
      <c r="BR186" s="158"/>
      <c r="BS186" s="158"/>
      <c r="BT186" s="158"/>
      <c r="BU186" s="158"/>
      <c r="BV186" s="158"/>
      <c r="BW186" s="158"/>
      <c r="BX186" s="158"/>
      <c r="BY186" s="158"/>
      <c r="BZ186" s="158"/>
      <c r="CA186" s="158"/>
      <c r="CB186" s="158"/>
      <c r="CC186" s="158"/>
      <c r="CD186" s="158"/>
      <c r="CE186" s="158"/>
      <c r="CF186" s="158"/>
      <c r="CG186" s="158"/>
      <c r="CH186" s="158"/>
      <c r="CI186" s="158"/>
      <c r="CJ186" s="158"/>
      <c r="CK186" s="158"/>
      <c r="CL186" s="158"/>
      <c r="CM186" s="158"/>
      <c r="CN186" s="158"/>
      <c r="CO186" s="158"/>
      <c r="CP186" s="158"/>
      <c r="CQ186" s="158"/>
      <c r="CR186" s="158"/>
      <c r="CS186" s="158"/>
      <c r="CT186" s="158"/>
      <c r="CU186" s="158"/>
      <c r="CV186" s="158"/>
      <c r="CW186" s="158"/>
      <c r="CX186" s="158"/>
      <c r="CY186" s="158"/>
      <c r="CZ186" s="158"/>
      <c r="DA186" s="158"/>
      <c r="DB186" s="158"/>
      <c r="DC186" s="158"/>
      <c r="DD186" s="158"/>
      <c r="DE186" s="158"/>
      <c r="DF186" s="158"/>
      <c r="DG186" s="158"/>
      <c r="DH186" s="158"/>
      <c r="DI186" s="158"/>
      <c r="DJ186" s="158"/>
      <c r="DK186" s="158"/>
      <c r="DL186" s="158"/>
      <c r="DM186" s="158"/>
      <c r="DN186" s="158"/>
      <c r="DO186" s="158"/>
      <c r="DP186" s="158"/>
      <c r="DQ186" s="158"/>
      <c r="DR186" s="158"/>
      <c r="DS186" s="158"/>
      <c r="DT186" s="158"/>
      <c r="DU186" s="158"/>
      <c r="DV186" s="158"/>
      <c r="DW186" s="158"/>
      <c r="DX186" s="158"/>
      <c r="DY186" s="158"/>
      <c r="DZ186" s="158"/>
      <c r="EA186" s="158"/>
      <c r="EB186" s="158"/>
      <c r="EC186" s="158"/>
      <c r="ED186" s="158"/>
      <c r="EE186" s="158"/>
      <c r="EF186" s="158"/>
      <c r="EG186" s="158"/>
      <c r="EH186" s="158"/>
      <c r="EI186" s="158"/>
      <c r="EJ186" s="158"/>
      <c r="EK186" s="158"/>
      <c r="EL186" s="158"/>
      <c r="EM186" s="158"/>
      <c r="EN186" s="158"/>
      <c r="EO186" s="158"/>
      <c r="EP186" s="158"/>
      <c r="EQ186" s="158"/>
      <c r="ER186" s="158"/>
      <c r="ES186" s="158"/>
      <c r="ET186" s="158"/>
      <c r="EU186" s="158"/>
      <c r="EV186" s="158"/>
      <c r="EW186" s="158"/>
      <c r="EX186" s="158"/>
      <c r="EY186" s="158"/>
      <c r="EZ186" s="158"/>
      <c r="FA186" s="158"/>
      <c r="FB186" s="158"/>
      <c r="FC186" s="158"/>
      <c r="FD186" s="158"/>
      <c r="FE186" s="158"/>
      <c r="FF186" s="158"/>
      <c r="FG186" s="158"/>
      <c r="FH186" s="158">
        <v>16.113705593579553</v>
      </c>
      <c r="FI186" s="158">
        <v>69.497377864288651</v>
      </c>
      <c r="FJ186" s="158">
        <v>104.54162832896986</v>
      </c>
      <c r="FK186" s="158">
        <v>72.918058787849546</v>
      </c>
      <c r="FL186" s="158">
        <v>72.905442997952363</v>
      </c>
      <c r="FM186" s="158"/>
      <c r="FN186" s="158">
        <v>1.2598401502116523</v>
      </c>
      <c r="FO186" s="158">
        <v>57.678347054184904</v>
      </c>
      <c r="FP186" s="158"/>
      <c r="FQ186" s="158"/>
      <c r="FR186" s="158"/>
      <c r="FS186" s="158"/>
      <c r="FT186" s="158"/>
      <c r="FU186" s="158"/>
      <c r="FV186" s="158"/>
      <c r="FW186" s="158"/>
      <c r="FX186" s="158"/>
      <c r="FY186" s="158"/>
      <c r="FZ186" s="158"/>
      <c r="GA186" s="158">
        <v>40.674149527315919</v>
      </c>
      <c r="GB186" s="158"/>
      <c r="GC186" s="158"/>
      <c r="GD186" s="160"/>
      <c r="GE186" s="160"/>
      <c r="GF186" s="160"/>
      <c r="GG186" s="160"/>
      <c r="GH186" s="160"/>
      <c r="GI186" s="160"/>
      <c r="GJ186" s="160"/>
      <c r="GK186" s="160">
        <v>1.8148928055414328</v>
      </c>
      <c r="GL186" s="160">
        <v>437.40344310989389</v>
      </c>
      <c r="GM186" s="157"/>
      <c r="GN186" s="160"/>
      <c r="GO186" s="160"/>
      <c r="GP186" s="144"/>
    </row>
    <row r="187" spans="1:198" x14ac:dyDescent="0.25">
      <c r="A187" s="159" t="s">
        <v>54</v>
      </c>
      <c r="B187" s="158"/>
      <c r="C187" s="158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8"/>
      <c r="BN187" s="158"/>
      <c r="BO187" s="158"/>
      <c r="BP187" s="158"/>
      <c r="BQ187" s="158"/>
      <c r="BR187" s="158"/>
      <c r="BS187" s="158"/>
      <c r="BT187" s="158"/>
      <c r="BU187" s="158"/>
      <c r="BV187" s="158"/>
      <c r="BW187" s="158"/>
      <c r="BX187" s="158"/>
      <c r="BY187" s="158"/>
      <c r="BZ187" s="158"/>
      <c r="CA187" s="158"/>
      <c r="CB187" s="158"/>
      <c r="CC187" s="158"/>
      <c r="CD187" s="158"/>
      <c r="CE187" s="158"/>
      <c r="CF187" s="158"/>
      <c r="CG187" s="158"/>
      <c r="CH187" s="158"/>
      <c r="CI187" s="158"/>
      <c r="CJ187" s="158"/>
      <c r="CK187" s="158"/>
      <c r="CL187" s="158"/>
      <c r="CM187" s="158"/>
      <c r="CN187" s="158"/>
      <c r="CO187" s="158"/>
      <c r="CP187" s="158"/>
      <c r="CQ187" s="158"/>
      <c r="CR187" s="158"/>
      <c r="CS187" s="158"/>
      <c r="CT187" s="158"/>
      <c r="CU187" s="158"/>
      <c r="CV187" s="158"/>
      <c r="CW187" s="158"/>
      <c r="CX187" s="158"/>
      <c r="CY187" s="158"/>
      <c r="CZ187" s="158"/>
      <c r="DA187" s="158"/>
      <c r="DB187" s="158"/>
      <c r="DC187" s="158"/>
      <c r="DD187" s="158"/>
      <c r="DE187" s="158"/>
      <c r="DF187" s="158"/>
      <c r="DG187" s="158"/>
      <c r="DH187" s="158"/>
      <c r="DI187" s="158"/>
      <c r="DJ187" s="158"/>
      <c r="DK187" s="158"/>
      <c r="DL187" s="158"/>
      <c r="DM187" s="158"/>
      <c r="DN187" s="158"/>
      <c r="DO187" s="158"/>
      <c r="DP187" s="158"/>
      <c r="DQ187" s="158"/>
      <c r="DR187" s="158"/>
      <c r="DS187" s="158"/>
      <c r="DT187" s="158"/>
      <c r="DU187" s="158"/>
      <c r="DV187" s="158"/>
      <c r="DW187" s="158"/>
      <c r="DX187" s="158"/>
      <c r="DY187" s="158"/>
      <c r="DZ187" s="158"/>
      <c r="EA187" s="158"/>
      <c r="EB187" s="158"/>
      <c r="EC187" s="158"/>
      <c r="ED187" s="158"/>
      <c r="EE187" s="158"/>
      <c r="EF187" s="158"/>
      <c r="EG187" s="158"/>
      <c r="EH187" s="158"/>
      <c r="EI187" s="158"/>
      <c r="EJ187" s="158"/>
      <c r="EK187" s="158"/>
      <c r="EL187" s="158"/>
      <c r="EM187" s="158"/>
      <c r="EN187" s="158"/>
      <c r="EO187" s="158"/>
      <c r="EP187" s="158"/>
      <c r="EQ187" s="158"/>
      <c r="ER187" s="158"/>
      <c r="ES187" s="158"/>
      <c r="ET187" s="158"/>
      <c r="EU187" s="158"/>
      <c r="EV187" s="158"/>
      <c r="EW187" s="158"/>
      <c r="EX187" s="158"/>
      <c r="EY187" s="158"/>
      <c r="EZ187" s="158"/>
      <c r="FA187" s="158"/>
      <c r="FB187" s="158"/>
      <c r="FC187" s="158"/>
      <c r="FD187" s="158"/>
      <c r="FE187" s="158"/>
      <c r="FF187" s="158"/>
      <c r="FG187" s="158"/>
      <c r="FH187" s="158">
        <v>13.53312866277294</v>
      </c>
      <c r="FI187" s="158">
        <v>66.469648035529758</v>
      </c>
      <c r="FJ187" s="158">
        <v>171.714135721822</v>
      </c>
      <c r="FK187" s="158">
        <v>253.11052819876147</v>
      </c>
      <c r="FL187" s="158">
        <v>128.05768478667639</v>
      </c>
      <c r="FM187" s="158"/>
      <c r="FN187" s="158">
        <v>3.9411961262624038</v>
      </c>
      <c r="FO187" s="158">
        <v>149.45413229891915</v>
      </c>
      <c r="FP187" s="158"/>
      <c r="FQ187" s="158"/>
      <c r="FR187" s="158"/>
      <c r="FS187" s="158"/>
      <c r="FT187" s="158"/>
      <c r="FU187" s="158"/>
      <c r="FV187" s="158"/>
      <c r="FW187" s="158"/>
      <c r="FX187" s="158"/>
      <c r="FY187" s="158"/>
      <c r="FZ187" s="158"/>
      <c r="GA187" s="158">
        <v>28.98947174376978</v>
      </c>
      <c r="GB187" s="158"/>
      <c r="GC187" s="158"/>
      <c r="GD187" s="160"/>
      <c r="GE187" s="160"/>
      <c r="GF187" s="160"/>
      <c r="GG187" s="160"/>
      <c r="GH187" s="160"/>
      <c r="GI187" s="160"/>
      <c r="GJ187" s="160"/>
      <c r="GK187" s="160">
        <v>4.7424572994790237</v>
      </c>
      <c r="GL187" s="160">
        <v>820.01238287399292</v>
      </c>
      <c r="GM187" s="157"/>
      <c r="GN187" s="160"/>
      <c r="GO187" s="160"/>
      <c r="GP187" s="144"/>
    </row>
    <row r="188" spans="1:198" x14ac:dyDescent="0.25">
      <c r="A188" s="159" t="s">
        <v>717</v>
      </c>
      <c r="B188" s="158"/>
      <c r="C188" s="158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8"/>
      <c r="BN188" s="158"/>
      <c r="BO188" s="158"/>
      <c r="BP188" s="158"/>
      <c r="BQ188" s="158"/>
      <c r="BR188" s="158"/>
      <c r="BS188" s="158"/>
      <c r="BT188" s="158"/>
      <c r="BU188" s="158"/>
      <c r="BV188" s="158"/>
      <c r="BW188" s="158"/>
      <c r="BX188" s="158"/>
      <c r="BY188" s="158"/>
      <c r="BZ188" s="158"/>
      <c r="CA188" s="158"/>
      <c r="CB188" s="158"/>
      <c r="CC188" s="158"/>
      <c r="CD188" s="158"/>
      <c r="CE188" s="158"/>
      <c r="CF188" s="158"/>
      <c r="CG188" s="158"/>
      <c r="CH188" s="158"/>
      <c r="CI188" s="158"/>
      <c r="CJ188" s="158"/>
      <c r="CK188" s="158"/>
      <c r="CL188" s="158"/>
      <c r="CM188" s="158"/>
      <c r="CN188" s="158"/>
      <c r="CO188" s="158"/>
      <c r="CP188" s="158"/>
      <c r="CQ188" s="158"/>
      <c r="CR188" s="158"/>
      <c r="CS188" s="158"/>
      <c r="CT188" s="158"/>
      <c r="CU188" s="158"/>
      <c r="CV188" s="158"/>
      <c r="CW188" s="158"/>
      <c r="CX188" s="158"/>
      <c r="CY188" s="158"/>
      <c r="CZ188" s="158"/>
      <c r="DA188" s="158"/>
      <c r="DB188" s="158"/>
      <c r="DC188" s="158"/>
      <c r="DD188" s="158"/>
      <c r="DE188" s="158"/>
      <c r="DF188" s="158"/>
      <c r="DG188" s="158"/>
      <c r="DH188" s="158"/>
      <c r="DI188" s="158"/>
      <c r="DJ188" s="158"/>
      <c r="DK188" s="158"/>
      <c r="DL188" s="158"/>
      <c r="DM188" s="158"/>
      <c r="DN188" s="158"/>
      <c r="DO188" s="158"/>
      <c r="DP188" s="158"/>
      <c r="DQ188" s="158"/>
      <c r="DR188" s="158"/>
      <c r="DS188" s="158"/>
      <c r="DT188" s="158"/>
      <c r="DU188" s="158"/>
      <c r="DV188" s="158"/>
      <c r="DW188" s="158"/>
      <c r="DX188" s="158"/>
      <c r="DY188" s="158"/>
      <c r="DZ188" s="158"/>
      <c r="EA188" s="158"/>
      <c r="EB188" s="158"/>
      <c r="EC188" s="158"/>
      <c r="ED188" s="158"/>
      <c r="EE188" s="158"/>
      <c r="EF188" s="158"/>
      <c r="EG188" s="158"/>
      <c r="EH188" s="158"/>
      <c r="EI188" s="158"/>
      <c r="EJ188" s="158"/>
      <c r="EK188" s="158"/>
      <c r="EL188" s="158"/>
      <c r="EM188" s="158"/>
      <c r="EN188" s="158"/>
      <c r="EO188" s="158"/>
      <c r="EP188" s="158"/>
      <c r="EQ188" s="158"/>
      <c r="ER188" s="158"/>
      <c r="ES188" s="158"/>
      <c r="ET188" s="158"/>
      <c r="EU188" s="158"/>
      <c r="EV188" s="158"/>
      <c r="EW188" s="158"/>
      <c r="EX188" s="158"/>
      <c r="EY188" s="158"/>
      <c r="EZ188" s="158"/>
      <c r="FA188" s="158"/>
      <c r="FB188" s="158"/>
      <c r="FC188" s="158"/>
      <c r="FD188" s="158"/>
      <c r="FE188" s="158"/>
      <c r="FF188" s="158"/>
      <c r="FG188" s="158"/>
      <c r="FH188" s="158">
        <v>21.807632778221159</v>
      </c>
      <c r="FI188" s="158">
        <v>44.406911224259765</v>
      </c>
      <c r="FJ188" s="158">
        <v>218.78706543853227</v>
      </c>
      <c r="FK188" s="158">
        <v>806.35799591278851</v>
      </c>
      <c r="FL188" s="158">
        <v>335.10775716766256</v>
      </c>
      <c r="FM188" s="158"/>
      <c r="FN188" s="158">
        <v>10.160593778292032</v>
      </c>
      <c r="FO188" s="158">
        <v>533.43631200969674</v>
      </c>
      <c r="FP188" s="158"/>
      <c r="FQ188" s="158"/>
      <c r="FR188" s="158"/>
      <c r="FS188" s="158"/>
      <c r="FT188" s="158"/>
      <c r="FU188" s="158"/>
      <c r="FV188" s="158"/>
      <c r="FW188" s="158"/>
      <c r="FX188" s="158"/>
      <c r="FY188" s="158"/>
      <c r="FZ188" s="158"/>
      <c r="GA188" s="158">
        <v>14.470779637444577</v>
      </c>
      <c r="GB188" s="158"/>
      <c r="GC188" s="158"/>
      <c r="GD188" s="160"/>
      <c r="GE188" s="160"/>
      <c r="GF188" s="160"/>
      <c r="GG188" s="160"/>
      <c r="GH188" s="160"/>
      <c r="GI188" s="160"/>
      <c r="GJ188" s="160"/>
      <c r="GK188" s="160">
        <v>17.036254873918146</v>
      </c>
      <c r="GL188" s="160">
        <v>2001.5713028208156</v>
      </c>
      <c r="GM188" s="157"/>
      <c r="GN188" s="160"/>
      <c r="GO188" s="160"/>
      <c r="GP188" s="144"/>
    </row>
    <row r="189" spans="1:198" x14ac:dyDescent="0.25">
      <c r="A189" s="159" t="s">
        <v>59</v>
      </c>
      <c r="B189" s="158"/>
      <c r="C189" s="158"/>
      <c r="D189" s="158"/>
      <c r="E189" s="158"/>
      <c r="F189" s="158"/>
      <c r="G189" s="158"/>
      <c r="H189" s="158"/>
      <c r="I189" s="158"/>
      <c r="J189" s="158"/>
      <c r="K189" s="158"/>
      <c r="L189" s="158"/>
      <c r="M189" s="158"/>
      <c r="N189" s="158"/>
      <c r="O189" s="158"/>
      <c r="P189" s="158"/>
      <c r="Q189" s="158"/>
      <c r="R189" s="158"/>
      <c r="S189" s="158"/>
      <c r="T189" s="158"/>
      <c r="U189" s="158"/>
      <c r="V189" s="158"/>
      <c r="W189" s="158"/>
      <c r="X189" s="158"/>
      <c r="Y189" s="158"/>
      <c r="Z189" s="158"/>
      <c r="AA189" s="158"/>
      <c r="AB189" s="158"/>
      <c r="AC189" s="158"/>
      <c r="AD189" s="158"/>
      <c r="AE189" s="158"/>
      <c r="AF189" s="158"/>
      <c r="AG189" s="158"/>
      <c r="AH189" s="158"/>
      <c r="AI189" s="158"/>
      <c r="AJ189" s="158"/>
      <c r="AK189" s="158"/>
      <c r="AL189" s="158"/>
      <c r="AM189" s="158"/>
      <c r="AN189" s="158"/>
      <c r="AO189" s="158"/>
      <c r="AP189" s="158"/>
      <c r="AQ189" s="158"/>
      <c r="AR189" s="158"/>
      <c r="AS189" s="158"/>
      <c r="AT189" s="158"/>
      <c r="AU189" s="158"/>
      <c r="AV189" s="158"/>
      <c r="AW189" s="158"/>
      <c r="AX189" s="158"/>
      <c r="AY189" s="158"/>
      <c r="AZ189" s="158"/>
      <c r="BA189" s="158"/>
      <c r="BB189" s="158"/>
      <c r="BC189" s="158"/>
      <c r="BD189" s="158"/>
      <c r="BE189" s="158"/>
      <c r="BF189" s="158"/>
      <c r="BG189" s="158"/>
      <c r="BH189" s="158"/>
      <c r="BI189" s="158"/>
      <c r="BJ189" s="158"/>
      <c r="BK189" s="158"/>
      <c r="BL189" s="158"/>
      <c r="BM189" s="158"/>
      <c r="BN189" s="158"/>
      <c r="BO189" s="158"/>
      <c r="BP189" s="158"/>
      <c r="BQ189" s="158"/>
      <c r="BR189" s="158"/>
      <c r="BS189" s="158"/>
      <c r="BT189" s="158"/>
      <c r="BU189" s="158"/>
      <c r="BV189" s="158"/>
      <c r="BW189" s="158"/>
      <c r="BX189" s="158"/>
      <c r="BY189" s="158"/>
      <c r="BZ189" s="158"/>
      <c r="CA189" s="158"/>
      <c r="CB189" s="158"/>
      <c r="CC189" s="158"/>
      <c r="CD189" s="158"/>
      <c r="CE189" s="158"/>
      <c r="CF189" s="158"/>
      <c r="CG189" s="158"/>
      <c r="CH189" s="158"/>
      <c r="CI189" s="158"/>
      <c r="CJ189" s="158"/>
      <c r="CK189" s="158"/>
      <c r="CL189" s="158"/>
      <c r="CM189" s="158"/>
      <c r="CN189" s="158"/>
      <c r="CO189" s="158"/>
      <c r="CP189" s="158"/>
      <c r="CQ189" s="158"/>
      <c r="CR189" s="158"/>
      <c r="CS189" s="158"/>
      <c r="CT189" s="158"/>
      <c r="CU189" s="158"/>
      <c r="CV189" s="158"/>
      <c r="CW189" s="158"/>
      <c r="CX189" s="158"/>
      <c r="CY189" s="158"/>
      <c r="CZ189" s="158"/>
      <c r="DA189" s="158"/>
      <c r="DB189" s="158"/>
      <c r="DC189" s="158"/>
      <c r="DD189" s="158"/>
      <c r="DE189" s="158"/>
      <c r="DF189" s="158"/>
      <c r="DG189" s="158"/>
      <c r="DH189" s="158"/>
      <c r="DI189" s="158"/>
      <c r="DJ189" s="158"/>
      <c r="DK189" s="158"/>
      <c r="DL189" s="158"/>
      <c r="DM189" s="158"/>
      <c r="DN189" s="158"/>
      <c r="DO189" s="158"/>
      <c r="DP189" s="158"/>
      <c r="DQ189" s="158"/>
      <c r="DR189" s="158"/>
      <c r="DS189" s="158"/>
      <c r="DT189" s="158"/>
      <c r="DU189" s="158"/>
      <c r="DV189" s="158"/>
      <c r="DW189" s="158"/>
      <c r="DX189" s="158"/>
      <c r="DY189" s="158"/>
      <c r="DZ189" s="158"/>
      <c r="EA189" s="158"/>
      <c r="EB189" s="158"/>
      <c r="EC189" s="158"/>
      <c r="ED189" s="158"/>
      <c r="EE189" s="158"/>
      <c r="EF189" s="158"/>
      <c r="EG189" s="158"/>
      <c r="EH189" s="158"/>
      <c r="EI189" s="158"/>
      <c r="EJ189" s="158"/>
      <c r="EK189" s="158"/>
      <c r="EL189" s="158"/>
      <c r="EM189" s="158"/>
      <c r="EN189" s="158"/>
      <c r="EO189" s="158"/>
      <c r="EP189" s="158"/>
      <c r="EQ189" s="158"/>
      <c r="ER189" s="158"/>
      <c r="ES189" s="158"/>
      <c r="ET189" s="158"/>
      <c r="EU189" s="158"/>
      <c r="EV189" s="158"/>
      <c r="EW189" s="158"/>
      <c r="EX189" s="158"/>
      <c r="EY189" s="158"/>
      <c r="EZ189" s="158"/>
      <c r="FA189" s="158"/>
      <c r="FB189" s="158"/>
      <c r="FC189" s="158"/>
      <c r="FD189" s="158"/>
      <c r="FE189" s="158"/>
      <c r="FF189" s="158"/>
      <c r="FG189" s="158"/>
      <c r="FH189" s="158"/>
      <c r="FI189" s="158"/>
      <c r="FJ189" s="158"/>
      <c r="FK189" s="158"/>
      <c r="FL189" s="158">
        <v>108.91206494352107</v>
      </c>
      <c r="FM189" s="158"/>
      <c r="FN189" s="158"/>
      <c r="FO189" s="158">
        <v>309.30710288407539</v>
      </c>
      <c r="FP189" s="158"/>
      <c r="FQ189" s="158">
        <v>2.864160055858295E-2</v>
      </c>
      <c r="FR189" s="158">
        <v>0.19344532322807992</v>
      </c>
      <c r="FS189" s="158">
        <v>0.51468131647438597</v>
      </c>
      <c r="FT189" s="158">
        <v>0.91388181056399187</v>
      </c>
      <c r="FU189" s="158">
        <v>1.9576178357455296</v>
      </c>
      <c r="FV189" s="158">
        <v>5.4016104126326185</v>
      </c>
      <c r="FW189" s="158">
        <v>8.7416196322160644</v>
      </c>
      <c r="FX189" s="158">
        <v>20.161885990553351</v>
      </c>
      <c r="FY189" s="158">
        <v>66.034862367304001</v>
      </c>
      <c r="FZ189" s="158">
        <v>208.32071953276159</v>
      </c>
      <c r="GA189" s="158">
        <v>265.55819560691384</v>
      </c>
      <c r="GB189" s="158">
        <v>94.721538181358071</v>
      </c>
      <c r="GC189" s="158">
        <v>783.81993452095048</v>
      </c>
      <c r="GD189" s="160">
        <v>53.836931736257526</v>
      </c>
      <c r="GE189" s="160">
        <v>499.01220820692055</v>
      </c>
      <c r="GF189" s="160"/>
      <c r="GG189" s="160"/>
      <c r="GH189" s="160"/>
      <c r="GI189" s="160"/>
      <c r="GJ189" s="160"/>
      <c r="GK189" s="160">
        <v>0.96822167578899199</v>
      </c>
      <c r="GL189" s="160">
        <v>2428.4051635778242</v>
      </c>
      <c r="GM189" s="157"/>
      <c r="GN189" s="160"/>
      <c r="GO189" s="160"/>
      <c r="GP189" s="144"/>
    </row>
    <row r="190" spans="1:198" x14ac:dyDescent="0.25">
      <c r="A190" s="159" t="s">
        <v>57</v>
      </c>
      <c r="B190" s="158">
        <v>4.950408577419063E-3</v>
      </c>
      <c r="C190" s="158">
        <v>1.9502377740418769E-2</v>
      </c>
      <c r="D190" s="158">
        <v>8.3569508082502345E-4</v>
      </c>
      <c r="E190" s="158">
        <v>1.404841938072472E-2</v>
      </c>
      <c r="F190" s="158">
        <v>5.5114378395799218E-2</v>
      </c>
      <c r="G190" s="158">
        <v>1.8738485744403028E-2</v>
      </c>
      <c r="H190" s="158">
        <v>6.7911076697721E-3</v>
      </c>
      <c r="I190" s="158">
        <v>8.6508725360374943E-3</v>
      </c>
      <c r="J190" s="158">
        <v>7.795105778473588E-4</v>
      </c>
      <c r="K190" s="158">
        <v>8.6543475109086814E-3</v>
      </c>
      <c r="L190" s="158">
        <v>2.0392491168874545E-3</v>
      </c>
      <c r="M190" s="158">
        <v>5.3845557492730256E-3</v>
      </c>
      <c r="N190" s="158">
        <v>0.39389579821554804</v>
      </c>
      <c r="O190" s="158">
        <v>4.7258040686614523E-2</v>
      </c>
      <c r="P190" s="158">
        <v>1.2041407932674659</v>
      </c>
      <c r="Q190" s="158">
        <v>1.6785486758531123</v>
      </c>
      <c r="R190" s="158">
        <v>9.5465900645960496E-3</v>
      </c>
      <c r="S190" s="158">
        <v>0.88816375222667776</v>
      </c>
      <c r="T190" s="158">
        <v>0.39122736878942022</v>
      </c>
      <c r="U190" s="158">
        <v>0.5639971735848669</v>
      </c>
      <c r="V190" s="158">
        <v>-0.11515622238759361</v>
      </c>
      <c r="W190" s="158">
        <v>0.30963599971432038</v>
      </c>
      <c r="X190" s="158">
        <v>0.16853220817787065</v>
      </c>
      <c r="Y190" s="158">
        <v>-3.0149173826264385E-2</v>
      </c>
      <c r="Z190" s="158">
        <v>0.53892275808840817</v>
      </c>
      <c r="AA190" s="158">
        <v>0.111967306987136</v>
      </c>
      <c r="AB190" s="158"/>
      <c r="AC190" s="158">
        <v>-0.18955329142164365</v>
      </c>
      <c r="AD190" s="158">
        <v>0.20863530589007276</v>
      </c>
      <c r="AE190" s="158">
        <v>-0.23447812638063747</v>
      </c>
      <c r="AF190" s="158">
        <v>-8.6675507752960665E-2</v>
      </c>
      <c r="AG190" s="158"/>
      <c r="AH190" s="158">
        <v>-0.69031788926835325</v>
      </c>
      <c r="AI190" s="158">
        <v>0.97020734048667168</v>
      </c>
      <c r="AJ190" s="158">
        <v>0.13402233586893039</v>
      </c>
      <c r="AK190" s="158">
        <v>0.20177993213885762</v>
      </c>
      <c r="AL190" s="158">
        <v>-2.3337179788985872E-4</v>
      </c>
      <c r="AM190" s="158">
        <v>0.10173959702180377</v>
      </c>
      <c r="AN190" s="158">
        <v>0.25516808777519484</v>
      </c>
      <c r="AO190" s="158">
        <v>0.11354434666639592</v>
      </c>
      <c r="AP190" s="158">
        <v>0.48747525250859214</v>
      </c>
      <c r="AQ190" s="158">
        <v>1.0151476042962946</v>
      </c>
      <c r="AR190" s="158">
        <v>-6.4675704390407896E-3</v>
      </c>
      <c r="AS190" s="158">
        <v>-0.13313591407745354</v>
      </c>
      <c r="AT190" s="158">
        <v>-1.1982232266970811</v>
      </c>
      <c r="AU190" s="158">
        <v>0.83676209493555354</v>
      </c>
      <c r="AV190" s="158">
        <v>3.7928884265896287E-2</v>
      </c>
      <c r="AW190" s="158">
        <v>-3.7328465866374574E-2</v>
      </c>
      <c r="AX190" s="158">
        <v>0.24956983686479334</v>
      </c>
      <c r="AY190" s="158">
        <v>0.64376815793676501</v>
      </c>
      <c r="AZ190" s="158">
        <v>0.13041304634420206</v>
      </c>
      <c r="BA190" s="158">
        <v>0.12522564694592875</v>
      </c>
      <c r="BB190" s="158">
        <v>5.2190015140144798E-2</v>
      </c>
      <c r="BC190" s="158">
        <v>3.7383844107500446E-3</v>
      </c>
      <c r="BD190" s="158">
        <v>9.1840713539307684E-4</v>
      </c>
      <c r="BE190" s="158">
        <v>0.30971631545879685</v>
      </c>
      <c r="BF190" s="158">
        <v>0.13930697998065447</v>
      </c>
      <c r="BG190" s="158">
        <v>0.1086972964980836</v>
      </c>
      <c r="BH190" s="158">
        <v>8.8033387816959144E-2</v>
      </c>
      <c r="BI190" s="158">
        <v>8.8151812226390749E-2</v>
      </c>
      <c r="BJ190" s="158">
        <v>0.21582272129353178</v>
      </c>
      <c r="BK190" s="158">
        <v>0.26130980030420736</v>
      </c>
      <c r="BL190" s="158">
        <v>-0.35091662448874589</v>
      </c>
      <c r="BM190" s="158">
        <v>1.8141894995885128</v>
      </c>
      <c r="BN190" s="158">
        <v>11.911058158175052</v>
      </c>
      <c r="BO190" s="158">
        <v>2.0841327784872057</v>
      </c>
      <c r="BP190" s="158">
        <v>0.9766154080392353</v>
      </c>
      <c r="BQ190" s="158">
        <v>3.284154068741842</v>
      </c>
      <c r="BR190" s="158">
        <v>0.28729851677705731</v>
      </c>
      <c r="BS190" s="158">
        <v>0.26456881005171001</v>
      </c>
      <c r="BT190" s="158"/>
      <c r="BU190" s="158">
        <v>1.2776341365492387</v>
      </c>
      <c r="BV190" s="158">
        <v>1.5105261732127735</v>
      </c>
      <c r="BW190" s="158">
        <v>7.2183369785815312</v>
      </c>
      <c r="BX190" s="158">
        <v>37.940296945724526</v>
      </c>
      <c r="BY190" s="158">
        <v>10.242500110717588</v>
      </c>
      <c r="BZ190" s="158">
        <v>5.7522635171686334</v>
      </c>
      <c r="CA190" s="158"/>
      <c r="CB190" s="158"/>
      <c r="CC190" s="158"/>
      <c r="CD190" s="158"/>
      <c r="CE190" s="158"/>
      <c r="CF190" s="158"/>
      <c r="CG190" s="158"/>
      <c r="CH190" s="158"/>
      <c r="CI190" s="158"/>
      <c r="CJ190" s="158"/>
      <c r="CK190" s="158"/>
      <c r="CL190" s="158"/>
      <c r="CM190" s="158"/>
      <c r="CN190" s="158"/>
      <c r="CO190" s="158"/>
      <c r="CP190" s="158"/>
      <c r="CQ190" s="158"/>
      <c r="CR190" s="158"/>
      <c r="CS190" s="158"/>
      <c r="CT190" s="158"/>
      <c r="CU190" s="158"/>
      <c r="CV190" s="158"/>
      <c r="CW190" s="158"/>
      <c r="CX190" s="158"/>
      <c r="CY190" s="158"/>
      <c r="CZ190" s="158"/>
      <c r="DA190" s="158"/>
      <c r="DB190" s="158"/>
      <c r="DC190" s="158"/>
      <c r="DD190" s="158"/>
      <c r="DE190" s="158"/>
      <c r="DF190" s="158"/>
      <c r="DG190" s="158"/>
      <c r="DH190" s="158"/>
      <c r="DI190" s="158"/>
      <c r="DJ190" s="158"/>
      <c r="DK190" s="158"/>
      <c r="DL190" s="158"/>
      <c r="DM190" s="158"/>
      <c r="DN190" s="158"/>
      <c r="DO190" s="158"/>
      <c r="DP190" s="158"/>
      <c r="DQ190" s="158"/>
      <c r="DR190" s="158"/>
      <c r="DS190" s="158"/>
      <c r="DT190" s="158"/>
      <c r="DU190" s="158"/>
      <c r="DV190" s="158"/>
      <c r="DW190" s="158"/>
      <c r="DX190" s="158"/>
      <c r="DY190" s="158"/>
      <c r="DZ190" s="158"/>
      <c r="EA190" s="158"/>
      <c r="EB190" s="158"/>
      <c r="EC190" s="158"/>
      <c r="ED190" s="158"/>
      <c r="EE190" s="158"/>
      <c r="EF190" s="158"/>
      <c r="EG190" s="158"/>
      <c r="EH190" s="158"/>
      <c r="EI190" s="158"/>
      <c r="EJ190" s="158"/>
      <c r="EK190" s="158"/>
      <c r="EL190" s="158"/>
      <c r="EM190" s="158"/>
      <c r="EN190" s="158"/>
      <c r="EO190" s="158"/>
      <c r="EP190" s="158"/>
      <c r="EQ190" s="158"/>
      <c r="ER190" s="158"/>
      <c r="ES190" s="158"/>
      <c r="ET190" s="158"/>
      <c r="EU190" s="158"/>
      <c r="EV190" s="158"/>
      <c r="EW190" s="158"/>
      <c r="EX190" s="158"/>
      <c r="EY190" s="158"/>
      <c r="EZ190" s="158"/>
      <c r="FA190" s="158"/>
      <c r="FB190" s="158"/>
      <c r="FC190" s="158"/>
      <c r="FD190" s="158"/>
      <c r="FE190" s="158"/>
      <c r="FF190" s="158"/>
      <c r="FG190" s="158"/>
      <c r="FH190" s="158"/>
      <c r="FI190" s="158"/>
      <c r="FJ190" s="158"/>
      <c r="FK190" s="158"/>
      <c r="FL190" s="158"/>
      <c r="FM190" s="158"/>
      <c r="FN190" s="158"/>
      <c r="FO190" s="158"/>
      <c r="FP190" s="158"/>
      <c r="FQ190" s="158"/>
      <c r="FR190" s="158"/>
      <c r="FS190" s="158"/>
      <c r="FT190" s="158"/>
      <c r="FU190" s="158"/>
      <c r="FV190" s="158"/>
      <c r="FW190" s="158"/>
      <c r="FX190" s="158"/>
      <c r="FY190" s="158"/>
      <c r="FZ190" s="158"/>
      <c r="GA190" s="158"/>
      <c r="GB190" s="158"/>
      <c r="GC190" s="158"/>
      <c r="GD190" s="160"/>
      <c r="GE190" s="160"/>
      <c r="GF190" s="160"/>
      <c r="GG190" s="160"/>
      <c r="GH190" s="160"/>
      <c r="GI190" s="160"/>
      <c r="GJ190" s="160"/>
      <c r="GK190" s="160"/>
      <c r="GL190" s="160">
        <v>94.721538181358085</v>
      </c>
      <c r="GM190" s="157"/>
      <c r="GN190" s="160"/>
      <c r="GO190" s="160"/>
      <c r="GP190" s="144"/>
    </row>
    <row r="191" spans="1:198" x14ac:dyDescent="0.25">
      <c r="A191" s="159" t="s">
        <v>58</v>
      </c>
      <c r="B191" s="158"/>
      <c r="C191" s="158"/>
      <c r="D191" s="158"/>
      <c r="E191" s="158"/>
      <c r="F191" s="158"/>
      <c r="G191" s="158"/>
      <c r="H191" s="158"/>
      <c r="I191" s="158"/>
      <c r="J191" s="158"/>
      <c r="K191" s="158"/>
      <c r="L191" s="158"/>
      <c r="M191" s="158"/>
      <c r="N191" s="158"/>
      <c r="O191" s="158"/>
      <c r="P191" s="158"/>
      <c r="Q191" s="158"/>
      <c r="R191" s="158"/>
      <c r="S191" s="158"/>
      <c r="T191" s="158"/>
      <c r="U191" s="158"/>
      <c r="V191" s="158"/>
      <c r="W191" s="158"/>
      <c r="X191" s="158"/>
      <c r="Y191" s="158"/>
      <c r="Z191" s="158"/>
      <c r="AA191" s="158"/>
      <c r="AB191" s="158"/>
      <c r="AC191" s="158"/>
      <c r="AD191" s="158"/>
      <c r="AE191" s="158"/>
      <c r="AF191" s="158"/>
      <c r="AG191" s="158"/>
      <c r="AH191" s="158"/>
      <c r="AI191" s="158"/>
      <c r="AJ191" s="158"/>
      <c r="AK191" s="158"/>
      <c r="AL191" s="158"/>
      <c r="AM191" s="158"/>
      <c r="AN191" s="158"/>
      <c r="AO191" s="158"/>
      <c r="AP191" s="158"/>
      <c r="AQ191" s="158"/>
      <c r="AR191" s="158"/>
      <c r="AS191" s="158"/>
      <c r="AT191" s="158"/>
      <c r="AU191" s="158"/>
      <c r="AV191" s="158"/>
      <c r="AW191" s="158"/>
      <c r="AX191" s="158"/>
      <c r="AY191" s="158"/>
      <c r="AZ191" s="158"/>
      <c r="BA191" s="158"/>
      <c r="BB191" s="158"/>
      <c r="BC191" s="158"/>
      <c r="BD191" s="158"/>
      <c r="BE191" s="158"/>
      <c r="BF191" s="158"/>
      <c r="BG191" s="158"/>
      <c r="BH191" s="158"/>
      <c r="BI191" s="158"/>
      <c r="BJ191" s="158"/>
      <c r="BK191" s="158"/>
      <c r="BL191" s="158"/>
      <c r="BM191" s="158"/>
      <c r="BN191" s="158"/>
      <c r="BO191" s="158"/>
      <c r="BP191" s="158"/>
      <c r="BQ191" s="158"/>
      <c r="BR191" s="158"/>
      <c r="BS191" s="158"/>
      <c r="BT191" s="158"/>
      <c r="BU191" s="158"/>
      <c r="BV191" s="158"/>
      <c r="BW191" s="158"/>
      <c r="BX191" s="158"/>
      <c r="BY191" s="158"/>
      <c r="BZ191" s="158"/>
      <c r="CA191" s="158"/>
      <c r="CB191" s="158"/>
      <c r="CC191" s="158"/>
      <c r="CD191" s="158"/>
      <c r="CE191" s="158"/>
      <c r="CF191" s="158"/>
      <c r="CG191" s="158"/>
      <c r="CH191" s="158"/>
      <c r="CI191" s="158"/>
      <c r="CJ191" s="158"/>
      <c r="CK191" s="158"/>
      <c r="CL191" s="158"/>
      <c r="CM191" s="158"/>
      <c r="CN191" s="158"/>
      <c r="CO191" s="158"/>
      <c r="CP191" s="158"/>
      <c r="CQ191" s="158"/>
      <c r="CR191" s="158"/>
      <c r="CS191" s="158"/>
      <c r="CT191" s="158"/>
      <c r="CU191" s="158"/>
      <c r="CV191" s="158"/>
      <c r="CW191" s="158"/>
      <c r="CX191" s="158"/>
      <c r="CY191" s="158"/>
      <c r="CZ191" s="158"/>
      <c r="DA191" s="158"/>
      <c r="DB191" s="158"/>
      <c r="DC191" s="158"/>
      <c r="DD191" s="158"/>
      <c r="DE191" s="158"/>
      <c r="DF191" s="158"/>
      <c r="DG191" s="158"/>
      <c r="DH191" s="158"/>
      <c r="DI191" s="158"/>
      <c r="DJ191" s="158"/>
      <c r="DK191" s="158"/>
      <c r="DL191" s="158"/>
      <c r="DM191" s="158"/>
      <c r="DN191" s="158"/>
      <c r="DO191" s="158"/>
      <c r="DP191" s="158"/>
      <c r="DQ191" s="158"/>
      <c r="DR191" s="158"/>
      <c r="DS191" s="158"/>
      <c r="DT191" s="158"/>
      <c r="DU191" s="158"/>
      <c r="DV191" s="158"/>
      <c r="DW191" s="158"/>
      <c r="DX191" s="158"/>
      <c r="DY191" s="158"/>
      <c r="DZ191" s="158"/>
      <c r="EA191" s="158"/>
      <c r="EB191" s="158"/>
      <c r="EC191" s="158"/>
      <c r="ED191" s="158"/>
      <c r="EE191" s="158"/>
      <c r="EF191" s="158"/>
      <c r="EG191" s="158"/>
      <c r="EH191" s="158"/>
      <c r="EI191" s="158"/>
      <c r="EJ191" s="158"/>
      <c r="EK191" s="158"/>
      <c r="EL191" s="158"/>
      <c r="EM191" s="158"/>
      <c r="EN191" s="158"/>
      <c r="EO191" s="158"/>
      <c r="EP191" s="158"/>
      <c r="EQ191" s="158"/>
      <c r="ER191" s="158"/>
      <c r="ES191" s="158"/>
      <c r="ET191" s="158"/>
      <c r="EU191" s="158"/>
      <c r="EV191" s="158"/>
      <c r="EW191" s="158"/>
      <c r="EX191" s="158"/>
      <c r="EY191" s="158"/>
      <c r="EZ191" s="158"/>
      <c r="FA191" s="158"/>
      <c r="FB191" s="158"/>
      <c r="FC191" s="158"/>
      <c r="FD191" s="158"/>
      <c r="FE191" s="158"/>
      <c r="FF191" s="158"/>
      <c r="FG191" s="158"/>
      <c r="FH191" s="158"/>
      <c r="FI191" s="158"/>
      <c r="FJ191" s="158"/>
      <c r="FK191" s="158"/>
      <c r="FL191" s="158"/>
      <c r="FM191" s="158"/>
      <c r="FN191" s="158"/>
      <c r="FO191" s="158">
        <v>240.85564644934811</v>
      </c>
      <c r="FP191" s="158">
        <v>7.5310583300001923</v>
      </c>
      <c r="FQ191" s="158">
        <v>4.9171206619500765E-2</v>
      </c>
      <c r="FR191" s="158">
        <v>0.33208919175217716</v>
      </c>
      <c r="FS191" s="158">
        <v>0.88343031728820187</v>
      </c>
      <c r="FT191" s="158">
        <v>1.568349590839297</v>
      </c>
      <c r="FU191" s="158">
        <v>3.3576071615488563</v>
      </c>
      <c r="FV191" s="158">
        <v>9.2550263515909474</v>
      </c>
      <c r="FW191" s="158">
        <v>14.964719101928193</v>
      </c>
      <c r="FX191" s="158">
        <v>34.397822548772417</v>
      </c>
      <c r="FY191" s="158">
        <v>112.88771164910341</v>
      </c>
      <c r="FZ191" s="158">
        <v>357.73730262215912</v>
      </c>
      <c r="GA191" s="158"/>
      <c r="GB191" s="158"/>
      <c r="GC191" s="158"/>
      <c r="GD191" s="160"/>
      <c r="GE191" s="160"/>
      <c r="GF191" s="160"/>
      <c r="GG191" s="160"/>
      <c r="GH191" s="160"/>
      <c r="GI191" s="160"/>
      <c r="GJ191" s="160"/>
      <c r="GK191" s="160"/>
      <c r="GL191" s="160">
        <v>783.81993452095048</v>
      </c>
      <c r="GM191" s="157"/>
      <c r="GN191" s="160"/>
      <c r="GO191" s="160"/>
      <c r="GP191" s="144"/>
    </row>
    <row r="192" spans="1:198" x14ac:dyDescent="0.25">
      <c r="A192" s="159" t="s">
        <v>56</v>
      </c>
      <c r="B192" s="158"/>
      <c r="C192" s="158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>
        <v>0.20486414454045609</v>
      </c>
      <c r="CB192" s="158">
        <v>1.522005663827542E-2</v>
      </c>
      <c r="CC192" s="158">
        <v>1.7383114189781539E-2</v>
      </c>
      <c r="CD192" s="158">
        <v>2.1860112848569827E-2</v>
      </c>
      <c r="CE192" s="158">
        <v>2.3650411538422286E-2</v>
      </c>
      <c r="CF192" s="158">
        <v>3.9370204242422605E-3</v>
      </c>
      <c r="CG192" s="158">
        <v>5.4081359805535509E-2</v>
      </c>
      <c r="CH192" s="158">
        <v>2.270767005018894E-4</v>
      </c>
      <c r="CI192" s="158">
        <v>2.8540252960735885E-2</v>
      </c>
      <c r="CJ192" s="158"/>
      <c r="CK192" s="158">
        <v>8.3307841862905352E-2</v>
      </c>
      <c r="CL192" s="158">
        <v>2.0329895305653749E-2</v>
      </c>
      <c r="CM192" s="158">
        <v>3.7758244914318463E-3</v>
      </c>
      <c r="CN192" s="158">
        <v>3.3803331861418276E-2</v>
      </c>
      <c r="CO192" s="158"/>
      <c r="CP192" s="158"/>
      <c r="CQ192" s="158"/>
      <c r="CR192" s="158"/>
      <c r="CS192" s="158"/>
      <c r="CT192" s="158"/>
      <c r="CU192" s="158"/>
      <c r="CV192" s="158">
        <v>5.7245658893509155E-5</v>
      </c>
      <c r="CW192" s="158">
        <v>1.3370900631818923</v>
      </c>
      <c r="CX192" s="158">
        <v>4.6420868579704774E-2</v>
      </c>
      <c r="CY192" s="158">
        <v>0.23384067211808524</v>
      </c>
      <c r="CZ192" s="158">
        <v>0.54170588596183022</v>
      </c>
      <c r="DA192" s="158">
        <v>0.43482589410748346</v>
      </c>
      <c r="DB192" s="158">
        <v>9.755020356866162E-2</v>
      </c>
      <c r="DC192" s="158">
        <v>1.6961392680006473E-2</v>
      </c>
      <c r="DD192" s="158">
        <v>9.3882892236688123E-2</v>
      </c>
      <c r="DE192" s="158">
        <v>0.24816148903250743</v>
      </c>
      <c r="DF192" s="158"/>
      <c r="DG192" s="158">
        <v>0.26170672572768727</v>
      </c>
      <c r="DH192" s="158">
        <v>6.2538406299527755E-2</v>
      </c>
      <c r="DI192" s="158">
        <v>0.47747649470432024</v>
      </c>
      <c r="DJ192" s="158">
        <v>5.5222354302103689</v>
      </c>
      <c r="DK192" s="158">
        <v>1.5373947628814866</v>
      </c>
      <c r="DL192" s="158">
        <v>2.36247848266057</v>
      </c>
      <c r="DM192" s="158">
        <v>0.87166871931488377</v>
      </c>
      <c r="DN192" s="158">
        <v>4.0941940252509559</v>
      </c>
      <c r="DO192" s="158">
        <v>6.7147719485821211E-2</v>
      </c>
      <c r="DP192" s="158">
        <v>0.35140391242690816</v>
      </c>
      <c r="DQ192" s="158">
        <v>6.12559725954505E-2</v>
      </c>
      <c r="DR192" s="158"/>
      <c r="DS192" s="158"/>
      <c r="DT192" s="158"/>
      <c r="DU192" s="158"/>
      <c r="DV192" s="158"/>
      <c r="DW192" s="158"/>
      <c r="DX192" s="158">
        <v>3.6220378089441625E-2</v>
      </c>
      <c r="DY192" s="158">
        <v>0.32598340280497462</v>
      </c>
      <c r="DZ192" s="158">
        <v>1.4711349372756433</v>
      </c>
      <c r="EA192" s="158">
        <v>1.522993382470275</v>
      </c>
      <c r="EB192" s="158">
        <v>1.4073582498803363</v>
      </c>
      <c r="EC192" s="158">
        <v>0.98237712845296032</v>
      </c>
      <c r="ED192" s="158">
        <v>8.3640534913625691E-2</v>
      </c>
      <c r="EE192" s="158">
        <v>2.0157880999998923E-2</v>
      </c>
      <c r="EF192" s="158">
        <v>1.1523543484901335</v>
      </c>
      <c r="EG192" s="158">
        <v>1.4156500495753326</v>
      </c>
      <c r="EH192" s="158"/>
      <c r="EI192" s="158"/>
      <c r="EJ192" s="158">
        <v>2.5612180726938574</v>
      </c>
      <c r="EK192" s="158">
        <v>3.0288831120713846</v>
      </c>
      <c r="EL192" s="158">
        <v>18.411503813482138</v>
      </c>
      <c r="EM192" s="158">
        <v>0.18590875216889013</v>
      </c>
      <c r="EN192" s="158">
        <v>1.0396876977384957</v>
      </c>
      <c r="EO192" s="158">
        <v>0.89344778413548065</v>
      </c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>
        <v>6.7434509162903861E-2</v>
      </c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60"/>
      <c r="GE192" s="160"/>
      <c r="GF192" s="160"/>
      <c r="GG192" s="160"/>
      <c r="GH192" s="160"/>
      <c r="GI192" s="160"/>
      <c r="GJ192" s="160"/>
      <c r="GK192" s="160"/>
      <c r="GL192" s="160">
        <v>53.83693173625754</v>
      </c>
      <c r="GM192" s="157"/>
      <c r="GN192" s="160"/>
      <c r="GO192" s="160"/>
      <c r="GP192" s="144"/>
    </row>
    <row r="193" spans="1:198" x14ac:dyDescent="0.25">
      <c r="A193" s="162" t="s">
        <v>55</v>
      </c>
      <c r="B193" s="160"/>
      <c r="C193" s="160"/>
      <c r="D193" s="160"/>
      <c r="E193" s="160"/>
      <c r="F193" s="160"/>
      <c r="G193" s="160"/>
      <c r="H193" s="160"/>
      <c r="I193" s="160"/>
      <c r="J193" s="160"/>
      <c r="K193" s="160"/>
      <c r="L193" s="160"/>
      <c r="M193" s="160"/>
      <c r="N193" s="160"/>
      <c r="O193" s="160"/>
      <c r="P193" s="160"/>
      <c r="Q193" s="160"/>
      <c r="R193" s="160"/>
      <c r="S193" s="160"/>
      <c r="T193" s="160"/>
      <c r="U193" s="160"/>
      <c r="V193" s="160"/>
      <c r="W193" s="160"/>
      <c r="X193" s="160"/>
      <c r="Y193" s="160"/>
      <c r="Z193" s="160"/>
      <c r="AA193" s="160"/>
      <c r="AB193" s="160"/>
      <c r="AC193" s="160"/>
      <c r="AD193" s="160"/>
      <c r="AE193" s="160"/>
      <c r="AF193" s="160"/>
      <c r="AG193" s="160"/>
      <c r="AH193" s="160"/>
      <c r="AI193" s="160"/>
      <c r="AJ193" s="160"/>
      <c r="AK193" s="160"/>
      <c r="AL193" s="160"/>
      <c r="AM193" s="160"/>
      <c r="AN193" s="160"/>
      <c r="AO193" s="160"/>
      <c r="AP193" s="160"/>
      <c r="AQ193" s="160"/>
      <c r="AR193" s="160"/>
      <c r="AS193" s="160"/>
      <c r="AT193" s="160"/>
      <c r="AU193" s="160"/>
      <c r="AV193" s="160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  <c r="BJ193" s="160"/>
      <c r="BK193" s="160"/>
      <c r="BL193" s="160"/>
      <c r="BM193" s="160"/>
      <c r="BN193" s="160"/>
      <c r="BO193" s="160"/>
      <c r="BP193" s="160"/>
      <c r="BQ193" s="160"/>
      <c r="BR193" s="160"/>
      <c r="BS193" s="160"/>
      <c r="BT193" s="160"/>
      <c r="BU193" s="160"/>
      <c r="BV193" s="160"/>
      <c r="BW193" s="160"/>
      <c r="BX193" s="160"/>
      <c r="BY193" s="160"/>
      <c r="BZ193" s="160"/>
      <c r="CA193" s="160"/>
      <c r="CB193" s="160"/>
      <c r="CC193" s="160"/>
      <c r="CD193" s="160"/>
      <c r="CE193" s="160">
        <v>0.15388299697231964</v>
      </c>
      <c r="CF193" s="160"/>
      <c r="CG193" s="160">
        <v>0.91483282518678277</v>
      </c>
      <c r="CH193" s="160"/>
      <c r="CI193" s="160"/>
      <c r="CJ193" s="160">
        <v>0.75994171711259439</v>
      </c>
      <c r="CK193" s="160">
        <v>0.73210598026867602</v>
      </c>
      <c r="CL193" s="160">
        <v>1.3546986422988228</v>
      </c>
      <c r="CM193" s="160">
        <v>1.7465658088836133</v>
      </c>
      <c r="CN193" s="160">
        <v>0.46517069565853963</v>
      </c>
      <c r="CO193" s="160">
        <v>0.50361121414367449</v>
      </c>
      <c r="CP193" s="160">
        <v>0.1518842207247677</v>
      </c>
      <c r="CQ193" s="160"/>
      <c r="CR193" s="160"/>
      <c r="CS193" s="160"/>
      <c r="CT193" s="164">
        <v>3.215569162284649E-3</v>
      </c>
      <c r="CU193" s="163">
        <v>3.3916228684322787E-3</v>
      </c>
      <c r="CV193" s="160">
        <v>2.3445096595393626</v>
      </c>
      <c r="CW193" s="160">
        <v>9.6931740072842381</v>
      </c>
      <c r="CX193" s="160">
        <v>2.4426230289758295</v>
      </c>
      <c r="CY193" s="160">
        <v>3.3548139211498929</v>
      </c>
      <c r="CZ193" s="160">
        <v>2.5840567748801284</v>
      </c>
      <c r="DA193" s="160">
        <v>4.4286157177728471</v>
      </c>
      <c r="DB193" s="160">
        <v>3.0618804216451512</v>
      </c>
      <c r="DC193" s="160">
        <v>2.6611447218866338</v>
      </c>
      <c r="DD193" s="160">
        <v>0.94102995183856109</v>
      </c>
      <c r="DE193" s="160">
        <v>4.8147485542037654</v>
      </c>
      <c r="DF193" s="160">
        <v>3.1108847515690932</v>
      </c>
      <c r="DG193" s="160">
        <v>1.1541315424476402</v>
      </c>
      <c r="DH193" s="160">
        <v>0.30027154061794242</v>
      </c>
      <c r="DI193" s="160">
        <v>3.8616309003091338</v>
      </c>
      <c r="DJ193" s="160">
        <v>92.008885547771939</v>
      </c>
      <c r="DK193" s="160">
        <v>3.7104375780329062</v>
      </c>
      <c r="DL193" s="160">
        <v>9.8598518464089491</v>
      </c>
      <c r="DM193" s="160">
        <v>0.47440664418226819</v>
      </c>
      <c r="DN193" s="160">
        <v>2.5487117301481299</v>
      </c>
      <c r="DO193" s="160">
        <v>1.2813017558605293</v>
      </c>
      <c r="DP193" s="160">
        <v>2.9850184974495249</v>
      </c>
      <c r="DQ193" s="160">
        <v>3.2792053748816672</v>
      </c>
      <c r="DR193" s="160">
        <v>27.896251434478977</v>
      </c>
      <c r="DS193" s="160">
        <v>33.363470095446651</v>
      </c>
      <c r="DT193" s="160"/>
      <c r="DU193" s="160">
        <v>6.252530800701023</v>
      </c>
      <c r="DV193" s="160">
        <v>2.6812652010780558</v>
      </c>
      <c r="DW193" s="160"/>
      <c r="DX193" s="160">
        <v>6.0274237918968673E-2</v>
      </c>
      <c r="DY193" s="160">
        <v>0.54246814127071796</v>
      </c>
      <c r="DZ193" s="160">
        <v>19.360231093334217</v>
      </c>
      <c r="EA193" s="160">
        <v>2.5169626936357532</v>
      </c>
      <c r="EB193" s="160">
        <v>1.5541170984179158</v>
      </c>
      <c r="EC193" s="160">
        <v>2.9551608350293939</v>
      </c>
      <c r="ED193" s="160">
        <v>0.86686530636496828</v>
      </c>
      <c r="EE193" s="160">
        <v>0.22541468644788351</v>
      </c>
      <c r="EF193" s="160">
        <v>3.4426063335776003</v>
      </c>
      <c r="EG193" s="160">
        <v>1.4899397727565309</v>
      </c>
      <c r="EH193" s="160"/>
      <c r="EI193" s="160"/>
      <c r="EJ193" s="160">
        <v>3.9896942388329935</v>
      </c>
      <c r="EK193" s="160">
        <v>7.5162319673489479</v>
      </c>
      <c r="EL193" s="160">
        <v>20.118398069988867</v>
      </c>
      <c r="EM193" s="160">
        <v>0.61933379268393041</v>
      </c>
      <c r="EN193" s="160">
        <v>2.9759044507962367</v>
      </c>
      <c r="EO193" s="160">
        <v>3.3183426772660978</v>
      </c>
      <c r="EP193" s="160">
        <v>8.2429858881532194</v>
      </c>
      <c r="EQ193" s="160">
        <v>4.1001422068085027</v>
      </c>
      <c r="ER193" s="160">
        <v>3.6750489033834204</v>
      </c>
      <c r="ES193" s="160">
        <v>1.3326675751028787</v>
      </c>
      <c r="ET193" s="160">
        <v>9.9858555990859195</v>
      </c>
      <c r="EU193" s="160">
        <v>-7.215056786092104</v>
      </c>
      <c r="EV193" s="160">
        <v>-1.1488369412820219</v>
      </c>
      <c r="EW193" s="160">
        <v>-1.8268445349334879</v>
      </c>
      <c r="EX193" s="160">
        <v>-0.75366630099364929</v>
      </c>
      <c r="EY193" s="160"/>
      <c r="EZ193" s="160">
        <v>0.54643752834249171</v>
      </c>
      <c r="FA193" s="160">
        <v>0.27050659097861435</v>
      </c>
      <c r="FB193" s="160">
        <v>29.701410957220805</v>
      </c>
      <c r="FC193" s="160">
        <v>55.670525829904122</v>
      </c>
      <c r="FD193" s="160">
        <v>29.790058327946198</v>
      </c>
      <c r="FE193" s="160">
        <v>57.100978962310094</v>
      </c>
      <c r="FF193" s="160">
        <v>0.10389571147333933</v>
      </c>
      <c r="FG193" s="160"/>
      <c r="FH193" s="160"/>
      <c r="FI193" s="160"/>
      <c r="FJ193" s="160"/>
      <c r="FK193" s="160"/>
      <c r="FL193" s="160"/>
      <c r="FM193" s="160"/>
      <c r="FN193" s="160"/>
      <c r="FO193" s="160"/>
      <c r="FP193" s="160"/>
      <c r="FQ193" s="160"/>
      <c r="FR193" s="160"/>
      <c r="FS193" s="160"/>
      <c r="FT193" s="160"/>
      <c r="FU193" s="160"/>
      <c r="FV193" s="160"/>
      <c r="FW193" s="160"/>
      <c r="FX193" s="160"/>
      <c r="FY193" s="160"/>
      <c r="FZ193" s="160"/>
      <c r="GA193" s="160"/>
      <c r="GB193" s="160"/>
      <c r="GC193" s="160"/>
      <c r="GD193" s="160"/>
      <c r="GE193" s="160"/>
      <c r="GF193" s="160"/>
      <c r="GG193" s="160"/>
      <c r="GH193" s="160"/>
      <c r="GI193" s="160"/>
      <c r="GJ193" s="160"/>
      <c r="GK193" s="160"/>
      <c r="GL193" s="160">
        <v>499.01220820692089</v>
      </c>
      <c r="GM193" s="157"/>
      <c r="GN193" s="160"/>
      <c r="GO193" s="160"/>
      <c r="GP193" s="144"/>
    </row>
    <row r="194" spans="1:198" x14ac:dyDescent="0.25">
      <c r="A194" s="162" t="s">
        <v>553</v>
      </c>
      <c r="B194" s="160">
        <v>-5.2662416239723273E-2</v>
      </c>
      <c r="C194" s="160">
        <v>-0.25763285640013245</v>
      </c>
      <c r="D194" s="160">
        <v>-1.4023565048413761E-2</v>
      </c>
      <c r="E194" s="160">
        <v>-0.39648592199251026</v>
      </c>
      <c r="F194" s="160">
        <v>-0.61395809163381299</v>
      </c>
      <c r="G194" s="160">
        <v>-0.55987177227837159</v>
      </c>
      <c r="H194" s="160">
        <v>-9.6270939797916275E-2</v>
      </c>
      <c r="I194" s="160">
        <v>-0.26949070014765408</v>
      </c>
      <c r="J194" s="160">
        <v>-1.0431468747684566E-2</v>
      </c>
      <c r="K194" s="160">
        <v>-7.6183883772216826E-2</v>
      </c>
      <c r="L194" s="160">
        <v>-7.5180002908027926E-2</v>
      </c>
      <c r="M194" s="160">
        <v>-1.2743858432760904</v>
      </c>
      <c r="N194" s="160">
        <v>-0.63737556781259952</v>
      </c>
      <c r="O194" s="160">
        <v>-7.4636544400069171E-2</v>
      </c>
      <c r="P194" s="160">
        <v>-0.79160428744915379</v>
      </c>
      <c r="Q194" s="160">
        <v>-3.9688856775816372</v>
      </c>
      <c r="R194" s="160">
        <v>-1.3337866929269415E-2</v>
      </c>
      <c r="S194" s="160"/>
      <c r="T194" s="160">
        <v>-5.128651281861254</v>
      </c>
      <c r="U194" s="160">
        <v>-0.7879797078180415</v>
      </c>
      <c r="V194" s="160">
        <v>-3.706684691943829E-2</v>
      </c>
      <c r="W194" s="160">
        <v>-1.8188906612554415E-2</v>
      </c>
      <c r="X194" s="160">
        <v>-6.104017469582701E-2</v>
      </c>
      <c r="Y194" s="160">
        <v>-7.8527733215944112E-3</v>
      </c>
      <c r="Z194" s="160">
        <v>-7.9279718895862161E-2</v>
      </c>
      <c r="AA194" s="160">
        <v>-0.13029404694333746</v>
      </c>
      <c r="AB194" s="160">
        <v>-0.19050121108263773</v>
      </c>
      <c r="AC194" s="160">
        <v>-8.5050066849454639E-3</v>
      </c>
      <c r="AD194" s="160">
        <v>-0.25279679915299091</v>
      </c>
      <c r="AE194" s="160">
        <v>-1.3511021194818784E-2</v>
      </c>
      <c r="AF194" s="160">
        <v>-8.4327194536922626E-3</v>
      </c>
      <c r="AG194" s="160">
        <v>-1.9079121572721982E-3</v>
      </c>
      <c r="AH194" s="160">
        <v>-3.8297820064339544E-2</v>
      </c>
      <c r="AI194" s="160">
        <v>-9.1472604186482342E-2</v>
      </c>
      <c r="AJ194" s="160">
        <v>1.9042002743187791E-2</v>
      </c>
      <c r="AK194" s="160">
        <v>7.4696840805009712E-3</v>
      </c>
      <c r="AL194" s="160">
        <v>8.5318581195630711E-4</v>
      </c>
      <c r="AM194" s="160">
        <v>1.4234804274417048E-3</v>
      </c>
      <c r="AN194" s="160">
        <v>1.6895613079092708E-2</v>
      </c>
      <c r="AO194" s="160">
        <v>1.5033220154844673</v>
      </c>
      <c r="AP194" s="160">
        <v>8.4139920678660274E-3</v>
      </c>
      <c r="AQ194" s="160">
        <v>-13.883212322594723</v>
      </c>
      <c r="AR194" s="160">
        <v>1.0126628307704192E-2</v>
      </c>
      <c r="AS194" s="160">
        <v>0.20845817281408235</v>
      </c>
      <c r="AT194" s="160">
        <v>1.8761235553267399</v>
      </c>
      <c r="AU194" s="160">
        <v>1.1175010447267564</v>
      </c>
      <c r="AV194" s="160">
        <v>5.65511429547505E-2</v>
      </c>
      <c r="AW194" s="160">
        <v>8.8306040520476692E-2</v>
      </c>
      <c r="AX194" s="160">
        <v>0.43770393198592905</v>
      </c>
      <c r="AY194" s="160">
        <v>-11.934686588089724</v>
      </c>
      <c r="AZ194" s="160">
        <v>-11.645386311802012</v>
      </c>
      <c r="BA194" s="160">
        <v>3.0105060841991271E-2</v>
      </c>
      <c r="BB194" s="160">
        <v>1.9453805852847839E-2</v>
      </c>
      <c r="BC194" s="160">
        <v>-1.1396764267355833E-5</v>
      </c>
      <c r="BD194" s="160">
        <v>-2.7998377035368723E-6</v>
      </c>
      <c r="BE194" s="160">
        <v>1.0050852779819772E-2</v>
      </c>
      <c r="BF194" s="160">
        <v>3.9702610631259794E-3</v>
      </c>
      <c r="BG194" s="160">
        <v>3.4569911890130811E-2</v>
      </c>
      <c r="BH194" s="160">
        <v>5.1874070916404225E-3</v>
      </c>
      <c r="BI194" s="160">
        <v>5.3250333689659479E-3</v>
      </c>
      <c r="BJ194" s="160">
        <v>9.5002505241210677E-3</v>
      </c>
      <c r="BK194" s="160"/>
      <c r="BL194" s="160">
        <v>-0.14654475438440057</v>
      </c>
      <c r="BM194" s="160">
        <v>1.9461268846337143E-2</v>
      </c>
      <c r="BN194" s="160">
        <v>-1.8379426469481848</v>
      </c>
      <c r="BO194" s="160">
        <v>-0.36274620857537077</v>
      </c>
      <c r="BP194" s="160">
        <v>0.4341232085806479</v>
      </c>
      <c r="BQ194" s="160">
        <v>-0.17219218726192853</v>
      </c>
      <c r="BR194" s="160">
        <v>-0.12128972161033341</v>
      </c>
      <c r="BS194" s="160">
        <v>-0.11173815170138465</v>
      </c>
      <c r="BT194" s="160"/>
      <c r="BU194" s="160">
        <v>-0.15593970320784289</v>
      </c>
      <c r="BV194" s="160">
        <v>-0.16752212509636127</v>
      </c>
      <c r="BW194" s="160">
        <v>-0.3358373181129588</v>
      </c>
      <c r="BX194" s="160">
        <v>-6.2040520255801219</v>
      </c>
      <c r="BY194" s="160">
        <v>-0.77205361403232198</v>
      </c>
      <c r="BZ194" s="160">
        <v>-1.5773617185554443</v>
      </c>
      <c r="CA194" s="160"/>
      <c r="CB194" s="160"/>
      <c r="CC194" s="160"/>
      <c r="CD194" s="160"/>
      <c r="CE194" s="160"/>
      <c r="CF194" s="160"/>
      <c r="CG194" s="160"/>
      <c r="CH194" s="160"/>
      <c r="CI194" s="160"/>
      <c r="CJ194" s="160"/>
      <c r="CK194" s="160"/>
      <c r="CL194" s="160"/>
      <c r="CM194" s="160"/>
      <c r="CN194" s="160"/>
      <c r="CO194" s="160"/>
      <c r="CP194" s="160"/>
      <c r="CQ194" s="160"/>
      <c r="CR194" s="160"/>
      <c r="CS194" s="160"/>
      <c r="CT194" s="160"/>
      <c r="CU194" s="160"/>
      <c r="CV194" s="160"/>
      <c r="CW194" s="160"/>
      <c r="CX194" s="160"/>
      <c r="CY194" s="160"/>
      <c r="CZ194" s="160"/>
      <c r="DA194" s="160"/>
      <c r="DB194" s="160"/>
      <c r="DC194" s="160"/>
      <c r="DD194" s="160"/>
      <c r="DE194" s="160"/>
      <c r="DF194" s="160"/>
      <c r="DG194" s="160"/>
      <c r="DH194" s="160"/>
      <c r="DI194" s="160"/>
      <c r="DJ194" s="160"/>
      <c r="DK194" s="160"/>
      <c r="DL194" s="160"/>
      <c r="DM194" s="160"/>
      <c r="DN194" s="160"/>
      <c r="DO194" s="160"/>
      <c r="DP194" s="160"/>
      <c r="DQ194" s="160"/>
      <c r="DR194" s="160"/>
      <c r="DS194" s="160"/>
      <c r="DT194" s="160"/>
      <c r="DU194" s="160"/>
      <c r="DV194" s="160"/>
      <c r="DW194" s="160"/>
      <c r="DX194" s="160"/>
      <c r="DY194" s="160"/>
      <c r="DZ194" s="160"/>
      <c r="EA194" s="160"/>
      <c r="EB194" s="160"/>
      <c r="EC194" s="160"/>
      <c r="ED194" s="160"/>
      <c r="EE194" s="160"/>
      <c r="EF194" s="160"/>
      <c r="EG194" s="160"/>
      <c r="EH194" s="160"/>
      <c r="EI194" s="160"/>
      <c r="EJ194" s="160"/>
      <c r="EK194" s="160"/>
      <c r="EL194" s="160"/>
      <c r="EM194" s="160"/>
      <c r="EN194" s="160"/>
      <c r="EO194" s="160"/>
      <c r="EP194" s="160"/>
      <c r="EQ194" s="160"/>
      <c r="ER194" s="160"/>
      <c r="ES194" s="160"/>
      <c r="ET194" s="160"/>
      <c r="EU194" s="160"/>
      <c r="EV194" s="160"/>
      <c r="EW194" s="160"/>
      <c r="EX194" s="160"/>
      <c r="EY194" s="160"/>
      <c r="EZ194" s="160"/>
      <c r="FA194" s="160"/>
      <c r="FB194" s="160"/>
      <c r="FC194" s="160"/>
      <c r="FD194" s="160"/>
      <c r="FE194" s="160"/>
      <c r="FF194" s="160"/>
      <c r="FG194" s="160"/>
      <c r="FH194" s="160"/>
      <c r="FI194" s="160"/>
      <c r="FJ194" s="160"/>
      <c r="FK194" s="160"/>
      <c r="FL194" s="160"/>
      <c r="FM194" s="160"/>
      <c r="FN194" s="160"/>
      <c r="FO194" s="160"/>
      <c r="FP194" s="160"/>
      <c r="FQ194" s="160">
        <v>1.9434683645275359</v>
      </c>
      <c r="FR194" s="160">
        <v>2.411373989059403</v>
      </c>
      <c r="FS194" s="160">
        <v>2.8203859190923044</v>
      </c>
      <c r="FT194" s="160">
        <v>3.3635102427248391</v>
      </c>
      <c r="FU194" s="160">
        <v>4.0187792016293944</v>
      </c>
      <c r="FV194" s="160">
        <v>4.9097023923476213</v>
      </c>
      <c r="FW194" s="160">
        <v>5.6984004936959902</v>
      </c>
      <c r="FX194" s="160">
        <v>8.432992553160382</v>
      </c>
      <c r="FY194" s="160">
        <v>10.39928246356731</v>
      </c>
      <c r="FZ194" s="160">
        <v>15.544882380640143</v>
      </c>
      <c r="GA194" s="160"/>
      <c r="GB194" s="160"/>
      <c r="GC194" s="160"/>
      <c r="GD194" s="160"/>
      <c r="GE194" s="160"/>
      <c r="GF194" s="160"/>
      <c r="GG194" s="160"/>
      <c r="GH194" s="160"/>
      <c r="GI194" s="160"/>
      <c r="GJ194" s="160"/>
      <c r="GK194" s="160"/>
      <c r="GL194" s="160">
        <v>4.6185277824406512E-14</v>
      </c>
      <c r="GM194" s="157"/>
      <c r="GN194" s="160"/>
      <c r="GO194" s="160"/>
      <c r="GP194" s="144"/>
    </row>
    <row r="195" spans="1:198" x14ac:dyDescent="0.25">
      <c r="A195" s="162" t="s">
        <v>713</v>
      </c>
      <c r="B195" s="160"/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0"/>
      <c r="O195" s="160"/>
      <c r="P195" s="160"/>
      <c r="Q195" s="160"/>
      <c r="R195" s="160"/>
      <c r="S195" s="160"/>
      <c r="T195" s="160"/>
      <c r="U195" s="160"/>
      <c r="V195" s="160"/>
      <c r="W195" s="160"/>
      <c r="X195" s="160"/>
      <c r="Y195" s="160"/>
      <c r="Z195" s="160"/>
      <c r="AA195" s="160"/>
      <c r="AB195" s="160"/>
      <c r="AC195" s="160"/>
      <c r="AD195" s="160"/>
      <c r="AE195" s="160"/>
      <c r="AF195" s="160"/>
      <c r="AG195" s="160"/>
      <c r="AH195" s="160"/>
      <c r="AI195" s="160"/>
      <c r="AJ195" s="160"/>
      <c r="AK195" s="160"/>
      <c r="AL195" s="160"/>
      <c r="AM195" s="160"/>
      <c r="AN195" s="160"/>
      <c r="AO195" s="160"/>
      <c r="AP195" s="160"/>
      <c r="AQ195" s="160">
        <v>-9.5291881311170759</v>
      </c>
      <c r="AR195" s="160">
        <v>-6.8923485124410423E-4</v>
      </c>
      <c r="AS195" s="160">
        <v>-1.4188003485901086E-2</v>
      </c>
      <c r="AT195" s="160">
        <v>-0.12769203137310969</v>
      </c>
      <c r="AU195" s="160">
        <v>-4.1885493993961631E-2</v>
      </c>
      <c r="AV195" s="160">
        <v>-2.4310491677967741E-2</v>
      </c>
      <c r="AW195" s="160">
        <v>-4.6714243353397269E-3</v>
      </c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  <c r="BJ195" s="160"/>
      <c r="BK195" s="160">
        <v>9.7426248108346059</v>
      </c>
      <c r="BL195" s="160"/>
      <c r="BM195" s="160"/>
      <c r="BN195" s="160"/>
      <c r="BO195" s="160"/>
      <c r="BP195" s="160"/>
      <c r="BQ195" s="160"/>
      <c r="BR195" s="160"/>
      <c r="BS195" s="160"/>
      <c r="BT195" s="160"/>
      <c r="BU195" s="160"/>
      <c r="BV195" s="160"/>
      <c r="BW195" s="160"/>
      <c r="BX195" s="160"/>
      <c r="BY195" s="160"/>
      <c r="BZ195" s="160"/>
      <c r="CA195" s="160"/>
      <c r="CB195" s="160"/>
      <c r="CC195" s="160"/>
      <c r="CD195" s="160"/>
      <c r="CE195" s="160"/>
      <c r="CF195" s="160"/>
      <c r="CG195" s="160"/>
      <c r="CH195" s="160"/>
      <c r="CI195" s="160"/>
      <c r="CJ195" s="160"/>
      <c r="CK195" s="160"/>
      <c r="CL195" s="160"/>
      <c r="CM195" s="160"/>
      <c r="CN195" s="160"/>
      <c r="CO195" s="160"/>
      <c r="CP195" s="160"/>
      <c r="CQ195" s="160"/>
      <c r="CR195" s="160"/>
      <c r="CS195" s="160"/>
      <c r="CT195" s="160"/>
      <c r="CU195" s="160"/>
      <c r="CV195" s="160"/>
      <c r="CW195" s="160"/>
      <c r="CX195" s="160"/>
      <c r="CY195" s="160"/>
      <c r="CZ195" s="160"/>
      <c r="DA195" s="160"/>
      <c r="DB195" s="160"/>
      <c r="DC195" s="160"/>
      <c r="DD195" s="160"/>
      <c r="DE195" s="160"/>
      <c r="DF195" s="160"/>
      <c r="DG195" s="160"/>
      <c r="DH195" s="160"/>
      <c r="DI195" s="160"/>
      <c r="DJ195" s="160"/>
      <c r="DK195" s="160"/>
      <c r="DL195" s="160"/>
      <c r="DM195" s="160"/>
      <c r="DN195" s="160"/>
      <c r="DO195" s="160"/>
      <c r="DP195" s="160"/>
      <c r="DQ195" s="160"/>
      <c r="DR195" s="160"/>
      <c r="DS195" s="160"/>
      <c r="DT195" s="160"/>
      <c r="DU195" s="160"/>
      <c r="DV195" s="160"/>
      <c r="DW195" s="160"/>
      <c r="DX195" s="160"/>
      <c r="DY195" s="160"/>
      <c r="DZ195" s="160"/>
      <c r="EA195" s="160"/>
      <c r="EB195" s="160"/>
      <c r="EC195" s="160"/>
      <c r="ED195" s="160"/>
      <c r="EE195" s="160"/>
      <c r="EF195" s="160"/>
      <c r="EG195" s="160"/>
      <c r="EH195" s="160"/>
      <c r="EI195" s="160"/>
      <c r="EJ195" s="160"/>
      <c r="EK195" s="160"/>
      <c r="EL195" s="160"/>
      <c r="EM195" s="160"/>
      <c r="EN195" s="160"/>
      <c r="EO195" s="160"/>
      <c r="EP195" s="160"/>
      <c r="EQ195" s="160"/>
      <c r="ER195" s="160"/>
      <c r="ES195" s="160"/>
      <c r="ET195" s="160"/>
      <c r="EU195" s="160"/>
      <c r="EV195" s="160"/>
      <c r="EW195" s="160"/>
      <c r="EX195" s="160"/>
      <c r="EY195" s="160"/>
      <c r="EZ195" s="160"/>
      <c r="FA195" s="160"/>
      <c r="FB195" s="160"/>
      <c r="FC195" s="160"/>
      <c r="FD195" s="160"/>
      <c r="FE195" s="160"/>
      <c r="FF195" s="160"/>
      <c r="FG195" s="160"/>
      <c r="FH195" s="160"/>
      <c r="FI195" s="160"/>
      <c r="FJ195" s="160"/>
      <c r="FK195" s="160"/>
      <c r="FL195" s="160"/>
      <c r="FM195" s="160"/>
      <c r="FN195" s="160"/>
      <c r="FO195" s="160"/>
      <c r="FP195" s="160"/>
      <c r="FQ195" s="160"/>
      <c r="FR195" s="160"/>
      <c r="FS195" s="160"/>
      <c r="FT195" s="160"/>
      <c r="FU195" s="160"/>
      <c r="FV195" s="160"/>
      <c r="FW195" s="160"/>
      <c r="FX195" s="160"/>
      <c r="FY195" s="160"/>
      <c r="FZ195" s="160"/>
      <c r="GA195" s="160"/>
      <c r="GB195" s="160"/>
      <c r="GC195" s="160"/>
      <c r="GD195" s="160"/>
      <c r="GE195" s="160"/>
      <c r="GF195" s="160"/>
      <c r="GG195" s="160"/>
      <c r="GH195" s="160"/>
      <c r="GI195" s="160"/>
      <c r="GJ195" s="160"/>
      <c r="GK195" s="160"/>
      <c r="GL195" s="160">
        <v>7.1054273576010019E-15</v>
      </c>
      <c r="GM195" s="157"/>
      <c r="GN195" s="160"/>
      <c r="GO195" s="160"/>
      <c r="GP195" s="144"/>
    </row>
    <row r="196" spans="1:198" x14ac:dyDescent="0.25">
      <c r="A196" s="162" t="s">
        <v>714</v>
      </c>
      <c r="B196" s="160">
        <v>-1.1358500185360526E-3</v>
      </c>
      <c r="C196" s="160">
        <v>-4.4773091911545857E-3</v>
      </c>
      <c r="D196" s="160">
        <v>-1.9182208932365334E-4</v>
      </c>
      <c r="E196" s="160">
        <v>-3.2211265215236467E-3</v>
      </c>
      <c r="F196" s="160">
        <v>-1.264026127986108E-2</v>
      </c>
      <c r="G196" s="160">
        <v>-4.2995197863592519E-3</v>
      </c>
      <c r="H196" s="160">
        <v>-1.5587950461423269E-3</v>
      </c>
      <c r="I196" s="160">
        <v>-1.9851716209415716E-3</v>
      </c>
      <c r="J196" s="160">
        <v>-1.7883385853228266E-4</v>
      </c>
      <c r="K196" s="160">
        <v>-1.9859901720245643E-3</v>
      </c>
      <c r="L196" s="160">
        <v>-4.6795837069322046E-4</v>
      </c>
      <c r="M196" s="160">
        <v>-1.2355371284963356E-3</v>
      </c>
      <c r="N196" s="160"/>
      <c r="O196" s="160"/>
      <c r="P196" s="160"/>
      <c r="Q196" s="160">
        <v>0.34274433405468413</v>
      </c>
      <c r="R196" s="160">
        <v>9.7317580489832255E-3</v>
      </c>
      <c r="S196" s="160"/>
      <c r="T196" s="160">
        <v>2.706972818091629</v>
      </c>
      <c r="U196" s="160">
        <v>0.5749366000320203</v>
      </c>
      <c r="V196" s="160">
        <v>-8.9573177749261192E-3</v>
      </c>
      <c r="W196" s="160">
        <v>-1.3971298866909079E-2</v>
      </c>
      <c r="X196" s="160">
        <v>-3.0962064182397636E-2</v>
      </c>
      <c r="Y196" s="160">
        <v>-7.3635434871810422E-3</v>
      </c>
      <c r="Z196" s="160">
        <v>-1.374037133113138E-2</v>
      </c>
      <c r="AA196" s="160">
        <v>-1.0165606947397485E-3</v>
      </c>
      <c r="AB196" s="160"/>
      <c r="AC196" s="160">
        <v>-3.6060475423660486E-4</v>
      </c>
      <c r="AD196" s="160">
        <v>-3.1774420585093013E-2</v>
      </c>
      <c r="AE196" s="160">
        <v>-4.214259768806948E-2</v>
      </c>
      <c r="AF196" s="160"/>
      <c r="AG196" s="160"/>
      <c r="AH196" s="160">
        <v>-1.5929718035335258E-2</v>
      </c>
      <c r="AI196" s="160">
        <v>-4.6917800244859309E-2</v>
      </c>
      <c r="AJ196" s="160">
        <v>-1.3807848732143568</v>
      </c>
      <c r="AK196" s="160">
        <v>-0.42577925781951642</v>
      </c>
      <c r="AL196" s="160">
        <v>-2.2963256759526377E-2</v>
      </c>
      <c r="AM196" s="160">
        <v>-5.7802035758478636E-3</v>
      </c>
      <c r="AN196" s="160">
        <v>-0.94286244158224009</v>
      </c>
      <c r="AO196" s="160">
        <v>1.4639320231299586</v>
      </c>
      <c r="AP196" s="160">
        <v>-0.14979194238025856</v>
      </c>
      <c r="AQ196" s="160"/>
      <c r="AR196" s="160"/>
      <c r="AS196" s="160"/>
      <c r="AT196" s="160"/>
      <c r="AU196" s="160"/>
      <c r="AV196" s="160"/>
      <c r="AW196" s="160"/>
      <c r="AX196" s="160">
        <v>-0.62820205763281844</v>
      </c>
      <c r="AY196" s="160">
        <v>-3.4214432177153959</v>
      </c>
      <c r="AZ196" s="160">
        <v>-7.6796977564190169E-4</v>
      </c>
      <c r="BA196" s="160">
        <v>-0.30921374980021599</v>
      </c>
      <c r="BB196" s="160">
        <v>-0.16426446203238312</v>
      </c>
      <c r="BC196" s="160">
        <v>-1.2571234933581288E-3</v>
      </c>
      <c r="BD196" s="160">
        <v>-3.0883693582991784E-4</v>
      </c>
      <c r="BE196" s="160">
        <v>-9.1238327522557977E-2</v>
      </c>
      <c r="BF196" s="160">
        <v>-3.1202242161646677E-2</v>
      </c>
      <c r="BG196" s="160">
        <v>-1.8062347497513401E-2</v>
      </c>
      <c r="BH196" s="160">
        <v>-2.4771883292651176E-2</v>
      </c>
      <c r="BI196" s="160">
        <v>-0.14819395864995452</v>
      </c>
      <c r="BJ196" s="160">
        <v>-5.8167209530191624E-2</v>
      </c>
      <c r="BK196" s="160"/>
      <c r="BL196" s="160">
        <v>1.2651505783194894</v>
      </c>
      <c r="BM196" s="160"/>
      <c r="BN196" s="160"/>
      <c r="BO196" s="160">
        <v>3.5981413708850087E-2</v>
      </c>
      <c r="BP196" s="160"/>
      <c r="BQ196" s="160"/>
      <c r="BR196" s="160"/>
      <c r="BS196" s="160"/>
      <c r="BT196" s="160"/>
      <c r="BU196" s="160">
        <v>0.10759045146191989</v>
      </c>
      <c r="BV196" s="160">
        <v>1.448630408740958E-3</v>
      </c>
      <c r="BW196" s="160"/>
      <c r="BX196" s="160">
        <v>0.88213769237595774</v>
      </c>
      <c r="BY196" s="160">
        <v>0.5773993835257496</v>
      </c>
      <c r="BZ196" s="160">
        <v>0.10461692572753144</v>
      </c>
      <c r="CA196" s="160"/>
      <c r="CB196" s="160"/>
      <c r="CC196" s="160"/>
      <c r="CD196" s="160"/>
      <c r="CE196" s="160"/>
      <c r="CF196" s="160"/>
      <c r="CG196" s="160"/>
      <c r="CH196" s="160"/>
      <c r="CI196" s="160"/>
      <c r="CJ196" s="160"/>
      <c r="CK196" s="160"/>
      <c r="CL196" s="160"/>
      <c r="CM196" s="160"/>
      <c r="CN196" s="160"/>
      <c r="CO196" s="160"/>
      <c r="CP196" s="160"/>
      <c r="CQ196" s="160"/>
      <c r="CR196" s="160"/>
      <c r="CS196" s="160"/>
      <c r="CT196" s="160"/>
      <c r="CU196" s="160"/>
      <c r="CV196" s="160"/>
      <c r="CW196" s="160"/>
      <c r="CX196" s="160"/>
      <c r="CY196" s="160"/>
      <c r="CZ196" s="160"/>
      <c r="DA196" s="160"/>
      <c r="DB196" s="160"/>
      <c r="DC196" s="160"/>
      <c r="DD196" s="160"/>
      <c r="DE196" s="160"/>
      <c r="DF196" s="160"/>
      <c r="DG196" s="160"/>
      <c r="DH196" s="160"/>
      <c r="DI196" s="160"/>
      <c r="DJ196" s="160"/>
      <c r="DK196" s="160"/>
      <c r="DL196" s="160"/>
      <c r="DM196" s="160"/>
      <c r="DN196" s="160"/>
      <c r="DO196" s="160"/>
      <c r="DP196" s="160"/>
      <c r="DQ196" s="160"/>
      <c r="DR196" s="160"/>
      <c r="DS196" s="160"/>
      <c r="DT196" s="160"/>
      <c r="DU196" s="160"/>
      <c r="DV196" s="160"/>
      <c r="DW196" s="160"/>
      <c r="DX196" s="160"/>
      <c r="DY196" s="160"/>
      <c r="DZ196" s="160"/>
      <c r="EA196" s="160"/>
      <c r="EB196" s="160"/>
      <c r="EC196" s="160"/>
      <c r="ED196" s="160"/>
      <c r="EE196" s="160"/>
      <c r="EF196" s="160"/>
      <c r="EG196" s="160"/>
      <c r="EH196" s="160"/>
      <c r="EI196" s="160"/>
      <c r="EJ196" s="160"/>
      <c r="EK196" s="160"/>
      <c r="EL196" s="160"/>
      <c r="EM196" s="160"/>
      <c r="EN196" s="160"/>
      <c r="EO196" s="160"/>
      <c r="EP196" s="160"/>
      <c r="EQ196" s="160"/>
      <c r="ER196" s="160"/>
      <c r="ES196" s="160"/>
      <c r="ET196" s="160"/>
      <c r="EU196" s="160"/>
      <c r="EV196" s="160"/>
      <c r="EW196" s="160"/>
      <c r="EX196" s="160"/>
      <c r="EY196" s="160"/>
      <c r="EZ196" s="160"/>
      <c r="FA196" s="160"/>
      <c r="FB196" s="160"/>
      <c r="FC196" s="160"/>
      <c r="FD196" s="160"/>
      <c r="FE196" s="160"/>
      <c r="FF196" s="160"/>
      <c r="FG196" s="160"/>
      <c r="FH196" s="160"/>
      <c r="FI196" s="160"/>
      <c r="FJ196" s="160"/>
      <c r="FK196" s="160"/>
      <c r="FL196" s="160"/>
      <c r="FM196" s="160"/>
      <c r="FN196" s="160"/>
      <c r="FO196" s="160"/>
      <c r="FP196" s="160"/>
      <c r="FQ196" s="160">
        <v>-1.3877787807814457E-17</v>
      </c>
      <c r="FR196" s="160">
        <v>-1.3877787807814457E-17</v>
      </c>
      <c r="FS196" s="160">
        <v>-6.9388939039072284E-18</v>
      </c>
      <c r="FT196" s="160">
        <v>-6.9388939039072284E-18</v>
      </c>
      <c r="FU196" s="160">
        <v>-2.7755575615628914E-17</v>
      </c>
      <c r="FV196" s="160">
        <v>2.7755575615628914E-17</v>
      </c>
      <c r="FW196" s="160">
        <v>1.3877787807814457E-17</v>
      </c>
      <c r="FX196" s="160">
        <v>6.9388939039072284E-18</v>
      </c>
      <c r="FY196" s="160">
        <v>-4.9326529805503172E-4</v>
      </c>
      <c r="FZ196" s="160">
        <v>-5.7950948708576644E-4</v>
      </c>
      <c r="GA196" s="160"/>
      <c r="GB196" s="160"/>
      <c r="GC196" s="160"/>
      <c r="GD196" s="160"/>
      <c r="GE196" s="160"/>
      <c r="GF196" s="160"/>
      <c r="GG196" s="160"/>
      <c r="GH196" s="160"/>
      <c r="GI196" s="160"/>
      <c r="GJ196" s="160"/>
      <c r="GK196" s="160"/>
      <c r="GL196" s="160">
        <v>1.6167622796103842E-15</v>
      </c>
      <c r="GM196" s="157"/>
      <c r="GN196" s="160"/>
      <c r="GO196" s="160"/>
      <c r="GP196" s="144"/>
    </row>
    <row r="197" spans="1:198" x14ac:dyDescent="0.25">
      <c r="A197" s="162" t="s">
        <v>60</v>
      </c>
      <c r="B197" s="160"/>
      <c r="C197" s="160"/>
      <c r="D197" s="160"/>
      <c r="E197" s="160"/>
      <c r="F197" s="160"/>
      <c r="G197" s="160"/>
      <c r="H197" s="160"/>
      <c r="I197" s="160"/>
      <c r="J197" s="160"/>
      <c r="K197" s="160"/>
      <c r="L197" s="160"/>
      <c r="M197" s="160"/>
      <c r="N197" s="160"/>
      <c r="O197" s="160"/>
      <c r="P197" s="160"/>
      <c r="Q197" s="160"/>
      <c r="R197" s="160"/>
      <c r="S197" s="160"/>
      <c r="T197" s="160"/>
      <c r="U197" s="160"/>
      <c r="V197" s="160"/>
      <c r="W197" s="160"/>
      <c r="X197" s="160"/>
      <c r="Y197" s="160"/>
      <c r="Z197" s="160"/>
      <c r="AA197" s="160"/>
      <c r="AB197" s="160"/>
      <c r="AC197" s="160"/>
      <c r="AD197" s="160"/>
      <c r="AE197" s="160"/>
      <c r="AF197" s="160"/>
      <c r="AG197" s="160"/>
      <c r="AH197" s="160"/>
      <c r="AI197" s="160"/>
      <c r="AJ197" s="160"/>
      <c r="AK197" s="160"/>
      <c r="AL197" s="160"/>
      <c r="AM197" s="160"/>
      <c r="AN197" s="160"/>
      <c r="AO197" s="160"/>
      <c r="AP197" s="160"/>
      <c r="AQ197" s="160"/>
      <c r="AR197" s="160"/>
      <c r="AS197" s="160"/>
      <c r="AT197" s="160"/>
      <c r="AU197" s="160"/>
      <c r="AV197" s="160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  <c r="BJ197" s="160"/>
      <c r="BK197" s="160"/>
      <c r="BL197" s="160"/>
      <c r="BM197" s="160"/>
      <c r="BN197" s="160"/>
      <c r="BO197" s="160"/>
      <c r="BP197" s="160"/>
      <c r="BQ197" s="160"/>
      <c r="BR197" s="160"/>
      <c r="BS197" s="160"/>
      <c r="BT197" s="160"/>
      <c r="BU197" s="160"/>
      <c r="BV197" s="160"/>
      <c r="BW197" s="160"/>
      <c r="BX197" s="160"/>
      <c r="BY197" s="160"/>
      <c r="BZ197" s="160"/>
      <c r="CA197" s="160"/>
      <c r="CB197" s="160"/>
      <c r="CC197" s="160"/>
      <c r="CD197" s="160"/>
      <c r="CE197" s="160"/>
      <c r="CF197" s="160"/>
      <c r="CG197" s="160"/>
      <c r="CH197" s="160"/>
      <c r="CI197" s="160"/>
      <c r="CJ197" s="160"/>
      <c r="CK197" s="160"/>
      <c r="CL197" s="160"/>
      <c r="CM197" s="160"/>
      <c r="CN197" s="160"/>
      <c r="CO197" s="160"/>
      <c r="CP197" s="160"/>
      <c r="CQ197" s="160"/>
      <c r="CR197" s="160"/>
      <c r="CS197" s="160"/>
      <c r="CT197" s="160"/>
      <c r="CU197" s="160"/>
      <c r="CV197" s="160"/>
      <c r="CW197" s="160"/>
      <c r="CX197" s="160"/>
      <c r="CY197" s="160"/>
      <c r="CZ197" s="160"/>
      <c r="DA197" s="160"/>
      <c r="DB197" s="160"/>
      <c r="DC197" s="160"/>
      <c r="DD197" s="160"/>
      <c r="DE197" s="160"/>
      <c r="DF197" s="160"/>
      <c r="DG197" s="160"/>
      <c r="DH197" s="160"/>
      <c r="DI197" s="160"/>
      <c r="DJ197" s="160"/>
      <c r="DK197" s="160"/>
      <c r="DL197" s="160"/>
      <c r="DM197" s="160"/>
      <c r="DN197" s="160"/>
      <c r="DO197" s="160"/>
      <c r="DP197" s="160"/>
      <c r="DQ197" s="160"/>
      <c r="DR197" s="160"/>
      <c r="DS197" s="160"/>
      <c r="DT197" s="160"/>
      <c r="DU197" s="160"/>
      <c r="DV197" s="160"/>
      <c r="DW197" s="160"/>
      <c r="DX197" s="160"/>
      <c r="DY197" s="160"/>
      <c r="DZ197" s="160"/>
      <c r="EA197" s="160"/>
      <c r="EB197" s="160"/>
      <c r="EC197" s="160"/>
      <c r="ED197" s="160"/>
      <c r="EE197" s="160"/>
      <c r="EF197" s="160"/>
      <c r="EG197" s="160"/>
      <c r="EH197" s="160"/>
      <c r="EI197" s="160"/>
      <c r="EJ197" s="160"/>
      <c r="EK197" s="160"/>
      <c r="EL197" s="160"/>
      <c r="EM197" s="160"/>
      <c r="EN197" s="160"/>
      <c r="EO197" s="160"/>
      <c r="EP197" s="160"/>
      <c r="EQ197" s="160"/>
      <c r="ER197" s="160"/>
      <c r="ES197" s="160"/>
      <c r="ET197" s="160"/>
      <c r="EU197" s="160"/>
      <c r="EV197" s="160"/>
      <c r="EW197" s="160"/>
      <c r="EX197" s="160"/>
      <c r="EY197" s="160"/>
      <c r="EZ197" s="160"/>
      <c r="FA197" s="160"/>
      <c r="FB197" s="160"/>
      <c r="FC197" s="160"/>
      <c r="FD197" s="160"/>
      <c r="FE197" s="160"/>
      <c r="FF197" s="160"/>
      <c r="FG197" s="160"/>
      <c r="FH197" s="160"/>
      <c r="FI197" s="160"/>
      <c r="FJ197" s="160"/>
      <c r="FK197" s="160"/>
      <c r="FL197" s="160"/>
      <c r="FM197" s="160"/>
      <c r="FN197" s="160"/>
      <c r="FO197" s="160">
        <v>632.96005938500127</v>
      </c>
      <c r="FP197" s="160">
        <v>28.717685062501666</v>
      </c>
      <c r="FQ197" s="160">
        <v>5.6457532175391949E-2</v>
      </c>
      <c r="FR197" s="160">
        <v>8.9182015615190346E-2</v>
      </c>
      <c r="FS197" s="160">
        <v>0.15068973929372947</v>
      </c>
      <c r="FT197" s="160">
        <v>0.29969167211272146</v>
      </c>
      <c r="FU197" s="160">
        <v>0.42952498041108395</v>
      </c>
      <c r="FV197" s="160">
        <v>0.66267127712026641</v>
      </c>
      <c r="FW197" s="160">
        <v>0.90431572033928942</v>
      </c>
      <c r="FX197" s="160">
        <v>1.6363843368471731</v>
      </c>
      <c r="FY197" s="160">
        <v>3.7798362583260419</v>
      </c>
      <c r="FZ197" s="160">
        <v>61.768673069065827</v>
      </c>
      <c r="GA197" s="160">
        <v>-11.967016152863206</v>
      </c>
      <c r="GB197" s="160"/>
      <c r="GC197" s="160"/>
      <c r="GD197" s="160"/>
      <c r="GE197" s="160"/>
      <c r="GF197" s="160"/>
      <c r="GG197" s="160"/>
      <c r="GH197" s="160"/>
      <c r="GI197" s="160"/>
      <c r="GJ197" s="160"/>
      <c r="GK197" s="160">
        <v>160.75371018674025</v>
      </c>
      <c r="GL197" s="160">
        <v>880.24186508268667</v>
      </c>
      <c r="GM197" s="157"/>
      <c r="GN197" s="160"/>
      <c r="GO197" s="160"/>
      <c r="GP197" s="144"/>
    </row>
    <row r="198" spans="1:198" x14ac:dyDescent="0.25">
      <c r="A198" s="162" t="s">
        <v>534</v>
      </c>
      <c r="B198" s="160"/>
      <c r="C198" s="160"/>
      <c r="D198" s="160"/>
      <c r="E198" s="160"/>
      <c r="F198" s="160"/>
      <c r="G198" s="160"/>
      <c r="H198" s="160"/>
      <c r="I198" s="160"/>
      <c r="J198" s="160"/>
      <c r="K198" s="160"/>
      <c r="L198" s="160"/>
      <c r="M198" s="160"/>
      <c r="N198" s="160"/>
      <c r="O198" s="160"/>
      <c r="P198" s="160"/>
      <c r="Q198" s="160"/>
      <c r="R198" s="160"/>
      <c r="S198" s="160"/>
      <c r="T198" s="160"/>
      <c r="U198" s="160"/>
      <c r="V198" s="160"/>
      <c r="W198" s="160"/>
      <c r="X198" s="160"/>
      <c r="Y198" s="160"/>
      <c r="Z198" s="160"/>
      <c r="AA198" s="160"/>
      <c r="AB198" s="160"/>
      <c r="AC198" s="160"/>
      <c r="AD198" s="160"/>
      <c r="AE198" s="160"/>
      <c r="AF198" s="160"/>
      <c r="AG198" s="160"/>
      <c r="AH198" s="160"/>
      <c r="AI198" s="160"/>
      <c r="AJ198" s="160"/>
      <c r="AK198" s="160"/>
      <c r="AL198" s="160"/>
      <c r="AM198" s="160"/>
      <c r="AN198" s="160"/>
      <c r="AO198" s="160"/>
      <c r="AP198" s="160"/>
      <c r="AQ198" s="160"/>
      <c r="AR198" s="160"/>
      <c r="AS198" s="160"/>
      <c r="AT198" s="160"/>
      <c r="AU198" s="160"/>
      <c r="AV198" s="160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  <c r="BJ198" s="160"/>
      <c r="BK198" s="160"/>
      <c r="BL198" s="160"/>
      <c r="BM198" s="160"/>
      <c r="BN198" s="160"/>
      <c r="BO198" s="160"/>
      <c r="BP198" s="160"/>
      <c r="BQ198" s="160"/>
      <c r="BR198" s="160"/>
      <c r="BS198" s="160"/>
      <c r="BT198" s="160"/>
      <c r="BU198" s="160"/>
      <c r="BV198" s="160"/>
      <c r="BW198" s="160"/>
      <c r="BX198" s="160"/>
      <c r="BY198" s="160"/>
      <c r="BZ198" s="160"/>
      <c r="CA198" s="160"/>
      <c r="CB198" s="160"/>
      <c r="CC198" s="160"/>
      <c r="CD198" s="160"/>
      <c r="CE198" s="160"/>
      <c r="CF198" s="160"/>
      <c r="CG198" s="160"/>
      <c r="CH198" s="160"/>
      <c r="CI198" s="160"/>
      <c r="CJ198" s="160"/>
      <c r="CK198" s="160"/>
      <c r="CL198" s="160"/>
      <c r="CM198" s="160"/>
      <c r="CN198" s="160"/>
      <c r="CO198" s="160"/>
      <c r="CP198" s="160"/>
      <c r="CQ198" s="160"/>
      <c r="CR198" s="160"/>
      <c r="CS198" s="160"/>
      <c r="CT198" s="160"/>
      <c r="CU198" s="160"/>
      <c r="CV198" s="160"/>
      <c r="CW198" s="160"/>
      <c r="CX198" s="160"/>
      <c r="CY198" s="160"/>
      <c r="CZ198" s="160"/>
      <c r="DA198" s="160"/>
      <c r="DB198" s="160"/>
      <c r="DC198" s="160"/>
      <c r="DD198" s="160"/>
      <c r="DE198" s="160"/>
      <c r="DF198" s="160"/>
      <c r="DG198" s="160"/>
      <c r="DH198" s="160"/>
      <c r="DI198" s="160"/>
      <c r="DJ198" s="160"/>
      <c r="DK198" s="160"/>
      <c r="DL198" s="160"/>
      <c r="DM198" s="160"/>
      <c r="DN198" s="160"/>
      <c r="DO198" s="160"/>
      <c r="DP198" s="160"/>
      <c r="DQ198" s="160"/>
      <c r="DR198" s="160"/>
      <c r="DS198" s="160"/>
      <c r="DT198" s="160"/>
      <c r="DU198" s="160"/>
      <c r="DV198" s="160"/>
      <c r="DW198" s="160"/>
      <c r="DX198" s="160"/>
      <c r="DY198" s="160"/>
      <c r="DZ198" s="160"/>
      <c r="EA198" s="160"/>
      <c r="EB198" s="160"/>
      <c r="EC198" s="160"/>
      <c r="ED198" s="160"/>
      <c r="EE198" s="160"/>
      <c r="EF198" s="160"/>
      <c r="EG198" s="160"/>
      <c r="EH198" s="160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>
        <v>30.994197870328026</v>
      </c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>
        <v>30.994197870328026</v>
      </c>
      <c r="GM198" s="157"/>
      <c r="GN198" s="160"/>
      <c r="GO198" s="160"/>
      <c r="GP198" s="144"/>
    </row>
    <row r="199" spans="1:198" x14ac:dyDescent="0.25">
      <c r="A199" s="162" t="s">
        <v>61</v>
      </c>
      <c r="B199" s="160"/>
      <c r="C199" s="160"/>
      <c r="D199" s="160"/>
      <c r="E199" s="160"/>
      <c r="F199" s="160"/>
      <c r="G199" s="160"/>
      <c r="H199" s="160"/>
      <c r="I199" s="160"/>
      <c r="J199" s="160"/>
      <c r="K199" s="160"/>
      <c r="L199" s="160"/>
      <c r="M199" s="160"/>
      <c r="N199" s="160"/>
      <c r="O199" s="160"/>
      <c r="P199" s="160"/>
      <c r="Q199" s="160"/>
      <c r="R199" s="160"/>
      <c r="S199" s="160"/>
      <c r="T199" s="160"/>
      <c r="U199" s="160"/>
      <c r="V199" s="160"/>
      <c r="W199" s="160"/>
      <c r="X199" s="160"/>
      <c r="Y199" s="160"/>
      <c r="Z199" s="160"/>
      <c r="AA199" s="160"/>
      <c r="AB199" s="160"/>
      <c r="AC199" s="160"/>
      <c r="AD199" s="160"/>
      <c r="AE199" s="160"/>
      <c r="AF199" s="160"/>
      <c r="AG199" s="160"/>
      <c r="AH199" s="160"/>
      <c r="AI199" s="160"/>
      <c r="AJ199" s="160"/>
      <c r="AK199" s="160"/>
      <c r="AL199" s="160"/>
      <c r="AM199" s="160"/>
      <c r="AN199" s="160"/>
      <c r="AO199" s="160"/>
      <c r="AP199" s="160"/>
      <c r="AQ199" s="160"/>
      <c r="AR199" s="160"/>
      <c r="AS199" s="160"/>
      <c r="AT199" s="160"/>
      <c r="AU199" s="160"/>
      <c r="AV199" s="160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  <c r="BJ199" s="160"/>
      <c r="BK199" s="160"/>
      <c r="BL199" s="160"/>
      <c r="BM199" s="160"/>
      <c r="BN199" s="160"/>
      <c r="BO199" s="160"/>
      <c r="BP199" s="160"/>
      <c r="BQ199" s="160"/>
      <c r="BR199" s="160"/>
      <c r="BS199" s="160"/>
      <c r="BT199" s="160"/>
      <c r="BU199" s="160"/>
      <c r="BV199" s="160"/>
      <c r="BW199" s="160"/>
      <c r="BX199" s="160"/>
      <c r="BY199" s="160"/>
      <c r="BZ199" s="160"/>
      <c r="CA199" s="160"/>
      <c r="CB199" s="160"/>
      <c r="CC199" s="160"/>
      <c r="CD199" s="160"/>
      <c r="CE199" s="160"/>
      <c r="CF199" s="160"/>
      <c r="CG199" s="160"/>
      <c r="CH199" s="160"/>
      <c r="CI199" s="160"/>
      <c r="CJ199" s="160"/>
      <c r="CK199" s="160"/>
      <c r="CL199" s="160"/>
      <c r="CM199" s="160"/>
      <c r="CN199" s="160"/>
      <c r="CO199" s="160"/>
      <c r="CP199" s="160"/>
      <c r="CQ199" s="160"/>
      <c r="CR199" s="160"/>
      <c r="CS199" s="160"/>
      <c r="CT199" s="160"/>
      <c r="CU199" s="160"/>
      <c r="CV199" s="160"/>
      <c r="CW199" s="160"/>
      <c r="CX199" s="160"/>
      <c r="CY199" s="160"/>
      <c r="CZ199" s="160"/>
      <c r="DA199" s="160"/>
      <c r="DB199" s="160"/>
      <c r="DC199" s="160"/>
      <c r="DD199" s="160"/>
      <c r="DE199" s="160"/>
      <c r="DF199" s="160"/>
      <c r="DG199" s="160"/>
      <c r="DH199" s="160"/>
      <c r="DI199" s="160"/>
      <c r="DJ199" s="160"/>
      <c r="DK199" s="160"/>
      <c r="DL199" s="160"/>
      <c r="DM199" s="160"/>
      <c r="DN199" s="160"/>
      <c r="DO199" s="160"/>
      <c r="DP199" s="160"/>
      <c r="DQ199" s="160"/>
      <c r="DR199" s="160"/>
      <c r="DS199" s="160"/>
      <c r="DT199" s="160"/>
      <c r="DU199" s="160"/>
      <c r="DV199" s="160"/>
      <c r="DW199" s="160"/>
      <c r="DX199" s="160"/>
      <c r="DY199" s="160"/>
      <c r="DZ199" s="160"/>
      <c r="EA199" s="160"/>
      <c r="EB199" s="160"/>
      <c r="EC199" s="160"/>
      <c r="ED199" s="160"/>
      <c r="EE199" s="160"/>
      <c r="EF199" s="160"/>
      <c r="EG199" s="160"/>
      <c r="EH199" s="160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>
        <v>6.5426095130009703</v>
      </c>
      <c r="GI199" s="160"/>
      <c r="GJ199" s="160"/>
      <c r="GK199" s="160"/>
      <c r="GL199" s="160">
        <v>6.5426095130009703</v>
      </c>
      <c r="GM199" s="157"/>
      <c r="GN199" s="160"/>
      <c r="GO199" s="160"/>
      <c r="GP199" s="144"/>
    </row>
    <row r="200" spans="1:198" x14ac:dyDescent="0.25">
      <c r="A200" s="162" t="s">
        <v>62</v>
      </c>
      <c r="B200" s="160"/>
      <c r="C200" s="160"/>
      <c r="D200" s="160"/>
      <c r="E200" s="160"/>
      <c r="F200" s="160"/>
      <c r="G200" s="160"/>
      <c r="H200" s="160"/>
      <c r="I200" s="160"/>
      <c r="J200" s="160"/>
      <c r="K200" s="160"/>
      <c r="L200" s="160"/>
      <c r="M200" s="160"/>
      <c r="N200" s="160"/>
      <c r="O200" s="160"/>
      <c r="P200" s="160"/>
      <c r="Q200" s="160"/>
      <c r="R200" s="160"/>
      <c r="S200" s="160"/>
      <c r="T200" s="160"/>
      <c r="U200" s="160"/>
      <c r="V200" s="160"/>
      <c r="W200" s="160"/>
      <c r="X200" s="160"/>
      <c r="Y200" s="160"/>
      <c r="Z200" s="160"/>
      <c r="AA200" s="160"/>
      <c r="AB200" s="160"/>
      <c r="AC200" s="160"/>
      <c r="AD200" s="160"/>
      <c r="AE200" s="160"/>
      <c r="AF200" s="160"/>
      <c r="AG200" s="160"/>
      <c r="AH200" s="160"/>
      <c r="AI200" s="160"/>
      <c r="AJ200" s="160"/>
      <c r="AK200" s="160"/>
      <c r="AL200" s="160"/>
      <c r="AM200" s="160"/>
      <c r="AN200" s="160"/>
      <c r="AO200" s="160"/>
      <c r="AP200" s="160"/>
      <c r="AQ200" s="160"/>
      <c r="AR200" s="160"/>
      <c r="AS200" s="160"/>
      <c r="AT200" s="160"/>
      <c r="AU200" s="160"/>
      <c r="AV200" s="160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  <c r="BJ200" s="160"/>
      <c r="BK200" s="160"/>
      <c r="BL200" s="160"/>
      <c r="BM200" s="160"/>
      <c r="BN200" s="160"/>
      <c r="BO200" s="160"/>
      <c r="BP200" s="160"/>
      <c r="BQ200" s="160"/>
      <c r="BR200" s="160"/>
      <c r="BS200" s="160"/>
      <c r="BT200" s="160"/>
      <c r="BU200" s="160"/>
      <c r="BV200" s="160"/>
      <c r="BW200" s="160"/>
      <c r="BX200" s="160"/>
      <c r="BY200" s="160"/>
      <c r="BZ200" s="160"/>
      <c r="CA200" s="160">
        <v>7.3965314829602518</v>
      </c>
      <c r="CB200" s="160">
        <v>0.42124027011414888</v>
      </c>
      <c r="CC200" s="160">
        <v>0.36624058172115453</v>
      </c>
      <c r="CD200" s="160">
        <v>0.64509157058007882</v>
      </c>
      <c r="CE200" s="160">
        <v>0.6728665213689734</v>
      </c>
      <c r="CF200" s="160">
        <v>0.11109287968636729</v>
      </c>
      <c r="CG200" s="160">
        <v>1.3887101432993243</v>
      </c>
      <c r="CH200" s="160">
        <v>6.4002039655080747E-3</v>
      </c>
      <c r="CI200" s="160">
        <v>1.2130433223628627</v>
      </c>
      <c r="CJ200" s="160"/>
      <c r="CK200" s="160">
        <v>2.4581328003506631</v>
      </c>
      <c r="CL200" s="160">
        <v>1.815922528043852</v>
      </c>
      <c r="CM200" s="160">
        <v>0.48015506415493192</v>
      </c>
      <c r="CN200" s="160">
        <v>0.23392292394703235</v>
      </c>
      <c r="CO200" s="160">
        <v>1.0000000021362645E-6</v>
      </c>
      <c r="CP200" s="160"/>
      <c r="CQ200" s="160"/>
      <c r="CR200" s="160">
        <v>105.82831066257131</v>
      </c>
      <c r="CS200" s="160">
        <v>5.3749794099999999</v>
      </c>
      <c r="CT200" s="160"/>
      <c r="CU200" s="160">
        <v>1.922814887628129</v>
      </c>
      <c r="CV200" s="160">
        <v>22.724883451030859</v>
      </c>
      <c r="CW200" s="160">
        <v>11.401910518524408</v>
      </c>
      <c r="CX200" s="160">
        <v>3.2225985421873622</v>
      </c>
      <c r="CY200" s="160">
        <v>3.9565057636387793</v>
      </c>
      <c r="CZ200" s="160">
        <v>13.685598205546672</v>
      </c>
      <c r="DA200" s="160">
        <v>2.0625988797976333</v>
      </c>
      <c r="DB200" s="160">
        <v>4.431230820441197</v>
      </c>
      <c r="DC200" s="160">
        <v>1.5019735828348089</v>
      </c>
      <c r="DD200" s="160">
        <v>1.5507739459479264</v>
      </c>
      <c r="DE200" s="160">
        <v>2.9208480590608539</v>
      </c>
      <c r="DF200" s="160">
        <v>1.8600329359305554</v>
      </c>
      <c r="DG200" s="160">
        <v>2.1867597292975867</v>
      </c>
      <c r="DH200" s="160">
        <v>0.44640030217636972</v>
      </c>
      <c r="DI200" s="160">
        <v>6.0317524695041751</v>
      </c>
      <c r="DJ200" s="160">
        <v>7.6899867067625305</v>
      </c>
      <c r="DK200" s="160">
        <v>14.578408731853047</v>
      </c>
      <c r="DL200" s="160">
        <v>22.866767149336447</v>
      </c>
      <c r="DM200" s="160">
        <v>7.6561931801931866</v>
      </c>
      <c r="DN200" s="160">
        <v>17.017989191243835</v>
      </c>
      <c r="DO200" s="160">
        <v>1.6208224996699463</v>
      </c>
      <c r="DP200" s="160">
        <v>18.475706396461071</v>
      </c>
      <c r="DQ200" s="160">
        <v>4.3555088746559631</v>
      </c>
      <c r="DR200" s="160">
        <v>2.676079942811596</v>
      </c>
      <c r="DS200" s="160">
        <v>74.26550908781158</v>
      </c>
      <c r="DT200" s="160"/>
      <c r="DU200" s="160"/>
      <c r="DV200" s="160"/>
      <c r="DW200" s="160">
        <v>9.9999999999999995E-7</v>
      </c>
      <c r="DX200" s="160">
        <v>5.3341792980034484</v>
      </c>
      <c r="DY200" s="160">
        <v>48.007613682031035</v>
      </c>
      <c r="DZ200" s="160">
        <v>92.593413240777323</v>
      </c>
      <c r="EA200" s="160">
        <v>17.649423111671005</v>
      </c>
      <c r="EB200" s="160">
        <v>18.46779649095258</v>
      </c>
      <c r="EC200" s="160">
        <v>22.141921206786936</v>
      </c>
      <c r="ED200" s="160">
        <v>18.512995131958238</v>
      </c>
      <c r="EE200" s="160">
        <v>22.735676787607428</v>
      </c>
      <c r="EF200" s="160">
        <v>34.584064523178874</v>
      </c>
      <c r="EG200" s="160">
        <v>147.06654002629935</v>
      </c>
      <c r="EH200" s="160"/>
      <c r="EI200" s="160"/>
      <c r="EJ200" s="160">
        <v>68.433142719026634</v>
      </c>
      <c r="EK200" s="160">
        <v>101.57396143462545</v>
      </c>
      <c r="EL200" s="160">
        <v>214.36035113195089</v>
      </c>
      <c r="EM200" s="160">
        <v>18.106174603586247</v>
      </c>
      <c r="EN200" s="160">
        <v>8.7016951656488093</v>
      </c>
      <c r="EO200" s="160">
        <v>20.55386530953859</v>
      </c>
      <c r="EP200" s="160"/>
      <c r="EQ200" s="160">
        <v>0.64002505480078542</v>
      </c>
      <c r="ER200" s="160">
        <v>1.3940785002205915</v>
      </c>
      <c r="ES200" s="160">
        <v>1.1025559180486828</v>
      </c>
      <c r="ET200" s="160">
        <v>31.395566404766445</v>
      </c>
      <c r="EU200" s="160">
        <v>24.568543697861703</v>
      </c>
      <c r="EV200" s="160">
        <v>0.86108195905198925</v>
      </c>
      <c r="EW200" s="160">
        <v>4.769472582122571</v>
      </c>
      <c r="EX200" s="160">
        <v>2.2473209169558883</v>
      </c>
      <c r="EY200" s="160"/>
      <c r="EZ200" s="160">
        <v>1.7102818448069645</v>
      </c>
      <c r="FA200" s="160">
        <v>1.8919226735441224</v>
      </c>
      <c r="FB200" s="160">
        <v>12.769648600251347</v>
      </c>
      <c r="FC200" s="160">
        <v>100.06853123236365</v>
      </c>
      <c r="FD200" s="160">
        <v>0.87761283635002574</v>
      </c>
      <c r="FE200" s="160">
        <v>48.435434318732966</v>
      </c>
      <c r="FF200" s="160">
        <v>6.5144579401847373</v>
      </c>
      <c r="FG200" s="160"/>
      <c r="FH200" s="160">
        <v>1.1377546746241658</v>
      </c>
      <c r="FI200" s="160">
        <v>2.5150303032401742</v>
      </c>
      <c r="FJ200" s="160">
        <v>4.2537122631636652</v>
      </c>
      <c r="FK200" s="160">
        <v>7.2783536241456623</v>
      </c>
      <c r="FL200" s="160">
        <v>201.07307704790713</v>
      </c>
      <c r="FM200" s="160"/>
      <c r="FN200" s="160"/>
      <c r="FO200" s="160"/>
      <c r="FP200" s="160">
        <v>32.230361638194054</v>
      </c>
      <c r="FQ200" s="160">
        <v>2.1378669002487171E-3</v>
      </c>
      <c r="FR200" s="160">
        <v>8.569034667627793E-3</v>
      </c>
      <c r="FS200" s="160">
        <v>1.996710097245261E-2</v>
      </c>
      <c r="FT200" s="160">
        <v>4.4157952861796523E-2</v>
      </c>
      <c r="FU200" s="160">
        <v>0.11174676259314366</v>
      </c>
      <c r="FV200" s="160">
        <v>0.21538405410066785</v>
      </c>
      <c r="FW200" s="160">
        <v>0.37520500313593952</v>
      </c>
      <c r="FX200" s="160">
        <v>1.1310871137786063</v>
      </c>
      <c r="FY200" s="160">
        <v>2.4057136015668146</v>
      </c>
      <c r="FZ200" s="160">
        <v>8.2059347148041653</v>
      </c>
      <c r="GA200" s="160">
        <v>49.199988793565105</v>
      </c>
      <c r="GB200" s="160"/>
      <c r="GC200" s="160"/>
      <c r="GD200" s="160"/>
      <c r="GE200" s="160"/>
      <c r="GF200" s="160"/>
      <c r="GG200" s="160"/>
      <c r="GH200" s="160"/>
      <c r="GI200" s="160"/>
      <c r="GJ200" s="160"/>
      <c r="GK200" s="160"/>
      <c r="GL200" s="160">
        <v>1787.7998261133996</v>
      </c>
      <c r="GM200" s="157"/>
      <c r="GN200" s="160"/>
      <c r="GO200" s="160"/>
      <c r="GP200" s="144"/>
    </row>
    <row r="201" spans="1:198" x14ac:dyDescent="0.25">
      <c r="A201" s="162" t="s">
        <v>63</v>
      </c>
      <c r="B201" s="161">
        <v>7.3254030029964747</v>
      </c>
      <c r="C201" s="161">
        <v>27.849040741199417</v>
      </c>
      <c r="D201" s="161">
        <v>1.6929328717627854</v>
      </c>
      <c r="E201" s="161">
        <v>16.825728460736411</v>
      </c>
      <c r="F201" s="161">
        <v>38.153587964371958</v>
      </c>
      <c r="G201" s="161">
        <v>14.023460280090385</v>
      </c>
      <c r="H201" s="161">
        <v>11.641422994811848</v>
      </c>
      <c r="I201" s="161">
        <v>9.1549154019775045</v>
      </c>
      <c r="J201" s="161">
        <v>1.4907171897319593</v>
      </c>
      <c r="K201" s="161">
        <v>10.597927384035856</v>
      </c>
      <c r="L201" s="161">
        <v>10.242978432780353</v>
      </c>
      <c r="M201" s="161">
        <v>66.280172743196317</v>
      </c>
      <c r="N201" s="161">
        <v>18.726941173789864</v>
      </c>
      <c r="O201" s="161">
        <v>9.7207041198304882</v>
      </c>
      <c r="P201" s="161">
        <v>167.52796243891754</v>
      </c>
      <c r="Q201" s="161">
        <v>102.60415253675849</v>
      </c>
      <c r="R201" s="161">
        <v>1.8979170000000005</v>
      </c>
      <c r="S201" s="161">
        <v>193.07206817184328</v>
      </c>
      <c r="T201" s="161">
        <v>148.00715544362802</v>
      </c>
      <c r="U201" s="161">
        <v>112.12588122625785</v>
      </c>
      <c r="V201" s="161">
        <v>60.583978955536587</v>
      </c>
      <c r="W201" s="161">
        <v>23.742802305904288</v>
      </c>
      <c r="X201" s="161">
        <v>42.072806823054066</v>
      </c>
      <c r="Y201" s="161">
        <v>9.8991716843502573</v>
      </c>
      <c r="Z201" s="161">
        <v>40.80139565316248</v>
      </c>
      <c r="AA201" s="161">
        <v>40.512041724695415</v>
      </c>
      <c r="AB201" s="161">
        <v>19.659376268691485</v>
      </c>
      <c r="AC201" s="161">
        <v>14.805218840136533</v>
      </c>
      <c r="AD201" s="161">
        <v>92.595948989730928</v>
      </c>
      <c r="AE201" s="161">
        <v>21.804151986722552</v>
      </c>
      <c r="AF201" s="161">
        <v>10.741128564562567</v>
      </c>
      <c r="AG201" s="161">
        <v>1.2872523742810624</v>
      </c>
      <c r="AH201" s="161">
        <v>35.135359134763632</v>
      </c>
      <c r="AI201" s="161">
        <v>119.60650762021729</v>
      </c>
      <c r="AJ201" s="161">
        <v>44.598423026616729</v>
      </c>
      <c r="AK201" s="161">
        <v>46.484546970993243</v>
      </c>
      <c r="AL201" s="161">
        <v>13.609457374764546</v>
      </c>
      <c r="AM201" s="161">
        <v>11.506589845518011</v>
      </c>
      <c r="AN201" s="161">
        <v>65.905391920211741</v>
      </c>
      <c r="AO201" s="161">
        <v>102.38623417613336</v>
      </c>
      <c r="AP201" s="161">
        <v>64.763093208461157</v>
      </c>
      <c r="AQ201" s="161">
        <v>199.24741569870127</v>
      </c>
      <c r="AR201" s="161">
        <v>1.0000010000000004</v>
      </c>
      <c r="AS201" s="161">
        <v>15.386555038279321</v>
      </c>
      <c r="AT201" s="161">
        <v>138.47899534451375</v>
      </c>
      <c r="AU201" s="161">
        <v>184.22456808638793</v>
      </c>
      <c r="AV201" s="161">
        <v>23.559387656253847</v>
      </c>
      <c r="AW201" s="161">
        <v>53.100891624322045</v>
      </c>
      <c r="AX201" s="161">
        <v>75.382330911038977</v>
      </c>
      <c r="AY201" s="161">
        <v>202.20393459846576</v>
      </c>
      <c r="AZ201" s="161">
        <v>76.35258933911264</v>
      </c>
      <c r="BA201" s="161">
        <v>116.83345005699847</v>
      </c>
      <c r="BB201" s="161">
        <v>133.74257410401222</v>
      </c>
      <c r="BC201" s="161">
        <v>1.0000000000000002</v>
      </c>
      <c r="BD201" s="161">
        <v>0.25279038435791396</v>
      </c>
      <c r="BE201" s="161">
        <v>68.261992881570919</v>
      </c>
      <c r="BF201" s="161">
        <v>53.559035486501713</v>
      </c>
      <c r="BG201" s="161">
        <v>236.35867665852658</v>
      </c>
      <c r="BH201" s="161">
        <v>25.952821972761438</v>
      </c>
      <c r="BI201" s="161">
        <v>28.223971430764415</v>
      </c>
      <c r="BJ201" s="161">
        <v>72.19426785666883</v>
      </c>
      <c r="BK201" s="161">
        <v>242.42625016518335</v>
      </c>
      <c r="BL201" s="161">
        <v>86.699998474192739</v>
      </c>
      <c r="BM201" s="161">
        <v>552.78763942951309</v>
      </c>
      <c r="BN201" s="161">
        <v>1049.9833203599521</v>
      </c>
      <c r="BO201" s="161">
        <v>117.75198491233959</v>
      </c>
      <c r="BP201" s="161">
        <v>128.23560407994262</v>
      </c>
      <c r="BQ201" s="161">
        <v>617.92288829330971</v>
      </c>
      <c r="BR201" s="161">
        <v>35.439020911750788</v>
      </c>
      <c r="BS201" s="161">
        <v>30.409211760884176</v>
      </c>
      <c r="BT201" s="161">
        <v>146.6729224183529</v>
      </c>
      <c r="BU201" s="161">
        <v>111.91249105856566</v>
      </c>
      <c r="BV201" s="161">
        <v>245.85241972128065</v>
      </c>
      <c r="BW201" s="161">
        <v>829.76761808781305</v>
      </c>
      <c r="BX201" s="161">
        <v>1410.9276236144563</v>
      </c>
      <c r="BY201" s="161">
        <v>1203.1288476938746</v>
      </c>
      <c r="BZ201" s="161">
        <v>838.99019238688061</v>
      </c>
      <c r="CA201" s="161">
        <v>15.69558732773941</v>
      </c>
      <c r="CB201" s="161">
        <v>31.29082151764807</v>
      </c>
      <c r="CC201" s="161">
        <v>2.2561802531853896</v>
      </c>
      <c r="CD201" s="161">
        <v>19.281756183686731</v>
      </c>
      <c r="CE201" s="161">
        <v>42.687588716628596</v>
      </c>
      <c r="CF201" s="161">
        <v>15.571020219976706</v>
      </c>
      <c r="CG201" s="161">
        <v>15.401106446425175</v>
      </c>
      <c r="CH201" s="161">
        <v>10.162071575683191</v>
      </c>
      <c r="CI201" s="161">
        <v>2.8871854365067491</v>
      </c>
      <c r="CJ201" s="161">
        <v>12.452650463231583</v>
      </c>
      <c r="CK201" s="161">
        <v>14.494820677430985</v>
      </c>
      <c r="CL201" s="161">
        <v>84.028456532541668</v>
      </c>
      <c r="CM201" s="161">
        <v>22.088913892558267</v>
      </c>
      <c r="CN201" s="161">
        <v>12.789687676679277</v>
      </c>
      <c r="CO201" s="161">
        <v>64.465451787326586</v>
      </c>
      <c r="CP201" s="161">
        <v>89.44903540194575</v>
      </c>
      <c r="CQ201" s="161">
        <v>2.3837530962886144</v>
      </c>
      <c r="CR201" s="161">
        <v>105.82831066257131</v>
      </c>
      <c r="CS201" s="161">
        <v>7.2728964100000004</v>
      </c>
      <c r="CT201" s="161">
        <v>193.23761772346745</v>
      </c>
      <c r="CU201" s="161">
        <v>219.77004863998124</v>
      </c>
      <c r="CV201" s="161">
        <v>207.05570501642831</v>
      </c>
      <c r="CW201" s="161">
        <v>94.348840211865081</v>
      </c>
      <c r="CX201" s="161">
        <v>33.934377929095064</v>
      </c>
      <c r="CY201" s="161">
        <v>56.858269586961775</v>
      </c>
      <c r="CZ201" s="161">
        <v>38.065825008792586</v>
      </c>
      <c r="DA201" s="161">
        <v>68.24558615763361</v>
      </c>
      <c r="DB201" s="161">
        <v>61.949393750427078</v>
      </c>
      <c r="DC201" s="161">
        <v>25.398102124178692</v>
      </c>
      <c r="DD201" s="161">
        <v>34.670217064791167</v>
      </c>
      <c r="DE201" s="161">
        <v>115.48820741568387</v>
      </c>
      <c r="DF201" s="161">
        <v>35.769117914033792</v>
      </c>
      <c r="DG201" s="161">
        <v>17.675504254707551</v>
      </c>
      <c r="DH201" s="161">
        <v>2.5750907309593605</v>
      </c>
      <c r="DI201" s="161">
        <v>64.183346434072888</v>
      </c>
      <c r="DJ201" s="161">
        <v>289.09223140437803</v>
      </c>
      <c r="DK201" s="161">
        <v>84.209511762976845</v>
      </c>
      <c r="DL201" s="161">
        <v>95.284533561746088</v>
      </c>
      <c r="DM201" s="161">
        <v>26.069091349245241</v>
      </c>
      <c r="DN201" s="161">
        <v>39.334195191430453</v>
      </c>
      <c r="DO201" s="161">
        <v>82.13980609366925</v>
      </c>
      <c r="DP201" s="161">
        <v>161.84506652591898</v>
      </c>
      <c r="DQ201" s="161">
        <v>98.615013438189308</v>
      </c>
      <c r="DR201" s="161">
        <v>181.34374778889611</v>
      </c>
      <c r="DS201" s="161">
        <v>215.78136661319814</v>
      </c>
      <c r="DT201" s="161">
        <v>10.175075744989682</v>
      </c>
      <c r="DU201" s="161">
        <v>28.681670605112664</v>
      </c>
      <c r="DV201" s="161">
        <v>17.127778545638254</v>
      </c>
      <c r="DW201" s="161">
        <v>1.0000019999999998</v>
      </c>
      <c r="DX201" s="161">
        <v>25.147737667646677</v>
      </c>
      <c r="DY201" s="161">
        <v>226.32963900882007</v>
      </c>
      <c r="DZ201" s="161">
        <v>364.28533126004697</v>
      </c>
      <c r="EA201" s="161">
        <v>54.54591126880149</v>
      </c>
      <c r="EB201" s="161">
        <v>110.74778427363178</v>
      </c>
      <c r="EC201" s="161">
        <v>139.22148247482394</v>
      </c>
      <c r="ED201" s="161">
        <v>291.4340301725889</v>
      </c>
      <c r="EE201" s="161">
        <v>133.80459192991185</v>
      </c>
      <c r="EF201" s="161">
        <v>194.95837029912528</v>
      </c>
      <c r="EG201" s="161">
        <v>320.74650758779359</v>
      </c>
      <c r="EH201" s="161">
        <v>1</v>
      </c>
      <c r="EI201" s="161">
        <v>0.25279038435791384</v>
      </c>
      <c r="EJ201" s="161">
        <v>174.8389511127456</v>
      </c>
      <c r="EK201" s="161">
        <v>182.43407813856129</v>
      </c>
      <c r="EL201" s="161">
        <v>603.0224813534137</v>
      </c>
      <c r="EM201" s="161">
        <v>48.472263242885091</v>
      </c>
      <c r="EN201" s="161">
        <v>50.11724254965393</v>
      </c>
      <c r="EO201" s="161">
        <v>113.17051186381816</v>
      </c>
      <c r="EP201" s="161">
        <v>250.66923605333656</v>
      </c>
      <c r="EQ201" s="161">
        <v>91.440165735802054</v>
      </c>
      <c r="ER201" s="161">
        <v>557.85676683311681</v>
      </c>
      <c r="ES201" s="161">
        <v>1052.418543853104</v>
      </c>
      <c r="ET201" s="161">
        <v>159.133406916192</v>
      </c>
      <c r="EU201" s="161">
        <v>145.58909099171228</v>
      </c>
      <c r="EV201" s="161">
        <v>617.63513331107981</v>
      </c>
      <c r="EW201" s="161">
        <v>38.381648958939891</v>
      </c>
      <c r="EX201" s="161">
        <v>31.902866376846436</v>
      </c>
      <c r="EY201" s="161">
        <v>146.6729224183529</v>
      </c>
      <c r="EZ201" s="161">
        <v>114.16921043171513</v>
      </c>
      <c r="FA201" s="161">
        <v>248.01484898580344</v>
      </c>
      <c r="FB201" s="161">
        <v>872.23867764528518</v>
      </c>
      <c r="FC201" s="161">
        <v>1566.6666806767239</v>
      </c>
      <c r="FD201" s="161">
        <v>1233.7965188581702</v>
      </c>
      <c r="FE201" s="161">
        <v>944.52660566792338</v>
      </c>
      <c r="FF201" s="161">
        <v>7.4930185942111303</v>
      </c>
      <c r="FG201" s="161">
        <v>1047.4196667323522</v>
      </c>
      <c r="FH201" s="161">
        <v>182.37618943303937</v>
      </c>
      <c r="FI201" s="161">
        <v>396.20668841321964</v>
      </c>
      <c r="FJ201" s="161">
        <v>683.15398565768442</v>
      </c>
      <c r="FK201" s="161">
        <v>1184.684937407676</v>
      </c>
      <c r="FL201" s="161">
        <v>2017.4405890831952</v>
      </c>
      <c r="FM201" s="161">
        <v>99.473302901023928</v>
      </c>
      <c r="FN201" s="161">
        <v>17.081575574116123</v>
      </c>
      <c r="FO201" s="161">
        <v>2249.6034614746959</v>
      </c>
      <c r="FP201" s="161">
        <v>99.473302901023942</v>
      </c>
      <c r="FQ201" s="161">
        <v>81.121087428895066</v>
      </c>
      <c r="FR201" s="161">
        <v>111.76099598233495</v>
      </c>
      <c r="FS201" s="161">
        <v>131.50590612084741</v>
      </c>
      <c r="FT201" s="161">
        <v>162.23557398654171</v>
      </c>
      <c r="FU201" s="161">
        <v>176.34794857841516</v>
      </c>
      <c r="FV201" s="161">
        <v>245.69900133407072</v>
      </c>
      <c r="FW201" s="161">
        <v>299.57178595996737</v>
      </c>
      <c r="FX201" s="161">
        <v>437.40344311003264</v>
      </c>
      <c r="FY201" s="161">
        <v>820.01238287414787</v>
      </c>
      <c r="FZ201" s="161">
        <v>2001.5713028210691</v>
      </c>
      <c r="GA201" s="161">
        <v>2428.4051635778242</v>
      </c>
      <c r="GB201" s="161">
        <v>94.721538181358071</v>
      </c>
      <c r="GC201" s="161">
        <v>783.81993452095048</v>
      </c>
      <c r="GD201" s="161">
        <v>53.836931736257526</v>
      </c>
      <c r="GE201" s="161">
        <v>499.01220820692055</v>
      </c>
      <c r="GF201" s="161">
        <v>3.1974423109204508E-14</v>
      </c>
      <c r="GG201" s="161">
        <v>1.6167622796103842E-15</v>
      </c>
      <c r="GH201" s="161">
        <v>880.24186508268679</v>
      </c>
      <c r="GI201" s="161">
        <v>30.994197870328023</v>
      </c>
      <c r="GJ201" s="161">
        <v>6.5426095130009703</v>
      </c>
      <c r="GK201" s="161">
        <v>1787.7998261133994</v>
      </c>
      <c r="GL201" s="157"/>
      <c r="GM201" s="157"/>
      <c r="GN201" s="157"/>
      <c r="GO201" s="157"/>
      <c r="GP201" s="144"/>
    </row>
    <row r="202" spans="1:198" x14ac:dyDescent="0.25">
      <c r="A202" s="157"/>
      <c r="B202" s="166"/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  <c r="S202" s="166"/>
      <c r="T202" s="166"/>
      <c r="U202" s="166"/>
      <c r="V202" s="166"/>
      <c r="W202" s="166"/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57"/>
      <c r="GN202" s="157"/>
      <c r="GO202" s="157"/>
      <c r="GP202" s="144"/>
    </row>
  </sheetData>
  <conditionalFormatting sqref="B8:GJ198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A93"/>
  <sheetViews>
    <sheetView zoomScale="70" zoomScaleNormal="70" workbookViewId="0">
      <pane xSplit="1" ySplit="7" topLeftCell="B22" activePane="bottomRight" state="frozen"/>
      <selection activeCell="AA82" sqref="AA82"/>
      <selection pane="topRight" activeCell="AA82" sqref="AA82"/>
      <selection pane="bottomLeft" activeCell="AA82" sqref="AA82"/>
      <selection pane="bottomRight" activeCell="B24" sqref="B24:K24"/>
    </sheetView>
    <sheetView workbookViewId="1"/>
  </sheetViews>
  <sheetFormatPr defaultRowHeight="15" x14ac:dyDescent="0.25"/>
  <cols>
    <col min="1" max="1" width="15.7109375" customWidth="1"/>
    <col min="2" max="9" width="9.28515625" style="11"/>
    <col min="10" max="11" width="9.7109375" style="11" customWidth="1"/>
    <col min="12" max="21" width="9.28515625" style="11"/>
  </cols>
  <sheetData>
    <row r="1" spans="1:27" ht="18.75" x14ac:dyDescent="0.3">
      <c r="A1" s="2" t="s">
        <v>198</v>
      </c>
    </row>
    <row r="3" spans="1:27" x14ac:dyDescent="0.25">
      <c r="A3" s="21" t="s">
        <v>516</v>
      </c>
    </row>
    <row r="4" spans="1:27" x14ac:dyDescent="0.25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25">
      <c r="A6" s="3" t="s">
        <v>199</v>
      </c>
      <c r="B6" s="36"/>
      <c r="Y6" s="3"/>
    </row>
    <row r="7" spans="1:27" x14ac:dyDescent="0.25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717</v>
      </c>
      <c r="V7" s="11"/>
      <c r="W7" s="11"/>
      <c r="X7" s="11"/>
      <c r="Y7" s="11"/>
      <c r="Z7" s="11"/>
      <c r="AA7" s="11"/>
    </row>
    <row r="8" spans="1:27" x14ac:dyDescent="0.25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25">
      <c r="A9" s="127" t="str">
        <f>Sets!G8</f>
        <v>camai</v>
      </c>
      <c r="B9" s="126">
        <f>B8</f>
        <v>1.1660694519804669</v>
      </c>
      <c r="C9" s="126">
        <f t="shared" ref="C9:C19" si="0">C8</f>
        <v>1.2257200217037441</v>
      </c>
      <c r="D9" s="126">
        <f t="shared" ref="D9:D19" si="1">D8</f>
        <v>1.2853705914270213</v>
      </c>
      <c r="E9" s="126">
        <f t="shared" ref="E9:E19" si="2">E8</f>
        <v>1.3450211611502985</v>
      </c>
      <c r="F9" s="126">
        <f t="shared" ref="F9:F19" si="3">F8</f>
        <v>1.4046717308735759</v>
      </c>
      <c r="G9" s="126">
        <f t="shared" ref="G9:G19" si="4">G8</f>
        <v>1.4643223005968531</v>
      </c>
      <c r="H9" s="126">
        <f t="shared" ref="H9:H19" si="5">H8</f>
        <v>1.5239728703201303</v>
      </c>
      <c r="I9" s="126">
        <f t="shared" ref="I9:I19" si="6">I8</f>
        <v>1.5836234400434077</v>
      </c>
      <c r="J9" s="126">
        <f t="shared" ref="J9:J19" si="7">J8</f>
        <v>1.6432740097666847</v>
      </c>
      <c r="K9" s="126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25">
      <c r="A10" s="127" t="str">
        <f>Sets!G9</f>
        <v>caoce</v>
      </c>
      <c r="B10" s="126">
        <f t="shared" ref="B10:B19" si="9">B9</f>
        <v>1.1660694519804669</v>
      </c>
      <c r="C10" s="126">
        <f t="shared" si="0"/>
        <v>1.2257200217037441</v>
      </c>
      <c r="D10" s="126">
        <f t="shared" si="1"/>
        <v>1.2853705914270213</v>
      </c>
      <c r="E10" s="126">
        <f t="shared" si="2"/>
        <v>1.3450211611502985</v>
      </c>
      <c r="F10" s="126">
        <f t="shared" si="3"/>
        <v>1.4046717308735759</v>
      </c>
      <c r="G10" s="126">
        <f t="shared" si="4"/>
        <v>1.4643223005968531</v>
      </c>
      <c r="H10" s="126">
        <f t="shared" si="5"/>
        <v>1.5239728703201303</v>
      </c>
      <c r="I10" s="126">
        <f t="shared" si="6"/>
        <v>1.5836234400434077</v>
      </c>
      <c r="J10" s="126">
        <f t="shared" si="7"/>
        <v>1.6432740097666847</v>
      </c>
      <c r="K10" s="126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25">
      <c r="A11" s="127" t="str">
        <f>Sets!G10</f>
        <v>caveg</v>
      </c>
      <c r="B11" s="126">
        <f t="shared" si="9"/>
        <v>1.1660694519804669</v>
      </c>
      <c r="C11" s="126">
        <f t="shared" si="0"/>
        <v>1.2257200217037441</v>
      </c>
      <c r="D11" s="126">
        <f t="shared" si="1"/>
        <v>1.2853705914270213</v>
      </c>
      <c r="E11" s="126">
        <f t="shared" si="2"/>
        <v>1.3450211611502985</v>
      </c>
      <c r="F11" s="126">
        <f t="shared" si="3"/>
        <v>1.4046717308735759</v>
      </c>
      <c r="G11" s="126">
        <f t="shared" si="4"/>
        <v>1.4643223005968531</v>
      </c>
      <c r="H11" s="126">
        <f t="shared" si="5"/>
        <v>1.5239728703201303</v>
      </c>
      <c r="I11" s="126">
        <f t="shared" si="6"/>
        <v>1.5836234400434077</v>
      </c>
      <c r="J11" s="126">
        <f t="shared" si="7"/>
        <v>1.6432740097666847</v>
      </c>
      <c r="K11" s="126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25">
      <c r="A12" s="127" t="str">
        <f>Sets!G11</f>
        <v>caofr</v>
      </c>
      <c r="B12" s="126">
        <f t="shared" si="9"/>
        <v>1.1660694519804669</v>
      </c>
      <c r="C12" s="126">
        <f t="shared" si="0"/>
        <v>1.2257200217037441</v>
      </c>
      <c r="D12" s="126">
        <f t="shared" si="1"/>
        <v>1.2853705914270213</v>
      </c>
      <c r="E12" s="126">
        <f t="shared" si="2"/>
        <v>1.3450211611502985</v>
      </c>
      <c r="F12" s="126">
        <f t="shared" si="3"/>
        <v>1.4046717308735759</v>
      </c>
      <c r="G12" s="126">
        <f t="shared" si="4"/>
        <v>1.4643223005968531</v>
      </c>
      <c r="H12" s="126">
        <f t="shared" si="5"/>
        <v>1.5239728703201303</v>
      </c>
      <c r="I12" s="126">
        <f t="shared" si="6"/>
        <v>1.5836234400434077</v>
      </c>
      <c r="J12" s="126">
        <f t="shared" si="7"/>
        <v>1.6432740097666847</v>
      </c>
      <c r="K12" s="126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25">
      <c r="A13" s="127" t="str">
        <f>Sets!G12</f>
        <v>cagra</v>
      </c>
      <c r="B13" s="126">
        <f t="shared" si="9"/>
        <v>1.1660694519804669</v>
      </c>
      <c r="C13" s="126">
        <f t="shared" si="0"/>
        <v>1.2257200217037441</v>
      </c>
      <c r="D13" s="126">
        <f t="shared" si="1"/>
        <v>1.2853705914270213</v>
      </c>
      <c r="E13" s="126">
        <f t="shared" si="2"/>
        <v>1.3450211611502985</v>
      </c>
      <c r="F13" s="126">
        <f t="shared" si="3"/>
        <v>1.4046717308735759</v>
      </c>
      <c r="G13" s="126">
        <f t="shared" si="4"/>
        <v>1.4643223005968531</v>
      </c>
      <c r="H13" s="126">
        <f t="shared" si="5"/>
        <v>1.5239728703201303</v>
      </c>
      <c r="I13" s="126">
        <f t="shared" si="6"/>
        <v>1.5836234400434077</v>
      </c>
      <c r="J13" s="126">
        <f t="shared" si="7"/>
        <v>1.6432740097666847</v>
      </c>
      <c r="K13" s="126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25">
      <c r="A14" s="127" t="str">
        <f>Sets!G13</f>
        <v>caoil</v>
      </c>
      <c r="B14" s="126">
        <f t="shared" si="9"/>
        <v>1.1660694519804669</v>
      </c>
      <c r="C14" s="126">
        <f t="shared" si="0"/>
        <v>1.2257200217037441</v>
      </c>
      <c r="D14" s="126">
        <f t="shared" si="1"/>
        <v>1.2853705914270213</v>
      </c>
      <c r="E14" s="126">
        <f t="shared" si="2"/>
        <v>1.3450211611502985</v>
      </c>
      <c r="F14" s="126">
        <f t="shared" si="3"/>
        <v>1.4046717308735759</v>
      </c>
      <c r="G14" s="126">
        <f t="shared" si="4"/>
        <v>1.4643223005968531</v>
      </c>
      <c r="H14" s="126">
        <f t="shared" si="5"/>
        <v>1.5239728703201303</v>
      </c>
      <c r="I14" s="126">
        <f t="shared" si="6"/>
        <v>1.5836234400434077</v>
      </c>
      <c r="J14" s="126">
        <f t="shared" si="7"/>
        <v>1.6432740097666847</v>
      </c>
      <c r="K14" s="126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25">
      <c r="A15" s="127" t="str">
        <f>Sets!G14</f>
        <v>catub</v>
      </c>
      <c r="B15" s="126">
        <f t="shared" si="9"/>
        <v>1.1660694519804669</v>
      </c>
      <c r="C15" s="126">
        <f t="shared" si="0"/>
        <v>1.2257200217037441</v>
      </c>
      <c r="D15" s="126">
        <f t="shared" si="1"/>
        <v>1.2853705914270213</v>
      </c>
      <c r="E15" s="126">
        <f t="shared" si="2"/>
        <v>1.3450211611502985</v>
      </c>
      <c r="F15" s="126">
        <f t="shared" si="3"/>
        <v>1.4046717308735759</v>
      </c>
      <c r="G15" s="126">
        <f t="shared" si="4"/>
        <v>1.4643223005968531</v>
      </c>
      <c r="H15" s="126">
        <f t="shared" si="5"/>
        <v>1.5239728703201303</v>
      </c>
      <c r="I15" s="126">
        <f t="shared" si="6"/>
        <v>1.5836234400434077</v>
      </c>
      <c r="J15" s="126">
        <f t="shared" si="7"/>
        <v>1.6432740097666847</v>
      </c>
      <c r="K15" s="126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25">
      <c r="A16" s="127" t="str">
        <f>Sets!G15</f>
        <v>capul</v>
      </c>
      <c r="B16" s="126">
        <f t="shared" si="9"/>
        <v>1.1660694519804669</v>
      </c>
      <c r="C16" s="126">
        <f t="shared" si="0"/>
        <v>1.2257200217037441</v>
      </c>
      <c r="D16" s="126">
        <f t="shared" si="1"/>
        <v>1.2853705914270213</v>
      </c>
      <c r="E16" s="126">
        <f t="shared" si="2"/>
        <v>1.3450211611502985</v>
      </c>
      <c r="F16" s="126">
        <f t="shared" si="3"/>
        <v>1.4046717308735759</v>
      </c>
      <c r="G16" s="126">
        <f t="shared" si="4"/>
        <v>1.4643223005968531</v>
      </c>
      <c r="H16" s="126">
        <f t="shared" si="5"/>
        <v>1.5239728703201303</v>
      </c>
      <c r="I16" s="126">
        <f t="shared" si="6"/>
        <v>1.5836234400434077</v>
      </c>
      <c r="J16" s="126">
        <f t="shared" si="7"/>
        <v>1.6432740097666847</v>
      </c>
      <c r="K16" s="126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25">
      <c r="A17" s="127" t="str">
        <f>Sets!G16</f>
        <v>casug</v>
      </c>
      <c r="B17" s="126">
        <f t="shared" si="9"/>
        <v>1.1660694519804669</v>
      </c>
      <c r="C17" s="126">
        <f t="shared" si="0"/>
        <v>1.2257200217037441</v>
      </c>
      <c r="D17" s="126">
        <f t="shared" si="1"/>
        <v>1.2853705914270213</v>
      </c>
      <c r="E17" s="126">
        <f t="shared" si="2"/>
        <v>1.3450211611502985</v>
      </c>
      <c r="F17" s="126">
        <f t="shared" si="3"/>
        <v>1.4046717308735759</v>
      </c>
      <c r="G17" s="126">
        <f t="shared" si="4"/>
        <v>1.4643223005968531</v>
      </c>
      <c r="H17" s="126">
        <f t="shared" si="5"/>
        <v>1.5239728703201303</v>
      </c>
      <c r="I17" s="126">
        <f t="shared" si="6"/>
        <v>1.5836234400434077</v>
      </c>
      <c r="J17" s="126">
        <f t="shared" si="7"/>
        <v>1.6432740097666847</v>
      </c>
      <c r="K17" s="126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25">
      <c r="A18" s="127" t="str">
        <f>Sets!G17</f>
        <v>caoth</v>
      </c>
      <c r="B18" s="126">
        <f t="shared" si="9"/>
        <v>1.1660694519804669</v>
      </c>
      <c r="C18" s="126">
        <f t="shared" si="0"/>
        <v>1.2257200217037441</v>
      </c>
      <c r="D18" s="126">
        <f t="shared" si="1"/>
        <v>1.2853705914270213</v>
      </c>
      <c r="E18" s="126">
        <f t="shared" si="2"/>
        <v>1.3450211611502985</v>
      </c>
      <c r="F18" s="126">
        <f t="shared" si="3"/>
        <v>1.4046717308735759</v>
      </c>
      <c r="G18" s="126">
        <f t="shared" si="4"/>
        <v>1.4643223005968531</v>
      </c>
      <c r="H18" s="126">
        <f t="shared" si="5"/>
        <v>1.5239728703201303</v>
      </c>
      <c r="I18" s="126">
        <f t="shared" si="6"/>
        <v>1.5836234400434077</v>
      </c>
      <c r="J18" s="126">
        <f t="shared" si="7"/>
        <v>1.6432740097666847</v>
      </c>
      <c r="K18" s="126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25">
      <c r="A19" s="127" t="str">
        <f>Sets!G18</f>
        <v>clani</v>
      </c>
      <c r="B19" s="126">
        <f t="shared" si="9"/>
        <v>1.1660694519804669</v>
      </c>
      <c r="C19" s="126">
        <f t="shared" si="0"/>
        <v>1.2257200217037441</v>
      </c>
      <c r="D19" s="126">
        <f t="shared" si="1"/>
        <v>1.2853705914270213</v>
      </c>
      <c r="E19" s="126">
        <f t="shared" si="2"/>
        <v>1.3450211611502985</v>
      </c>
      <c r="F19" s="126">
        <f t="shared" si="3"/>
        <v>1.4046717308735759</v>
      </c>
      <c r="G19" s="126">
        <f t="shared" si="4"/>
        <v>1.4643223005968531</v>
      </c>
      <c r="H19" s="126">
        <f t="shared" si="5"/>
        <v>1.5239728703201303</v>
      </c>
      <c r="I19" s="126">
        <f t="shared" si="6"/>
        <v>1.5836234400434077</v>
      </c>
      <c r="J19" s="126">
        <f t="shared" si="7"/>
        <v>1.6432740097666847</v>
      </c>
      <c r="K19" s="126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25">
      <c r="A20" s="127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25">
      <c r="A21" s="127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25">
      <c r="A22" s="127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25">
      <c r="A23" s="127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25">
      <c r="A24" s="127" t="str">
        <f>Sets!G23</f>
        <v>ccoal-oth</v>
      </c>
      <c r="B24" s="135">
        <f>B23</f>
        <v>0.655842105263158</v>
      </c>
      <c r="C24" s="135">
        <f t="shared" ref="C24:K24" si="10">C23</f>
        <v>0.70110526315789479</v>
      </c>
      <c r="D24" s="135">
        <f t="shared" si="10"/>
        <v>0.74636842105263168</v>
      </c>
      <c r="E24" s="135">
        <f t="shared" si="10"/>
        <v>0.79163157894736846</v>
      </c>
      <c r="F24" s="135">
        <f t="shared" si="10"/>
        <v>0.83689473684210536</v>
      </c>
      <c r="G24" s="135">
        <f t="shared" si="10"/>
        <v>0.88215789473684214</v>
      </c>
      <c r="H24" s="135">
        <f t="shared" si="10"/>
        <v>0.92742105263157892</v>
      </c>
      <c r="I24" s="135">
        <f t="shared" si="10"/>
        <v>0.97268421052631582</v>
      </c>
      <c r="J24" s="135">
        <f t="shared" si="10"/>
        <v>1.0179473684210527</v>
      </c>
      <c r="K24" s="135">
        <f t="shared" si="10"/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25">
      <c r="A25" s="127" t="str">
        <f>Sets!G24</f>
        <v>ccoil</v>
      </c>
      <c r="B25" s="35">
        <f>VLOOKUP(VLOOKUP($A25,Demand_RawData!$AC$8:$AD$64,2,),Demand_RawData!$L$8:$Z$39,COLUMNS(Demand_RawData!$L$8:M$8),)</f>
        <v>0.655842105263158</v>
      </c>
      <c r="C25" s="35">
        <f>VLOOKUP(VLOOKUP($A25,Demand_RawData!$AC$8:$AD$64,2,),Demand_RawData!$L$8:$Z$39,COLUMNS(Demand_RawData!$L$8:N$8),)</f>
        <v>0.70110526315789479</v>
      </c>
      <c r="D25" s="35">
        <f>VLOOKUP(VLOOKUP($A25,Demand_RawData!$AC$8:$AD$64,2,),Demand_RawData!$L$8:$Z$39,COLUMNS(Demand_RawData!$L$8:O$8),)</f>
        <v>0.74636842105263168</v>
      </c>
      <c r="E25" s="35">
        <f>VLOOKUP(VLOOKUP($A25,Demand_RawData!$AC$8:$AD$64,2,),Demand_RawData!$L$8:$Z$39,COLUMNS(Demand_RawData!$L$8:P$8),)</f>
        <v>0.79163157894736846</v>
      </c>
      <c r="F25" s="35">
        <f>VLOOKUP(VLOOKUP($A25,Demand_RawData!$AC$8:$AD$64,2,),Demand_RawData!$L$8:$Z$39,COLUMNS(Demand_RawData!$L$8:Q$8),)</f>
        <v>0.83689473684210536</v>
      </c>
      <c r="G25" s="35">
        <f>VLOOKUP(VLOOKUP($A25,Demand_RawData!$AC$8:$AD$64,2,),Demand_RawData!$L$8:$Z$39,COLUMNS(Demand_RawData!$L$8:R$8),)</f>
        <v>0.88215789473684214</v>
      </c>
      <c r="H25" s="35">
        <f>VLOOKUP(VLOOKUP($A25,Demand_RawData!$AC$8:$AD$64,2,),Demand_RawData!$L$8:$Z$39,COLUMNS(Demand_RawData!$L$8:S$8),)</f>
        <v>0.92742105263157892</v>
      </c>
      <c r="I25" s="35">
        <f>VLOOKUP(VLOOKUP($A25,Demand_RawData!$AC$8:$AD$64,2,),Demand_RawData!$L$8:$Z$39,COLUMNS(Demand_RawData!$L$8:T$8),)</f>
        <v>0.97268421052631582</v>
      </c>
      <c r="J25" s="35">
        <f>VLOOKUP(VLOOKUP($A25,Demand_RawData!$AC$8:$AD$64,2,),Demand_RawData!$L$8:$Z$39,COLUMNS(Demand_RawData!$L$8:U$8),)</f>
        <v>1.0179473684210527</v>
      </c>
      <c r="K25" s="35">
        <f>VLOOKUP(VLOOKUP($A25,Demand_RawData!$AC$8:$AD$64,2,),Demand_RawData!$L$8:$AA$39,COLUMNS(Demand_RawData!$L$8:$AA$8),)</f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25">
      <c r="A26" s="127" t="str">
        <f>Sets!G25</f>
        <v>cngas</v>
      </c>
      <c r="B26" s="126">
        <f>B25</f>
        <v>0.655842105263158</v>
      </c>
      <c r="C26" s="126">
        <f t="shared" ref="C26:K26" si="11">C25</f>
        <v>0.70110526315789479</v>
      </c>
      <c r="D26" s="126">
        <f t="shared" si="11"/>
        <v>0.74636842105263168</v>
      </c>
      <c r="E26" s="126">
        <f t="shared" si="11"/>
        <v>0.79163157894736846</v>
      </c>
      <c r="F26" s="126">
        <f t="shared" si="11"/>
        <v>0.83689473684210536</v>
      </c>
      <c r="G26" s="126">
        <f t="shared" si="11"/>
        <v>0.88215789473684214</v>
      </c>
      <c r="H26" s="126">
        <f t="shared" si="11"/>
        <v>0.92742105263157892</v>
      </c>
      <c r="I26" s="126">
        <f t="shared" si="11"/>
        <v>0.97268421052631582</v>
      </c>
      <c r="J26" s="126">
        <f t="shared" si="11"/>
        <v>1.0179473684210527</v>
      </c>
      <c r="K26" s="126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25">
      <c r="A27" s="127" t="str">
        <f>Sets!G26</f>
        <v>cpgm</v>
      </c>
      <c r="B27" s="126">
        <f>B28</f>
        <v>0.655842105263158</v>
      </c>
      <c r="C27" s="126">
        <f t="shared" ref="C27:K27" si="12">C28</f>
        <v>0.70110526315789479</v>
      </c>
      <c r="D27" s="126">
        <f t="shared" si="12"/>
        <v>0.74636842105263168</v>
      </c>
      <c r="E27" s="126">
        <f t="shared" si="12"/>
        <v>0.79163157894736846</v>
      </c>
      <c r="F27" s="126">
        <f t="shared" si="12"/>
        <v>0.83689473684210536</v>
      </c>
      <c r="G27" s="126">
        <f t="shared" si="12"/>
        <v>0.88215789473684214</v>
      </c>
      <c r="H27" s="126">
        <f t="shared" si="12"/>
        <v>0.92742105263157892</v>
      </c>
      <c r="I27" s="126">
        <f t="shared" si="12"/>
        <v>0.97268421052631582</v>
      </c>
      <c r="J27" s="126">
        <f t="shared" si="12"/>
        <v>1.0179473684210527</v>
      </c>
      <c r="K27" s="126">
        <f t="shared" si="12"/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25">
      <c r="A28" s="127" t="str">
        <f>Sets!G27</f>
        <v>cmore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25">
      <c r="A29" s="127" t="str">
        <f>Sets!G28</f>
        <v>cmine</v>
      </c>
      <c r="B29" s="35">
        <f>VLOOKUP(VLOOKUP($A29,Demand_RawData!$AC$8:$AD$64,2,),Demand_RawData!$L$8:$Z$39,COLUMNS(Demand_RawData!$L$8:M$8),)</f>
        <v>0.655842105263158</v>
      </c>
      <c r="C29" s="35">
        <f>VLOOKUP(VLOOKUP($A29,Demand_RawData!$AC$8:$AD$64,2,),Demand_RawData!$L$8:$Z$39,COLUMNS(Demand_RawData!$L$8:N$8),)</f>
        <v>0.70110526315789479</v>
      </c>
      <c r="D29" s="35">
        <f>VLOOKUP(VLOOKUP($A29,Demand_RawData!$AC$8:$AD$64,2,),Demand_RawData!$L$8:$Z$39,COLUMNS(Demand_RawData!$L$8:O$8),)</f>
        <v>0.74636842105263168</v>
      </c>
      <c r="E29" s="35">
        <f>VLOOKUP(VLOOKUP($A29,Demand_RawData!$AC$8:$AD$64,2,),Demand_RawData!$L$8:$Z$39,COLUMNS(Demand_RawData!$L$8:P$8),)</f>
        <v>0.79163157894736846</v>
      </c>
      <c r="F29" s="35">
        <f>VLOOKUP(VLOOKUP($A29,Demand_RawData!$AC$8:$AD$64,2,),Demand_RawData!$L$8:$Z$39,COLUMNS(Demand_RawData!$L$8:Q$8),)</f>
        <v>0.83689473684210536</v>
      </c>
      <c r="G29" s="35">
        <f>VLOOKUP(VLOOKUP($A29,Demand_RawData!$AC$8:$AD$64,2,),Demand_RawData!$L$8:$Z$39,COLUMNS(Demand_RawData!$L$8:R$8),)</f>
        <v>0.88215789473684214</v>
      </c>
      <c r="H29" s="35">
        <f>VLOOKUP(VLOOKUP($A29,Demand_RawData!$AC$8:$AD$64,2,),Demand_RawData!$L$8:$Z$39,COLUMNS(Demand_RawData!$L$8:S$8),)</f>
        <v>0.92742105263157892</v>
      </c>
      <c r="I29" s="35">
        <f>VLOOKUP(VLOOKUP($A29,Demand_RawData!$AC$8:$AD$64,2,),Demand_RawData!$L$8:$Z$39,COLUMNS(Demand_RawData!$L$8:T$8),)</f>
        <v>0.97268421052631582</v>
      </c>
      <c r="J29" s="35">
        <f>VLOOKUP(VLOOKUP($A29,Demand_RawData!$AC$8:$AD$64,2,),Demand_RawData!$L$8:$Z$39,COLUMNS(Demand_RawData!$L$8:U$8),)</f>
        <v>1.0179473684210527</v>
      </c>
      <c r="K29" s="35">
        <f>VLOOKUP(VLOOKUP($A29,Demand_RawData!$AC$8:$AD$64,2,),Demand_RawData!$L$8:$AA$39,COLUMNS(Demand_RawData!$L$8:$AA$8),)</f>
        <v>1.0632105263157896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25">
      <c r="A30" s="127" t="str">
        <f>Sets!G29</f>
        <v>cmeat</v>
      </c>
      <c r="B30" s="35">
        <f>VLOOKUP(VLOOKUP($A30,Demand_RawData!$AC$8:$AD$64,2,),Demand_RawData!$L$8:$Z$39,COLUMNS(Demand_RawData!$L$8:M$8),)</f>
        <v>1.1333448182311447</v>
      </c>
      <c r="C30" s="35">
        <f>VLOOKUP(VLOOKUP($A30,Demand_RawData!$AC$8:$AD$64,2,),Demand_RawData!$L$8:$Z$39,COLUMNS(Demand_RawData!$L$8:N$8),)</f>
        <v>1.0428130765056971</v>
      </c>
      <c r="D30" s="35">
        <f>VLOOKUP(VLOOKUP($A30,Demand_RawData!$AC$8:$AD$64,2,),Demand_RawData!$L$8:$Z$39,COLUMNS(Demand_RawData!$L$8:O$8),)</f>
        <v>0.95228133478024946</v>
      </c>
      <c r="E30" s="35">
        <f>VLOOKUP(VLOOKUP($A30,Demand_RawData!$AC$8:$AD$64,2,),Demand_RawData!$L$8:$Z$39,COLUMNS(Demand_RawData!$L$8:P$8),)</f>
        <v>0.86174959305480181</v>
      </c>
      <c r="F30" s="35">
        <f>VLOOKUP(VLOOKUP($A30,Demand_RawData!$AC$8:$AD$64,2,),Demand_RawData!$L$8:$Z$39,COLUMNS(Demand_RawData!$L$8:Q$8),)</f>
        <v>0.77121785132935428</v>
      </c>
      <c r="G30" s="35">
        <f>VLOOKUP(VLOOKUP($A30,Demand_RawData!$AC$8:$AD$64,2,),Demand_RawData!$L$8:$Z$39,COLUMNS(Demand_RawData!$L$8:R$8),)</f>
        <v>0.68068610960390663</v>
      </c>
      <c r="H30" s="35">
        <f>VLOOKUP(VLOOKUP($A30,Demand_RawData!$AC$8:$AD$64,2,),Demand_RawData!$L$8:$Z$39,COLUMNS(Demand_RawData!$L$8:S$8),)</f>
        <v>0.59015436787845899</v>
      </c>
      <c r="I30" s="35">
        <f>VLOOKUP(VLOOKUP($A30,Demand_RawData!$AC$8:$AD$64,2,),Demand_RawData!$L$8:$Z$39,COLUMNS(Demand_RawData!$L$8:T$8),)</f>
        <v>0.49962262615301145</v>
      </c>
      <c r="J30" s="35">
        <f>VLOOKUP(VLOOKUP($A30,Demand_RawData!$AC$8:$AD$64,2,),Demand_RawData!$L$8:$Z$39,COLUMNS(Demand_RawData!$L$8:U$8),)</f>
        <v>0.40909088442756381</v>
      </c>
      <c r="K30" s="35">
        <f>VLOOKUP(VLOOKUP($A30,Demand_RawData!$AC$8:$AD$64,2,),Demand_RawData!$L$8:$AA$39,COLUMNS(Demand_RawData!$L$8:$AA$8),)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25">
      <c r="A31" s="127" t="str">
        <f>Sets!G30</f>
        <v>cpfis</v>
      </c>
      <c r="B31" s="126">
        <f>B30</f>
        <v>1.1333448182311447</v>
      </c>
      <c r="C31" s="126">
        <f t="shared" ref="C31:C42" si="13">C30</f>
        <v>1.0428130765056971</v>
      </c>
      <c r="D31" s="126">
        <f t="shared" ref="D31:D42" si="14">D30</f>
        <v>0.95228133478024946</v>
      </c>
      <c r="E31" s="126">
        <f t="shared" ref="E31:E42" si="15">E30</f>
        <v>0.86174959305480181</v>
      </c>
      <c r="F31" s="126">
        <f t="shared" ref="F31:F42" si="16">F30</f>
        <v>0.77121785132935428</v>
      </c>
      <c r="G31" s="126">
        <f t="shared" ref="G31:G42" si="17">G30</f>
        <v>0.68068610960390663</v>
      </c>
      <c r="H31" s="126">
        <f t="shared" ref="H31:H42" si="18">H30</f>
        <v>0.59015436787845899</v>
      </c>
      <c r="I31" s="126">
        <f t="shared" ref="I31:I42" si="19">I30</f>
        <v>0.49962262615301145</v>
      </c>
      <c r="J31" s="126">
        <f t="shared" ref="J31:J42" si="20">J30</f>
        <v>0.40909088442756381</v>
      </c>
      <c r="K31" s="126">
        <f t="shared" ref="K31:K42" si="21">K30</f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25">
      <c r="A32" s="127" t="str">
        <f>Sets!G31</f>
        <v>cvege</v>
      </c>
      <c r="B32" s="126">
        <f t="shared" ref="B32:B42" si="22">B31</f>
        <v>1.1333448182311447</v>
      </c>
      <c r="C32" s="126">
        <f t="shared" si="13"/>
        <v>1.0428130765056971</v>
      </c>
      <c r="D32" s="126">
        <f t="shared" si="14"/>
        <v>0.95228133478024946</v>
      </c>
      <c r="E32" s="126">
        <f t="shared" si="15"/>
        <v>0.86174959305480181</v>
      </c>
      <c r="F32" s="126">
        <f t="shared" si="16"/>
        <v>0.77121785132935428</v>
      </c>
      <c r="G32" s="126">
        <f t="shared" si="17"/>
        <v>0.68068610960390663</v>
      </c>
      <c r="H32" s="126">
        <f t="shared" si="18"/>
        <v>0.59015436787845899</v>
      </c>
      <c r="I32" s="126">
        <f t="shared" si="19"/>
        <v>0.49962262615301145</v>
      </c>
      <c r="J32" s="126">
        <f t="shared" si="20"/>
        <v>0.40909088442756381</v>
      </c>
      <c r="K32" s="126">
        <f t="shared" si="21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25">
      <c r="A33" s="127" t="str">
        <f>Sets!G32</f>
        <v>cfats</v>
      </c>
      <c r="B33" s="126">
        <f t="shared" si="22"/>
        <v>1.1333448182311447</v>
      </c>
      <c r="C33" s="126">
        <f t="shared" si="13"/>
        <v>1.0428130765056971</v>
      </c>
      <c r="D33" s="126">
        <f t="shared" si="14"/>
        <v>0.95228133478024946</v>
      </c>
      <c r="E33" s="126">
        <f t="shared" si="15"/>
        <v>0.86174959305480181</v>
      </c>
      <c r="F33" s="126">
        <f t="shared" si="16"/>
        <v>0.77121785132935428</v>
      </c>
      <c r="G33" s="126">
        <f t="shared" si="17"/>
        <v>0.68068610960390663</v>
      </c>
      <c r="H33" s="126">
        <f t="shared" si="18"/>
        <v>0.59015436787845899</v>
      </c>
      <c r="I33" s="126">
        <f t="shared" si="19"/>
        <v>0.49962262615301145</v>
      </c>
      <c r="J33" s="126">
        <f t="shared" si="20"/>
        <v>0.40909088442756381</v>
      </c>
      <c r="K33" s="126">
        <f t="shared" si="21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25">
      <c r="A34" s="127" t="str">
        <f>Sets!G33</f>
        <v>cdair</v>
      </c>
      <c r="B34" s="126">
        <f t="shared" si="22"/>
        <v>1.1333448182311447</v>
      </c>
      <c r="C34" s="126">
        <f t="shared" si="13"/>
        <v>1.0428130765056971</v>
      </c>
      <c r="D34" s="126">
        <f t="shared" si="14"/>
        <v>0.95228133478024946</v>
      </c>
      <c r="E34" s="126">
        <f t="shared" si="15"/>
        <v>0.86174959305480181</v>
      </c>
      <c r="F34" s="126">
        <f t="shared" si="16"/>
        <v>0.77121785132935428</v>
      </c>
      <c r="G34" s="126">
        <f t="shared" si="17"/>
        <v>0.68068610960390663</v>
      </c>
      <c r="H34" s="126">
        <f t="shared" si="18"/>
        <v>0.59015436787845899</v>
      </c>
      <c r="I34" s="126">
        <f t="shared" si="19"/>
        <v>0.49962262615301145</v>
      </c>
      <c r="J34" s="126">
        <f t="shared" si="20"/>
        <v>0.40909088442756381</v>
      </c>
      <c r="K34" s="126">
        <f t="shared" si="21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25">
      <c r="A35" s="127" t="str">
        <f>Sets!G34</f>
        <v>cgrai</v>
      </c>
      <c r="B35" s="126">
        <f t="shared" si="22"/>
        <v>1.1333448182311447</v>
      </c>
      <c r="C35" s="126">
        <f t="shared" si="13"/>
        <v>1.0428130765056971</v>
      </c>
      <c r="D35" s="126">
        <f t="shared" si="14"/>
        <v>0.95228133478024946</v>
      </c>
      <c r="E35" s="126">
        <f t="shared" si="15"/>
        <v>0.86174959305480181</v>
      </c>
      <c r="F35" s="126">
        <f t="shared" si="16"/>
        <v>0.77121785132935428</v>
      </c>
      <c r="G35" s="126">
        <f t="shared" si="17"/>
        <v>0.68068610960390663</v>
      </c>
      <c r="H35" s="126">
        <f t="shared" si="18"/>
        <v>0.59015436787845899</v>
      </c>
      <c r="I35" s="126">
        <f t="shared" si="19"/>
        <v>0.49962262615301145</v>
      </c>
      <c r="J35" s="126">
        <f t="shared" si="20"/>
        <v>0.40909088442756381</v>
      </c>
      <c r="K35" s="126">
        <f t="shared" si="21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25">
      <c r="A36" s="127" t="str">
        <f>Sets!G35</f>
        <v>cstar</v>
      </c>
      <c r="B36" s="126">
        <f t="shared" si="22"/>
        <v>1.1333448182311447</v>
      </c>
      <c r="C36" s="126">
        <f t="shared" si="13"/>
        <v>1.0428130765056971</v>
      </c>
      <c r="D36" s="126">
        <f t="shared" si="14"/>
        <v>0.95228133478024946</v>
      </c>
      <c r="E36" s="126">
        <f t="shared" si="15"/>
        <v>0.86174959305480181</v>
      </c>
      <c r="F36" s="126">
        <f t="shared" si="16"/>
        <v>0.77121785132935428</v>
      </c>
      <c r="G36" s="126">
        <f t="shared" si="17"/>
        <v>0.68068610960390663</v>
      </c>
      <c r="H36" s="126">
        <f t="shared" si="18"/>
        <v>0.59015436787845899</v>
      </c>
      <c r="I36" s="126">
        <f t="shared" si="19"/>
        <v>0.49962262615301145</v>
      </c>
      <c r="J36" s="126">
        <f t="shared" si="20"/>
        <v>0.40909088442756381</v>
      </c>
      <c r="K36" s="126">
        <f t="shared" si="21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25">
      <c r="A37" s="127" t="str">
        <f>Sets!G36</f>
        <v>cafee</v>
      </c>
      <c r="B37" s="126">
        <f t="shared" si="22"/>
        <v>1.1333448182311447</v>
      </c>
      <c r="C37" s="126">
        <f t="shared" si="13"/>
        <v>1.0428130765056971</v>
      </c>
      <c r="D37" s="126">
        <f t="shared" si="14"/>
        <v>0.95228133478024946</v>
      </c>
      <c r="E37" s="126">
        <f t="shared" si="15"/>
        <v>0.86174959305480181</v>
      </c>
      <c r="F37" s="126">
        <f t="shared" si="16"/>
        <v>0.77121785132935428</v>
      </c>
      <c r="G37" s="126">
        <f t="shared" si="17"/>
        <v>0.68068610960390663</v>
      </c>
      <c r="H37" s="126">
        <f t="shared" si="18"/>
        <v>0.59015436787845899</v>
      </c>
      <c r="I37" s="126">
        <f t="shared" si="19"/>
        <v>0.49962262615301145</v>
      </c>
      <c r="J37" s="126">
        <f t="shared" si="20"/>
        <v>0.40909088442756381</v>
      </c>
      <c r="K37" s="126">
        <f t="shared" si="21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25">
      <c r="A38" s="127" t="str">
        <f>Sets!G37</f>
        <v>cbake</v>
      </c>
      <c r="B38" s="126">
        <f t="shared" si="22"/>
        <v>1.1333448182311447</v>
      </c>
      <c r="C38" s="126">
        <f t="shared" si="13"/>
        <v>1.0428130765056971</v>
      </c>
      <c r="D38" s="126">
        <f t="shared" si="14"/>
        <v>0.95228133478024946</v>
      </c>
      <c r="E38" s="126">
        <f t="shared" si="15"/>
        <v>0.86174959305480181</v>
      </c>
      <c r="F38" s="126">
        <f t="shared" si="16"/>
        <v>0.77121785132935428</v>
      </c>
      <c r="G38" s="126">
        <f t="shared" si="17"/>
        <v>0.68068610960390663</v>
      </c>
      <c r="H38" s="126">
        <f t="shared" si="18"/>
        <v>0.59015436787845899</v>
      </c>
      <c r="I38" s="126">
        <f t="shared" si="19"/>
        <v>0.49962262615301145</v>
      </c>
      <c r="J38" s="126">
        <f t="shared" si="20"/>
        <v>0.40909088442756381</v>
      </c>
      <c r="K38" s="126">
        <f t="shared" si="21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25">
      <c r="A39" s="127" t="str">
        <f>Sets!G38</f>
        <v>csuga</v>
      </c>
      <c r="B39" s="126">
        <f t="shared" si="22"/>
        <v>1.1333448182311447</v>
      </c>
      <c r="C39" s="126">
        <f t="shared" si="13"/>
        <v>1.0428130765056971</v>
      </c>
      <c r="D39" s="126">
        <f t="shared" si="14"/>
        <v>0.95228133478024946</v>
      </c>
      <c r="E39" s="126">
        <f t="shared" si="15"/>
        <v>0.86174959305480181</v>
      </c>
      <c r="F39" s="126">
        <f t="shared" si="16"/>
        <v>0.77121785132935428</v>
      </c>
      <c r="G39" s="126">
        <f t="shared" si="17"/>
        <v>0.68068610960390663</v>
      </c>
      <c r="H39" s="126">
        <f t="shared" si="18"/>
        <v>0.59015436787845899</v>
      </c>
      <c r="I39" s="126">
        <f t="shared" si="19"/>
        <v>0.49962262615301145</v>
      </c>
      <c r="J39" s="126">
        <f t="shared" si="20"/>
        <v>0.40909088442756381</v>
      </c>
      <c r="K39" s="126">
        <f t="shared" si="21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25">
      <c r="A40" s="127" t="str">
        <f>Sets!G39</f>
        <v>cconf</v>
      </c>
      <c r="B40" s="126">
        <f t="shared" si="22"/>
        <v>1.1333448182311447</v>
      </c>
      <c r="C40" s="126">
        <f t="shared" si="13"/>
        <v>1.0428130765056971</v>
      </c>
      <c r="D40" s="126">
        <f t="shared" si="14"/>
        <v>0.95228133478024946</v>
      </c>
      <c r="E40" s="126">
        <f t="shared" si="15"/>
        <v>0.86174959305480181</v>
      </c>
      <c r="F40" s="126">
        <f t="shared" si="16"/>
        <v>0.77121785132935428</v>
      </c>
      <c r="G40" s="126">
        <f t="shared" si="17"/>
        <v>0.68068610960390663</v>
      </c>
      <c r="H40" s="126">
        <f t="shared" si="18"/>
        <v>0.59015436787845899</v>
      </c>
      <c r="I40" s="126">
        <f t="shared" si="19"/>
        <v>0.49962262615301145</v>
      </c>
      <c r="J40" s="126">
        <f t="shared" si="20"/>
        <v>0.40909088442756381</v>
      </c>
      <c r="K40" s="126">
        <f t="shared" si="21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25">
      <c r="A41" s="127" t="str">
        <f>Sets!G40</f>
        <v>cpast</v>
      </c>
      <c r="B41" s="126">
        <f t="shared" si="22"/>
        <v>1.1333448182311447</v>
      </c>
      <c r="C41" s="126">
        <f t="shared" si="13"/>
        <v>1.0428130765056971</v>
      </c>
      <c r="D41" s="126">
        <f t="shared" si="14"/>
        <v>0.95228133478024946</v>
      </c>
      <c r="E41" s="126">
        <f t="shared" si="15"/>
        <v>0.86174959305480181</v>
      </c>
      <c r="F41" s="126">
        <f t="shared" si="16"/>
        <v>0.77121785132935428</v>
      </c>
      <c r="G41" s="126">
        <f t="shared" si="17"/>
        <v>0.68068610960390663</v>
      </c>
      <c r="H41" s="126">
        <f t="shared" si="18"/>
        <v>0.59015436787845899</v>
      </c>
      <c r="I41" s="126">
        <f t="shared" si="19"/>
        <v>0.49962262615301145</v>
      </c>
      <c r="J41" s="126">
        <f t="shared" si="20"/>
        <v>0.40909088442756381</v>
      </c>
      <c r="K41" s="126">
        <f t="shared" si="21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25">
      <c r="A42" s="127" t="str">
        <f>Sets!G41</f>
        <v>cofoo</v>
      </c>
      <c r="B42" s="126">
        <f t="shared" si="22"/>
        <v>1.1333448182311447</v>
      </c>
      <c r="C42" s="126">
        <f t="shared" si="13"/>
        <v>1.0428130765056971</v>
      </c>
      <c r="D42" s="126">
        <f t="shared" si="14"/>
        <v>0.95228133478024946</v>
      </c>
      <c r="E42" s="126">
        <f t="shared" si="15"/>
        <v>0.86174959305480181</v>
      </c>
      <c r="F42" s="126">
        <f t="shared" si="16"/>
        <v>0.77121785132935428</v>
      </c>
      <c r="G42" s="126">
        <f t="shared" si="17"/>
        <v>0.68068610960390663</v>
      </c>
      <c r="H42" s="126">
        <f t="shared" si="18"/>
        <v>0.59015436787845899</v>
      </c>
      <c r="I42" s="126">
        <f t="shared" si="19"/>
        <v>0.49962262615301145</v>
      </c>
      <c r="J42" s="126">
        <f t="shared" si="20"/>
        <v>0.40909088442756381</v>
      </c>
      <c r="K42" s="126">
        <f t="shared" si="21"/>
        <v>0.31855914270211599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25">
      <c r="A43" s="127" t="str">
        <f>Sets!G42</f>
        <v>cbevt</v>
      </c>
      <c r="B43" s="35">
        <f>VLOOKUP(VLOOKUP($A43,Demand_RawData!$AC$8:$AD$64,2,),Demand_RawData!$L$8:$Z$39,COLUMNS(Demand_RawData!$L$8:M$8),)</f>
        <v>1.383757460661964</v>
      </c>
      <c r="C43" s="35">
        <f>VLOOKUP(VLOOKUP($A43,Demand_RawData!$AC$8:$AD$64,2,),Demand_RawData!$L$8:$Z$39,COLUMNS(Demand_RawData!$L$8:N$8),)</f>
        <v>1.3058214867064568</v>
      </c>
      <c r="D43" s="35">
        <f>VLOOKUP(VLOOKUP($A43,Demand_RawData!$AC$8:$AD$64,2,),Demand_RawData!$L$8:$Z$39,COLUMNS(Demand_RawData!$L$8:O$8),)</f>
        <v>1.2278855127509494</v>
      </c>
      <c r="E43" s="35">
        <f>VLOOKUP(VLOOKUP($A43,Demand_RawData!$AC$8:$AD$64,2,),Demand_RawData!$L$8:$Z$39,COLUMNS(Demand_RawData!$L$8:P$8),)</f>
        <v>1.1499495387954421</v>
      </c>
      <c r="F43" s="35">
        <f>VLOOKUP(VLOOKUP($A43,Demand_RawData!$AC$8:$AD$64,2,),Demand_RawData!$L$8:$Z$39,COLUMNS(Demand_RawData!$L$8:Q$8),)</f>
        <v>1.0720135648399347</v>
      </c>
      <c r="G43" s="35">
        <f>VLOOKUP(VLOOKUP($A43,Demand_RawData!$AC$8:$AD$64,2,),Demand_RawData!$L$8:$Z$39,COLUMNS(Demand_RawData!$L$8:R$8),)</f>
        <v>0.99407759088442749</v>
      </c>
      <c r="H43" s="35">
        <f>VLOOKUP(VLOOKUP($A43,Demand_RawData!$AC$8:$AD$64,2,),Demand_RawData!$L$8:$Z$39,COLUMNS(Demand_RawData!$L$8:S$8),)</f>
        <v>0.91614161692892004</v>
      </c>
      <c r="I43" s="35">
        <f>VLOOKUP(VLOOKUP($A43,Demand_RawData!$AC$8:$AD$64,2,),Demand_RawData!$L$8:$Z$39,COLUMNS(Demand_RawData!$L$8:T$8),)</f>
        <v>0.83820564297341282</v>
      </c>
      <c r="J43" s="35">
        <f>VLOOKUP(VLOOKUP($A43,Demand_RawData!$AC$8:$AD$64,2,),Demand_RawData!$L$8:$Z$39,COLUMNS(Demand_RawData!$L$8:U$8),)</f>
        <v>0.76026966901790549</v>
      </c>
      <c r="K43" s="35">
        <f>VLOOKUP(VLOOKUP($A43,Demand_RawData!$AC$8:$AD$64,2,),Demand_RawData!$L$8:$AA$39,COLUMNS(Demand_RawData!$L$8:$AA$8),)</f>
        <v>0.68233369506239794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25">
      <c r="A44" s="127" t="str">
        <f>Sets!G43</f>
        <v>ctext</v>
      </c>
      <c r="B44" s="35">
        <f>VLOOKUP(VLOOKUP($A44,Demand_RawData!$AC$8:$AD$64,2,),Demand_RawData!$L$8:$Z$39,COLUMNS(Demand_RawData!$L$8:M$8),)</f>
        <v>1.4062007596310366</v>
      </c>
      <c r="C44" s="35">
        <f>VLOOKUP(VLOOKUP($A44,Demand_RawData!$AC$8:$AD$64,2,),Demand_RawData!$L$8:$Z$39,COLUMNS(Demand_RawData!$L$8:N$8),)</f>
        <v>1.369378187737385</v>
      </c>
      <c r="D44" s="35">
        <f>VLOOKUP(VLOOKUP($A44,Demand_RawData!$AC$8:$AD$64,2,),Demand_RawData!$L$8:$Z$39,COLUMNS(Demand_RawData!$L$8:O$8),)</f>
        <v>1.3325556158437333</v>
      </c>
      <c r="E44" s="35">
        <f>VLOOKUP(VLOOKUP($A44,Demand_RawData!$AC$8:$AD$64,2,),Demand_RawData!$L$8:$Z$39,COLUMNS(Demand_RawData!$L$8:P$8),)</f>
        <v>1.2957330439500816</v>
      </c>
      <c r="F44" s="35">
        <f>VLOOKUP(VLOOKUP($A44,Demand_RawData!$AC$8:$AD$64,2,),Demand_RawData!$L$8:$Z$39,COLUMNS(Demand_RawData!$L$8:Q$8),)</f>
        <v>1.2589104720564299</v>
      </c>
      <c r="G44" s="35">
        <f>VLOOKUP(VLOOKUP($A44,Demand_RawData!$AC$8:$AD$64,2,),Demand_RawData!$L$8:$Z$39,COLUMNS(Demand_RawData!$L$8:R$8),)</f>
        <v>1.2220879001627782</v>
      </c>
      <c r="H44" s="35">
        <f>VLOOKUP(VLOOKUP($A44,Demand_RawData!$AC$8:$AD$64,2,),Demand_RawData!$L$8:$Z$39,COLUMNS(Demand_RawData!$L$8:S$8),)</f>
        <v>1.1852653282691266</v>
      </c>
      <c r="I44" s="35">
        <f>VLOOKUP(VLOOKUP($A44,Demand_RawData!$AC$8:$AD$64,2,),Demand_RawData!$L$8:$Z$39,COLUMNS(Demand_RawData!$L$8:T$8),)</f>
        <v>1.1484427563754749</v>
      </c>
      <c r="J44" s="35">
        <f>VLOOKUP(VLOOKUP($A44,Demand_RawData!$AC$8:$AD$64,2,),Demand_RawData!$L$8:$Z$39,COLUMNS(Demand_RawData!$L$8:U$8),)</f>
        <v>1.1116201844818234</v>
      </c>
      <c r="K44" s="35">
        <f>VLOOKUP(VLOOKUP($A44,Demand_RawData!$AC$8:$AD$64,2,),Demand_RawData!$L$8:$AA$39,COLUMNS(Demand_RawData!$L$8:$AA$8),)</f>
        <v>1.0747976125881717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25">
      <c r="A45" s="127" t="str">
        <f>Sets!G44</f>
        <v>cclth</v>
      </c>
      <c r="B45" s="35">
        <f>VLOOKUP(VLOOKUP($A45,Demand_RawData!$AC$8:$AD$64,2,),Demand_RawData!$L$8:$Z$39,COLUMNS(Demand_RawData!$L$8:M$8),)</f>
        <v>1.2438290830168204</v>
      </c>
      <c r="C45" s="35">
        <f>VLOOKUP(VLOOKUP($A45,Demand_RawData!$AC$8:$AD$64,2,),Demand_RawData!$L$8:$Z$39,COLUMNS(Demand_RawData!$L$8:N$8),)</f>
        <v>1.1929077590884427</v>
      </c>
      <c r="D45" s="35">
        <f>VLOOKUP(VLOOKUP($A45,Demand_RawData!$AC$8:$AD$64,2,),Demand_RawData!$L$8:$Z$39,COLUMNS(Demand_RawData!$L$8:O$8),)</f>
        <v>1.141986435160065</v>
      </c>
      <c r="E45" s="35">
        <f>VLOOKUP(VLOOKUP($A45,Demand_RawData!$AC$8:$AD$64,2,),Demand_RawData!$L$8:$Z$39,COLUMNS(Demand_RawData!$L$8:P$8),)</f>
        <v>1.0910651112316874</v>
      </c>
      <c r="F45" s="35">
        <f>VLOOKUP(VLOOKUP($A45,Demand_RawData!$AC$8:$AD$64,2,),Demand_RawData!$L$8:$Z$39,COLUMNS(Demand_RawData!$L$8:Q$8),)</f>
        <v>1.0401437873033097</v>
      </c>
      <c r="G45" s="35">
        <f>VLOOKUP(VLOOKUP($A45,Demand_RawData!$AC$8:$AD$64,2,),Demand_RawData!$L$8:$Z$39,COLUMNS(Demand_RawData!$L$8:R$8),)</f>
        <v>0.98922246337493225</v>
      </c>
      <c r="H45" s="35">
        <f>VLOOKUP(VLOOKUP($A45,Demand_RawData!$AC$8:$AD$64,2,),Demand_RawData!$L$8:$Z$39,COLUMNS(Demand_RawData!$L$8:S$8),)</f>
        <v>0.93830113944655458</v>
      </c>
      <c r="I45" s="35">
        <f>VLOOKUP(VLOOKUP($A45,Demand_RawData!$AC$8:$AD$64,2,),Demand_RawData!$L$8:$Z$39,COLUMNS(Demand_RawData!$L$8:T$8),)</f>
        <v>0.88737981551817691</v>
      </c>
      <c r="J45" s="35">
        <f>VLOOKUP(VLOOKUP($A45,Demand_RawData!$AC$8:$AD$64,2,),Demand_RawData!$L$8:$Z$39,COLUMNS(Demand_RawData!$L$8:U$8),)</f>
        <v>0.83645849158979924</v>
      </c>
      <c r="K45" s="35">
        <f>VLOOKUP(VLOOKUP($A45,Demand_RawData!$AC$8:$AD$64,2,),Demand_RawData!$L$8:$AA$39,COLUMNS(Demand_RawData!$L$8:$AA$8),)</f>
        <v>0.78553716766142156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25">
      <c r="A46" s="127" t="str">
        <f>Sets!G45</f>
        <v>cleat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25">
      <c r="A47" s="127" t="str">
        <f>Sets!G46</f>
        <v>cfoot</v>
      </c>
      <c r="B47" s="35">
        <f>VLOOKUP(VLOOKUP($A47,Demand_RawData!$AC$8:$AD$64,2,),Demand_RawData!$L$8:$Z$39,COLUMNS(Demand_RawData!$L$8:M$8),)</f>
        <v>0.82405290287574606</v>
      </c>
      <c r="C47" s="35">
        <f>VLOOKUP(VLOOKUP($A47,Demand_RawData!$AC$8:$AD$64,2,),Demand_RawData!$L$8:$Z$39,COLUMNS(Demand_RawData!$L$8:N$8),)</f>
        <v>0.84105236028214869</v>
      </c>
      <c r="D47" s="35">
        <f>VLOOKUP(VLOOKUP($A47,Demand_RawData!$AC$8:$AD$64,2,),Demand_RawData!$L$8:$Z$39,COLUMNS(Demand_RawData!$L$8:O$8),)</f>
        <v>0.85805181768855132</v>
      </c>
      <c r="E47" s="35">
        <f>VLOOKUP(VLOOKUP($A47,Demand_RawData!$AC$8:$AD$64,2,),Demand_RawData!$L$8:$Z$39,COLUMNS(Demand_RawData!$L$8:P$8),)</f>
        <v>0.87505127509495395</v>
      </c>
      <c r="F47" s="35">
        <f>VLOOKUP(VLOOKUP($A47,Demand_RawData!$AC$8:$AD$64,2,),Demand_RawData!$L$8:$Z$39,COLUMNS(Demand_RawData!$L$8:Q$8),)</f>
        <v>0.89205073250135658</v>
      </c>
      <c r="G47" s="35">
        <f>VLOOKUP(VLOOKUP($A47,Demand_RawData!$AC$8:$AD$64,2,),Demand_RawData!$L$8:$Z$39,COLUMNS(Demand_RawData!$L$8:R$8),)</f>
        <v>0.90905018990775921</v>
      </c>
      <c r="H47" s="35">
        <f>VLOOKUP(VLOOKUP($A47,Demand_RawData!$AC$8:$AD$64,2,),Demand_RawData!$L$8:$Z$39,COLUMNS(Demand_RawData!$L$8:S$8),)</f>
        <v>0.92604964731416173</v>
      </c>
      <c r="I47" s="35">
        <f>VLOOKUP(VLOOKUP($A47,Demand_RawData!$AC$8:$AD$64,2,),Demand_RawData!$L$8:$Z$39,COLUMNS(Demand_RawData!$L$8:T$8),)</f>
        <v>0.94304910472056436</v>
      </c>
      <c r="J47" s="35">
        <f>VLOOKUP(VLOOKUP($A47,Demand_RawData!$AC$8:$AD$64,2,),Demand_RawData!$L$8:$Z$39,COLUMNS(Demand_RawData!$L$8:U$8),)</f>
        <v>0.96004856212696699</v>
      </c>
      <c r="K47" s="35">
        <f>VLOOKUP(VLOOKUP($A47,Demand_RawData!$AC$8:$AD$64,2,),Demand_RawData!$L$8:$AA$39,COLUMNS(Demand_RawData!$L$8:$AA$8),)</f>
        <v>0.97704801953336973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25">
      <c r="A48" s="127" t="str">
        <f>Sets!G47</f>
        <v>cwood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25">
      <c r="A49" s="127" t="str">
        <f>Sets!G48</f>
        <v>cpapr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25">
      <c r="A50" s="127" t="str">
        <f>Sets!G49</f>
        <v>cprnt</v>
      </c>
      <c r="B50" s="35">
        <f>VLOOKUP(VLOOKUP($A50,Demand_RawData!$AC$8:$AD$64,2,),Demand_RawData!$L$8:$Z$39,COLUMNS(Demand_RawData!$L$8:M$8),)</f>
        <v>1.2505493760173629</v>
      </c>
      <c r="C50" s="35">
        <f>VLOOKUP(VLOOKUP($A50,Demand_RawData!$AC$8:$AD$64,2,),Demand_RawData!$L$8:$Z$39,COLUMNS(Demand_RawData!$L$8:N$8),)</f>
        <v>1.1950822029300052</v>
      </c>
      <c r="D50" s="35">
        <f>VLOOKUP(VLOOKUP($A50,Demand_RawData!$AC$8:$AD$64,2,),Demand_RawData!$L$8:$Z$39,COLUMNS(Demand_RawData!$L$8:O$8),)</f>
        <v>1.1396150298426477</v>
      </c>
      <c r="E50" s="35">
        <f>VLOOKUP(VLOOKUP($A50,Demand_RawData!$AC$8:$AD$64,2,),Demand_RawData!$L$8:$Z$39,COLUMNS(Demand_RawData!$L$8:P$8),)</f>
        <v>1.0841478567552902</v>
      </c>
      <c r="F50" s="35">
        <f>VLOOKUP(VLOOKUP($A50,Demand_RawData!$AC$8:$AD$64,2,),Demand_RawData!$L$8:$Z$39,COLUMNS(Demand_RawData!$L$8:Q$8),)</f>
        <v>1.0286806836679325</v>
      </c>
      <c r="G50" s="35">
        <f>VLOOKUP(VLOOKUP($A50,Demand_RawData!$AC$8:$AD$64,2,),Demand_RawData!$L$8:$Z$39,COLUMNS(Demand_RawData!$L$8:R$8),)</f>
        <v>0.97321351058057504</v>
      </c>
      <c r="H50" s="35">
        <f>VLOOKUP(VLOOKUP($A50,Demand_RawData!$AC$8:$AD$64,2,),Demand_RawData!$L$8:$Z$39,COLUMNS(Demand_RawData!$L$8:S$8),)</f>
        <v>0.91774633749321755</v>
      </c>
      <c r="I50" s="35">
        <f>VLOOKUP(VLOOKUP($A50,Demand_RawData!$AC$8:$AD$64,2,),Demand_RawData!$L$8:$Z$39,COLUMNS(Demand_RawData!$L$8:T$8),)</f>
        <v>0.86227916440586005</v>
      </c>
      <c r="J50" s="35">
        <f>VLOOKUP(VLOOKUP($A50,Demand_RawData!$AC$8:$AD$64,2,),Demand_RawData!$L$8:$Z$39,COLUMNS(Demand_RawData!$L$8:U$8),)</f>
        <v>0.80681199131850234</v>
      </c>
      <c r="K50" s="35">
        <f>VLOOKUP(VLOOKUP($A50,Demand_RawData!$AC$8:$AD$64,2,),Demand_RawData!$L$8:$AA$39,COLUMNS(Demand_RawData!$L$8:$AA$8),)</f>
        <v>0.75134481823114463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25">
      <c r="A51" s="127" t="str">
        <f>Sets!G50</f>
        <v>cpetr-p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25">
      <c r="A52" s="127" t="str">
        <f>Sets!G51</f>
        <v>cpetr-d</v>
      </c>
      <c r="B52" s="35">
        <f>VLOOKUP(VLOOKUP($A52,Demand_RawData!$AC$8:$AD$64,2,),Demand_RawData!$L$8:$Z$39,COLUMNS(Demand_RawData!$L$8:M$8),)</f>
        <v>3.8552642430819315</v>
      </c>
      <c r="C52" s="35">
        <f>VLOOKUP(VLOOKUP($A52,Demand_RawData!$AC$8:$AD$64,2,),Demand_RawData!$L$8:$Z$39,COLUMNS(Demand_RawData!$L$8:N$8),)</f>
        <v>3.6108410200759629</v>
      </c>
      <c r="D52" s="35">
        <f>VLOOKUP(VLOOKUP($A52,Demand_RawData!$AC$8:$AD$64,2,),Demand_RawData!$L$8:$Z$39,COLUMNS(Demand_RawData!$L$8:O$8),)</f>
        <v>3.3664177970699947</v>
      </c>
      <c r="E52" s="35">
        <f>VLOOKUP(VLOOKUP($A52,Demand_RawData!$AC$8:$AD$64,2,),Demand_RawData!$L$8:$Z$39,COLUMNS(Demand_RawData!$L$8:P$8),)</f>
        <v>3.121994574064026</v>
      </c>
      <c r="F52" s="35">
        <f>VLOOKUP(VLOOKUP($A52,Demand_RawData!$AC$8:$AD$64,2,),Demand_RawData!$L$8:$Z$39,COLUMNS(Demand_RawData!$L$8:Q$8),)</f>
        <v>2.8775713510580578</v>
      </c>
      <c r="G52" s="35">
        <f>VLOOKUP(VLOOKUP($A52,Demand_RawData!$AC$8:$AD$64,2,),Demand_RawData!$L$8:$Z$39,COLUMNS(Demand_RawData!$L$8:R$8),)</f>
        <v>2.6331481280520892</v>
      </c>
      <c r="H52" s="35">
        <f>VLOOKUP(VLOOKUP($A52,Demand_RawData!$AC$8:$AD$64,2,),Demand_RawData!$L$8:$Z$39,COLUMNS(Demand_RawData!$L$8:S$8),)</f>
        <v>2.3887249050461206</v>
      </c>
      <c r="I52" s="35">
        <f>VLOOKUP(VLOOKUP($A52,Demand_RawData!$AC$8:$AD$64,2,),Demand_RawData!$L$8:$Z$39,COLUMNS(Demand_RawData!$L$8:T$8),)</f>
        <v>2.1443016820401524</v>
      </c>
      <c r="J52" s="35">
        <f>VLOOKUP(VLOOKUP($A52,Demand_RawData!$AC$8:$AD$64,2,),Demand_RawData!$L$8:$Z$39,COLUMNS(Demand_RawData!$L$8:U$8),)</f>
        <v>1.8998784590341837</v>
      </c>
      <c r="K52" s="35">
        <f>VLOOKUP(VLOOKUP($A52,Demand_RawData!$AC$8:$AD$64,2,),Demand_RawData!$L$8:$AA$39,COLUMNS(Demand_RawData!$L$8:$AA$8),)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25">
      <c r="A53" s="127" t="str">
        <f>Sets!G52</f>
        <v>cpetr-h</v>
      </c>
      <c r="B53" s="126">
        <f>B52</f>
        <v>3.8552642430819315</v>
      </c>
      <c r="C53" s="126">
        <f t="shared" ref="C53:C55" si="23">C52</f>
        <v>3.6108410200759629</v>
      </c>
      <c r="D53" s="126">
        <f t="shared" ref="D53:D55" si="24">D52</f>
        <v>3.3664177970699947</v>
      </c>
      <c r="E53" s="126">
        <f t="shared" ref="E53:E55" si="25">E52</f>
        <v>3.121994574064026</v>
      </c>
      <c r="F53" s="126">
        <f t="shared" ref="F53:F55" si="26">F52</f>
        <v>2.8775713510580578</v>
      </c>
      <c r="G53" s="126">
        <f t="shared" ref="G53:G55" si="27">G52</f>
        <v>2.6331481280520892</v>
      </c>
      <c r="H53" s="126">
        <f t="shared" ref="H53:H55" si="28">H52</f>
        <v>2.3887249050461206</v>
      </c>
      <c r="I53" s="126">
        <f t="shared" ref="I53:I55" si="29">I52</f>
        <v>2.1443016820401524</v>
      </c>
      <c r="J53" s="126">
        <f t="shared" ref="J53:J55" si="30">J52</f>
        <v>1.8998784590341837</v>
      </c>
      <c r="K53" s="126">
        <f t="shared" ref="K53:K55" si="31">K52</f>
        <v>1.6554552360282149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25">
      <c r="A54" s="127" t="str">
        <f>Sets!G53</f>
        <v>cpetr-k</v>
      </c>
      <c r="B54" s="126">
        <f t="shared" ref="B54:B55" si="32">B53</f>
        <v>3.8552642430819315</v>
      </c>
      <c r="C54" s="126">
        <f t="shared" si="23"/>
        <v>3.6108410200759629</v>
      </c>
      <c r="D54" s="126">
        <f t="shared" si="24"/>
        <v>3.3664177970699947</v>
      </c>
      <c r="E54" s="126">
        <f t="shared" si="25"/>
        <v>3.121994574064026</v>
      </c>
      <c r="F54" s="126">
        <f t="shared" si="26"/>
        <v>2.8775713510580578</v>
      </c>
      <c r="G54" s="126">
        <f t="shared" si="27"/>
        <v>2.6331481280520892</v>
      </c>
      <c r="H54" s="126">
        <f t="shared" si="28"/>
        <v>2.3887249050461206</v>
      </c>
      <c r="I54" s="126">
        <f t="shared" si="29"/>
        <v>2.1443016820401524</v>
      </c>
      <c r="J54" s="126">
        <f t="shared" si="30"/>
        <v>1.8998784590341837</v>
      </c>
      <c r="K54" s="126">
        <f t="shared" si="31"/>
        <v>1.6554552360282149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25">
      <c r="A55" s="127" t="str">
        <f>Sets!G54</f>
        <v>cpetr-l</v>
      </c>
      <c r="B55" s="126">
        <f t="shared" si="32"/>
        <v>3.8552642430819315</v>
      </c>
      <c r="C55" s="126">
        <f t="shared" si="23"/>
        <v>3.6108410200759629</v>
      </c>
      <c r="D55" s="126">
        <f t="shared" si="24"/>
        <v>3.3664177970699947</v>
      </c>
      <c r="E55" s="126">
        <f t="shared" si="25"/>
        <v>3.121994574064026</v>
      </c>
      <c r="F55" s="126">
        <f t="shared" si="26"/>
        <v>2.8775713510580578</v>
      </c>
      <c r="G55" s="126">
        <f t="shared" si="27"/>
        <v>2.6331481280520892</v>
      </c>
      <c r="H55" s="126">
        <f t="shared" si="28"/>
        <v>2.3887249050461206</v>
      </c>
      <c r="I55" s="126">
        <f t="shared" si="29"/>
        <v>2.1443016820401524</v>
      </c>
      <c r="J55" s="126">
        <f t="shared" si="30"/>
        <v>1.8998784590341837</v>
      </c>
      <c r="K55" s="126">
        <f t="shared" si="31"/>
        <v>1.6554552360282149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25">
      <c r="A56" s="127" t="str">
        <f>Sets!G55</f>
        <v>chydr</v>
      </c>
      <c r="B56" s="35">
        <f>VLOOKUP(VLOOKUP($A56,Demand_RawData!$AC$8:$AD$64,2,),Demand_RawData!$L$8:$Z$39,COLUMNS(Demand_RawData!$L$8:M$8),)</f>
        <v>1.0011616928920239</v>
      </c>
      <c r="C56" s="35">
        <f>VLOOKUP(VLOOKUP($A56,Demand_RawData!$AC$8:$AD$64,2,),Demand_RawData!$L$8:$Z$39,COLUMNS(Demand_RawData!$L$8:N$8),)</f>
        <v>0.95178567552902882</v>
      </c>
      <c r="D56" s="35">
        <f>VLOOKUP(VLOOKUP($A56,Demand_RawData!$AC$8:$AD$64,2,),Demand_RawData!$L$8:$Z$39,COLUMNS(Demand_RawData!$L$8:O$8),)</f>
        <v>0.90240965816603369</v>
      </c>
      <c r="E56" s="35">
        <f>VLOOKUP(VLOOKUP($A56,Demand_RawData!$AC$8:$AD$64,2,),Demand_RawData!$L$8:$Z$39,COLUMNS(Demand_RawData!$L$8:P$8),)</f>
        <v>0.85303364080303856</v>
      </c>
      <c r="F56" s="35">
        <f>VLOOKUP(VLOOKUP($A56,Demand_RawData!$AC$8:$AD$64,2,),Demand_RawData!$L$8:$Z$39,COLUMNS(Demand_RawData!$L$8:Q$8),)</f>
        <v>0.80365762344004354</v>
      </c>
      <c r="G56" s="35">
        <f>VLOOKUP(VLOOKUP($A56,Demand_RawData!$AC$8:$AD$64,2,),Demand_RawData!$L$8:$Z$39,COLUMNS(Demand_RawData!$L$8:R$8),)</f>
        <v>0.75428160607704842</v>
      </c>
      <c r="H56" s="35">
        <f>VLOOKUP(VLOOKUP($A56,Demand_RawData!$AC$8:$AD$64,2,),Demand_RawData!$L$8:$Z$39,COLUMNS(Demand_RawData!$L$8:S$8),)</f>
        <v>0.7049055887140534</v>
      </c>
      <c r="I56" s="35">
        <f>VLOOKUP(VLOOKUP($A56,Demand_RawData!$AC$8:$AD$64,2,),Demand_RawData!$L$8:$Z$39,COLUMNS(Demand_RawData!$L$8:T$8),)</f>
        <v>0.65552957135105827</v>
      </c>
      <c r="J56" s="35">
        <f>VLOOKUP(VLOOKUP($A56,Demand_RawData!$AC$8:$AD$64,2,),Demand_RawData!$L$8:$Z$39,COLUMNS(Demand_RawData!$L$8:U$8),)</f>
        <v>0.60615355398806314</v>
      </c>
      <c r="K56" s="35">
        <f>VLOOKUP(VLOOKUP($A56,Demand_RawData!$AC$8:$AD$64,2,),Demand_RawData!$L$8:$AA$39,COLUMNS(Demand_RawData!$L$8:$AA$8),)</f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25">
      <c r="A57" s="127" t="str">
        <f>Sets!G56</f>
        <v>cammo</v>
      </c>
      <c r="B57" s="126">
        <f>B58</f>
        <v>1.0011616928920239</v>
      </c>
      <c r="C57" s="126">
        <f t="shared" ref="C57:K57" si="33">C58</f>
        <v>0.95178567552902882</v>
      </c>
      <c r="D57" s="126">
        <f t="shared" si="33"/>
        <v>0.90240965816603369</v>
      </c>
      <c r="E57" s="126">
        <f t="shared" si="33"/>
        <v>0.85303364080303856</v>
      </c>
      <c r="F57" s="126">
        <f t="shared" si="33"/>
        <v>0.80365762344004354</v>
      </c>
      <c r="G57" s="126">
        <f t="shared" si="33"/>
        <v>0.75428160607704842</v>
      </c>
      <c r="H57" s="126">
        <f t="shared" si="33"/>
        <v>0.7049055887140534</v>
      </c>
      <c r="I57" s="126">
        <f t="shared" si="33"/>
        <v>0.65552957135105827</v>
      </c>
      <c r="J57" s="126">
        <f t="shared" si="33"/>
        <v>0.60615355398806314</v>
      </c>
      <c r="K57" s="126">
        <f t="shared" si="33"/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25">
      <c r="A58" s="127" t="str">
        <f>Sets!G57</f>
        <v>cbchm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25">
      <c r="A59" s="127" t="str">
        <f>Sets!G58</f>
        <v>cochm</v>
      </c>
      <c r="B59" s="35">
        <f>VLOOKUP(VLOOKUP($A59,Demand_RawData!$AC$8:$AD$64,2,),Demand_RawData!$L$8:$Z$39,COLUMNS(Demand_RawData!$L$8:M$8),)</f>
        <v>1.0011616928920239</v>
      </c>
      <c r="C59" s="35">
        <f>VLOOKUP(VLOOKUP($A59,Demand_RawData!$AC$8:$AD$64,2,),Demand_RawData!$L$8:$Z$39,COLUMNS(Demand_RawData!$L$8:N$8),)</f>
        <v>0.95178567552902882</v>
      </c>
      <c r="D59" s="35">
        <f>VLOOKUP(VLOOKUP($A59,Demand_RawData!$AC$8:$AD$64,2,),Demand_RawData!$L$8:$Z$39,COLUMNS(Demand_RawData!$L$8:O$8),)</f>
        <v>0.90240965816603369</v>
      </c>
      <c r="E59" s="35">
        <f>VLOOKUP(VLOOKUP($A59,Demand_RawData!$AC$8:$AD$64,2,),Demand_RawData!$L$8:$Z$39,COLUMNS(Demand_RawData!$L$8:P$8),)</f>
        <v>0.85303364080303856</v>
      </c>
      <c r="F59" s="35">
        <f>VLOOKUP(VLOOKUP($A59,Demand_RawData!$AC$8:$AD$64,2,),Demand_RawData!$L$8:$Z$39,COLUMNS(Demand_RawData!$L$8:Q$8),)</f>
        <v>0.80365762344004354</v>
      </c>
      <c r="G59" s="35">
        <f>VLOOKUP(VLOOKUP($A59,Demand_RawData!$AC$8:$AD$64,2,),Demand_RawData!$L$8:$Z$39,COLUMNS(Demand_RawData!$L$8:R$8),)</f>
        <v>0.75428160607704842</v>
      </c>
      <c r="H59" s="35">
        <f>VLOOKUP(VLOOKUP($A59,Demand_RawData!$AC$8:$AD$64,2,),Demand_RawData!$L$8:$Z$39,COLUMNS(Demand_RawData!$L$8:S$8),)</f>
        <v>0.7049055887140534</v>
      </c>
      <c r="I59" s="35">
        <f>VLOOKUP(VLOOKUP($A59,Demand_RawData!$AC$8:$AD$64,2,),Demand_RawData!$L$8:$Z$39,COLUMNS(Demand_RawData!$L$8:T$8),)</f>
        <v>0.65552957135105827</v>
      </c>
      <c r="J59" s="35">
        <f>VLOOKUP(VLOOKUP($A59,Demand_RawData!$AC$8:$AD$64,2,),Demand_RawData!$L$8:$Z$39,COLUMNS(Demand_RawData!$L$8:U$8),)</f>
        <v>0.60615355398806314</v>
      </c>
      <c r="K59" s="35">
        <f>VLOOKUP(VLOOKUP($A59,Demand_RawData!$AC$8:$AD$64,2,),Demand_RawData!$L$8:$AA$39,COLUMNS(Demand_RawData!$L$8:$AA$8),)</f>
        <v>0.5567775366250679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25">
      <c r="A60" s="127" t="str">
        <f>Sets!G59</f>
        <v>crubb</v>
      </c>
      <c r="B60" s="35">
        <f>VLOOKUP(VLOOKUP($A60,Demand_RawData!$AC$8:$AD$64,2,),Demand_RawData!$L$8:$Z$39,COLUMNS(Demand_RawData!$L$8:M$8),)</f>
        <v>1.0011616928920239</v>
      </c>
      <c r="C60" s="35">
        <f>VLOOKUP(VLOOKUP($A60,Demand_RawData!$AC$8:$AD$64,2,),Demand_RawData!$L$8:$Z$39,COLUMNS(Demand_RawData!$L$8:N$8),)</f>
        <v>0.95178567552902882</v>
      </c>
      <c r="D60" s="35">
        <f>VLOOKUP(VLOOKUP($A60,Demand_RawData!$AC$8:$AD$64,2,),Demand_RawData!$L$8:$Z$39,COLUMNS(Demand_RawData!$L$8:O$8),)</f>
        <v>0.90240965816603369</v>
      </c>
      <c r="E60" s="35">
        <f>VLOOKUP(VLOOKUP($A60,Demand_RawData!$AC$8:$AD$64,2,),Demand_RawData!$L$8:$Z$39,COLUMNS(Demand_RawData!$L$8:P$8),)</f>
        <v>0.85303364080303856</v>
      </c>
      <c r="F60" s="35">
        <f>VLOOKUP(VLOOKUP($A60,Demand_RawData!$AC$8:$AD$64,2,),Demand_RawData!$L$8:$Z$39,COLUMNS(Demand_RawData!$L$8:Q$8),)</f>
        <v>0.80365762344004354</v>
      </c>
      <c r="G60" s="35">
        <f>VLOOKUP(VLOOKUP($A60,Demand_RawData!$AC$8:$AD$64,2,),Demand_RawData!$L$8:$Z$39,COLUMNS(Demand_RawData!$L$8:R$8),)</f>
        <v>0.75428160607704842</v>
      </c>
      <c r="H60" s="35">
        <f>VLOOKUP(VLOOKUP($A60,Demand_RawData!$AC$8:$AD$64,2,),Demand_RawData!$L$8:$Z$39,COLUMNS(Demand_RawData!$L$8:S$8),)</f>
        <v>0.7049055887140534</v>
      </c>
      <c r="I60" s="35">
        <f>VLOOKUP(VLOOKUP($A60,Demand_RawData!$AC$8:$AD$64,2,),Demand_RawData!$L$8:$Z$39,COLUMNS(Demand_RawData!$L$8:T$8),)</f>
        <v>0.65552957135105827</v>
      </c>
      <c r="J60" s="35">
        <f>VLOOKUP(VLOOKUP($A60,Demand_RawData!$AC$8:$AD$64,2,),Demand_RawData!$L$8:$Z$39,COLUMNS(Demand_RawData!$L$8:U$8),)</f>
        <v>0.60615355398806314</v>
      </c>
      <c r="K60" s="35">
        <f>VLOOKUP(VLOOKUP($A60,Demand_RawData!$AC$8:$AD$64,2,),Demand_RawData!$L$8:$AA$39,COLUMNS(Demand_RawData!$L$8:$AA$8),)</f>
        <v>0.5567775366250679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25">
      <c r="A61" s="127" t="str">
        <f>Sets!G60</f>
        <v>cplas</v>
      </c>
      <c r="B61" s="35">
        <f>VLOOKUP(VLOOKUP($A61,Demand_RawData!$AC$8:$AD$64,2,),Demand_RawData!$L$8:$Z$39,COLUMNS(Demand_RawData!$L$8:M$8),)</f>
        <v>1.0011616928920239</v>
      </c>
      <c r="C61" s="35">
        <f>VLOOKUP(VLOOKUP($A61,Demand_RawData!$AC$8:$AD$64,2,),Demand_RawData!$L$8:$Z$39,COLUMNS(Demand_RawData!$L$8:N$8),)</f>
        <v>0.95178567552902882</v>
      </c>
      <c r="D61" s="35">
        <f>VLOOKUP(VLOOKUP($A61,Demand_RawData!$AC$8:$AD$64,2,),Demand_RawData!$L$8:$Z$39,COLUMNS(Demand_RawData!$L$8:O$8),)</f>
        <v>0.90240965816603369</v>
      </c>
      <c r="E61" s="35">
        <f>VLOOKUP(VLOOKUP($A61,Demand_RawData!$AC$8:$AD$64,2,),Demand_RawData!$L$8:$Z$39,COLUMNS(Demand_RawData!$L$8:P$8),)</f>
        <v>0.85303364080303856</v>
      </c>
      <c r="F61" s="35">
        <f>VLOOKUP(VLOOKUP($A61,Demand_RawData!$AC$8:$AD$64,2,),Demand_RawData!$L$8:$Z$39,COLUMNS(Demand_RawData!$L$8:Q$8),)</f>
        <v>0.80365762344004354</v>
      </c>
      <c r="G61" s="35">
        <f>VLOOKUP(VLOOKUP($A61,Demand_RawData!$AC$8:$AD$64,2,),Demand_RawData!$L$8:$Z$39,COLUMNS(Demand_RawData!$L$8:R$8),)</f>
        <v>0.75428160607704842</v>
      </c>
      <c r="H61" s="35">
        <f>VLOOKUP(VLOOKUP($A61,Demand_RawData!$AC$8:$AD$64,2,),Demand_RawData!$L$8:$Z$39,COLUMNS(Demand_RawData!$L$8:S$8),)</f>
        <v>0.7049055887140534</v>
      </c>
      <c r="I61" s="35">
        <f>VLOOKUP(VLOOKUP($A61,Demand_RawData!$AC$8:$AD$64,2,),Demand_RawData!$L$8:$Z$39,COLUMNS(Demand_RawData!$L$8:T$8),)</f>
        <v>0.65552957135105827</v>
      </c>
      <c r="J61" s="35">
        <f>VLOOKUP(VLOOKUP($A61,Demand_RawData!$AC$8:$AD$64,2,),Demand_RawData!$L$8:$Z$39,COLUMNS(Demand_RawData!$L$8:U$8),)</f>
        <v>0.60615355398806314</v>
      </c>
      <c r="K61" s="35">
        <f>VLOOKUP(VLOOKUP($A61,Demand_RawData!$AC$8:$AD$64,2,),Demand_RawData!$L$8:$AA$39,COLUMNS(Demand_RawData!$L$8:$AA$8),)</f>
        <v>0.5567775366250679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25">
      <c r="A62" s="127" t="str">
        <f>Sets!G61</f>
        <v>cnmet</v>
      </c>
      <c r="B62" s="35">
        <f>VLOOKUP(VLOOKUP($A62,Demand_RawData!$AC$8:$AD$64,2,),Demand_RawData!$L$8:$Z$39,COLUMNS(Demand_RawData!$L$8:M$8),)</f>
        <v>1.1881413456321215</v>
      </c>
      <c r="C62" s="35">
        <f>VLOOKUP(VLOOKUP($A62,Demand_RawData!$AC$8:$AD$64,2,),Demand_RawData!$L$8:$Z$39,COLUMNS(Demand_RawData!$L$8:N$8),)</f>
        <v>1.20422707542051</v>
      </c>
      <c r="D62" s="35">
        <f>VLOOKUP(VLOOKUP($A62,Demand_RawData!$AC$8:$AD$64,2,),Demand_RawData!$L$8:$Z$39,COLUMNS(Demand_RawData!$L$8:O$8),)</f>
        <v>1.2203128052088985</v>
      </c>
      <c r="E62" s="35">
        <f>VLOOKUP(VLOOKUP($A62,Demand_RawData!$AC$8:$AD$64,2,),Demand_RawData!$L$8:$Z$39,COLUMNS(Demand_RawData!$L$8:P$8),)</f>
        <v>1.236398534997287</v>
      </c>
      <c r="F62" s="35">
        <f>VLOOKUP(VLOOKUP($A62,Demand_RawData!$AC$8:$AD$64,2,),Demand_RawData!$L$8:$Z$39,COLUMNS(Demand_RawData!$L$8:Q$8),)</f>
        <v>1.2524842647856755</v>
      </c>
      <c r="G62" s="35">
        <f>VLOOKUP(VLOOKUP($A62,Demand_RawData!$AC$8:$AD$64,2,),Demand_RawData!$L$8:$Z$39,COLUMNS(Demand_RawData!$L$8:R$8),)</f>
        <v>1.2685699945740641</v>
      </c>
      <c r="H62" s="35">
        <f>VLOOKUP(VLOOKUP($A62,Demand_RawData!$AC$8:$AD$64,2,),Demand_RawData!$L$8:$Z$39,COLUMNS(Demand_RawData!$L$8:S$8),)</f>
        <v>1.2846557243624526</v>
      </c>
      <c r="I62" s="35">
        <f>VLOOKUP(VLOOKUP($A62,Demand_RawData!$AC$8:$AD$64,2,),Demand_RawData!$L$8:$Z$39,COLUMNS(Demand_RawData!$L$8:T$8),)</f>
        <v>1.3007414541508411</v>
      </c>
      <c r="J62" s="35">
        <f>VLOOKUP(VLOOKUP($A62,Demand_RawData!$AC$8:$AD$64,2,),Demand_RawData!$L$8:$Z$39,COLUMNS(Demand_RawData!$L$8:U$8),)</f>
        <v>1.3168271839392296</v>
      </c>
      <c r="K62" s="35">
        <f>VLOOKUP(VLOOKUP($A62,Demand_RawData!$AC$8:$AD$64,2,),Demand_RawData!$L$8:$AA$39,COLUMNS(Demand_RawData!$L$8:$AA$8),)</f>
        <v>1.3329129137276181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25">
      <c r="A63" s="127" t="str">
        <f>Sets!G62</f>
        <v>ciron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25">
      <c r="A64" s="127" t="str">
        <f>Sets!G63</f>
        <v>cnfrm</v>
      </c>
      <c r="B64" s="35">
        <f>VLOOKUP(VLOOKUP($A64,Demand_RawData!$AC$8:$AD$64,2,),Demand_RawData!$L$8:$Z$39,COLUMNS(Demand_RawData!$L$8:M$8),)</f>
        <v>1.5241253391209983</v>
      </c>
      <c r="C64" s="35">
        <f>VLOOKUP(VLOOKUP($A64,Demand_RawData!$AC$8:$AD$64,2,),Demand_RawData!$L$8:$Z$39,COLUMNS(Demand_RawData!$L$8:N$8),)</f>
        <v>1.4284009766684753</v>
      </c>
      <c r="D64" s="35">
        <f>VLOOKUP(VLOOKUP($A64,Demand_RawData!$AC$8:$AD$64,2,),Demand_RawData!$L$8:$Z$39,COLUMNS(Demand_RawData!$L$8:O$8),)</f>
        <v>1.3326766142159523</v>
      </c>
      <c r="E64" s="35">
        <f>VLOOKUP(VLOOKUP($A64,Demand_RawData!$AC$8:$AD$64,2,),Demand_RawData!$L$8:$Z$39,COLUMNS(Demand_RawData!$L$8:P$8),)</f>
        <v>1.2369522517634293</v>
      </c>
      <c r="F64" s="35">
        <f>VLOOKUP(VLOOKUP($A64,Demand_RawData!$AC$8:$AD$64,2,),Demand_RawData!$L$8:$Z$39,COLUMNS(Demand_RawData!$L$8:Q$8),)</f>
        <v>1.1412278893109062</v>
      </c>
      <c r="G64" s="35">
        <f>VLOOKUP(VLOOKUP($A64,Demand_RawData!$AC$8:$AD$64,2,),Demand_RawData!$L$8:$Z$39,COLUMNS(Demand_RawData!$L$8:R$8),)</f>
        <v>1.0455035268583832</v>
      </c>
      <c r="H64" s="35">
        <f>VLOOKUP(VLOOKUP($A64,Demand_RawData!$AC$8:$AD$64,2,),Demand_RawData!$L$8:$Z$39,COLUMNS(Demand_RawData!$L$8:S$8),)</f>
        <v>0.94977916440586019</v>
      </c>
      <c r="I64" s="35">
        <f>VLOOKUP(VLOOKUP($A64,Demand_RawData!$AC$8:$AD$64,2,),Demand_RawData!$L$8:$Z$39,COLUMNS(Demand_RawData!$L$8:T$8),)</f>
        <v>0.85405480195333716</v>
      </c>
      <c r="J64" s="35">
        <f>VLOOKUP(VLOOKUP($A64,Demand_RawData!$AC$8:$AD$64,2,),Demand_RawData!$L$8:$Z$39,COLUMNS(Demand_RawData!$L$8:U$8),)</f>
        <v>0.75833043950081414</v>
      </c>
      <c r="K64" s="35">
        <f>VLOOKUP(VLOOKUP($A64,Demand_RawData!$AC$8:$AD$64,2,),Demand_RawData!$L$8:$AA$39,COLUMNS(Demand_RawData!$L$8:$AA$8),)</f>
        <v>0.66260607704829089</v>
      </c>
      <c r="P64" s="35"/>
      <c r="Q64" s="35"/>
      <c r="R64" s="35"/>
      <c r="S64" s="35"/>
      <c r="T64" s="35"/>
      <c r="U64" s="35"/>
    </row>
    <row r="65" spans="1:11" x14ac:dyDescent="0.25">
      <c r="A65" s="127" t="str">
        <f>Sets!G64</f>
        <v>cmetp</v>
      </c>
      <c r="B65" s="35">
        <f>VLOOKUP(VLOOKUP($A65,Demand_RawData!$AC$8:$AD$64,2,),Demand_RawData!$L$8:$Z$39,COLUMNS(Demand_RawData!$L$8:M$8),)</f>
        <v>1.5241253391209983</v>
      </c>
      <c r="C65" s="35">
        <f>VLOOKUP(VLOOKUP($A65,Demand_RawData!$AC$8:$AD$64,2,),Demand_RawData!$L$8:$Z$39,COLUMNS(Demand_RawData!$L$8:N$8),)</f>
        <v>1.4284009766684753</v>
      </c>
      <c r="D65" s="35">
        <f>VLOOKUP(VLOOKUP($A65,Demand_RawData!$AC$8:$AD$64,2,),Demand_RawData!$L$8:$Z$39,COLUMNS(Demand_RawData!$L$8:O$8),)</f>
        <v>1.3326766142159523</v>
      </c>
      <c r="E65" s="35">
        <f>VLOOKUP(VLOOKUP($A65,Demand_RawData!$AC$8:$AD$64,2,),Demand_RawData!$L$8:$Z$39,COLUMNS(Demand_RawData!$L$8:P$8),)</f>
        <v>1.2369522517634293</v>
      </c>
      <c r="F65" s="35">
        <f>VLOOKUP(VLOOKUP($A65,Demand_RawData!$AC$8:$AD$64,2,),Demand_RawData!$L$8:$Z$39,COLUMNS(Demand_RawData!$L$8:Q$8),)</f>
        <v>1.1412278893109062</v>
      </c>
      <c r="G65" s="35">
        <f>VLOOKUP(VLOOKUP($A65,Demand_RawData!$AC$8:$AD$64,2,),Demand_RawData!$L$8:$Z$39,COLUMNS(Demand_RawData!$L$8:R$8),)</f>
        <v>1.0455035268583832</v>
      </c>
      <c r="H65" s="35">
        <f>VLOOKUP(VLOOKUP($A65,Demand_RawData!$AC$8:$AD$64,2,),Demand_RawData!$L$8:$Z$39,COLUMNS(Demand_RawData!$L$8:S$8),)</f>
        <v>0.94977916440586019</v>
      </c>
      <c r="I65" s="35">
        <f>VLOOKUP(VLOOKUP($A65,Demand_RawData!$AC$8:$AD$64,2,),Demand_RawData!$L$8:$Z$39,COLUMNS(Demand_RawData!$L$8:T$8),)</f>
        <v>0.85405480195333716</v>
      </c>
      <c r="J65" s="35">
        <f>VLOOKUP(VLOOKUP($A65,Demand_RawData!$AC$8:$AD$64,2,),Demand_RawData!$L$8:$Z$39,COLUMNS(Demand_RawData!$L$8:U$8),)</f>
        <v>0.75833043950081414</v>
      </c>
      <c r="K65" s="35">
        <f>VLOOKUP(VLOOKUP($A65,Demand_RawData!$AC$8:$AD$64,2,),Demand_RawData!$L$8:$AA$39,COLUMNS(Demand_RawData!$L$8:$AA$8),)</f>
        <v>0.66260607704829089</v>
      </c>
    </row>
    <row r="66" spans="1:11" x14ac:dyDescent="0.25">
      <c r="A66" s="127" t="str">
        <f>Sets!G65</f>
        <v>cmach</v>
      </c>
      <c r="B66" s="35">
        <f>VLOOKUP(VLOOKUP($A66,Demand_RawData!$AC$8:$AD$64,2,),Demand_RawData!$L$8:$Z$39,COLUMNS(Demand_RawData!$L$8:M$8),)</f>
        <v>1.5241253391209983</v>
      </c>
      <c r="C66" s="35">
        <f>VLOOKUP(VLOOKUP($A66,Demand_RawData!$AC$8:$AD$64,2,),Demand_RawData!$L$8:$Z$39,COLUMNS(Demand_RawData!$L$8:N$8),)</f>
        <v>1.4284009766684753</v>
      </c>
      <c r="D66" s="35">
        <f>VLOOKUP(VLOOKUP($A66,Demand_RawData!$AC$8:$AD$64,2,),Demand_RawData!$L$8:$Z$39,COLUMNS(Demand_RawData!$L$8:O$8),)</f>
        <v>1.3326766142159523</v>
      </c>
      <c r="E66" s="35">
        <f>VLOOKUP(VLOOKUP($A66,Demand_RawData!$AC$8:$AD$64,2,),Demand_RawData!$L$8:$Z$39,COLUMNS(Demand_RawData!$L$8:P$8),)</f>
        <v>1.2369522517634293</v>
      </c>
      <c r="F66" s="35">
        <f>VLOOKUP(VLOOKUP($A66,Demand_RawData!$AC$8:$AD$64,2,),Demand_RawData!$L$8:$Z$39,COLUMNS(Demand_RawData!$L$8:Q$8),)</f>
        <v>1.1412278893109062</v>
      </c>
      <c r="G66" s="35">
        <f>VLOOKUP(VLOOKUP($A66,Demand_RawData!$AC$8:$AD$64,2,),Demand_RawData!$L$8:$Z$39,COLUMNS(Demand_RawData!$L$8:R$8),)</f>
        <v>1.0455035268583832</v>
      </c>
      <c r="H66" s="35">
        <f>VLOOKUP(VLOOKUP($A66,Demand_RawData!$AC$8:$AD$64,2,),Demand_RawData!$L$8:$Z$39,COLUMNS(Demand_RawData!$L$8:S$8),)</f>
        <v>0.94977916440586019</v>
      </c>
      <c r="I66" s="35">
        <f>VLOOKUP(VLOOKUP($A66,Demand_RawData!$AC$8:$AD$64,2,),Demand_RawData!$L$8:$Z$39,COLUMNS(Demand_RawData!$L$8:T$8),)</f>
        <v>0.85405480195333716</v>
      </c>
      <c r="J66" s="35">
        <f>VLOOKUP(VLOOKUP($A66,Demand_RawData!$AC$8:$AD$64,2,),Demand_RawData!$L$8:$Z$39,COLUMNS(Demand_RawData!$L$8:U$8),)</f>
        <v>0.75833043950081414</v>
      </c>
      <c r="K66" s="35">
        <f>VLOOKUP(VLOOKUP($A66,Demand_RawData!$AC$8:$AD$64,2,),Demand_RawData!$L$8:$AA$39,COLUMNS(Demand_RawData!$L$8:$AA$8),)</f>
        <v>0.66260607704829089</v>
      </c>
    </row>
    <row r="67" spans="1:11" x14ac:dyDescent="0.25">
      <c r="A67" s="127" t="str">
        <f>Sets!G66</f>
        <v>cfcel</v>
      </c>
      <c r="B67" s="126">
        <f>B69</f>
        <v>1.3632257189365167</v>
      </c>
      <c r="C67" s="126">
        <f t="shared" ref="C67:K67" si="34">C69</f>
        <v>1.3130900705371678</v>
      </c>
      <c r="D67" s="126">
        <f t="shared" si="34"/>
        <v>1.2629544221378188</v>
      </c>
      <c r="E67" s="126">
        <f t="shared" si="34"/>
        <v>1.2128187737384699</v>
      </c>
      <c r="F67" s="126">
        <f t="shared" si="34"/>
        <v>1.1626831253391212</v>
      </c>
      <c r="G67" s="126">
        <f t="shared" si="34"/>
        <v>1.1125474769397723</v>
      </c>
      <c r="H67" s="126">
        <f t="shared" si="34"/>
        <v>1.0624118285404234</v>
      </c>
      <c r="I67" s="126">
        <f t="shared" si="34"/>
        <v>1.0122761801410745</v>
      </c>
      <c r="J67" s="126">
        <f t="shared" si="34"/>
        <v>0.96214053174172554</v>
      </c>
      <c r="K67" s="126">
        <f t="shared" si="34"/>
        <v>0.91200488334237662</v>
      </c>
    </row>
    <row r="68" spans="1:11" x14ac:dyDescent="0.25">
      <c r="A68" s="127" t="str">
        <f>Sets!G67</f>
        <v>celct</v>
      </c>
      <c r="B68" s="126">
        <f>B67</f>
        <v>1.3632257189365167</v>
      </c>
      <c r="C68" s="126">
        <f t="shared" ref="C68:K68" si="35">C67</f>
        <v>1.3130900705371678</v>
      </c>
      <c r="D68" s="126">
        <f t="shared" si="35"/>
        <v>1.2629544221378188</v>
      </c>
      <c r="E68" s="126">
        <f t="shared" si="35"/>
        <v>1.2128187737384699</v>
      </c>
      <c r="F68" s="126">
        <f t="shared" si="35"/>
        <v>1.1626831253391212</v>
      </c>
      <c r="G68" s="126">
        <f t="shared" si="35"/>
        <v>1.1125474769397723</v>
      </c>
      <c r="H68" s="126">
        <f t="shared" si="35"/>
        <v>1.0624118285404234</v>
      </c>
      <c r="I68" s="126">
        <f t="shared" si="35"/>
        <v>1.0122761801410745</v>
      </c>
      <c r="J68" s="126">
        <f t="shared" si="35"/>
        <v>0.96214053174172554</v>
      </c>
      <c r="K68" s="126">
        <f t="shared" si="35"/>
        <v>0.91200488334237662</v>
      </c>
    </row>
    <row r="69" spans="1:11" x14ac:dyDescent="0.25">
      <c r="A69" s="127" t="str">
        <f>Sets!G68</f>
        <v>cemch</v>
      </c>
      <c r="B69" s="35">
        <f>VLOOKUP(VLOOKUP($A69,Demand_RawData!$AC$8:$AD$64,2,),Demand_RawData!$L$8:$Z$39,COLUMNS(Demand_RawData!$L$8:M$8),)</f>
        <v>1.3632257189365167</v>
      </c>
      <c r="C69" s="35">
        <f>VLOOKUP(VLOOKUP($A69,Demand_RawData!$AC$8:$AD$64,2,),Demand_RawData!$L$8:$Z$39,COLUMNS(Demand_RawData!$L$8:N$8),)</f>
        <v>1.3130900705371678</v>
      </c>
      <c r="D69" s="35">
        <f>VLOOKUP(VLOOKUP($A69,Demand_RawData!$AC$8:$AD$64,2,),Demand_RawData!$L$8:$Z$39,COLUMNS(Demand_RawData!$L$8:O$8),)</f>
        <v>1.2629544221378188</v>
      </c>
      <c r="E69" s="35">
        <f>VLOOKUP(VLOOKUP($A69,Demand_RawData!$AC$8:$AD$64,2,),Demand_RawData!$L$8:$Z$39,COLUMNS(Demand_RawData!$L$8:P$8),)</f>
        <v>1.2128187737384699</v>
      </c>
      <c r="F69" s="35">
        <f>VLOOKUP(VLOOKUP($A69,Demand_RawData!$AC$8:$AD$64,2,),Demand_RawData!$L$8:$Z$39,COLUMNS(Demand_RawData!$L$8:Q$8),)</f>
        <v>1.1626831253391212</v>
      </c>
      <c r="G69" s="35">
        <f>VLOOKUP(VLOOKUP($A69,Demand_RawData!$AC$8:$AD$64,2,),Demand_RawData!$L$8:$Z$39,COLUMNS(Demand_RawData!$L$8:R$8),)</f>
        <v>1.1125474769397723</v>
      </c>
      <c r="H69" s="35">
        <f>VLOOKUP(VLOOKUP($A69,Demand_RawData!$AC$8:$AD$64,2,),Demand_RawData!$L$8:$Z$39,COLUMNS(Demand_RawData!$L$8:S$8),)</f>
        <v>1.0624118285404234</v>
      </c>
      <c r="I69" s="35">
        <f>VLOOKUP(VLOOKUP($A69,Demand_RawData!$AC$8:$AD$64,2,),Demand_RawData!$L$8:$Z$39,COLUMNS(Demand_RawData!$L$8:T$8),)</f>
        <v>1.0122761801410745</v>
      </c>
      <c r="J69" s="35">
        <f>VLOOKUP(VLOOKUP($A69,Demand_RawData!$AC$8:$AD$64,2,),Demand_RawData!$L$8:$Z$39,COLUMNS(Demand_RawData!$L$8:U$8),)</f>
        <v>0.96214053174172554</v>
      </c>
      <c r="K69" s="35">
        <f>VLOOKUP(VLOOKUP($A69,Demand_RawData!$AC$8:$AD$64,2,),Demand_RawData!$L$8:$AA$39,COLUMNS(Demand_RawData!$L$8:$AA$8),)</f>
        <v>0.91200488334237662</v>
      </c>
    </row>
    <row r="70" spans="1:11" x14ac:dyDescent="0.25">
      <c r="A70" s="127" t="str">
        <f>Sets!G69</f>
        <v>csequ</v>
      </c>
      <c r="B70" s="35">
        <f>VLOOKUP(VLOOKUP($A70,Demand_RawData!$AC$8:$AD$64,2,),Demand_RawData!$L$8:$Z$39,COLUMNS(Demand_RawData!$L$8:M$8),)</f>
        <v>1.3632257189365167</v>
      </c>
      <c r="C70" s="35">
        <f>VLOOKUP(VLOOKUP($A70,Demand_RawData!$AC$8:$AD$64,2,),Demand_RawData!$L$8:$Z$39,COLUMNS(Demand_RawData!$L$8:N$8),)</f>
        <v>1.3130900705371678</v>
      </c>
      <c r="D70" s="35">
        <f>VLOOKUP(VLOOKUP($A70,Demand_RawData!$AC$8:$AD$64,2,),Demand_RawData!$L$8:$Z$39,COLUMNS(Demand_RawData!$L$8:O$8),)</f>
        <v>1.2629544221378188</v>
      </c>
      <c r="E70" s="35">
        <f>VLOOKUP(VLOOKUP($A70,Demand_RawData!$AC$8:$AD$64,2,),Demand_RawData!$L$8:$Z$39,COLUMNS(Demand_RawData!$L$8:P$8),)</f>
        <v>1.2128187737384699</v>
      </c>
      <c r="F70" s="35">
        <f>VLOOKUP(VLOOKUP($A70,Demand_RawData!$AC$8:$AD$64,2,),Demand_RawData!$L$8:$Z$39,COLUMNS(Demand_RawData!$L$8:Q$8),)</f>
        <v>1.1626831253391212</v>
      </c>
      <c r="G70" s="35">
        <f>VLOOKUP(VLOOKUP($A70,Demand_RawData!$AC$8:$AD$64,2,),Demand_RawData!$L$8:$Z$39,COLUMNS(Demand_RawData!$L$8:R$8),)</f>
        <v>1.1125474769397723</v>
      </c>
      <c r="H70" s="35">
        <f>VLOOKUP(VLOOKUP($A70,Demand_RawData!$AC$8:$AD$64,2,),Demand_RawData!$L$8:$Z$39,COLUMNS(Demand_RawData!$L$8:S$8),)</f>
        <v>1.0624118285404234</v>
      </c>
      <c r="I70" s="35">
        <f>VLOOKUP(VLOOKUP($A70,Demand_RawData!$AC$8:$AD$64,2,),Demand_RawData!$L$8:$Z$39,COLUMNS(Demand_RawData!$L$8:T$8),)</f>
        <v>1.0122761801410745</v>
      </c>
      <c r="J70" s="35">
        <f>VLOOKUP(VLOOKUP($A70,Demand_RawData!$AC$8:$AD$64,2,),Demand_RawData!$L$8:$Z$39,COLUMNS(Demand_RawData!$L$8:U$8),)</f>
        <v>0.96214053174172554</v>
      </c>
      <c r="K70" s="35">
        <f>VLOOKUP(VLOOKUP($A70,Demand_RawData!$AC$8:$AD$64,2,),Demand_RawData!$L$8:$AA$39,COLUMNS(Demand_RawData!$L$8:$AA$8),)</f>
        <v>0.91200488334237662</v>
      </c>
    </row>
    <row r="71" spans="1:11" x14ac:dyDescent="0.25">
      <c r="A71" s="127" t="str">
        <f>Sets!G70</f>
        <v>cvehi</v>
      </c>
      <c r="B71" s="35">
        <f>VLOOKUP(VLOOKUP($A71,Demand_RawData!$AC$8:$AD$64,2,),Demand_RawData!$L$8:$Z$39,COLUMNS(Demand_RawData!$L$8:M$8),)</f>
        <v>2.3944120998372216</v>
      </c>
      <c r="C71" s="35">
        <f>VLOOKUP(VLOOKUP($A71,Demand_RawData!$AC$8:$AD$64,2,),Demand_RawData!$L$8:$Z$39,COLUMNS(Demand_RawData!$L$8:N$8),)</f>
        <v>2.3001668475311989</v>
      </c>
      <c r="D71" s="35">
        <f>VLOOKUP(VLOOKUP($A71,Demand_RawData!$AC$8:$AD$64,2,),Demand_RawData!$L$8:$Z$39,COLUMNS(Demand_RawData!$L$8:O$8),)</f>
        <v>2.2059215952251763</v>
      </c>
      <c r="E71" s="35">
        <f>VLOOKUP(VLOOKUP($A71,Demand_RawData!$AC$8:$AD$64,2,),Demand_RawData!$L$8:$Z$39,COLUMNS(Demand_RawData!$L$8:P$8),)</f>
        <v>2.1116763429191536</v>
      </c>
      <c r="F71" s="35">
        <f>VLOOKUP(VLOOKUP($A71,Demand_RawData!$AC$8:$AD$64,2,),Demand_RawData!$L$8:$Z$39,COLUMNS(Demand_RawData!$L$8:Q$8),)</f>
        <v>2.0174310906131305</v>
      </c>
      <c r="G71" s="35">
        <f>VLOOKUP(VLOOKUP($A71,Demand_RawData!$AC$8:$AD$64,2,),Demand_RawData!$L$8:$Z$39,COLUMNS(Demand_RawData!$L$8:R$8),)</f>
        <v>1.9231858383071079</v>
      </c>
      <c r="H71" s="35">
        <f>VLOOKUP(VLOOKUP($A71,Demand_RawData!$AC$8:$AD$64,2,),Demand_RawData!$L$8:$Z$39,COLUMNS(Demand_RawData!$L$8:S$8),)</f>
        <v>1.8289405860010852</v>
      </c>
      <c r="I71" s="35">
        <f>VLOOKUP(VLOOKUP($A71,Demand_RawData!$AC$8:$AD$64,2,),Demand_RawData!$L$8:$Z$39,COLUMNS(Demand_RawData!$L$8:T$8),)</f>
        <v>1.7346953336950623</v>
      </c>
      <c r="J71" s="35">
        <f>VLOOKUP(VLOOKUP($A71,Demand_RawData!$AC$8:$AD$64,2,),Demand_RawData!$L$8:$Z$39,COLUMNS(Demand_RawData!$L$8:U$8),)</f>
        <v>1.6404500813890395</v>
      </c>
      <c r="K71" s="35">
        <f>VLOOKUP(VLOOKUP($A71,Demand_RawData!$AC$8:$AD$64,2,),Demand_RawData!$L$8:$AA$39,COLUMNS(Demand_RawData!$L$8:$AA$8),)</f>
        <v>1.5462048290830168</v>
      </c>
    </row>
    <row r="72" spans="1:11" x14ac:dyDescent="0.25">
      <c r="A72" s="127" t="str">
        <f>Sets!G71</f>
        <v>ctequ</v>
      </c>
      <c r="B72" s="35">
        <f>VLOOKUP(VLOOKUP($A72,Demand_RawData!$AC$8:$AD$64,2,),Demand_RawData!$L$8:$Z$39,COLUMNS(Demand_RawData!$L$8:M$8),)</f>
        <v>2.3944120998372216</v>
      </c>
      <c r="C72" s="35">
        <f>VLOOKUP(VLOOKUP($A72,Demand_RawData!$AC$8:$AD$64,2,),Demand_RawData!$L$8:$Z$39,COLUMNS(Demand_RawData!$L$8:N$8),)</f>
        <v>2.3001668475311989</v>
      </c>
      <c r="D72" s="35">
        <f>VLOOKUP(VLOOKUP($A72,Demand_RawData!$AC$8:$AD$64,2,),Demand_RawData!$L$8:$Z$39,COLUMNS(Demand_RawData!$L$8:O$8),)</f>
        <v>2.2059215952251763</v>
      </c>
      <c r="E72" s="35">
        <f>VLOOKUP(VLOOKUP($A72,Demand_RawData!$AC$8:$AD$64,2,),Demand_RawData!$L$8:$Z$39,COLUMNS(Demand_RawData!$L$8:P$8),)</f>
        <v>2.1116763429191536</v>
      </c>
      <c r="F72" s="35">
        <f>VLOOKUP(VLOOKUP($A72,Demand_RawData!$AC$8:$AD$64,2,),Demand_RawData!$L$8:$Z$39,COLUMNS(Demand_RawData!$L$8:Q$8),)</f>
        <v>2.0174310906131305</v>
      </c>
      <c r="G72" s="35">
        <f>VLOOKUP(VLOOKUP($A72,Demand_RawData!$AC$8:$AD$64,2,),Demand_RawData!$L$8:$Z$39,COLUMNS(Demand_RawData!$L$8:R$8),)</f>
        <v>1.9231858383071079</v>
      </c>
      <c r="H72" s="35">
        <f>VLOOKUP(VLOOKUP($A72,Demand_RawData!$AC$8:$AD$64,2,),Demand_RawData!$L$8:$Z$39,COLUMNS(Demand_RawData!$L$8:S$8),)</f>
        <v>1.8289405860010852</v>
      </c>
      <c r="I72" s="35">
        <f>VLOOKUP(VLOOKUP($A72,Demand_RawData!$AC$8:$AD$64,2,),Demand_RawData!$L$8:$Z$39,COLUMNS(Demand_RawData!$L$8:T$8),)</f>
        <v>1.7346953336950623</v>
      </c>
      <c r="J72" s="35">
        <f>VLOOKUP(VLOOKUP($A72,Demand_RawData!$AC$8:$AD$64,2,),Demand_RawData!$L$8:$Z$39,COLUMNS(Demand_RawData!$L$8:U$8),)</f>
        <v>1.6404500813890395</v>
      </c>
      <c r="K72" s="35">
        <f>VLOOKUP(VLOOKUP($A72,Demand_RawData!$AC$8:$AD$64,2,),Demand_RawData!$L$8:$AA$39,COLUMNS(Demand_RawData!$L$8:$AA$8),)</f>
        <v>1.5462048290830168</v>
      </c>
    </row>
    <row r="73" spans="1:11" x14ac:dyDescent="0.25">
      <c r="A73" s="127" t="str">
        <f>Sets!G72</f>
        <v>cfurn</v>
      </c>
      <c r="B73" s="35">
        <f>VLOOKUP(VLOOKUP($A73,Demand_RawData!$AC$8:$AD$64,2,),Demand_RawData!$L$8:$Z$39,COLUMNS(Demand_RawData!$L$8:M$8),)</f>
        <v>2.0641172002170376</v>
      </c>
      <c r="C73" s="35">
        <f>VLOOKUP(VLOOKUP($A73,Demand_RawData!$AC$8:$AD$64,2,),Demand_RawData!$L$8:$Z$39,COLUMNS(Demand_RawData!$L$8:N$8),)</f>
        <v>1.905777536625068</v>
      </c>
      <c r="D73" s="35">
        <f>VLOOKUP(VLOOKUP($A73,Demand_RawData!$AC$8:$AD$64,2,),Demand_RawData!$L$8:$Z$39,COLUMNS(Demand_RawData!$L$8:O$8),)</f>
        <v>1.7474378730330984</v>
      </c>
      <c r="E73" s="35">
        <f>VLOOKUP(VLOOKUP($A73,Demand_RawData!$AC$8:$AD$64,2,),Demand_RawData!$L$8:$Z$39,COLUMNS(Demand_RawData!$L$8:P$8),)</f>
        <v>1.5890982094411288</v>
      </c>
      <c r="F73" s="35">
        <f>VLOOKUP(VLOOKUP($A73,Demand_RawData!$AC$8:$AD$64,2,),Demand_RawData!$L$8:$Z$39,COLUMNS(Demand_RawData!$L$8:Q$8),)</f>
        <v>1.4307585458491592</v>
      </c>
      <c r="G73" s="35">
        <f>VLOOKUP(VLOOKUP($A73,Demand_RawData!$AC$8:$AD$64,2,),Demand_RawData!$L$8:$Z$39,COLUMNS(Demand_RawData!$L$8:R$8),)</f>
        <v>1.2724188822571896</v>
      </c>
      <c r="H73" s="35">
        <f>VLOOKUP(VLOOKUP($A73,Demand_RawData!$AC$8:$AD$64,2,),Demand_RawData!$L$8:$Z$39,COLUMNS(Demand_RawData!$L$8:S$8),)</f>
        <v>1.11407921866522</v>
      </c>
      <c r="I73" s="35">
        <f>VLOOKUP(VLOOKUP($A73,Demand_RawData!$AC$8:$AD$64,2,),Demand_RawData!$L$8:$Z$39,COLUMNS(Demand_RawData!$L$8:T$8),)</f>
        <v>0.95573955507325037</v>
      </c>
      <c r="J73" s="35">
        <f>VLOOKUP(VLOOKUP($A73,Demand_RawData!$AC$8:$AD$64,2,),Demand_RawData!$L$8:$Z$39,COLUMNS(Demand_RawData!$L$8:U$8),)</f>
        <v>0.79739989148128076</v>
      </c>
      <c r="K73" s="35">
        <f>VLOOKUP(VLOOKUP($A73,Demand_RawData!$AC$8:$AD$64,2,),Demand_RawData!$L$8:$AA$39,COLUMNS(Demand_RawData!$L$8:$AA$8),)</f>
        <v>0.63906022788931094</v>
      </c>
    </row>
    <row r="74" spans="1:11" x14ac:dyDescent="0.25">
      <c r="A74" s="127" t="str">
        <f>Sets!G73</f>
        <v>coman</v>
      </c>
      <c r="B74" s="35">
        <f>VLOOKUP(VLOOKUP($A74,Demand_RawData!$AC$8:$AD$64,2,),Demand_RawData!$L$8:$Z$39,COLUMNS(Demand_RawData!$L$8:M$8),)</f>
        <v>2.0641172002170376</v>
      </c>
      <c r="C74" s="35">
        <f>VLOOKUP(VLOOKUP($A74,Demand_RawData!$AC$8:$AD$64,2,),Demand_RawData!$L$8:$Z$39,COLUMNS(Demand_RawData!$L$8:N$8),)</f>
        <v>1.905777536625068</v>
      </c>
      <c r="D74" s="35">
        <f>VLOOKUP(VLOOKUP($A74,Demand_RawData!$AC$8:$AD$64,2,),Demand_RawData!$L$8:$Z$39,COLUMNS(Demand_RawData!$L$8:O$8),)</f>
        <v>1.7474378730330984</v>
      </c>
      <c r="E74" s="35">
        <f>VLOOKUP(VLOOKUP($A74,Demand_RawData!$AC$8:$AD$64,2,),Demand_RawData!$L$8:$Z$39,COLUMNS(Demand_RawData!$L$8:P$8),)</f>
        <v>1.5890982094411288</v>
      </c>
      <c r="F74" s="35">
        <f>VLOOKUP(VLOOKUP($A74,Demand_RawData!$AC$8:$AD$64,2,),Demand_RawData!$L$8:$Z$39,COLUMNS(Demand_RawData!$L$8:Q$8),)</f>
        <v>1.4307585458491592</v>
      </c>
      <c r="G74" s="35">
        <f>VLOOKUP(VLOOKUP($A74,Demand_RawData!$AC$8:$AD$64,2,),Demand_RawData!$L$8:$Z$39,COLUMNS(Demand_RawData!$L$8:R$8),)</f>
        <v>1.2724188822571896</v>
      </c>
      <c r="H74" s="35">
        <f>VLOOKUP(VLOOKUP($A74,Demand_RawData!$AC$8:$AD$64,2,),Demand_RawData!$L$8:$Z$39,COLUMNS(Demand_RawData!$L$8:S$8),)</f>
        <v>1.11407921866522</v>
      </c>
      <c r="I74" s="35">
        <f>VLOOKUP(VLOOKUP($A74,Demand_RawData!$AC$8:$AD$64,2,),Demand_RawData!$L$8:$Z$39,COLUMNS(Demand_RawData!$L$8:T$8),)</f>
        <v>0.95573955507325037</v>
      </c>
      <c r="J74" s="35">
        <f>VLOOKUP(VLOOKUP($A74,Demand_RawData!$AC$8:$AD$64,2,),Demand_RawData!$L$8:$Z$39,COLUMNS(Demand_RawData!$L$8:U$8),)</f>
        <v>0.79739989148128076</v>
      </c>
      <c r="K74" s="35">
        <f>VLOOKUP(VLOOKUP($A74,Demand_RawData!$AC$8:$AD$64,2,),Demand_RawData!$L$8:$AA$39,COLUMNS(Demand_RawData!$L$8:$AA$8),)</f>
        <v>0.63906022788931094</v>
      </c>
    </row>
    <row r="75" spans="1:11" x14ac:dyDescent="0.25">
      <c r="A75" s="127" t="str">
        <f>Sets!G74</f>
        <v>celec</v>
      </c>
      <c r="B75" s="35">
        <f>VLOOKUP(VLOOKUP($A75,Demand_RawData!$AC$8:$AD$64,2,),Demand_RawData!$L$8:$Z$39,COLUMNS(Demand_RawData!$L$8:M$8),)</f>
        <v>0.655842105263158</v>
      </c>
      <c r="C75" s="35">
        <f>VLOOKUP(VLOOKUP($A75,Demand_RawData!$AC$8:$AD$64,2,),Demand_RawData!$L$8:$Z$39,COLUMNS(Demand_RawData!$L$8:N$8),)</f>
        <v>0.70110526315789479</v>
      </c>
      <c r="D75" s="35">
        <f>VLOOKUP(VLOOKUP($A75,Demand_RawData!$AC$8:$AD$64,2,),Demand_RawData!$L$8:$Z$39,COLUMNS(Demand_RawData!$L$8:O$8),)</f>
        <v>0.74636842105263168</v>
      </c>
      <c r="E75" s="35">
        <f>VLOOKUP(VLOOKUP($A75,Demand_RawData!$AC$8:$AD$64,2,),Demand_RawData!$L$8:$Z$39,COLUMNS(Demand_RawData!$L$8:P$8),)</f>
        <v>0.79163157894736846</v>
      </c>
      <c r="F75" s="35">
        <f>VLOOKUP(VLOOKUP($A75,Demand_RawData!$AC$8:$AD$64,2,),Demand_RawData!$L$8:$Z$39,COLUMNS(Demand_RawData!$L$8:Q$8),)</f>
        <v>0.83689473684210536</v>
      </c>
      <c r="G75" s="35">
        <f>VLOOKUP(VLOOKUP($A75,Demand_RawData!$AC$8:$AD$64,2,),Demand_RawData!$L$8:$Z$39,COLUMNS(Demand_RawData!$L$8:R$8),)</f>
        <v>0.88215789473684214</v>
      </c>
      <c r="H75" s="35">
        <f>VLOOKUP(VLOOKUP($A75,Demand_RawData!$AC$8:$AD$64,2,),Demand_RawData!$L$8:$Z$39,COLUMNS(Demand_RawData!$L$8:S$8),)</f>
        <v>0.92742105263157892</v>
      </c>
      <c r="I75" s="35">
        <f>VLOOKUP(VLOOKUP($A75,Demand_RawData!$AC$8:$AD$64,2,),Demand_RawData!$L$8:$Z$39,COLUMNS(Demand_RawData!$L$8:T$8),)</f>
        <v>0.97268421052631582</v>
      </c>
      <c r="J75" s="35">
        <f>VLOOKUP(VLOOKUP($A75,Demand_RawData!$AC$8:$AD$64,2,),Demand_RawData!$L$8:$Z$39,COLUMNS(Demand_RawData!$L$8:U$8),)</f>
        <v>1.0179473684210527</v>
      </c>
      <c r="K75" s="35">
        <f>VLOOKUP(VLOOKUP($A75,Demand_RawData!$AC$8:$AD$64,2,),Demand_RawData!$L$8:$AA$39,COLUMNS(Demand_RawData!$L$8:$AA$8),)</f>
        <v>1.0632105263157896</v>
      </c>
    </row>
    <row r="76" spans="1:11" x14ac:dyDescent="0.25">
      <c r="A76" s="127" t="str">
        <f>Sets!G75</f>
        <v>cwatr</v>
      </c>
      <c r="B76" s="35">
        <f>VLOOKUP(VLOOKUP($A76,Demand_RawData!$AC$8:$AD$64,2,),Demand_RawData!$L$8:$Z$39,COLUMNS(Demand_RawData!$L$8:M$8),)</f>
        <v>0.655842105263158</v>
      </c>
      <c r="C76" s="35">
        <f>VLOOKUP(VLOOKUP($A76,Demand_RawData!$AC$8:$AD$64,2,),Demand_RawData!$L$8:$Z$39,COLUMNS(Demand_RawData!$L$8:N$8),)</f>
        <v>0.70110526315789479</v>
      </c>
      <c r="D76" s="35">
        <f>VLOOKUP(VLOOKUP($A76,Demand_RawData!$AC$8:$AD$64,2,),Demand_RawData!$L$8:$Z$39,COLUMNS(Demand_RawData!$L$8:O$8),)</f>
        <v>0.74636842105263168</v>
      </c>
      <c r="E76" s="35">
        <f>VLOOKUP(VLOOKUP($A76,Demand_RawData!$AC$8:$AD$64,2,),Demand_RawData!$L$8:$Z$39,COLUMNS(Demand_RawData!$L$8:P$8),)</f>
        <v>0.79163157894736846</v>
      </c>
      <c r="F76" s="35">
        <f>VLOOKUP(VLOOKUP($A76,Demand_RawData!$AC$8:$AD$64,2,),Demand_RawData!$L$8:$Z$39,COLUMNS(Demand_RawData!$L$8:Q$8),)</f>
        <v>0.83689473684210536</v>
      </c>
      <c r="G76" s="35">
        <f>VLOOKUP(VLOOKUP($A76,Demand_RawData!$AC$8:$AD$64,2,),Demand_RawData!$L$8:$Z$39,COLUMNS(Demand_RawData!$L$8:R$8),)</f>
        <v>0.88215789473684214</v>
      </c>
      <c r="H76" s="35">
        <f>VLOOKUP(VLOOKUP($A76,Demand_RawData!$AC$8:$AD$64,2,),Demand_RawData!$L$8:$Z$39,COLUMNS(Demand_RawData!$L$8:S$8),)</f>
        <v>0.92742105263157892</v>
      </c>
      <c r="I76" s="35">
        <f>VLOOKUP(VLOOKUP($A76,Demand_RawData!$AC$8:$AD$64,2,),Demand_RawData!$L$8:$Z$39,COLUMNS(Demand_RawData!$L$8:T$8),)</f>
        <v>0.97268421052631582</v>
      </c>
      <c r="J76" s="35">
        <f>VLOOKUP(VLOOKUP($A76,Demand_RawData!$AC$8:$AD$64,2,),Demand_RawData!$L$8:$Z$39,COLUMNS(Demand_RawData!$L$8:U$8),)</f>
        <v>1.0179473684210527</v>
      </c>
      <c r="K76" s="35">
        <f>VLOOKUP(VLOOKUP($A76,Demand_RawData!$AC$8:$AD$64,2,),Demand_RawData!$L$8:$AA$39,COLUMNS(Demand_RawData!$L$8:$AA$8),)</f>
        <v>1.0632105263157896</v>
      </c>
    </row>
    <row r="77" spans="1:11" x14ac:dyDescent="0.25">
      <c r="A77" s="127" t="str">
        <f>Sets!G76</f>
        <v>ccons</v>
      </c>
      <c r="B77" s="35">
        <f>VLOOKUP(VLOOKUP($A77,Demand_RawData!$AC$8:$AD$64,2,),Demand_RawData!$L$8:$Z$39,COLUMNS(Demand_RawData!$L$8:M$8),)</f>
        <v>0.72321866521975031</v>
      </c>
      <c r="C77" s="35">
        <f>VLOOKUP(VLOOKUP($A77,Demand_RawData!$AC$8:$AD$64,2,),Demand_RawData!$L$8:$Z$39,COLUMNS(Demand_RawData!$L$8:N$8),)</f>
        <v>0.76814975583288103</v>
      </c>
      <c r="D77" s="35">
        <f>VLOOKUP(VLOOKUP($A77,Demand_RawData!$AC$8:$AD$64,2,),Demand_RawData!$L$8:$Z$39,COLUMNS(Demand_RawData!$L$8:O$8),)</f>
        <v>0.81308084644601186</v>
      </c>
      <c r="E77" s="35">
        <f>VLOOKUP(VLOOKUP($A77,Demand_RawData!$AC$8:$AD$64,2,),Demand_RawData!$L$8:$Z$39,COLUMNS(Demand_RawData!$L$8:P$8),)</f>
        <v>0.85801193705914258</v>
      </c>
      <c r="F77" s="35">
        <f>VLOOKUP(VLOOKUP($A77,Demand_RawData!$AC$8:$AD$64,2,),Demand_RawData!$L$8:$Z$39,COLUMNS(Demand_RawData!$L$8:Q$8),)</f>
        <v>0.9029430276722733</v>
      </c>
      <c r="G77" s="35">
        <f>VLOOKUP(VLOOKUP($A77,Demand_RawData!$AC$8:$AD$64,2,),Demand_RawData!$L$8:$Z$39,COLUMNS(Demand_RawData!$L$8:R$8),)</f>
        <v>0.94787411828540413</v>
      </c>
      <c r="H77" s="35">
        <f>VLOOKUP(VLOOKUP($A77,Demand_RawData!$AC$8:$AD$64,2,),Demand_RawData!$L$8:$Z$39,COLUMNS(Demand_RawData!$L$8:S$8),)</f>
        <v>0.99280520889853485</v>
      </c>
      <c r="I77" s="35">
        <f>VLOOKUP(VLOOKUP($A77,Demand_RawData!$AC$8:$AD$64,2,),Demand_RawData!$L$8:$Z$39,COLUMNS(Demand_RawData!$L$8:T$8),)</f>
        <v>1.0377362995116657</v>
      </c>
      <c r="J77" s="35">
        <f>VLOOKUP(VLOOKUP($A77,Demand_RawData!$AC$8:$AD$64,2,),Demand_RawData!$L$8:$Z$39,COLUMNS(Demand_RawData!$L$8:U$8),)</f>
        <v>1.0826673901247963</v>
      </c>
      <c r="K77" s="35">
        <f>VLOOKUP(VLOOKUP($A77,Demand_RawData!$AC$8:$AD$64,2,),Demand_RawData!$L$8:$AA$39,COLUMNS(Demand_RawData!$L$8:$AA$8),)</f>
        <v>1.1275984807379271</v>
      </c>
    </row>
    <row r="78" spans="1:11" x14ac:dyDescent="0.25">
      <c r="A78" s="127" t="str">
        <f>Sets!G77</f>
        <v>ctrad</v>
      </c>
      <c r="B78" s="35">
        <f>VLOOKUP(VLOOKUP($A78,Demand_RawData!$AC$8:$AD$64,2,),Demand_RawData!$L$8:$Z$39,COLUMNS(Demand_RawData!$L$8:M$8),)</f>
        <v>1.5337479652740096</v>
      </c>
      <c r="C78" s="35">
        <f>VLOOKUP(VLOOKUP($A78,Demand_RawData!$AC$8:$AD$64,2,),Demand_RawData!$L$8:$Z$39,COLUMNS(Demand_RawData!$L$8:N$8),)</f>
        <v>1.4820941399891481</v>
      </c>
      <c r="D78" s="35">
        <f>VLOOKUP(VLOOKUP($A78,Demand_RawData!$AC$8:$AD$64,2,),Demand_RawData!$L$8:$Z$39,COLUMNS(Demand_RawData!$L$8:O$8),)</f>
        <v>1.4304403147042863</v>
      </c>
      <c r="E78" s="35">
        <f>VLOOKUP(VLOOKUP($A78,Demand_RawData!$AC$8:$AD$64,2,),Demand_RawData!$L$8:$Z$39,COLUMNS(Demand_RawData!$L$8:P$8),)</f>
        <v>1.3787864894194248</v>
      </c>
      <c r="F78" s="35">
        <f>VLOOKUP(VLOOKUP($A78,Demand_RawData!$AC$8:$AD$64,2,),Demand_RawData!$L$8:$Z$39,COLUMNS(Demand_RawData!$L$8:Q$8),)</f>
        <v>1.3271326641345631</v>
      </c>
      <c r="G78" s="35">
        <f>VLOOKUP(VLOOKUP($A78,Demand_RawData!$AC$8:$AD$64,2,),Demand_RawData!$L$8:$Z$39,COLUMNS(Demand_RawData!$L$8:R$8),)</f>
        <v>1.2754788388497016</v>
      </c>
      <c r="H78" s="35">
        <f>VLOOKUP(VLOOKUP($A78,Demand_RawData!$AC$8:$AD$64,2,),Demand_RawData!$L$8:$Z$39,COLUMNS(Demand_RawData!$L$8:S$8),)</f>
        <v>1.2238250135648401</v>
      </c>
      <c r="I78" s="35">
        <f>VLOOKUP(VLOOKUP($A78,Demand_RawData!$AC$8:$AD$64,2,),Demand_RawData!$L$8:$Z$39,COLUMNS(Demand_RawData!$L$8:T$8),)</f>
        <v>1.1721711882799783</v>
      </c>
      <c r="J78" s="35">
        <f>VLOOKUP(VLOOKUP($A78,Demand_RawData!$AC$8:$AD$64,2,),Demand_RawData!$L$8:$Z$39,COLUMNS(Demand_RawData!$L$8:U$8),)</f>
        <v>1.1205173629951166</v>
      </c>
      <c r="K78" s="35">
        <f>VLOOKUP(VLOOKUP($A78,Demand_RawData!$AC$8:$AD$64,2,),Demand_RawData!$L$8:$AA$39,COLUMNS(Demand_RawData!$L$8:$AA$8),)</f>
        <v>1.0688635377102549</v>
      </c>
    </row>
    <row r="79" spans="1:11" x14ac:dyDescent="0.25">
      <c r="A79" s="127" t="str">
        <f>Sets!G78</f>
        <v>chotl</v>
      </c>
      <c r="B79" s="35">
        <f>VLOOKUP(VLOOKUP($A79,Demand_RawData!$AC$8:$AD$64,2,),Demand_RawData!$L$8:$Z$39,COLUMNS(Demand_RawData!$L$8:M$8),)</f>
        <v>1.5337479652740096</v>
      </c>
      <c r="C79" s="35">
        <f>VLOOKUP(VLOOKUP($A79,Demand_RawData!$AC$8:$AD$64,2,),Demand_RawData!$L$8:$Z$39,COLUMNS(Demand_RawData!$L$8:N$8),)</f>
        <v>1.4820941399891481</v>
      </c>
      <c r="D79" s="35">
        <f>VLOOKUP(VLOOKUP($A79,Demand_RawData!$AC$8:$AD$64,2,),Demand_RawData!$L$8:$Z$39,COLUMNS(Demand_RawData!$L$8:O$8),)</f>
        <v>1.4304403147042863</v>
      </c>
      <c r="E79" s="35">
        <f>VLOOKUP(VLOOKUP($A79,Demand_RawData!$AC$8:$AD$64,2,),Demand_RawData!$L$8:$Z$39,COLUMNS(Demand_RawData!$L$8:P$8),)</f>
        <v>1.3787864894194248</v>
      </c>
      <c r="F79" s="35">
        <f>VLOOKUP(VLOOKUP($A79,Demand_RawData!$AC$8:$AD$64,2,),Demand_RawData!$L$8:$Z$39,COLUMNS(Demand_RawData!$L$8:Q$8),)</f>
        <v>1.3271326641345631</v>
      </c>
      <c r="G79" s="35">
        <f>VLOOKUP(VLOOKUP($A79,Demand_RawData!$AC$8:$AD$64,2,),Demand_RawData!$L$8:$Z$39,COLUMNS(Demand_RawData!$L$8:R$8),)</f>
        <v>1.2754788388497016</v>
      </c>
      <c r="H79" s="35">
        <f>VLOOKUP(VLOOKUP($A79,Demand_RawData!$AC$8:$AD$64,2,),Demand_RawData!$L$8:$Z$39,COLUMNS(Demand_RawData!$L$8:S$8),)</f>
        <v>1.2238250135648401</v>
      </c>
      <c r="I79" s="35">
        <f>VLOOKUP(VLOOKUP($A79,Demand_RawData!$AC$8:$AD$64,2,),Demand_RawData!$L$8:$Z$39,COLUMNS(Demand_RawData!$L$8:T$8),)</f>
        <v>1.1721711882799783</v>
      </c>
      <c r="J79" s="35">
        <f>VLOOKUP(VLOOKUP($A79,Demand_RawData!$AC$8:$AD$64,2,),Demand_RawData!$L$8:$Z$39,COLUMNS(Demand_RawData!$L$8:U$8),)</f>
        <v>1.1205173629951166</v>
      </c>
      <c r="K79" s="35">
        <f>VLOOKUP(VLOOKUP($A79,Demand_RawData!$AC$8:$AD$64,2,),Demand_RawData!$L$8:$AA$39,COLUMNS(Demand_RawData!$L$8:$AA$8),)</f>
        <v>1.0688635377102549</v>
      </c>
    </row>
    <row r="80" spans="1:11" x14ac:dyDescent="0.25">
      <c r="A80" s="127" t="str">
        <f>Sets!G79</f>
        <v>cptrp-l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25">
      <c r="A81" s="127" t="str">
        <f>Sets!G80</f>
        <v>cftrp-l</v>
      </c>
      <c r="B81" s="35">
        <f>VLOOKUP(VLOOKUP($A81,Demand_RawData!$AC$8:$AD$64,2,),Demand_RawData!$L$8:$Z$39,COLUMNS(Demand_RawData!$L$8:M$8),)</f>
        <v>1.4046584373304396</v>
      </c>
      <c r="C81" s="35">
        <f>VLOOKUP(VLOOKUP($A81,Demand_RawData!$AC$8:$AD$64,2,),Demand_RawData!$L$8:$Z$39,COLUMNS(Demand_RawData!$L$8:N$8),)</f>
        <v>1.2562362995116658</v>
      </c>
      <c r="D81" s="35">
        <f>VLOOKUP(VLOOKUP($A81,Demand_RawData!$AC$8:$AD$64,2,),Demand_RawData!$L$8:$Z$39,COLUMNS(Demand_RawData!$L$8:O$8),)</f>
        <v>1.1078141616928923</v>
      </c>
      <c r="E81" s="35">
        <f>VLOOKUP(VLOOKUP($A81,Demand_RawData!$AC$8:$AD$64,2,),Demand_RawData!$L$8:$Z$39,COLUMNS(Demand_RawData!$L$8:P$8),)</f>
        <v>0.95939202387411848</v>
      </c>
      <c r="F81" s="35">
        <f>VLOOKUP(VLOOKUP($A81,Demand_RawData!$AC$8:$AD$64,2,),Demand_RawData!$L$8:$Z$39,COLUMNS(Demand_RawData!$L$8:Q$8),)</f>
        <v>0.8109698860553447</v>
      </c>
      <c r="G81" s="35">
        <f>VLOOKUP(VLOOKUP($A81,Demand_RawData!$AC$8:$AD$64,2,),Demand_RawData!$L$8:$Z$39,COLUMNS(Demand_RawData!$L$8:R$8),)</f>
        <v>0.66254774823657103</v>
      </c>
      <c r="H81" s="35">
        <f>VLOOKUP(VLOOKUP($A81,Demand_RawData!$AC$8:$AD$64,2,),Demand_RawData!$L$8:$Z$39,COLUMNS(Demand_RawData!$L$8:S$8),)</f>
        <v>0.51412561041779736</v>
      </c>
      <c r="I81" s="35">
        <f>VLOOKUP(VLOOKUP($A81,Demand_RawData!$AC$8:$AD$64,2,),Demand_RawData!$L$8:$Z$39,COLUMNS(Demand_RawData!$L$8:T$8),)</f>
        <v>0.36570347259902358</v>
      </c>
      <c r="J81" s="35">
        <f>VLOOKUP(VLOOKUP($A81,Demand_RawData!$AC$8:$AD$64,2,),Demand_RawData!$L$8:$Z$39,COLUMNS(Demand_RawData!$L$8:U$8),)</f>
        <v>0.21728133478025002</v>
      </c>
      <c r="K81" s="35">
        <f>VLOOKUP(VLOOKUP($A81,Demand_RawData!$AC$8:$AD$64,2,),Demand_RawData!$L$8:$AA$39,COLUMNS(Demand_RawData!$L$8:$AA$8),)</f>
        <v>6.8859196961475841E-2</v>
      </c>
    </row>
    <row r="82" spans="1:11" x14ac:dyDescent="0.25">
      <c r="A82" s="127" t="str">
        <f>Sets!G81</f>
        <v>cptrp-o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25">
      <c r="A83" s="127" t="str">
        <f>Sets!G82</f>
        <v>cftrp-o</v>
      </c>
      <c r="B83" s="35">
        <f>VLOOKUP(VLOOKUP($A83,Demand_RawData!$AC$8:$AD$64,2,),Demand_RawData!$L$8:$Z$39,COLUMNS(Demand_RawData!$L$8:M$8),)</f>
        <v>1.4046584373304396</v>
      </c>
      <c r="C83" s="35">
        <f>VLOOKUP(VLOOKUP($A83,Demand_RawData!$AC$8:$AD$64,2,),Demand_RawData!$L$8:$Z$39,COLUMNS(Demand_RawData!$L$8:N$8),)</f>
        <v>1.2562362995116658</v>
      </c>
      <c r="D83" s="35">
        <f>VLOOKUP(VLOOKUP($A83,Demand_RawData!$AC$8:$AD$64,2,),Demand_RawData!$L$8:$Z$39,COLUMNS(Demand_RawData!$L$8:O$8),)</f>
        <v>1.1078141616928923</v>
      </c>
      <c r="E83" s="35">
        <f>VLOOKUP(VLOOKUP($A83,Demand_RawData!$AC$8:$AD$64,2,),Demand_RawData!$L$8:$Z$39,COLUMNS(Demand_RawData!$L$8:P$8),)</f>
        <v>0.95939202387411848</v>
      </c>
      <c r="F83" s="35">
        <f>VLOOKUP(VLOOKUP($A83,Demand_RawData!$AC$8:$AD$64,2,),Demand_RawData!$L$8:$Z$39,COLUMNS(Demand_RawData!$L$8:Q$8),)</f>
        <v>0.8109698860553447</v>
      </c>
      <c r="G83" s="35">
        <f>VLOOKUP(VLOOKUP($A83,Demand_RawData!$AC$8:$AD$64,2,),Demand_RawData!$L$8:$Z$39,COLUMNS(Demand_RawData!$L$8:R$8),)</f>
        <v>0.66254774823657103</v>
      </c>
      <c r="H83" s="35">
        <f>VLOOKUP(VLOOKUP($A83,Demand_RawData!$AC$8:$AD$64,2,),Demand_RawData!$L$8:$Z$39,COLUMNS(Demand_RawData!$L$8:S$8),)</f>
        <v>0.51412561041779736</v>
      </c>
      <c r="I83" s="35">
        <f>VLOOKUP(VLOOKUP($A83,Demand_RawData!$AC$8:$AD$64,2,),Demand_RawData!$L$8:$Z$39,COLUMNS(Demand_RawData!$L$8:T$8),)</f>
        <v>0.36570347259902358</v>
      </c>
      <c r="J83" s="35">
        <f>VLOOKUP(VLOOKUP($A83,Demand_RawData!$AC$8:$AD$64,2,),Demand_RawData!$L$8:$Z$39,COLUMNS(Demand_RawData!$L$8:U$8),)</f>
        <v>0.21728133478025002</v>
      </c>
      <c r="K83" s="35">
        <f>VLOOKUP(VLOOKUP($A83,Demand_RawData!$AC$8:$AD$64,2,),Demand_RawData!$L$8:$AA$39,COLUMNS(Demand_RawData!$L$8:$AA$8),)</f>
        <v>6.8859196961475841E-2</v>
      </c>
    </row>
    <row r="84" spans="1:11" x14ac:dyDescent="0.25">
      <c r="A84" s="127" t="str">
        <f>Sets!G83</f>
        <v>cprtr</v>
      </c>
      <c r="B84" s="126">
        <f>B80</f>
        <v>1.4046584373304396</v>
      </c>
      <c r="C84" s="126">
        <f t="shared" ref="C84:K84" si="36">C80</f>
        <v>1.2562362995116658</v>
      </c>
      <c r="D84" s="126">
        <f t="shared" si="36"/>
        <v>1.1078141616928923</v>
      </c>
      <c r="E84" s="126">
        <f t="shared" si="36"/>
        <v>0.95939202387411848</v>
      </c>
      <c r="F84" s="126">
        <f t="shared" si="36"/>
        <v>0.8109698860553447</v>
      </c>
      <c r="G84" s="126">
        <f t="shared" si="36"/>
        <v>0.66254774823657103</v>
      </c>
      <c r="H84" s="126">
        <f t="shared" si="36"/>
        <v>0.51412561041779736</v>
      </c>
      <c r="I84" s="126">
        <f t="shared" si="36"/>
        <v>0.36570347259902358</v>
      </c>
      <c r="J84" s="126">
        <f t="shared" si="36"/>
        <v>0.21728133478025002</v>
      </c>
      <c r="K84" s="126">
        <f t="shared" si="36"/>
        <v>6.8859196961475841E-2</v>
      </c>
    </row>
    <row r="85" spans="1:11" x14ac:dyDescent="0.25">
      <c r="A85" s="127" t="str">
        <f>Sets!G84</f>
        <v>ctrps</v>
      </c>
      <c r="B85" s="35">
        <f>VLOOKUP(VLOOKUP($A85,Demand_RawData!$AC$8:$AD$64,2,),Demand_RawData!$L$8:$Z$39,COLUMNS(Demand_RawData!$L$8:M$8),)</f>
        <v>1.4046584373304396</v>
      </c>
      <c r="C85" s="35">
        <f>VLOOKUP(VLOOKUP($A85,Demand_RawData!$AC$8:$AD$64,2,),Demand_RawData!$L$8:$Z$39,COLUMNS(Demand_RawData!$L$8:N$8),)</f>
        <v>1.2562362995116658</v>
      </c>
      <c r="D85" s="35">
        <f>VLOOKUP(VLOOKUP($A85,Demand_RawData!$AC$8:$AD$64,2,),Demand_RawData!$L$8:$Z$39,COLUMNS(Demand_RawData!$L$8:O$8),)</f>
        <v>1.1078141616928923</v>
      </c>
      <c r="E85" s="35">
        <f>VLOOKUP(VLOOKUP($A85,Demand_RawData!$AC$8:$AD$64,2,),Demand_RawData!$L$8:$Z$39,COLUMNS(Demand_RawData!$L$8:P$8),)</f>
        <v>0.95939202387411848</v>
      </c>
      <c r="F85" s="35">
        <f>VLOOKUP(VLOOKUP($A85,Demand_RawData!$AC$8:$AD$64,2,),Demand_RawData!$L$8:$Z$39,COLUMNS(Demand_RawData!$L$8:Q$8),)</f>
        <v>0.8109698860553447</v>
      </c>
      <c r="G85" s="35">
        <f>VLOOKUP(VLOOKUP($A85,Demand_RawData!$AC$8:$AD$64,2,),Demand_RawData!$L$8:$Z$39,COLUMNS(Demand_RawData!$L$8:R$8),)</f>
        <v>0.66254774823657103</v>
      </c>
      <c r="H85" s="35">
        <f>VLOOKUP(VLOOKUP($A85,Demand_RawData!$AC$8:$AD$64,2,),Demand_RawData!$L$8:$Z$39,COLUMNS(Demand_RawData!$L$8:S$8),)</f>
        <v>0.51412561041779736</v>
      </c>
      <c r="I85" s="35">
        <f>VLOOKUP(VLOOKUP($A85,Demand_RawData!$AC$8:$AD$64,2,),Demand_RawData!$L$8:$Z$39,COLUMNS(Demand_RawData!$L$8:T$8),)</f>
        <v>0.36570347259902358</v>
      </c>
      <c r="J85" s="35">
        <f>VLOOKUP(VLOOKUP($A85,Demand_RawData!$AC$8:$AD$64,2,),Demand_RawData!$L$8:$Z$39,COLUMNS(Demand_RawData!$L$8:U$8),)</f>
        <v>0.21728133478025002</v>
      </c>
      <c r="K85" s="35">
        <f>VLOOKUP(VLOOKUP($A85,Demand_RawData!$AC$8:$AD$64,2,),Demand_RawData!$L$8:$AA$39,COLUMNS(Demand_RawData!$L$8:$AA$8),)</f>
        <v>6.8859196961475841E-2</v>
      </c>
    </row>
    <row r="86" spans="1:11" x14ac:dyDescent="0.25">
      <c r="A86" s="127" t="str">
        <f>Sets!G85</f>
        <v>ccomm</v>
      </c>
      <c r="B86" s="35">
        <f>VLOOKUP(VLOOKUP($A86,Demand_RawData!$AC$8:$AD$64,2,),Demand_RawData!$L$8:$Z$39,COLUMNS(Demand_RawData!$L$8:M$8),)</f>
        <v>1.3464590341833966</v>
      </c>
      <c r="C86" s="35">
        <f>VLOOKUP(VLOOKUP($A86,Demand_RawData!$AC$8:$AD$64,2,),Demand_RawData!$L$8:$Z$39,COLUMNS(Demand_RawData!$L$8:N$8),)</f>
        <v>1.2859620184481821</v>
      </c>
      <c r="D86" s="35">
        <f>VLOOKUP(VLOOKUP($A86,Demand_RawData!$AC$8:$AD$64,2,),Demand_RawData!$L$8:$Z$39,COLUMNS(Demand_RawData!$L$8:O$8),)</f>
        <v>1.2254650027129679</v>
      </c>
      <c r="E86" s="35">
        <f>VLOOKUP(VLOOKUP($A86,Demand_RawData!$AC$8:$AD$64,2,),Demand_RawData!$L$8:$Z$39,COLUMNS(Demand_RawData!$L$8:P$8),)</f>
        <v>1.1649679869777536</v>
      </c>
      <c r="F86" s="35">
        <f>VLOOKUP(VLOOKUP($A86,Demand_RawData!$AC$8:$AD$64,2,),Demand_RawData!$L$8:$Z$39,COLUMNS(Demand_RawData!$L$8:Q$8),)</f>
        <v>1.1044709712425393</v>
      </c>
      <c r="G86" s="35">
        <f>VLOOKUP(VLOOKUP($A86,Demand_RawData!$AC$8:$AD$64,2,),Demand_RawData!$L$8:$Z$39,COLUMNS(Demand_RawData!$L$8:R$8),)</f>
        <v>1.0439739555073251</v>
      </c>
      <c r="H86" s="35">
        <f>VLOOKUP(VLOOKUP($A86,Demand_RawData!$AC$8:$AD$64,2,),Demand_RawData!$L$8:$Z$39,COLUMNS(Demand_RawData!$L$8:S$8),)</f>
        <v>0.98347693977211059</v>
      </c>
      <c r="I86" s="35">
        <f>VLOOKUP(VLOOKUP($A86,Demand_RawData!$AC$8:$AD$64,2,),Demand_RawData!$L$8:$Z$39,COLUMNS(Demand_RawData!$L$8:T$8),)</f>
        <v>0.92297992403689633</v>
      </c>
      <c r="J86" s="35">
        <f>VLOOKUP(VLOOKUP($A86,Demand_RawData!$AC$8:$AD$64,2,),Demand_RawData!$L$8:$Z$39,COLUMNS(Demand_RawData!$L$8:U$8),)</f>
        <v>0.86248290830168206</v>
      </c>
      <c r="K86" s="35">
        <f>VLOOKUP(VLOOKUP($A86,Demand_RawData!$AC$8:$AD$64,2,),Demand_RawData!$L$8:$AA$39,COLUMNS(Demand_RawData!$L$8:$AA$8),)</f>
        <v>0.80198589256646746</v>
      </c>
    </row>
    <row r="87" spans="1:11" x14ac:dyDescent="0.25">
      <c r="A87" s="127" t="str">
        <f>Sets!G86</f>
        <v>cfsrv</v>
      </c>
      <c r="B87" s="35">
        <f>VLOOKUP(VLOOKUP($A87,Demand_RawData!$AC$8:$AD$64,2,),Demand_RawData!$L$8:$Z$39,COLUMNS(Demand_RawData!$L$8:M$8),)</f>
        <v>1.1009272924579492</v>
      </c>
      <c r="C87" s="35">
        <f>VLOOKUP(VLOOKUP($A87,Demand_RawData!$AC$8:$AD$64,2,),Demand_RawData!$L$8:$Z$39,COLUMNS(Demand_RawData!$L$8:N$8),)</f>
        <v>1.1082306022788933</v>
      </c>
      <c r="D87" s="35">
        <f>VLOOKUP(VLOOKUP($A87,Demand_RawData!$AC$8:$AD$64,2,),Demand_RawData!$L$8:$Z$39,COLUMNS(Demand_RawData!$L$8:O$8),)</f>
        <v>1.1155339120998373</v>
      </c>
      <c r="E87" s="35">
        <f>VLOOKUP(VLOOKUP($A87,Demand_RawData!$AC$8:$AD$64,2,),Demand_RawData!$L$8:$Z$39,COLUMNS(Demand_RawData!$L$8:P$8),)</f>
        <v>1.1228372219207814</v>
      </c>
      <c r="F87" s="35">
        <f>VLOOKUP(VLOOKUP($A87,Demand_RawData!$AC$8:$AD$64,2,),Demand_RawData!$L$8:$Z$39,COLUMNS(Demand_RawData!$L$8:Q$8),)</f>
        <v>1.1301405317417255</v>
      </c>
      <c r="G87" s="35">
        <f>VLOOKUP(VLOOKUP($A87,Demand_RawData!$AC$8:$AD$64,2,),Demand_RawData!$L$8:$Z$39,COLUMNS(Demand_RawData!$L$8:R$8),)</f>
        <v>1.1374438415626695</v>
      </c>
      <c r="H87" s="35">
        <f>VLOOKUP(VLOOKUP($A87,Demand_RawData!$AC$8:$AD$64,2,),Demand_RawData!$L$8:$Z$39,COLUMNS(Demand_RawData!$L$8:S$8),)</f>
        <v>1.1447471513836138</v>
      </c>
      <c r="I87" s="35">
        <f>VLOOKUP(VLOOKUP($A87,Demand_RawData!$AC$8:$AD$64,2,),Demand_RawData!$L$8:$Z$39,COLUMNS(Demand_RawData!$L$8:T$8),)</f>
        <v>1.1520504612045579</v>
      </c>
      <c r="J87" s="35">
        <f>VLOOKUP(VLOOKUP($A87,Demand_RawData!$AC$8:$AD$64,2,),Demand_RawData!$L$8:$Z$39,COLUMNS(Demand_RawData!$L$8:U$8),)</f>
        <v>1.159353771025502</v>
      </c>
      <c r="K87" s="35">
        <f>VLOOKUP(VLOOKUP($A87,Demand_RawData!$AC$8:$AD$64,2,),Demand_RawData!$L$8:$AA$39,COLUMNS(Demand_RawData!$L$8:$AA$8),)</f>
        <v>1.166657080846446</v>
      </c>
    </row>
    <row r="88" spans="1:11" x14ac:dyDescent="0.25">
      <c r="A88" s="127" t="str">
        <f>Sets!G87</f>
        <v>cbsrv</v>
      </c>
      <c r="B88" s="35">
        <f>VLOOKUP(VLOOKUP($A88,Demand_RawData!$AC$8:$AD$64,2,),Demand_RawData!$L$8:$Z$39,COLUMNS(Demand_RawData!$L$8:M$8),)</f>
        <v>0.91349755832881163</v>
      </c>
      <c r="C88" s="35">
        <f>VLOOKUP(VLOOKUP($A88,Demand_RawData!$AC$8:$AD$64,2,),Demand_RawData!$L$8:$Z$39,COLUMNS(Demand_RawData!$L$8:N$8),)</f>
        <v>0.94671296798697768</v>
      </c>
      <c r="D88" s="35">
        <f>VLOOKUP(VLOOKUP($A88,Demand_RawData!$AC$8:$AD$64,2,),Demand_RawData!$L$8:$Z$39,COLUMNS(Demand_RawData!$L$8:O$8),)</f>
        <v>0.97992837764514373</v>
      </c>
      <c r="E88" s="35">
        <f>VLOOKUP(VLOOKUP($A88,Demand_RawData!$AC$8:$AD$64,2,),Demand_RawData!$L$8:$Z$39,COLUMNS(Demand_RawData!$L$8:P$8),)</f>
        <v>1.0131437873033098</v>
      </c>
      <c r="F88" s="35">
        <f>VLOOKUP(VLOOKUP($A88,Demand_RawData!$AC$8:$AD$64,2,),Demand_RawData!$L$8:$Z$39,COLUMNS(Demand_RawData!$L$8:Q$8),)</f>
        <v>1.0463591969614758</v>
      </c>
      <c r="G88" s="35">
        <f>VLOOKUP(VLOOKUP($A88,Demand_RawData!$AC$8:$AD$64,2,),Demand_RawData!$L$8:$Z$39,COLUMNS(Demand_RawData!$L$8:R$8),)</f>
        <v>1.0795746066196419</v>
      </c>
      <c r="H88" s="35">
        <f>VLOOKUP(VLOOKUP($A88,Demand_RawData!$AC$8:$AD$64,2,),Demand_RawData!$L$8:$Z$39,COLUMNS(Demand_RawData!$L$8:S$8),)</f>
        <v>1.1127900162778079</v>
      </c>
      <c r="I88" s="35">
        <f>VLOOKUP(VLOOKUP($A88,Demand_RawData!$AC$8:$AD$64,2,),Demand_RawData!$L$8:$Z$39,COLUMNS(Demand_RawData!$L$8:T$8),)</f>
        <v>1.146005425935974</v>
      </c>
      <c r="J88" s="35">
        <f>VLOOKUP(VLOOKUP($A88,Demand_RawData!$AC$8:$AD$64,2,),Demand_RawData!$L$8:$Z$39,COLUMNS(Demand_RawData!$L$8:U$8),)</f>
        <v>1.17922083559414</v>
      </c>
      <c r="K88" s="35">
        <f>VLOOKUP(VLOOKUP($A88,Demand_RawData!$AC$8:$AD$64,2,),Demand_RawData!$L$8:$AA$39,COLUMNS(Demand_RawData!$L$8:$AA$8),)</f>
        <v>1.2124362452523061</v>
      </c>
    </row>
    <row r="89" spans="1:11" x14ac:dyDescent="0.25">
      <c r="A89" s="127" t="str">
        <f>Sets!G88</f>
        <v>cgsrv</v>
      </c>
      <c r="B89" s="35">
        <f>VLOOKUP(VLOOKUP($A89,Demand_RawData!$AC$8:$AD$64,2,),Demand_RawData!$L$8:$Z$39,COLUMNS(Demand_RawData!$L$8:M$8),)</f>
        <v>1.5346174715138361</v>
      </c>
      <c r="C89" s="35">
        <f>VLOOKUP(VLOOKUP($A89,Demand_RawData!$AC$8:$AD$64,2,),Demand_RawData!$L$8:$Z$39,COLUMNS(Demand_RawData!$L$8:N$8),)</f>
        <v>1.547698317959848</v>
      </c>
      <c r="D89" s="35">
        <f>VLOOKUP(VLOOKUP($A89,Demand_RawData!$AC$8:$AD$64,2,),Demand_RawData!$L$8:$Z$39,COLUMNS(Demand_RawData!$L$8:O$8),)</f>
        <v>1.56077916440586</v>
      </c>
      <c r="E89" s="35">
        <f>VLOOKUP(VLOOKUP($A89,Demand_RawData!$AC$8:$AD$64,2,),Demand_RawData!$L$8:$Z$39,COLUMNS(Demand_RawData!$L$8:P$8),)</f>
        <v>1.5738600108518719</v>
      </c>
      <c r="F89" s="35">
        <f>VLOOKUP(VLOOKUP($A89,Demand_RawData!$AC$8:$AD$64,2,),Demand_RawData!$L$8:$Z$39,COLUMNS(Demand_RawData!$L$8:Q$8),)</f>
        <v>1.5869408572978838</v>
      </c>
      <c r="G89" s="35">
        <f>VLOOKUP(VLOOKUP($A89,Demand_RawData!$AC$8:$AD$64,2,),Demand_RawData!$L$8:$Z$39,COLUMNS(Demand_RawData!$L$8:R$8),)</f>
        <v>1.6000217037438957</v>
      </c>
      <c r="H89" s="35">
        <f>VLOOKUP(VLOOKUP($A89,Demand_RawData!$AC$8:$AD$64,2,),Demand_RawData!$L$8:$Z$39,COLUMNS(Demand_RawData!$L$8:S$8),)</f>
        <v>1.6131025501899079</v>
      </c>
      <c r="I89" s="35">
        <f>VLOOKUP(VLOOKUP($A89,Demand_RawData!$AC$8:$AD$64,2,),Demand_RawData!$L$8:$Z$39,COLUMNS(Demand_RawData!$L$8:T$8),)</f>
        <v>1.6261833966359198</v>
      </c>
      <c r="J89" s="35">
        <f>VLOOKUP(VLOOKUP($A89,Demand_RawData!$AC$8:$AD$64,2,),Demand_RawData!$L$8:$Z$39,COLUMNS(Demand_RawData!$L$8:U$8),)</f>
        <v>1.6392642430819317</v>
      </c>
      <c r="K89" s="35">
        <f>VLOOKUP(VLOOKUP($A89,Demand_RawData!$AC$8:$AD$64,2,),Demand_RawData!$L$8:$AA$39,COLUMNS(Demand_RawData!$L$8:$AA$8),)</f>
        <v>1.6523450895279435</v>
      </c>
    </row>
    <row r="90" spans="1:11" x14ac:dyDescent="0.25">
      <c r="A90" s="127" t="str">
        <f>Sets!G89</f>
        <v>cosrv</v>
      </c>
      <c r="B90" s="35">
        <f>VLOOKUP(VLOOKUP($A90,Demand_RawData!$AC$8:$AD$64,2,),Demand_RawData!$L$8:$Z$39,COLUMNS(Demand_RawData!$L$8:M$8),)</f>
        <v>0.91349755832881163</v>
      </c>
      <c r="C90" s="35">
        <f>VLOOKUP(VLOOKUP($A90,Demand_RawData!$AC$8:$AD$64,2,),Demand_RawData!$L$8:$Z$39,COLUMNS(Demand_RawData!$L$8:N$8),)</f>
        <v>0.94671296798697768</v>
      </c>
      <c r="D90" s="35">
        <f>VLOOKUP(VLOOKUP($A90,Demand_RawData!$AC$8:$AD$64,2,),Demand_RawData!$L$8:$Z$39,COLUMNS(Demand_RawData!$L$8:O$8),)</f>
        <v>0.97992837764514373</v>
      </c>
      <c r="E90" s="35">
        <f>VLOOKUP(VLOOKUP($A90,Demand_RawData!$AC$8:$AD$64,2,),Demand_RawData!$L$8:$Z$39,COLUMNS(Demand_RawData!$L$8:P$8),)</f>
        <v>1.0131437873033098</v>
      </c>
      <c r="F90" s="35">
        <f>VLOOKUP(VLOOKUP($A90,Demand_RawData!$AC$8:$AD$64,2,),Demand_RawData!$L$8:$Z$39,COLUMNS(Demand_RawData!$L$8:Q$8),)</f>
        <v>1.0463591969614758</v>
      </c>
      <c r="G90" s="35">
        <f>VLOOKUP(VLOOKUP($A90,Demand_RawData!$AC$8:$AD$64,2,),Demand_RawData!$L$8:$Z$39,COLUMNS(Demand_RawData!$L$8:R$8),)</f>
        <v>1.0795746066196419</v>
      </c>
      <c r="H90" s="35">
        <f>VLOOKUP(VLOOKUP($A90,Demand_RawData!$AC$8:$AD$64,2,),Demand_RawData!$L$8:$Z$39,COLUMNS(Demand_RawData!$L$8:S$8),)</f>
        <v>1.1127900162778079</v>
      </c>
      <c r="I90" s="35">
        <f>VLOOKUP(VLOOKUP($A90,Demand_RawData!$AC$8:$AD$64,2,),Demand_RawData!$L$8:$Z$39,COLUMNS(Demand_RawData!$L$8:T$8),)</f>
        <v>1.146005425935974</v>
      </c>
      <c r="J90" s="35">
        <f>VLOOKUP(VLOOKUP($A90,Demand_RawData!$AC$8:$AD$64,2,),Demand_RawData!$L$8:$Z$39,COLUMNS(Demand_RawData!$L$8:U$8),)</f>
        <v>1.17922083559414</v>
      </c>
      <c r="K90" s="35">
        <f>VLOOKUP(VLOOKUP($A90,Demand_RawData!$AC$8:$AD$64,2,),Demand_RawData!$L$8:$AA$39,COLUMNS(Demand_RawData!$L$8:$AA$8),)</f>
        <v>1.2124362452523061</v>
      </c>
    </row>
    <row r="91" spans="1:11" x14ac:dyDescent="0.25">
      <c r="A91" s="127" t="str">
        <f>Sets!G90</f>
        <v>cimpt</v>
      </c>
      <c r="B91" s="35">
        <f>VLOOKUP(VLOOKUP($A91,Demand_RawData!$AC$8:$AD$64,2,),Demand_RawData!$L$8:$Z$39,COLUMNS(Demand_RawData!$L$8:M$8),)</f>
        <v>1.3632257189365167</v>
      </c>
      <c r="C91" s="35">
        <f>VLOOKUP(VLOOKUP($A91,Demand_RawData!$AC$8:$AD$64,2,),Demand_RawData!$L$8:$Z$39,COLUMNS(Demand_RawData!$L$8:N$8),)</f>
        <v>1.3130900705371678</v>
      </c>
      <c r="D91" s="35">
        <f>VLOOKUP(VLOOKUP($A91,Demand_RawData!$AC$8:$AD$64,2,),Demand_RawData!$L$8:$Z$39,COLUMNS(Demand_RawData!$L$8:O$8),)</f>
        <v>1.2629544221378188</v>
      </c>
      <c r="E91" s="35">
        <f>VLOOKUP(VLOOKUP($A91,Demand_RawData!$AC$8:$AD$64,2,),Demand_RawData!$L$8:$Z$39,COLUMNS(Demand_RawData!$L$8:P$8),)</f>
        <v>1.2128187737384699</v>
      </c>
      <c r="F91" s="35">
        <f>VLOOKUP(VLOOKUP($A91,Demand_RawData!$AC$8:$AD$64,2,),Demand_RawData!$L$8:$Z$39,COLUMNS(Demand_RawData!$L$8:Q$8),)</f>
        <v>1.1626831253391212</v>
      </c>
      <c r="G91" s="35">
        <f>VLOOKUP(VLOOKUP($A91,Demand_RawData!$AC$8:$AD$64,2,),Demand_RawData!$L$8:$Z$39,COLUMNS(Demand_RawData!$L$8:R$8),)</f>
        <v>1.1125474769397723</v>
      </c>
      <c r="H91" s="35">
        <f>VLOOKUP(VLOOKUP($A91,Demand_RawData!$AC$8:$AD$64,2,),Demand_RawData!$L$8:$Z$39,COLUMNS(Demand_RawData!$L$8:S$8),)</f>
        <v>1.0624118285404234</v>
      </c>
      <c r="I91" s="35">
        <f>VLOOKUP(VLOOKUP($A91,Demand_RawData!$AC$8:$AD$64,2,),Demand_RawData!$L$8:$Z$39,COLUMNS(Demand_RawData!$L$8:T$8),)</f>
        <v>1.0122761801410745</v>
      </c>
      <c r="J91" s="35">
        <f>VLOOKUP(VLOOKUP($A91,Demand_RawData!$AC$8:$AD$64,2,),Demand_RawData!$L$8:$Z$39,COLUMNS(Demand_RawData!$L$8:U$8),)</f>
        <v>0.96214053174172554</v>
      </c>
      <c r="K91" s="35">
        <f>VLOOKUP(VLOOKUP($A91,Demand_RawData!$AC$8:$AD$64,2,),Demand_RawData!$L$8:$AA$39,COLUMNS(Demand_RawData!$L$8:$AA$8),)</f>
        <v>0.91200488334237662</v>
      </c>
    </row>
    <row r="92" spans="1:11" x14ac:dyDescent="0.25">
      <c r="A92" s="120"/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25">
      <c r="A93" s="66"/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23 B25:K91">
    <cfRule type="cellIs" dxfId="2" priority="8" operator="equal">
      <formula>"eps"</formula>
    </cfRule>
  </conditionalFormatting>
  <conditionalFormatting sqref="B92:J93">
    <cfRule type="cellIs" dxfId="1" priority="3" operator="equal">
      <formula>"eps"</formula>
    </cfRule>
  </conditionalFormatting>
  <conditionalFormatting sqref="K92:K93">
    <cfRule type="cellIs" dxfId="0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J102"/>
  <sheetViews>
    <sheetView zoomScale="70" zoomScaleNormal="70" workbookViewId="0">
      <pane ySplit="7" topLeftCell="A22" activePane="bottomLeft" state="frozen"/>
      <selection activeCell="AA82" sqref="AA82"/>
      <selection pane="bottomLeft" activeCell="B24" sqref="B24:F24"/>
    </sheetView>
    <sheetView workbookViewId="1"/>
  </sheetViews>
  <sheetFormatPr defaultRowHeight="15" x14ac:dyDescent="0.25"/>
  <cols>
    <col min="1" max="1" width="15.140625" customWidth="1"/>
    <col min="9" max="10" width="10.28515625" customWidth="1"/>
    <col min="28" max="31" width="9.28515625" customWidth="1"/>
    <col min="32" max="33" width="8.42578125" customWidth="1"/>
  </cols>
  <sheetData>
    <row r="1" spans="1:34" ht="18.75" x14ac:dyDescent="0.3">
      <c r="A1" s="2" t="s">
        <v>214</v>
      </c>
      <c r="I1" s="10"/>
    </row>
    <row r="4" spans="1:34" x14ac:dyDescent="0.25">
      <c r="D4" s="5"/>
      <c r="E4" s="5"/>
    </row>
    <row r="5" spans="1:34" x14ac:dyDescent="0.25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25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25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25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25">
      <c r="A9" s="127" t="str">
        <f>Demand!A9</f>
        <v>camai</v>
      </c>
      <c r="B9" s="129">
        <f>B8</f>
        <v>0.99299999999999999</v>
      </c>
      <c r="C9" s="129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s="127" t="str">
        <f>Sets!D8</f>
        <v>aamai</v>
      </c>
      <c r="I9" s="130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25">
      <c r="A10" s="127" t="str">
        <f>Demand!A10</f>
        <v>caoce</v>
      </c>
      <c r="B10" s="129">
        <f t="shared" ref="B10:B19" si="2">B9</f>
        <v>0.99299999999999999</v>
      </c>
      <c r="C10" s="129">
        <f t="shared" si="0"/>
        <v>0.99299999999999999</v>
      </c>
      <c r="D10" s="10">
        <f t="shared" ref="D10:F23" si="3">D9</f>
        <v>3</v>
      </c>
      <c r="E10" s="10">
        <f t="shared" si="3"/>
        <v>9</v>
      </c>
      <c r="F10" s="10">
        <f t="shared" si="3"/>
        <v>9</v>
      </c>
      <c r="H10" s="127" t="str">
        <f>Sets!D9</f>
        <v>aaoce</v>
      </c>
      <c r="I10" s="130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25">
      <c r="A11" s="127" t="str">
        <f>Demand!A11</f>
        <v>caveg</v>
      </c>
      <c r="B11" s="129">
        <f t="shared" si="2"/>
        <v>0.99299999999999999</v>
      </c>
      <c r="C11" s="129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s="127" t="str">
        <f>Sets!D10</f>
        <v>aaveg</v>
      </c>
      <c r="I11" s="130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25">
      <c r="A12" s="127" t="str">
        <f>Demand!A12</f>
        <v>caofr</v>
      </c>
      <c r="B12" s="129">
        <f t="shared" si="2"/>
        <v>0.99299999999999999</v>
      </c>
      <c r="C12" s="129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s="127" t="str">
        <f>Sets!D11</f>
        <v>aaofr</v>
      </c>
      <c r="I12" s="130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25">
      <c r="A13" s="127" t="str">
        <f>Demand!A13</f>
        <v>cagra</v>
      </c>
      <c r="B13" s="129">
        <f t="shared" si="2"/>
        <v>0.99299999999999999</v>
      </c>
      <c r="C13" s="129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s="127" t="str">
        <f>Sets!D12</f>
        <v>aagra</v>
      </c>
      <c r="I13" s="130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25">
      <c r="A14" s="127" t="str">
        <f>Demand!A14</f>
        <v>caoil</v>
      </c>
      <c r="B14" s="129">
        <f t="shared" si="2"/>
        <v>0.99299999999999999</v>
      </c>
      <c r="C14" s="129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s="127" t="str">
        <f>Sets!D13</f>
        <v>aaoil</v>
      </c>
      <c r="I14" s="130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25">
      <c r="A15" s="127" t="str">
        <f>Demand!A15</f>
        <v>catub</v>
      </c>
      <c r="B15" s="129">
        <f t="shared" si="2"/>
        <v>0.99299999999999999</v>
      </c>
      <c r="C15" s="129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s="127" t="str">
        <f>Sets!D14</f>
        <v>aatub</v>
      </c>
      <c r="I15" s="130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25">
      <c r="A16" s="127" t="str">
        <f>Demand!A16</f>
        <v>capul</v>
      </c>
      <c r="B16" s="129">
        <f t="shared" si="2"/>
        <v>0.99299999999999999</v>
      </c>
      <c r="C16" s="129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s="127" t="str">
        <f>Sets!D15</f>
        <v>aapul</v>
      </c>
      <c r="I16" s="130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25">
      <c r="A17" s="127" t="str">
        <f>Demand!A17</f>
        <v>casug</v>
      </c>
      <c r="B17" s="129">
        <f t="shared" si="2"/>
        <v>0.99299999999999999</v>
      </c>
      <c r="C17" s="129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s="127" t="str">
        <f>Sets!D16</f>
        <v>aasug</v>
      </c>
      <c r="I17" s="130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25">
      <c r="A18" s="127" t="str">
        <f>Demand!A18</f>
        <v>caoth</v>
      </c>
      <c r="B18" s="129">
        <f t="shared" si="2"/>
        <v>0.99299999999999999</v>
      </c>
      <c r="C18" s="129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s="127" t="str">
        <f>Sets!D17</f>
        <v>aaoth</v>
      </c>
      <c r="I18" s="130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25">
      <c r="A19" s="127" t="str">
        <f>Demand!A19</f>
        <v>clani</v>
      </c>
      <c r="B19" s="129">
        <f t="shared" si="2"/>
        <v>0.99299999999999999</v>
      </c>
      <c r="C19" s="129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s="127" t="str">
        <f>Sets!D18</f>
        <v>alani</v>
      </c>
      <c r="I19" s="130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25">
      <c r="A20" s="127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s="127" t="str">
        <f>Sets!D19</f>
        <v>afore</v>
      </c>
      <c r="I20" s="130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25">
      <c r="A21" s="127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s="127" t="str">
        <f>Sets!D20</f>
        <v>afish</v>
      </c>
      <c r="I21" s="130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25">
      <c r="A22" s="127" t="str">
        <f>Demand!A22</f>
        <v>ccoal-low</v>
      </c>
      <c r="B22" s="20">
        <f>VLOOKUP(VLOOKUP($A22,Elasticities_RawData!$N$8:$O$65,2,),Elasticities_RawData!$E$8:$G$48,2,)</f>
        <v>0.52700000000000002</v>
      </c>
      <c r="C22" s="20">
        <f>VLOOKUP(VLOOKUP($A22,Elasticities_RawData!$N$8:$O$65,2,),Elasticities_RawData!$E$8:$G$48,2,)</f>
        <v>0.52700000000000002</v>
      </c>
      <c r="D22" s="10">
        <f t="shared" si="3"/>
        <v>3</v>
      </c>
      <c r="E22" s="10">
        <v>15</v>
      </c>
      <c r="F22" s="10">
        <f t="shared" si="3"/>
        <v>9</v>
      </c>
      <c r="H22" s="127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25">
      <c r="A23" s="127" t="str">
        <f>Demand!A23</f>
        <v>ccoal-hgh</v>
      </c>
      <c r="B23" s="20">
        <f>VLOOKUP(VLOOKUP($A23,Elasticities_RawData!$N$8:$O$65,2,),Elasticities_RawData!$E$8:$G$48,2,)</f>
        <v>0.52700000000000002</v>
      </c>
      <c r="C23" s="20">
        <f>VLOOKUP(VLOOKUP($A23,Elasticities_RawData!$N$8:$O$65,2,),Elasticities_RawData!$E$8:$G$48,2,)</f>
        <v>0.52700000000000002</v>
      </c>
      <c r="D23" s="10">
        <f t="shared" si="3"/>
        <v>3</v>
      </c>
      <c r="E23" s="10">
        <f>E21</f>
        <v>9</v>
      </c>
      <c r="F23" s="10">
        <f t="shared" si="3"/>
        <v>9</v>
      </c>
      <c r="H23" s="127" t="str">
        <f>Sets!D22</f>
        <v>agold</v>
      </c>
      <c r="I23" s="130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25">
      <c r="A24" s="127" t="str">
        <f>Demand!A24</f>
        <v>ccoal-oth</v>
      </c>
      <c r="B24" s="130">
        <f>B23</f>
        <v>0.52700000000000002</v>
      </c>
      <c r="C24" s="130">
        <f t="shared" ref="C24:F24" si="7">C23</f>
        <v>0.52700000000000002</v>
      </c>
      <c r="D24" s="130">
        <f t="shared" si="7"/>
        <v>3</v>
      </c>
      <c r="E24" s="130">
        <f t="shared" si="7"/>
        <v>9</v>
      </c>
      <c r="F24" s="130">
        <f t="shared" si="7"/>
        <v>9</v>
      </c>
      <c r="H24" s="127" t="str">
        <f>Sets!D23</f>
        <v>angas</v>
      </c>
      <c r="I24" s="130">
        <f t="shared" ref="I24:I27" si="8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25">
      <c r="A25" s="127" t="str">
        <f>Demand!A25</f>
        <v>ccoil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>D23</f>
        <v>3</v>
      </c>
      <c r="E25" s="10">
        <f>E23</f>
        <v>9</v>
      </c>
      <c r="F25" s="10">
        <f>F23</f>
        <v>9</v>
      </c>
      <c r="H25" s="127" t="str">
        <f>Sets!D24</f>
        <v>apgm</v>
      </c>
      <c r="I25" s="130">
        <f t="shared" si="8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25">
      <c r="A26" s="127" t="str">
        <f>Demand!A26</f>
        <v>cngas</v>
      </c>
      <c r="B26" s="20">
        <f>VLOOKUP(VLOOKUP($A26,Elasticities_RawData!$N$8:$O$65,2,),Elasticities_RawData!$E$8:$G$48,2,)</f>
        <v>0.38600000000000001</v>
      </c>
      <c r="C26" s="20">
        <f>VLOOKUP(VLOOKUP($A26,Elasticities_RawData!$N$8:$O$65,2,),Elasticities_RawData!$E$8:$G$48,2,)</f>
        <v>0.38600000000000001</v>
      </c>
      <c r="D26" s="10">
        <f t="shared" ref="D26:D42" si="9">D25</f>
        <v>3</v>
      </c>
      <c r="E26" s="10">
        <f t="shared" ref="E26:E42" si="10">E25</f>
        <v>9</v>
      </c>
      <c r="F26" s="10">
        <f t="shared" ref="F26:F42" si="11">F25</f>
        <v>9</v>
      </c>
      <c r="H26" s="127" t="str">
        <f>Sets!D25</f>
        <v>amore</v>
      </c>
      <c r="I26" s="130">
        <f t="shared" si="8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25">
      <c r="A27" s="127" t="str">
        <f>Demand!A27</f>
        <v>cpgm</v>
      </c>
      <c r="B27" s="129">
        <f>B28</f>
        <v>0.42899999999999999</v>
      </c>
      <c r="C27" s="129">
        <f>C28</f>
        <v>0.42899999999999999</v>
      </c>
      <c r="D27" s="10">
        <f t="shared" si="9"/>
        <v>3</v>
      </c>
      <c r="E27" s="10">
        <f t="shared" si="10"/>
        <v>9</v>
      </c>
      <c r="F27" s="10">
        <f t="shared" si="11"/>
        <v>9</v>
      </c>
      <c r="H27" s="127" t="str">
        <f>Sets!D26</f>
        <v>amine</v>
      </c>
      <c r="I27" s="130">
        <f t="shared" si="8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25">
      <c r="A28" s="127" t="str">
        <f>Demand!A28</f>
        <v>cmore</v>
      </c>
      <c r="B28" s="20">
        <f>VLOOKUP(VLOOKUP($A28,Elasticities_RawData!$N$8:$O$65,2,),Elasticities_RawData!$E$8:$G$48,2,)</f>
        <v>0.42899999999999999</v>
      </c>
      <c r="C28" s="20">
        <f>VLOOKUP(VLOOKUP($A28,Elasticities_RawData!$N$8:$O$65,2,),Elasticities_RawData!$E$8:$G$48,2,)</f>
        <v>0.42899999999999999</v>
      </c>
      <c r="D28" s="10">
        <f t="shared" si="9"/>
        <v>3</v>
      </c>
      <c r="E28" s="10">
        <f t="shared" si="10"/>
        <v>9</v>
      </c>
      <c r="F28" s="10">
        <f t="shared" si="11"/>
        <v>9</v>
      </c>
      <c r="H28" s="127" t="str">
        <f>Sets!D27</f>
        <v>ameat</v>
      </c>
      <c r="I28" s="10">
        <f>VLOOKUP($H28,Elasticities_RawData!$I$8:$K$16,3,)</f>
        <v>0.78400000000000003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25">
      <c r="A29" s="127" t="str">
        <f>Demand!A29</f>
        <v>cmine</v>
      </c>
      <c r="B29" s="20">
        <f>VLOOKUP(VLOOKUP($A29,Elasticities_RawData!$N$8:$O$65,2,),Elasticities_RawData!$E$8:$G$48,2,)</f>
        <v>0.38600000000000001</v>
      </c>
      <c r="C29" s="20">
        <f>VLOOKUP(VLOOKUP($A29,Elasticities_RawData!$N$8:$O$65,2,),Elasticities_RawData!$E$8:$G$48,2,)</f>
        <v>0.38600000000000001</v>
      </c>
      <c r="D29" s="10">
        <f t="shared" si="9"/>
        <v>3</v>
      </c>
      <c r="E29" s="10">
        <f t="shared" si="10"/>
        <v>9</v>
      </c>
      <c r="F29" s="10">
        <f t="shared" si="11"/>
        <v>9</v>
      </c>
      <c r="H29" s="127" t="str">
        <f>Sets!D28</f>
        <v>apfis</v>
      </c>
      <c r="I29" s="130">
        <f>I28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25">
      <c r="A30" s="127" t="str">
        <f>Demand!A30</f>
        <v>cmeat</v>
      </c>
      <c r="B30" s="20">
        <f>VLOOKUP(VLOOKUP($A30,Elasticities_RawData!$N$8:$O$65,2,),Elasticities_RawData!$E$8:$G$48,2,)</f>
        <v>0.88800000000000001</v>
      </c>
      <c r="C30" s="20">
        <f>VLOOKUP(VLOOKUP($A30,Elasticities_RawData!$N$8:$O$65,2,),Elasticities_RawData!$E$8:$G$48,2,)</f>
        <v>0.88800000000000001</v>
      </c>
      <c r="D30" s="10">
        <f t="shared" si="9"/>
        <v>3</v>
      </c>
      <c r="E30" s="10">
        <f t="shared" si="10"/>
        <v>9</v>
      </c>
      <c r="F30" s="10">
        <f t="shared" si="11"/>
        <v>9</v>
      </c>
      <c r="H30" s="127" t="str">
        <f>Sets!D29</f>
        <v>avege</v>
      </c>
      <c r="I30" s="130">
        <f t="shared" ref="I30:I68" si="12"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25">
      <c r="A31" s="127" t="str">
        <f>Demand!A31</f>
        <v>cpfis</v>
      </c>
      <c r="B31" s="129">
        <f>B30</f>
        <v>0.88800000000000001</v>
      </c>
      <c r="C31" s="129">
        <f t="shared" ref="C31:C42" si="13">C30</f>
        <v>0.88800000000000001</v>
      </c>
      <c r="D31" s="10">
        <f t="shared" si="9"/>
        <v>3</v>
      </c>
      <c r="E31" s="10">
        <f t="shared" si="10"/>
        <v>9</v>
      </c>
      <c r="F31" s="10">
        <f t="shared" si="11"/>
        <v>9</v>
      </c>
      <c r="H31" s="127" t="str">
        <f>Sets!D30</f>
        <v>afats</v>
      </c>
      <c r="I31" s="130">
        <f t="shared" si="12"/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25">
      <c r="A32" s="127" t="str">
        <f>Demand!A32</f>
        <v>cvege</v>
      </c>
      <c r="B32" s="129">
        <f t="shared" ref="B32:B42" si="14">B31</f>
        <v>0.88800000000000001</v>
      </c>
      <c r="C32" s="129">
        <f t="shared" si="13"/>
        <v>0.88800000000000001</v>
      </c>
      <c r="D32" s="10">
        <f t="shared" si="9"/>
        <v>3</v>
      </c>
      <c r="E32" s="10">
        <f t="shared" si="10"/>
        <v>9</v>
      </c>
      <c r="F32" s="10">
        <f t="shared" si="11"/>
        <v>9</v>
      </c>
      <c r="H32" s="127" t="str">
        <f>Sets!D31</f>
        <v>adair</v>
      </c>
      <c r="I32" s="130">
        <f t="shared" si="12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25">
      <c r="A33" s="127" t="str">
        <f>Demand!A33</f>
        <v>cfats</v>
      </c>
      <c r="B33" s="129">
        <f t="shared" si="14"/>
        <v>0.88800000000000001</v>
      </c>
      <c r="C33" s="129">
        <f t="shared" si="13"/>
        <v>0.88800000000000001</v>
      </c>
      <c r="D33" s="10">
        <f t="shared" si="9"/>
        <v>3</v>
      </c>
      <c r="E33" s="10">
        <f t="shared" si="10"/>
        <v>9</v>
      </c>
      <c r="F33" s="10">
        <f t="shared" si="11"/>
        <v>9</v>
      </c>
      <c r="H33" s="127" t="str">
        <f>Sets!D32</f>
        <v>agrai</v>
      </c>
      <c r="I33" s="130">
        <f t="shared" si="12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25">
      <c r="A34" s="127" t="str">
        <f>Demand!A34</f>
        <v>cdair</v>
      </c>
      <c r="B34" s="129">
        <f t="shared" si="14"/>
        <v>0.88800000000000001</v>
      </c>
      <c r="C34" s="129">
        <f t="shared" si="13"/>
        <v>0.88800000000000001</v>
      </c>
      <c r="D34" s="10">
        <f t="shared" si="9"/>
        <v>3</v>
      </c>
      <c r="E34" s="10">
        <f t="shared" si="10"/>
        <v>9</v>
      </c>
      <c r="F34" s="10">
        <f t="shared" si="11"/>
        <v>9</v>
      </c>
      <c r="H34" s="127" t="str">
        <f>Sets!D33</f>
        <v>astar</v>
      </c>
      <c r="I34" s="130">
        <f t="shared" si="12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25">
      <c r="A35" s="127" t="str">
        <f>Demand!A35</f>
        <v>cgrai</v>
      </c>
      <c r="B35" s="129">
        <f t="shared" si="14"/>
        <v>0.88800000000000001</v>
      </c>
      <c r="C35" s="129">
        <f t="shared" si="13"/>
        <v>0.88800000000000001</v>
      </c>
      <c r="D35" s="10">
        <f t="shared" si="9"/>
        <v>3</v>
      </c>
      <c r="E35" s="10">
        <f t="shared" si="10"/>
        <v>9</v>
      </c>
      <c r="F35" s="10">
        <f t="shared" si="11"/>
        <v>9</v>
      </c>
      <c r="H35" s="127" t="str">
        <f>Sets!D34</f>
        <v>afeed</v>
      </c>
      <c r="I35" s="130">
        <f t="shared" si="12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25">
      <c r="A36" s="127" t="str">
        <f>Demand!A36</f>
        <v>cstar</v>
      </c>
      <c r="B36" s="129">
        <f t="shared" si="14"/>
        <v>0.88800000000000001</v>
      </c>
      <c r="C36" s="129">
        <f t="shared" si="13"/>
        <v>0.88800000000000001</v>
      </c>
      <c r="D36" s="10">
        <f t="shared" si="9"/>
        <v>3</v>
      </c>
      <c r="E36" s="10">
        <f t="shared" si="10"/>
        <v>9</v>
      </c>
      <c r="F36" s="10">
        <f t="shared" si="11"/>
        <v>9</v>
      </c>
      <c r="H36" s="127" t="str">
        <f>Sets!D35</f>
        <v>abake</v>
      </c>
      <c r="I36" s="130">
        <f t="shared" si="12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25">
      <c r="A37" s="127" t="str">
        <f>Demand!A37</f>
        <v>cafee</v>
      </c>
      <c r="B37" s="129">
        <f t="shared" si="14"/>
        <v>0.88800000000000001</v>
      </c>
      <c r="C37" s="129">
        <f t="shared" si="13"/>
        <v>0.88800000000000001</v>
      </c>
      <c r="D37" s="10">
        <f t="shared" si="9"/>
        <v>3</v>
      </c>
      <c r="E37" s="10">
        <f t="shared" si="10"/>
        <v>9</v>
      </c>
      <c r="F37" s="10">
        <f t="shared" si="11"/>
        <v>9</v>
      </c>
      <c r="H37" s="127" t="str">
        <f>Sets!D36</f>
        <v>asuga</v>
      </c>
      <c r="I37" s="130">
        <f t="shared" si="12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25">
      <c r="A38" s="127" t="str">
        <f>Demand!A38</f>
        <v>cbake</v>
      </c>
      <c r="B38" s="129">
        <f t="shared" si="14"/>
        <v>0.88800000000000001</v>
      </c>
      <c r="C38" s="129">
        <f t="shared" si="13"/>
        <v>0.88800000000000001</v>
      </c>
      <c r="D38" s="10">
        <f t="shared" si="9"/>
        <v>3</v>
      </c>
      <c r="E38" s="10">
        <f t="shared" si="10"/>
        <v>9</v>
      </c>
      <c r="F38" s="10">
        <f t="shared" si="11"/>
        <v>9</v>
      </c>
      <c r="H38" s="127" t="str">
        <f>Sets!D37</f>
        <v>aconf</v>
      </c>
      <c r="I38" s="130">
        <f t="shared" si="12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25">
      <c r="A39" s="127" t="str">
        <f>Demand!A39</f>
        <v>csuga</v>
      </c>
      <c r="B39" s="129">
        <f t="shared" si="14"/>
        <v>0.88800000000000001</v>
      </c>
      <c r="C39" s="129">
        <f t="shared" si="13"/>
        <v>0.88800000000000001</v>
      </c>
      <c r="D39" s="10">
        <f t="shared" si="9"/>
        <v>3</v>
      </c>
      <c r="E39" s="10">
        <f t="shared" si="10"/>
        <v>9</v>
      </c>
      <c r="F39" s="10">
        <f t="shared" si="11"/>
        <v>9</v>
      </c>
      <c r="H39" s="127" t="str">
        <f>Sets!D38</f>
        <v>apast</v>
      </c>
      <c r="I39" s="130">
        <f t="shared" si="12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25">
      <c r="A40" s="127" t="str">
        <f>Demand!A40</f>
        <v>cconf</v>
      </c>
      <c r="B40" s="129">
        <f t="shared" si="14"/>
        <v>0.88800000000000001</v>
      </c>
      <c r="C40" s="129">
        <f t="shared" si="13"/>
        <v>0.88800000000000001</v>
      </c>
      <c r="D40" s="10">
        <f t="shared" si="9"/>
        <v>3</v>
      </c>
      <c r="E40" s="10">
        <f t="shared" si="10"/>
        <v>9</v>
      </c>
      <c r="F40" s="10">
        <f t="shared" si="11"/>
        <v>9</v>
      </c>
      <c r="H40" s="127" t="str">
        <f>Sets!D39</f>
        <v>aofoo</v>
      </c>
      <c r="I40" s="130">
        <f t="shared" si="12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25">
      <c r="A41" s="127" t="str">
        <f>Demand!A41</f>
        <v>cpast</v>
      </c>
      <c r="B41" s="129">
        <f t="shared" si="14"/>
        <v>0.88800000000000001</v>
      </c>
      <c r="C41" s="129">
        <f t="shared" si="13"/>
        <v>0.88800000000000001</v>
      </c>
      <c r="D41" s="10">
        <f t="shared" si="9"/>
        <v>3</v>
      </c>
      <c r="E41" s="10">
        <f t="shared" si="10"/>
        <v>9</v>
      </c>
      <c r="F41" s="10">
        <f t="shared" si="11"/>
        <v>9</v>
      </c>
      <c r="H41" s="127" t="str">
        <f>Sets!D40</f>
        <v>abevt</v>
      </c>
      <c r="I41" s="130">
        <f t="shared" si="12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25">
      <c r="A42" s="127" t="str">
        <f>Demand!A42</f>
        <v>cofoo</v>
      </c>
      <c r="B42" s="129">
        <f t="shared" si="14"/>
        <v>0.88800000000000001</v>
      </c>
      <c r="C42" s="129">
        <f t="shared" si="13"/>
        <v>0.88800000000000001</v>
      </c>
      <c r="D42" s="10">
        <f t="shared" si="9"/>
        <v>3</v>
      </c>
      <c r="E42" s="10">
        <f t="shared" si="10"/>
        <v>9</v>
      </c>
      <c r="F42" s="10">
        <f t="shared" si="11"/>
        <v>9</v>
      </c>
      <c r="H42" s="127" t="str">
        <f>Sets!D41</f>
        <v>atext</v>
      </c>
      <c r="I42" s="130">
        <f t="shared" si="12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25">
      <c r="A43" s="127" t="str">
        <f>Demand!A43</f>
        <v>cbevt</v>
      </c>
      <c r="B43" s="20">
        <f>VLOOKUP(VLOOKUP($A43,Elasticities_RawData!$N$8:$O$65,2,),Elasticities_RawData!$E$8:$G$48,2,)</f>
        <v>1.3320000000000001</v>
      </c>
      <c r="C43" s="20">
        <f>VLOOKUP(VLOOKUP($A43,Elasticities_RawData!$N$8:$O$65,2,),Elasticities_RawData!$E$8:$G$48,2,)</f>
        <v>1.3320000000000001</v>
      </c>
      <c r="D43" s="10">
        <f t="shared" ref="D43:F84" si="15">D42</f>
        <v>3</v>
      </c>
      <c r="E43" s="10">
        <f t="shared" si="15"/>
        <v>9</v>
      </c>
      <c r="F43" s="10">
        <f t="shared" si="15"/>
        <v>9</v>
      </c>
      <c r="H43" s="127" t="str">
        <f>Sets!D42</f>
        <v>aclth</v>
      </c>
      <c r="I43" s="130">
        <f t="shared" si="12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25">
      <c r="A44" s="127" t="str">
        <f>Demand!A44</f>
        <v>ctext</v>
      </c>
      <c r="B44" s="20">
        <f>VLOOKUP(VLOOKUP($A44,Elasticities_RawData!$N$8:$O$65,2,),Elasticities_RawData!$E$8:$G$48,2,)</f>
        <v>0.91100000000000003</v>
      </c>
      <c r="C44" s="20">
        <f>VLOOKUP(VLOOKUP($A44,Elasticities_RawData!$N$8:$O$65,2,),Elasticities_RawData!$E$8:$G$48,2,)</f>
        <v>0.91100000000000003</v>
      </c>
      <c r="D44" s="10">
        <f t="shared" si="15"/>
        <v>3</v>
      </c>
      <c r="E44" s="10">
        <f t="shared" si="15"/>
        <v>9</v>
      </c>
      <c r="F44" s="10">
        <f t="shared" si="15"/>
        <v>9</v>
      </c>
      <c r="H44" s="127" t="str">
        <f>Sets!D43</f>
        <v>aleat</v>
      </c>
      <c r="I44" s="130">
        <f t="shared" si="12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25">
      <c r="A45" s="127" t="str">
        <f>Demand!A45</f>
        <v>cclth</v>
      </c>
      <c r="B45" s="20">
        <f>VLOOKUP(VLOOKUP($A45,Elasticities_RawData!$N$8:$O$65,2,),Elasticities_RawData!$E$8:$G$48,2,)</f>
        <v>1.3029999999999999</v>
      </c>
      <c r="C45" s="20">
        <f>VLOOKUP(VLOOKUP($A45,Elasticities_RawData!$N$8:$O$65,2,),Elasticities_RawData!$E$8:$G$48,2,)</f>
        <v>1.3029999999999999</v>
      </c>
      <c r="D45" s="10">
        <f t="shared" si="15"/>
        <v>3</v>
      </c>
      <c r="E45" s="10">
        <f t="shared" si="15"/>
        <v>9</v>
      </c>
      <c r="F45" s="10">
        <f t="shared" si="15"/>
        <v>9</v>
      </c>
      <c r="H45" s="127" t="str">
        <f>Sets!D44</f>
        <v>afoot</v>
      </c>
      <c r="I45" s="130">
        <f t="shared" si="12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25">
      <c r="A46" s="127" t="str">
        <f>Demand!A46</f>
        <v>cleat</v>
      </c>
      <c r="B46" s="20">
        <f>VLOOKUP(VLOOKUP($A46,Elasticities_RawData!$N$8:$O$65,2,),Elasticities_RawData!$E$8:$G$48,2,)</f>
        <v>1.2829999999999999</v>
      </c>
      <c r="C46" s="20">
        <f>VLOOKUP(VLOOKUP($A46,Elasticities_RawData!$N$8:$O$65,2,),Elasticities_RawData!$E$8:$G$48,2,)</f>
        <v>1.2829999999999999</v>
      </c>
      <c r="D46" s="10">
        <f t="shared" si="15"/>
        <v>3</v>
      </c>
      <c r="E46" s="10">
        <f t="shared" si="15"/>
        <v>9</v>
      </c>
      <c r="F46" s="10">
        <f t="shared" si="15"/>
        <v>9</v>
      </c>
      <c r="H46" s="127" t="str">
        <f>Sets!D45</f>
        <v>awood</v>
      </c>
      <c r="I46" s="130">
        <f t="shared" si="12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25">
      <c r="A47" s="127" t="str">
        <f>Demand!A47</f>
        <v>cfoot</v>
      </c>
      <c r="B47" s="20">
        <f>VLOOKUP(VLOOKUP($A47,Elasticities_RawData!$N$8:$O$65,2,),Elasticities_RawData!$E$8:$G$48,2,)</f>
        <v>1.008</v>
      </c>
      <c r="C47" s="20">
        <f>VLOOKUP(VLOOKUP($A47,Elasticities_RawData!$N$8:$O$65,2,),Elasticities_RawData!$E$8:$G$48,2,)</f>
        <v>1.008</v>
      </c>
      <c r="D47" s="10">
        <f t="shared" si="15"/>
        <v>3</v>
      </c>
      <c r="E47" s="10">
        <f t="shared" si="15"/>
        <v>9</v>
      </c>
      <c r="F47" s="10">
        <f t="shared" si="15"/>
        <v>9</v>
      </c>
      <c r="H47" s="127" t="str">
        <f>Sets!D46</f>
        <v>apapr</v>
      </c>
      <c r="I47" s="130">
        <f t="shared" si="12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25">
      <c r="A48" s="127" t="str">
        <f>Demand!A48</f>
        <v>cwood</v>
      </c>
      <c r="B48" s="20">
        <f>VLOOKUP(VLOOKUP($A48,Elasticities_RawData!$N$8:$O$65,2,),Elasticities_RawData!$E$8:$G$48,2,)</f>
        <v>1.0649999999999999</v>
      </c>
      <c r="C48" s="20">
        <f>VLOOKUP(VLOOKUP($A48,Elasticities_RawData!$N$8:$O$65,2,),Elasticities_RawData!$E$8:$G$48,2,)</f>
        <v>1.0649999999999999</v>
      </c>
      <c r="D48" s="10">
        <f t="shared" si="15"/>
        <v>3</v>
      </c>
      <c r="E48" s="10">
        <f t="shared" si="15"/>
        <v>9</v>
      </c>
      <c r="F48" s="10">
        <f t="shared" si="15"/>
        <v>9</v>
      </c>
      <c r="H48" s="127" t="str">
        <f>Sets!D47</f>
        <v>aprnt</v>
      </c>
      <c r="I48" s="130">
        <f t="shared" si="12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25">
      <c r="A49" s="127" t="str">
        <f>Demand!A49</f>
        <v>cpapr</v>
      </c>
      <c r="B49" s="20">
        <f>VLOOKUP(VLOOKUP($A49,Elasticities_RawData!$N$8:$O$65,2,),Elasticities_RawData!$E$8:$G$48,2,)</f>
        <v>0.84299999999999997</v>
      </c>
      <c r="C49" s="20">
        <f>VLOOKUP(VLOOKUP($A49,Elasticities_RawData!$N$8:$O$65,2,),Elasticities_RawData!$E$8:$G$48,2,)</f>
        <v>0.84299999999999997</v>
      </c>
      <c r="D49" s="10">
        <f t="shared" si="15"/>
        <v>3</v>
      </c>
      <c r="E49" s="10">
        <f t="shared" si="15"/>
        <v>9</v>
      </c>
      <c r="F49" s="10">
        <f t="shared" si="15"/>
        <v>9</v>
      </c>
      <c r="H49" s="127" t="str">
        <f>Sets!D48</f>
        <v>apetr</v>
      </c>
      <c r="I49" s="130">
        <f t="shared" si="12"/>
        <v>0.78400000000000003</v>
      </c>
      <c r="J49" s="10">
        <f t="shared" si="5"/>
        <v>1.2</v>
      </c>
    </row>
    <row r="50" spans="1:36" x14ac:dyDescent="0.25">
      <c r="A50" s="127" t="str">
        <f>Demand!A50</f>
        <v>cprnt</v>
      </c>
      <c r="B50" s="20">
        <f>VLOOKUP(VLOOKUP($A50,Elasticities_RawData!$N$8:$O$65,2,),Elasticities_RawData!$E$8:$G$48,2,)</f>
        <v>0.41299999999999998</v>
      </c>
      <c r="C50" s="20">
        <f>VLOOKUP(VLOOKUP($A50,Elasticities_RawData!$N$8:$O$65,2,),Elasticities_RawData!$E$8:$G$48,2,)</f>
        <v>0.41299999999999998</v>
      </c>
      <c r="D50" s="10">
        <f t="shared" si="15"/>
        <v>3</v>
      </c>
      <c r="E50" s="10">
        <f t="shared" si="15"/>
        <v>9</v>
      </c>
      <c r="F50" s="10">
        <f t="shared" si="15"/>
        <v>9</v>
      </c>
      <c r="H50" s="127" t="str">
        <f>Sets!D49</f>
        <v>ahydr</v>
      </c>
      <c r="I50" s="130">
        <f t="shared" si="12"/>
        <v>0.78400000000000003</v>
      </c>
      <c r="J50" s="10">
        <f t="shared" si="5"/>
        <v>1.2</v>
      </c>
      <c r="X50" s="10"/>
      <c r="AC50" s="10"/>
    </row>
    <row r="51" spans="1:36" x14ac:dyDescent="0.25">
      <c r="A51" s="127" t="str">
        <f>Demand!A51</f>
        <v>cpetr-p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5"/>
        <v>3</v>
      </c>
      <c r="E51" s="10">
        <f t="shared" si="15"/>
        <v>9</v>
      </c>
      <c r="F51" s="10">
        <f t="shared" si="15"/>
        <v>9</v>
      </c>
      <c r="H51" s="127" t="str">
        <f>Sets!D50</f>
        <v>aammo</v>
      </c>
      <c r="I51" s="130">
        <f t="shared" si="12"/>
        <v>0.78400000000000003</v>
      </c>
      <c r="J51" s="10">
        <f t="shared" si="5"/>
        <v>1.2</v>
      </c>
    </row>
    <row r="52" spans="1:36" x14ac:dyDescent="0.25">
      <c r="A52" s="127" t="str">
        <f>Demand!A52</f>
        <v>cpetr-d</v>
      </c>
      <c r="B52" s="20">
        <f>VLOOKUP(VLOOKUP($A52,Elasticities_RawData!$N$8:$O$65,2,),Elasticities_RawData!$E$8:$G$48,2,)</f>
        <v>0.93700000000000006</v>
      </c>
      <c r="C52" s="20">
        <f>VLOOKUP(VLOOKUP($A52,Elasticities_RawData!$N$8:$O$65,2,),Elasticities_RawData!$E$8:$G$48,2,)</f>
        <v>0.93700000000000006</v>
      </c>
      <c r="D52" s="10">
        <f t="shared" si="15"/>
        <v>3</v>
      </c>
      <c r="E52" s="10">
        <f t="shared" si="15"/>
        <v>9</v>
      </c>
      <c r="F52" s="10">
        <f t="shared" si="15"/>
        <v>9</v>
      </c>
      <c r="H52" s="127" t="str">
        <f>Sets!D51</f>
        <v>abchm</v>
      </c>
      <c r="I52" s="130">
        <f t="shared" si="12"/>
        <v>0.78400000000000003</v>
      </c>
      <c r="J52" s="10">
        <f t="shared" si="5"/>
        <v>1.2</v>
      </c>
    </row>
    <row r="53" spans="1:36" x14ac:dyDescent="0.25">
      <c r="A53" s="127" t="str">
        <f>Demand!A53</f>
        <v>cpetr-h</v>
      </c>
      <c r="B53" s="129">
        <f>B52</f>
        <v>0.93700000000000006</v>
      </c>
      <c r="C53" s="129">
        <f t="shared" ref="C53:C55" si="16">C52</f>
        <v>0.93700000000000006</v>
      </c>
      <c r="D53" s="10">
        <f t="shared" si="15"/>
        <v>3</v>
      </c>
      <c r="E53" s="10">
        <f t="shared" si="15"/>
        <v>9</v>
      </c>
      <c r="F53" s="10">
        <f t="shared" si="15"/>
        <v>9</v>
      </c>
      <c r="H53" s="127" t="str">
        <f>Sets!D52</f>
        <v>aochm</v>
      </c>
      <c r="I53" s="130">
        <f t="shared" si="12"/>
        <v>0.78400000000000003</v>
      </c>
      <c r="J53" s="10">
        <f t="shared" si="5"/>
        <v>1.2</v>
      </c>
    </row>
    <row r="54" spans="1:36" x14ac:dyDescent="0.25">
      <c r="A54" s="127" t="str">
        <f>Demand!A54</f>
        <v>cpetr-k</v>
      </c>
      <c r="B54" s="129">
        <f t="shared" ref="B54:B55" si="17">B53</f>
        <v>0.93700000000000006</v>
      </c>
      <c r="C54" s="129">
        <f t="shared" si="16"/>
        <v>0.93700000000000006</v>
      </c>
      <c r="D54" s="10">
        <f t="shared" si="15"/>
        <v>3</v>
      </c>
      <c r="E54" s="10">
        <f t="shared" si="15"/>
        <v>9</v>
      </c>
      <c r="F54" s="10">
        <f t="shared" si="15"/>
        <v>9</v>
      </c>
      <c r="H54" s="127" t="str">
        <f>Sets!D53</f>
        <v>arubb</v>
      </c>
      <c r="I54" s="130">
        <f t="shared" si="12"/>
        <v>0.78400000000000003</v>
      </c>
      <c r="J54" s="10">
        <f t="shared" si="5"/>
        <v>1.2</v>
      </c>
    </row>
    <row r="55" spans="1:36" x14ac:dyDescent="0.25">
      <c r="A55" s="127" t="str">
        <f>Demand!A55</f>
        <v>cpetr-l</v>
      </c>
      <c r="B55" s="129">
        <f t="shared" si="17"/>
        <v>0.93700000000000006</v>
      </c>
      <c r="C55" s="129">
        <f t="shared" si="16"/>
        <v>0.93700000000000006</v>
      </c>
      <c r="D55" s="10">
        <f t="shared" si="15"/>
        <v>3</v>
      </c>
      <c r="E55" s="10">
        <f t="shared" si="15"/>
        <v>9</v>
      </c>
      <c r="F55" s="10">
        <f t="shared" si="15"/>
        <v>9</v>
      </c>
      <c r="H55" s="127" t="str">
        <f>Sets!D54</f>
        <v>aplas</v>
      </c>
      <c r="I55" s="130">
        <f t="shared" si="12"/>
        <v>0.78400000000000003</v>
      </c>
      <c r="J55" s="10">
        <f t="shared" si="5"/>
        <v>1.2</v>
      </c>
    </row>
    <row r="56" spans="1:36" x14ac:dyDescent="0.25">
      <c r="A56" s="127" t="str">
        <f>Demand!A56</f>
        <v>chydr</v>
      </c>
      <c r="B56" s="20">
        <f>VLOOKUP(VLOOKUP($A56,Elasticities_RawData!$N$8:$O$65,2,),Elasticities_RawData!$E$8:$G$48,2,)</f>
        <v>0.38600000000000001</v>
      </c>
      <c r="C56" s="20">
        <f>VLOOKUP(VLOOKUP($A56,Elasticities_RawData!$N$8:$O$65,2,),Elasticities_RawData!$E$8:$G$48,2,)</f>
        <v>0.38600000000000001</v>
      </c>
      <c r="D56" s="10">
        <f t="shared" si="15"/>
        <v>3</v>
      </c>
      <c r="E56" s="10">
        <f t="shared" si="15"/>
        <v>9</v>
      </c>
      <c r="F56" s="10">
        <f t="shared" si="15"/>
        <v>9</v>
      </c>
      <c r="H56" s="127" t="str">
        <f>Sets!D55</f>
        <v>anmet</v>
      </c>
      <c r="I56" s="130">
        <f t="shared" si="12"/>
        <v>0.78400000000000003</v>
      </c>
      <c r="J56" s="10">
        <f t="shared" si="5"/>
        <v>1.2</v>
      </c>
    </row>
    <row r="57" spans="1:36" x14ac:dyDescent="0.25">
      <c r="A57" s="127" t="str">
        <f>Demand!A57</f>
        <v>cammo</v>
      </c>
      <c r="B57" s="129">
        <f>B58</f>
        <v>0.27700000000000002</v>
      </c>
      <c r="C57" s="129">
        <f>C58</f>
        <v>0.27700000000000002</v>
      </c>
      <c r="D57" s="10">
        <f t="shared" si="15"/>
        <v>3</v>
      </c>
      <c r="E57" s="10">
        <f t="shared" si="15"/>
        <v>9</v>
      </c>
      <c r="F57" s="10">
        <f t="shared" si="15"/>
        <v>9</v>
      </c>
      <c r="H57" s="127" t="str">
        <f>Sets!D56</f>
        <v>airon</v>
      </c>
      <c r="I57" s="130">
        <f t="shared" si="12"/>
        <v>0.78400000000000003</v>
      </c>
      <c r="J57" s="10">
        <f t="shared" si="5"/>
        <v>1.2</v>
      </c>
    </row>
    <row r="58" spans="1:36" x14ac:dyDescent="0.25">
      <c r="A58" s="127" t="str">
        <f>Demand!A58</f>
        <v>cbchm</v>
      </c>
      <c r="B58" s="20">
        <f>VLOOKUP(VLOOKUP($A58,Elasticities_RawData!$N$8:$O$65,2,),Elasticities_RawData!$E$8:$G$48,2,)</f>
        <v>0.27700000000000002</v>
      </c>
      <c r="C58" s="20">
        <f>VLOOKUP(VLOOKUP($A58,Elasticities_RawData!$N$8:$O$65,2,),Elasticities_RawData!$E$8:$G$48,2,)</f>
        <v>0.27700000000000002</v>
      </c>
      <c r="D58" s="10">
        <f t="shared" si="15"/>
        <v>3</v>
      </c>
      <c r="E58" s="10">
        <f t="shared" si="15"/>
        <v>9</v>
      </c>
      <c r="F58" s="10">
        <f t="shared" si="15"/>
        <v>9</v>
      </c>
      <c r="H58" s="127" t="str">
        <f>Sets!D57</f>
        <v>anfrm</v>
      </c>
      <c r="I58" s="130">
        <f t="shared" si="12"/>
        <v>0.78400000000000003</v>
      </c>
      <c r="J58" s="10">
        <f t="shared" si="5"/>
        <v>1.2</v>
      </c>
    </row>
    <row r="59" spans="1:36" x14ac:dyDescent="0.25">
      <c r="A59" s="127" t="str">
        <f>Demand!A59</f>
        <v>cochm</v>
      </c>
      <c r="B59" s="20">
        <f>VLOOKUP(VLOOKUP($A59,Elasticities_RawData!$N$8:$O$65,2,),Elasticities_RawData!$E$8:$G$48,2,)</f>
        <v>0.73499999999999999</v>
      </c>
      <c r="C59" s="20">
        <f>VLOOKUP(VLOOKUP($A59,Elasticities_RawData!$N$8:$O$65,2,),Elasticities_RawData!$E$8:$G$48,2,)</f>
        <v>0.73499999999999999</v>
      </c>
      <c r="D59" s="10">
        <f t="shared" si="15"/>
        <v>3</v>
      </c>
      <c r="E59" s="10">
        <f t="shared" si="15"/>
        <v>9</v>
      </c>
      <c r="F59" s="10">
        <f t="shared" si="15"/>
        <v>9</v>
      </c>
      <c r="H59" s="127" t="str">
        <f>Sets!D58</f>
        <v>ametp</v>
      </c>
      <c r="I59" s="130">
        <f t="shared" si="12"/>
        <v>0.78400000000000003</v>
      </c>
      <c r="J59" s="10">
        <f>J27</f>
        <v>1.2</v>
      </c>
    </row>
    <row r="60" spans="1:36" x14ac:dyDescent="0.25">
      <c r="A60" s="127" t="str">
        <f>Demand!A60</f>
        <v>crubb</v>
      </c>
      <c r="B60" s="20">
        <f>VLOOKUP(VLOOKUP($A60,Elasticities_RawData!$N$8:$O$65,2,),Elasticities_RawData!$E$8:$G$48,2,)</f>
        <v>1.1399999999999999</v>
      </c>
      <c r="C60" s="20">
        <f>VLOOKUP(VLOOKUP($A60,Elasticities_RawData!$N$8:$O$65,2,),Elasticities_RawData!$E$8:$G$48,2,)</f>
        <v>1.1399999999999999</v>
      </c>
      <c r="D60" s="10">
        <f t="shared" si="15"/>
        <v>3</v>
      </c>
      <c r="E60" s="10">
        <f t="shared" si="15"/>
        <v>9</v>
      </c>
      <c r="F60" s="10">
        <f t="shared" si="15"/>
        <v>9</v>
      </c>
      <c r="H60" s="127" t="str">
        <f>Sets!D59</f>
        <v>amach</v>
      </c>
      <c r="I60" s="130">
        <f t="shared" si="12"/>
        <v>0.78400000000000003</v>
      </c>
      <c r="J60" s="10">
        <f t="shared" ref="J60:J84" si="18">J28</f>
        <v>1.2</v>
      </c>
    </row>
    <row r="61" spans="1:36" x14ac:dyDescent="0.25">
      <c r="A61" s="127" t="str">
        <f>Demand!A61</f>
        <v>cplas</v>
      </c>
      <c r="B61" s="20">
        <f>VLOOKUP(VLOOKUP($A61,Elasticities_RawData!$N$8:$O$65,2,),Elasticities_RawData!$E$8:$G$48,2,)</f>
        <v>0.77</v>
      </c>
      <c r="C61" s="20">
        <f>VLOOKUP(VLOOKUP($A61,Elasticities_RawData!$N$8:$O$65,2,),Elasticities_RawData!$E$8:$G$48,2,)</f>
        <v>0.77</v>
      </c>
      <c r="D61" s="10">
        <f t="shared" si="15"/>
        <v>3</v>
      </c>
      <c r="E61" s="10">
        <f t="shared" si="15"/>
        <v>9</v>
      </c>
      <c r="F61" s="10">
        <f t="shared" si="15"/>
        <v>9</v>
      </c>
      <c r="H61" s="127" t="str">
        <f>Sets!D60</f>
        <v>afcel</v>
      </c>
      <c r="I61" s="130">
        <f t="shared" si="12"/>
        <v>0.78400000000000003</v>
      </c>
      <c r="J61" s="10">
        <f t="shared" si="18"/>
        <v>1.2</v>
      </c>
    </row>
    <row r="62" spans="1:36" x14ac:dyDescent="0.25">
      <c r="A62" s="127" t="str">
        <f>Demand!A62</f>
        <v>cnmet</v>
      </c>
      <c r="B62" s="20">
        <f>VLOOKUP(VLOOKUP($A62,Elasticities_RawData!$N$8:$O$65,2,),Elasticities_RawData!$E$8:$G$48,2,)</f>
        <v>0.51700000000000002</v>
      </c>
      <c r="C62" s="20">
        <f>VLOOKUP(VLOOKUP($A62,Elasticities_RawData!$N$8:$O$65,2,),Elasticities_RawData!$E$8:$G$48,2,)</f>
        <v>0.51700000000000002</v>
      </c>
      <c r="D62" s="10">
        <f t="shared" si="15"/>
        <v>3</v>
      </c>
      <c r="E62" s="10">
        <f t="shared" si="15"/>
        <v>9</v>
      </c>
      <c r="F62" s="10">
        <f t="shared" si="15"/>
        <v>9</v>
      </c>
      <c r="H62" s="127" t="str">
        <f>Sets!D61</f>
        <v>aelct</v>
      </c>
      <c r="I62" s="130">
        <f t="shared" si="12"/>
        <v>0.78400000000000003</v>
      </c>
      <c r="J62" s="10">
        <f t="shared" si="18"/>
        <v>1.2</v>
      </c>
    </row>
    <row r="63" spans="1:36" x14ac:dyDescent="0.25">
      <c r="A63" s="127" t="str">
        <f>Demand!A63</f>
        <v>ciron</v>
      </c>
      <c r="B63" s="20">
        <f>VLOOKUP(VLOOKUP($A63,Elasticities_RawData!$N$8:$O$65,2,),Elasticities_RawData!$E$8:$G$48,2,)</f>
        <v>1.274</v>
      </c>
      <c r="C63" s="20">
        <f>VLOOKUP(VLOOKUP($A63,Elasticities_RawData!$N$8:$O$65,2,),Elasticities_RawData!$E$8:$G$48,2,)</f>
        <v>1.274</v>
      </c>
      <c r="D63" s="10">
        <f t="shared" si="15"/>
        <v>3</v>
      </c>
      <c r="E63" s="10">
        <f t="shared" si="15"/>
        <v>9</v>
      </c>
      <c r="F63" s="10">
        <f t="shared" si="15"/>
        <v>9</v>
      </c>
      <c r="H63" s="127" t="str">
        <f>Sets!D62</f>
        <v>aemch</v>
      </c>
      <c r="I63" s="130">
        <f t="shared" si="12"/>
        <v>0.78400000000000003</v>
      </c>
      <c r="J63" s="10">
        <f t="shared" si="18"/>
        <v>1.2</v>
      </c>
      <c r="AI63" s="38"/>
    </row>
    <row r="64" spans="1:36" x14ac:dyDescent="0.25">
      <c r="A64" s="127" t="str">
        <f>Demand!A64</f>
        <v>cnfrm</v>
      </c>
      <c r="B64" s="20">
        <f>VLOOKUP(VLOOKUP($A64,Elasticities_RawData!$N$8:$O$65,2,),Elasticities_RawData!$E$8:$G$48,2,)</f>
        <v>1.379</v>
      </c>
      <c r="C64" s="20">
        <f>VLOOKUP(VLOOKUP($A64,Elasticities_RawData!$N$8:$O$65,2,),Elasticities_RawData!$E$8:$G$48,2,)</f>
        <v>1.379</v>
      </c>
      <c r="D64" s="10">
        <f t="shared" si="15"/>
        <v>3</v>
      </c>
      <c r="E64" s="10">
        <f t="shared" si="15"/>
        <v>9</v>
      </c>
      <c r="F64" s="10">
        <f t="shared" si="15"/>
        <v>9</v>
      </c>
      <c r="H64" s="127" t="str">
        <f>Sets!D63</f>
        <v>asequ</v>
      </c>
      <c r="I64" s="130">
        <f t="shared" si="12"/>
        <v>0.78400000000000003</v>
      </c>
      <c r="J64" s="10">
        <f t="shared" si="18"/>
        <v>1.2</v>
      </c>
      <c r="AI64" s="38"/>
      <c r="AJ64" s="38"/>
    </row>
    <row r="65" spans="1:36" x14ac:dyDescent="0.25">
      <c r="A65" s="127" t="str">
        <f>Demand!A65</f>
        <v>cmetp</v>
      </c>
      <c r="B65" s="20">
        <f>VLOOKUP(VLOOKUP($A65,Elasticities_RawData!$N$8:$O$65,2,),Elasticities_RawData!$E$8:$G$48,2,)</f>
        <v>0.65</v>
      </c>
      <c r="C65" s="20">
        <f>VLOOKUP(VLOOKUP($A65,Elasticities_RawData!$N$8:$O$65,2,),Elasticities_RawData!$E$8:$G$48,2,)</f>
        <v>0.65</v>
      </c>
      <c r="D65" s="10">
        <f t="shared" si="15"/>
        <v>3</v>
      </c>
      <c r="E65" s="10">
        <f t="shared" si="15"/>
        <v>9</v>
      </c>
      <c r="F65" s="10">
        <f t="shared" si="15"/>
        <v>9</v>
      </c>
      <c r="H65" s="127" t="str">
        <f>Sets!D64</f>
        <v>avehi</v>
      </c>
      <c r="I65" s="130">
        <f t="shared" si="12"/>
        <v>0.78400000000000003</v>
      </c>
      <c r="J65" s="10">
        <f t="shared" si="18"/>
        <v>1.2</v>
      </c>
      <c r="AF65" s="25"/>
      <c r="AH65" s="38"/>
      <c r="AI65" s="38"/>
      <c r="AJ65" s="38"/>
    </row>
    <row r="66" spans="1:36" x14ac:dyDescent="0.25">
      <c r="A66" s="127" t="str">
        <f>Demand!A66</f>
        <v>cmach</v>
      </c>
      <c r="B66" s="20">
        <f>VLOOKUP(VLOOKUP($A66,Elasticities_RawData!$N$8:$O$65,2,),Elasticities_RawData!$E$8:$G$48,2,)</f>
        <v>0.32</v>
      </c>
      <c r="C66" s="20">
        <f>VLOOKUP(VLOOKUP($A66,Elasticities_RawData!$N$8:$O$65,2,),Elasticities_RawData!$E$8:$G$48,2,)</f>
        <v>0.32</v>
      </c>
      <c r="D66" s="10">
        <f t="shared" si="15"/>
        <v>3</v>
      </c>
      <c r="E66" s="10">
        <f t="shared" si="15"/>
        <v>9</v>
      </c>
      <c r="F66" s="10">
        <f t="shared" si="15"/>
        <v>9</v>
      </c>
      <c r="H66" s="127" t="str">
        <f>Sets!D65</f>
        <v>atequ</v>
      </c>
      <c r="I66" s="130">
        <f t="shared" si="12"/>
        <v>0.78400000000000003</v>
      </c>
      <c r="J66" s="10">
        <f t="shared" si="18"/>
        <v>1.2</v>
      </c>
      <c r="AF66" s="25"/>
      <c r="AJ66" s="38"/>
    </row>
    <row r="67" spans="1:36" x14ac:dyDescent="0.25">
      <c r="A67" s="127" t="str">
        <f>Demand!A67</f>
        <v>cfcel</v>
      </c>
      <c r="B67" s="129">
        <f>B69</f>
        <v>0.88600000000000001</v>
      </c>
      <c r="C67" s="129">
        <f>C69</f>
        <v>0.88600000000000001</v>
      </c>
      <c r="D67" s="10">
        <f t="shared" si="15"/>
        <v>3</v>
      </c>
      <c r="E67" s="10">
        <f t="shared" si="15"/>
        <v>9</v>
      </c>
      <c r="F67" s="10">
        <f t="shared" si="15"/>
        <v>9</v>
      </c>
      <c r="H67" s="127" t="str">
        <f>Sets!D66</f>
        <v>afurn</v>
      </c>
      <c r="I67" s="130">
        <f t="shared" si="12"/>
        <v>0.78400000000000003</v>
      </c>
      <c r="J67" s="10">
        <f t="shared" si="18"/>
        <v>1.2</v>
      </c>
      <c r="AF67" s="25"/>
      <c r="AJ67" s="38"/>
    </row>
    <row r="68" spans="1:36" x14ac:dyDescent="0.25">
      <c r="A68" s="127" t="str">
        <f>Demand!A68</f>
        <v>celct</v>
      </c>
      <c r="B68" s="129">
        <f>B67</f>
        <v>0.88600000000000001</v>
      </c>
      <c r="C68" s="129">
        <f>C67</f>
        <v>0.88600000000000001</v>
      </c>
      <c r="D68" s="10">
        <f t="shared" si="15"/>
        <v>3</v>
      </c>
      <c r="E68" s="10">
        <f t="shared" si="15"/>
        <v>9</v>
      </c>
      <c r="F68" s="10">
        <f t="shared" si="15"/>
        <v>9</v>
      </c>
      <c r="H68" s="127" t="str">
        <f>Sets!D67</f>
        <v>aoman</v>
      </c>
      <c r="I68" s="130">
        <f t="shared" si="12"/>
        <v>0.78400000000000003</v>
      </c>
      <c r="J68" s="10">
        <f t="shared" si="18"/>
        <v>1.2</v>
      </c>
      <c r="AF68" s="25"/>
      <c r="AH68" s="38"/>
      <c r="AJ68" s="38"/>
    </row>
    <row r="69" spans="1:36" x14ac:dyDescent="0.25">
      <c r="A69" s="127" t="str">
        <f>Demand!A69</f>
        <v>cemch</v>
      </c>
      <c r="B69" s="20">
        <f>VLOOKUP(VLOOKUP($A69,Elasticities_RawData!$N$8:$O$65,2,),Elasticities_RawData!$E$8:$G$48,2,)</f>
        <v>0.88600000000000001</v>
      </c>
      <c r="C69" s="20">
        <f>VLOOKUP(VLOOKUP($A69,Elasticities_RawData!$N$8:$O$65,2,),Elasticities_RawData!$E$8:$G$48,2,)</f>
        <v>0.88600000000000001</v>
      </c>
      <c r="D69" s="10">
        <f t="shared" si="15"/>
        <v>3</v>
      </c>
      <c r="E69" s="10">
        <f t="shared" si="15"/>
        <v>9</v>
      </c>
      <c r="F69" s="10">
        <f t="shared" si="15"/>
        <v>9</v>
      </c>
      <c r="H69" s="127" t="str">
        <f>Sets!D68</f>
        <v>aelec</v>
      </c>
      <c r="I69" s="10">
        <f>VLOOKUP($H69,Elasticities_RawData!$I$8:$K$16,3,)</f>
        <v>0.72099999999999997</v>
      </c>
      <c r="J69" s="10">
        <f t="shared" si="18"/>
        <v>1.2</v>
      </c>
      <c r="AE69" s="25"/>
      <c r="AH69" s="38"/>
    </row>
    <row r="70" spans="1:36" x14ac:dyDescent="0.25">
      <c r="A70" s="127" t="str">
        <f>Demand!A70</f>
        <v>csequ</v>
      </c>
      <c r="B70" s="20">
        <f>VLOOKUP(VLOOKUP($A70,Elasticities_RawData!$N$8:$O$65,2,),Elasticities_RawData!$E$8:$G$48,2,)</f>
        <v>0.82599999999999996</v>
      </c>
      <c r="C70" s="20">
        <f>VLOOKUP(VLOOKUP($A70,Elasticities_RawData!$N$8:$O$65,2,),Elasticities_RawData!$E$8:$G$48,2,)</f>
        <v>0.82599999999999996</v>
      </c>
      <c r="D70" s="10">
        <f t="shared" si="15"/>
        <v>3</v>
      </c>
      <c r="E70" s="10">
        <f t="shared" si="15"/>
        <v>9</v>
      </c>
      <c r="F70" s="10">
        <f t="shared" si="15"/>
        <v>9</v>
      </c>
      <c r="H70" s="127" t="str">
        <f>Sets!D69</f>
        <v>awatr</v>
      </c>
      <c r="I70" s="129">
        <f>I69</f>
        <v>0.72099999999999997</v>
      </c>
      <c r="J70" s="10">
        <f t="shared" si="18"/>
        <v>1.2</v>
      </c>
      <c r="AH70" s="38"/>
    </row>
    <row r="71" spans="1:36" x14ac:dyDescent="0.25">
      <c r="A71" s="127" t="str">
        <f>Demand!A71</f>
        <v>cvehi</v>
      </c>
      <c r="B71" s="20">
        <f>VLOOKUP(VLOOKUP($A71,Elasticities_RawData!$N$8:$O$65,2,),Elasticities_RawData!$E$8:$G$48,2,)</f>
        <v>0.224</v>
      </c>
      <c r="C71" s="20">
        <f>VLOOKUP(VLOOKUP($A71,Elasticities_RawData!$N$8:$O$65,2,),Elasticities_RawData!$E$8:$G$48,2,)</f>
        <v>0.224</v>
      </c>
      <c r="D71" s="10">
        <f t="shared" si="15"/>
        <v>3</v>
      </c>
      <c r="E71" s="10">
        <f t="shared" si="15"/>
        <v>9</v>
      </c>
      <c r="F71" s="10">
        <f t="shared" si="15"/>
        <v>9</v>
      </c>
      <c r="H71" s="127" t="str">
        <f>Sets!D70</f>
        <v>acons</v>
      </c>
      <c r="I71" s="20">
        <f>VLOOKUP($H71,Elasticities_RawData!$I$8:$K$16,3,)</f>
        <v>0.71499999999999997</v>
      </c>
      <c r="J71" s="10">
        <f t="shared" si="18"/>
        <v>1.2</v>
      </c>
      <c r="AH71" s="38"/>
    </row>
    <row r="72" spans="1:36" x14ac:dyDescent="0.25">
      <c r="A72" s="127" t="str">
        <f>Demand!A72</f>
        <v>ctequ</v>
      </c>
      <c r="B72" s="20">
        <f>VLOOKUP(VLOOKUP($A72,Elasticities_RawData!$N$8:$O$65,2,),Elasticities_RawData!$E$8:$G$48,2,)</f>
        <v>0.29499999999999998</v>
      </c>
      <c r="C72" s="20">
        <f>VLOOKUP(VLOOKUP($A72,Elasticities_RawData!$N$8:$O$65,2,),Elasticities_RawData!$E$8:$G$48,2,)</f>
        <v>0.29499999999999998</v>
      </c>
      <c r="D72" s="10">
        <f t="shared" si="15"/>
        <v>3</v>
      </c>
      <c r="E72" s="10">
        <f t="shared" si="15"/>
        <v>9</v>
      </c>
      <c r="F72" s="10">
        <f t="shared" si="15"/>
        <v>9</v>
      </c>
      <c r="H72" s="127" t="str">
        <f>Sets!D71</f>
        <v>atrad</v>
      </c>
      <c r="I72" s="10">
        <f>VLOOKUP($H72,Elasticities_RawData!$I$8:$K$16,3,)</f>
        <v>0.71699999999999997</v>
      </c>
      <c r="J72" s="10">
        <f t="shared" si="18"/>
        <v>1.2</v>
      </c>
      <c r="AH72" s="38"/>
    </row>
    <row r="73" spans="1:36" x14ac:dyDescent="0.25">
      <c r="A73" s="127" t="str">
        <f>Demand!A73</f>
        <v>cfurn</v>
      </c>
      <c r="B73" s="20">
        <f>VLOOKUP(VLOOKUP($A73,Elasticities_RawData!$N$8:$O$65,2,),Elasticities_RawData!$E$8:$G$48,2,)</f>
        <v>0.90900000000000003</v>
      </c>
      <c r="C73" s="20">
        <f>VLOOKUP(VLOOKUP($A73,Elasticities_RawData!$N$8:$O$65,2,),Elasticities_RawData!$E$8:$G$48,2,)</f>
        <v>0.90900000000000003</v>
      </c>
      <c r="D73" s="10">
        <f t="shared" si="15"/>
        <v>3</v>
      </c>
      <c r="E73" s="10">
        <f t="shared" si="15"/>
        <v>9</v>
      </c>
      <c r="F73" s="10">
        <f t="shared" si="15"/>
        <v>9</v>
      </c>
      <c r="H73" s="127" t="str">
        <f>Sets!D72</f>
        <v>ahotl</v>
      </c>
      <c r="I73" s="130">
        <f>I72</f>
        <v>0.71699999999999997</v>
      </c>
      <c r="J73" s="10">
        <f t="shared" si="18"/>
        <v>1.2</v>
      </c>
      <c r="AH73" s="38"/>
    </row>
    <row r="74" spans="1:36" x14ac:dyDescent="0.25">
      <c r="A74" s="127" t="str">
        <f>Demand!A74</f>
        <v>coman</v>
      </c>
      <c r="B74" s="20">
        <f>VLOOKUP(VLOOKUP($A74,Elasticities_RawData!$N$8:$O$65,2,),Elasticities_RawData!$E$8:$G$48,2,)</f>
        <v>1.119</v>
      </c>
      <c r="C74" s="20">
        <f>VLOOKUP(VLOOKUP($A74,Elasticities_RawData!$N$8:$O$65,2,),Elasticities_RawData!$E$8:$G$48,2,)</f>
        <v>1.119</v>
      </c>
      <c r="D74" s="10">
        <f t="shared" si="15"/>
        <v>3</v>
      </c>
      <c r="E74" s="10">
        <f t="shared" si="15"/>
        <v>9</v>
      </c>
      <c r="F74" s="10">
        <f t="shared" si="15"/>
        <v>9</v>
      </c>
      <c r="H74" s="127" t="str">
        <f>Sets!D73</f>
        <v>altrp-p</v>
      </c>
      <c r="I74" s="125">
        <f>VLOOKUP($H74,Elasticities_RawData!$I$8:$K$16,3,)</f>
        <v>0.754</v>
      </c>
      <c r="J74" s="10">
        <f t="shared" si="18"/>
        <v>1.2</v>
      </c>
    </row>
    <row r="75" spans="1:36" x14ac:dyDescent="0.25">
      <c r="A75" s="127" t="str">
        <f>Demand!A75</f>
        <v>celec</v>
      </c>
      <c r="B75" s="20">
        <f>VLOOKUP(VLOOKUP($A75,Elasticities_RawData!$N$8:$O$65,2,),Elasticities_RawData!$E$8:$G$48,2,)</f>
        <v>0.96499999999999997</v>
      </c>
      <c r="C75" s="20">
        <f>VLOOKUP(VLOOKUP($A75,Elasticities_RawData!$N$8:$O$65,2,),Elasticities_RawData!$E$8:$G$48,2,)</f>
        <v>0.96499999999999997</v>
      </c>
      <c r="D75" s="10">
        <f t="shared" si="15"/>
        <v>3</v>
      </c>
      <c r="E75" s="10">
        <f t="shared" si="15"/>
        <v>9</v>
      </c>
      <c r="F75" s="10">
        <f t="shared" si="15"/>
        <v>9</v>
      </c>
      <c r="H75" s="127" t="str">
        <f>Sets!D74</f>
        <v>altrp-f</v>
      </c>
      <c r="I75" s="129">
        <f>I74</f>
        <v>0.754</v>
      </c>
      <c r="J75" s="10">
        <f t="shared" si="18"/>
        <v>1.2</v>
      </c>
    </row>
    <row r="76" spans="1:36" x14ac:dyDescent="0.25">
      <c r="A76" s="127" t="str">
        <f>Demand!A76</f>
        <v>cwatr</v>
      </c>
      <c r="B76" s="20">
        <f>VLOOKUP(VLOOKUP($A76,Elasticities_RawData!$N$8:$O$65,2,),Elasticities_RawData!$E$8:$G$48,2,)</f>
        <v>0.96499999999999997</v>
      </c>
      <c r="C76" s="20">
        <f>VLOOKUP(VLOOKUP($A76,Elasticities_RawData!$N$8:$O$65,2,),Elasticities_RawData!$E$8:$G$48,2,)</f>
        <v>0.96499999999999997</v>
      </c>
      <c r="D76" s="10">
        <f t="shared" si="15"/>
        <v>3</v>
      </c>
      <c r="E76" s="10">
        <f t="shared" si="15"/>
        <v>9</v>
      </c>
      <c r="F76" s="10">
        <f t="shared" si="15"/>
        <v>9</v>
      </c>
      <c r="H76" s="127" t="str">
        <f>Sets!D75</f>
        <v>aotrp-p</v>
      </c>
      <c r="I76" s="129">
        <f t="shared" ref="I76:I84" si="19">I75</f>
        <v>0.754</v>
      </c>
      <c r="J76" s="10">
        <f t="shared" si="18"/>
        <v>1.2</v>
      </c>
    </row>
    <row r="77" spans="1:36" x14ac:dyDescent="0.25">
      <c r="A77" s="127" t="str">
        <f>Demand!A77</f>
        <v>ccons</v>
      </c>
      <c r="B77" s="20">
        <f>VLOOKUP(VLOOKUP($A77,Elasticities_RawData!$N$8:$O$65,2,),Elasticities_RawData!$E$8:$G$48,2,)</f>
        <v>1.258</v>
      </c>
      <c r="C77" s="20">
        <f>VLOOKUP(VLOOKUP($A77,Elasticities_RawData!$N$8:$O$65,2,),Elasticities_RawData!$E$8:$G$48,2,)</f>
        <v>1.258</v>
      </c>
      <c r="D77" s="10">
        <f t="shared" si="15"/>
        <v>3</v>
      </c>
      <c r="E77" s="10">
        <f t="shared" si="15"/>
        <v>9</v>
      </c>
      <c r="F77" s="10">
        <f t="shared" si="15"/>
        <v>9</v>
      </c>
      <c r="H77" s="127" t="str">
        <f>Sets!D76</f>
        <v>aotrp-f</v>
      </c>
      <c r="I77" s="129">
        <f t="shared" si="19"/>
        <v>0.754</v>
      </c>
      <c r="J77" s="10">
        <f t="shared" si="18"/>
        <v>1.2</v>
      </c>
    </row>
    <row r="78" spans="1:36" x14ac:dyDescent="0.25">
      <c r="A78" s="127" t="str">
        <f>Demand!A78</f>
        <v>ctrad</v>
      </c>
      <c r="B78" s="20">
        <f>VLOOKUP(VLOOKUP($A78,Elasticities_RawData!$N$8:$O$65,2,),Elasticities_RawData!$E$8:$G$48,2,)</f>
        <v>0.84799999999999998</v>
      </c>
      <c r="C78" s="20">
        <f>VLOOKUP(VLOOKUP($A78,Elasticities_RawData!$N$8:$O$65,2,),Elasticities_RawData!$E$8:$G$48,2,)</f>
        <v>0.84799999999999998</v>
      </c>
      <c r="D78" s="10">
        <f t="shared" si="15"/>
        <v>3</v>
      </c>
      <c r="E78" s="10">
        <f t="shared" si="15"/>
        <v>9</v>
      </c>
      <c r="F78" s="10">
        <f t="shared" si="15"/>
        <v>9</v>
      </c>
      <c r="H78" s="127" t="str">
        <f>Sets!D77</f>
        <v>aprtr</v>
      </c>
      <c r="I78" s="129">
        <f t="shared" si="19"/>
        <v>0.754</v>
      </c>
      <c r="J78" s="10">
        <f t="shared" si="18"/>
        <v>1.2</v>
      </c>
    </row>
    <row r="79" spans="1:36" x14ac:dyDescent="0.25">
      <c r="A79" s="127" t="str">
        <f>Demand!A79</f>
        <v>chotl</v>
      </c>
      <c r="B79" s="20">
        <f>VLOOKUP(VLOOKUP($A79,Elasticities_RawData!$N$8:$O$65,2,),Elasticities_RawData!$E$8:$G$48,2,)</f>
        <v>0.83</v>
      </c>
      <c r="C79" s="20">
        <f>VLOOKUP(VLOOKUP($A79,Elasticities_RawData!$N$8:$O$65,2,),Elasticities_RawData!$E$8:$G$48,2,)</f>
        <v>0.83</v>
      </c>
      <c r="D79" s="10">
        <f t="shared" si="15"/>
        <v>3</v>
      </c>
      <c r="E79" s="10">
        <f t="shared" si="15"/>
        <v>9</v>
      </c>
      <c r="F79" s="10">
        <f t="shared" si="15"/>
        <v>9</v>
      </c>
      <c r="H79" s="127" t="str">
        <f>Sets!D78</f>
        <v>atrps</v>
      </c>
      <c r="I79" s="129">
        <f t="shared" si="19"/>
        <v>0.754</v>
      </c>
      <c r="J79" s="10">
        <f t="shared" si="18"/>
        <v>1.2</v>
      </c>
    </row>
    <row r="80" spans="1:36" x14ac:dyDescent="0.25">
      <c r="A80" s="127" t="str">
        <f>Demand!A80</f>
        <v>cptrp-l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5"/>
        <v>3</v>
      </c>
      <c r="E80" s="10">
        <f t="shared" si="15"/>
        <v>9</v>
      </c>
      <c r="F80" s="10">
        <f t="shared" si="15"/>
        <v>9</v>
      </c>
      <c r="H80" s="127" t="str">
        <f>Sets!D79</f>
        <v>acomm</v>
      </c>
      <c r="I80" s="129">
        <f t="shared" si="19"/>
        <v>0.754</v>
      </c>
      <c r="J80" s="10">
        <f t="shared" si="18"/>
        <v>1.2</v>
      </c>
    </row>
    <row r="81" spans="1:10" x14ac:dyDescent="0.25">
      <c r="A81" s="127" t="str">
        <f>Demand!A81</f>
        <v>cftrp-l</v>
      </c>
      <c r="B81" s="20">
        <f>VLOOKUP(VLOOKUP($A81,Elasticities_RawData!$N$8:$O$65,2,),Elasticities_RawData!$E$8:$G$48,2,)</f>
        <v>0.98899999999999999</v>
      </c>
      <c r="C81" s="20">
        <f>VLOOKUP(VLOOKUP($A81,Elasticities_RawData!$N$8:$O$65,2,),Elasticities_RawData!$E$8:$G$48,2,)</f>
        <v>0.98899999999999999</v>
      </c>
      <c r="D81" s="10">
        <f t="shared" si="15"/>
        <v>3</v>
      </c>
      <c r="E81" s="10">
        <f t="shared" si="15"/>
        <v>9</v>
      </c>
      <c r="F81" s="10">
        <f t="shared" si="15"/>
        <v>9</v>
      </c>
      <c r="H81" s="127" t="str">
        <f>Sets!D80</f>
        <v>afsrv</v>
      </c>
      <c r="I81" s="10">
        <f>VLOOKUP($H81,Elasticities_RawData!$I$8:$K$16,3,)</f>
        <v>0.90400000000000003</v>
      </c>
      <c r="J81" s="10">
        <f t="shared" si="18"/>
        <v>1.2</v>
      </c>
    </row>
    <row r="82" spans="1:10" x14ac:dyDescent="0.25">
      <c r="A82" s="127" t="str">
        <f>Demand!A82</f>
        <v>cptrp-o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5"/>
        <v>3</v>
      </c>
      <c r="E82" s="10">
        <f t="shared" si="15"/>
        <v>9</v>
      </c>
      <c r="F82" s="10">
        <f t="shared" si="15"/>
        <v>9</v>
      </c>
      <c r="H82" s="127" t="str">
        <f>Sets!D81</f>
        <v>absrv</v>
      </c>
      <c r="I82" s="129">
        <f t="shared" si="19"/>
        <v>0.90400000000000003</v>
      </c>
      <c r="J82" s="10">
        <f t="shared" si="18"/>
        <v>1.2</v>
      </c>
    </row>
    <row r="83" spans="1:10" x14ac:dyDescent="0.25">
      <c r="A83" s="127" t="str">
        <f>Demand!A83</f>
        <v>cftrp-o</v>
      </c>
      <c r="B83" s="20">
        <f>VLOOKUP(VLOOKUP($A83,Elasticities_RawData!$N$8:$O$65,2,),Elasticities_RawData!$E$8:$G$48,2,)</f>
        <v>0.98899999999999999</v>
      </c>
      <c r="C83" s="20">
        <f>VLOOKUP(VLOOKUP($A83,Elasticities_RawData!$N$8:$O$65,2,),Elasticities_RawData!$E$8:$G$48,2,)</f>
        <v>0.98899999999999999</v>
      </c>
      <c r="D83" s="10">
        <f t="shared" si="15"/>
        <v>3</v>
      </c>
      <c r="E83" s="10">
        <f t="shared" si="15"/>
        <v>9</v>
      </c>
      <c r="F83" s="10">
        <f t="shared" si="15"/>
        <v>9</v>
      </c>
      <c r="H83" s="127" t="str">
        <f>Sets!D82</f>
        <v>agsrv</v>
      </c>
      <c r="I83" s="10">
        <f>VLOOKUP($H83,Elasticities_RawData!$I$8:$K$16,3,)</f>
        <v>0.69699999999999995</v>
      </c>
      <c r="J83" s="10">
        <f t="shared" si="18"/>
        <v>1.2</v>
      </c>
    </row>
    <row r="84" spans="1:10" x14ac:dyDescent="0.25">
      <c r="A84" s="127" t="str">
        <f>Demand!A84</f>
        <v>cprtr</v>
      </c>
      <c r="B84" s="129">
        <f>B80</f>
        <v>0.98899999999999999</v>
      </c>
      <c r="C84" s="129">
        <f>C80</f>
        <v>0.98899999999999999</v>
      </c>
      <c r="D84" s="10">
        <f t="shared" si="15"/>
        <v>3</v>
      </c>
      <c r="E84" s="10">
        <f t="shared" si="15"/>
        <v>9</v>
      </c>
      <c r="F84" s="10">
        <f t="shared" si="15"/>
        <v>9</v>
      </c>
      <c r="H84" s="127" t="str">
        <f>Sets!D83</f>
        <v>aosrv</v>
      </c>
      <c r="I84" s="129">
        <f t="shared" si="19"/>
        <v>0.69699999999999995</v>
      </c>
      <c r="J84" s="10">
        <f t="shared" si="18"/>
        <v>1.2</v>
      </c>
    </row>
    <row r="85" spans="1:10" x14ac:dyDescent="0.25">
      <c r="A85" s="127" t="str">
        <f>Demand!A85</f>
        <v>ctrps</v>
      </c>
      <c r="B85" s="20">
        <f>VLOOKUP(VLOOKUP($A85,Elasticities_RawData!$N$8:$O$65,2,),Elasticities_RawData!$E$8:$G$48,2,)</f>
        <v>0.98899999999999999</v>
      </c>
      <c r="C85" s="20">
        <f>VLOOKUP(VLOOKUP($A85,Elasticities_RawData!$N$8:$O$65,2,),Elasticities_RawData!$E$8:$G$48,2,)</f>
        <v>0.98899999999999999</v>
      </c>
      <c r="D85" s="10">
        <f t="shared" ref="D85:D91" si="20">D84</f>
        <v>3</v>
      </c>
      <c r="E85" s="10">
        <f t="shared" ref="E85:E91" si="21">E84</f>
        <v>9</v>
      </c>
      <c r="F85" s="10">
        <f t="shared" ref="F85:F91" si="22">F84</f>
        <v>9</v>
      </c>
      <c r="H85" s="127"/>
      <c r="I85" s="41"/>
      <c r="J85" s="10"/>
    </row>
    <row r="86" spans="1:10" x14ac:dyDescent="0.25">
      <c r="A86" s="127" t="str">
        <f>Demand!A86</f>
        <v>ccomm</v>
      </c>
      <c r="B86" s="20">
        <f>VLOOKUP(VLOOKUP($A86,Elasticities_RawData!$N$8:$O$65,2,),Elasticities_RawData!$E$8:$G$48,2,)</f>
        <v>0.63700000000000001</v>
      </c>
      <c r="C86" s="20">
        <f>VLOOKUP(VLOOKUP($A86,Elasticities_RawData!$N$8:$O$65,2,),Elasticities_RawData!$E$8:$G$48,2,)</f>
        <v>0.63700000000000001</v>
      </c>
      <c r="D86" s="10">
        <f t="shared" si="20"/>
        <v>3</v>
      </c>
      <c r="E86" s="10">
        <f t="shared" si="21"/>
        <v>9</v>
      </c>
      <c r="F86" s="10">
        <f t="shared" si="22"/>
        <v>9</v>
      </c>
      <c r="H86" s="120"/>
    </row>
    <row r="87" spans="1:10" x14ac:dyDescent="0.25">
      <c r="A87" s="127" t="str">
        <f>Demand!A87</f>
        <v>cfsrv</v>
      </c>
      <c r="B87" s="20">
        <f>VLOOKUP(VLOOKUP($A87,Elasticities_RawData!$N$8:$O$65,2,),Elasticities_RawData!$E$8:$G$48,2,)</f>
        <v>0.80400000000000005</v>
      </c>
      <c r="C87" s="20">
        <f>VLOOKUP(VLOOKUP($A87,Elasticities_RawData!$N$8:$O$65,2,),Elasticities_RawData!$E$8:$G$48,2,)</f>
        <v>0.80400000000000005</v>
      </c>
      <c r="D87" s="10">
        <f t="shared" si="20"/>
        <v>3</v>
      </c>
      <c r="E87" s="10">
        <f t="shared" si="21"/>
        <v>9</v>
      </c>
      <c r="F87" s="10">
        <f t="shared" si="22"/>
        <v>9</v>
      </c>
      <c r="H87" s="120"/>
    </row>
    <row r="88" spans="1:10" x14ac:dyDescent="0.25">
      <c r="A88" s="127" t="str">
        <f>Demand!A88</f>
        <v>cbsrv</v>
      </c>
      <c r="B88" s="20">
        <f>VLOOKUP(VLOOKUP($A88,Elasticities_RawData!$N$8:$O$65,2,),Elasticities_RawData!$E$8:$G$48,2,)</f>
        <v>0.84899999999999998</v>
      </c>
      <c r="C88" s="20">
        <f>VLOOKUP(VLOOKUP($A88,Elasticities_RawData!$N$8:$O$65,2,),Elasticities_RawData!$E$8:$G$48,2,)</f>
        <v>0.84899999999999998</v>
      </c>
      <c r="D88" s="10">
        <f t="shared" si="20"/>
        <v>3</v>
      </c>
      <c r="E88" s="10">
        <f t="shared" si="21"/>
        <v>9</v>
      </c>
      <c r="F88" s="10">
        <f t="shared" si="22"/>
        <v>9</v>
      </c>
      <c r="H88" s="120"/>
    </row>
    <row r="89" spans="1:10" x14ac:dyDescent="0.25">
      <c r="A89" s="127" t="str">
        <f>Demand!A89</f>
        <v>cgsrv</v>
      </c>
      <c r="B89" s="20">
        <f>VLOOKUP(VLOOKUP($A89,Elasticities_RawData!$N$8:$O$65,2,),Elasticities_RawData!$E$8:$G$48,2,)</f>
        <v>0.91200000000000003</v>
      </c>
      <c r="C89" s="20">
        <f>VLOOKUP(VLOOKUP($A89,Elasticities_RawData!$N$8:$O$65,2,),Elasticities_RawData!$E$8:$G$48,2,)</f>
        <v>0.91200000000000003</v>
      </c>
      <c r="D89" s="10">
        <f t="shared" si="20"/>
        <v>3</v>
      </c>
      <c r="E89" s="10">
        <f t="shared" si="21"/>
        <v>9</v>
      </c>
      <c r="F89" s="10">
        <f t="shared" si="22"/>
        <v>9</v>
      </c>
      <c r="H89" s="120"/>
    </row>
    <row r="90" spans="1:10" x14ac:dyDescent="0.25">
      <c r="A90" s="127" t="str">
        <f>Demand!A90</f>
        <v>cosrv</v>
      </c>
      <c r="B90" s="20">
        <f>VLOOKUP(VLOOKUP($A90,Elasticities_RawData!$N$8:$O$65,2,),Elasticities_RawData!$E$8:$G$48,2,)</f>
        <v>0.91200000000000003</v>
      </c>
      <c r="C90" s="20">
        <f>VLOOKUP(VLOOKUP($A90,Elasticities_RawData!$N$8:$O$65,2,),Elasticities_RawData!$E$8:$G$48,2,)</f>
        <v>0.91200000000000003</v>
      </c>
      <c r="D90" s="10">
        <f t="shared" si="20"/>
        <v>3</v>
      </c>
      <c r="E90" s="10">
        <f t="shared" si="21"/>
        <v>9</v>
      </c>
      <c r="F90" s="10">
        <f t="shared" si="22"/>
        <v>9</v>
      </c>
      <c r="H90" s="120"/>
    </row>
    <row r="91" spans="1:10" x14ac:dyDescent="0.25">
      <c r="A91" s="127" t="str">
        <f>Demand!A91</f>
        <v>cimpt</v>
      </c>
      <c r="B91" s="20">
        <f>VLOOKUP(VLOOKUP($A91,Elasticities_RawData!$N$8:$O$65,2,),Elasticities_RawData!$E$8:$G$48,2,)</f>
        <v>0.88600000000000001</v>
      </c>
      <c r="C91" s="20">
        <f>VLOOKUP(VLOOKUP($A91,Elasticities_RawData!$N$8:$O$65,2,),Elasticities_RawData!$E$8:$G$48,2,)</f>
        <v>0.88600000000000001</v>
      </c>
      <c r="D91" s="10">
        <f t="shared" si="20"/>
        <v>3</v>
      </c>
      <c r="E91" s="10">
        <f t="shared" si="21"/>
        <v>9</v>
      </c>
      <c r="F91" s="10">
        <f t="shared" si="22"/>
        <v>9</v>
      </c>
      <c r="H91" s="120"/>
    </row>
    <row r="92" spans="1:10" x14ac:dyDescent="0.25">
      <c r="A92" s="66"/>
      <c r="B92" s="20"/>
      <c r="C92" s="20"/>
      <c r="D92" s="20"/>
      <c r="E92" s="10"/>
      <c r="F92" s="10"/>
    </row>
    <row r="93" spans="1:10" x14ac:dyDescent="0.25">
      <c r="A93" s="66"/>
      <c r="B93" s="20"/>
      <c r="C93" s="20"/>
      <c r="D93" s="20"/>
      <c r="E93" s="10"/>
      <c r="F93" s="10"/>
    </row>
    <row r="94" spans="1:10" x14ac:dyDescent="0.25">
      <c r="A94" s="66"/>
      <c r="B94" s="20"/>
      <c r="C94" s="20"/>
      <c r="D94" s="20"/>
      <c r="E94" s="10"/>
      <c r="F94" s="10"/>
    </row>
    <row r="95" spans="1:10" x14ac:dyDescent="0.25">
      <c r="A95" s="66"/>
      <c r="B95" s="20"/>
      <c r="C95" s="20"/>
      <c r="D95" s="20"/>
      <c r="E95" s="10"/>
      <c r="F95" s="10"/>
    </row>
    <row r="96" spans="1:10" x14ac:dyDescent="0.25">
      <c r="A96" s="66"/>
      <c r="B96" s="20"/>
      <c r="C96" s="20"/>
      <c r="D96" s="20"/>
      <c r="E96" s="10"/>
      <c r="F96" s="10"/>
    </row>
    <row r="97" spans="1:34" x14ac:dyDescent="0.25">
      <c r="A97" s="66"/>
      <c r="B97" s="20"/>
      <c r="C97" s="20"/>
      <c r="D97" s="20"/>
      <c r="E97" s="10"/>
      <c r="F97" s="10"/>
    </row>
    <row r="98" spans="1:34" x14ac:dyDescent="0.25">
      <c r="A98" s="66"/>
      <c r="B98" s="20"/>
      <c r="C98" s="20"/>
      <c r="D98" s="20"/>
      <c r="E98" s="10"/>
      <c r="F98" s="10"/>
    </row>
    <row r="99" spans="1:34" x14ac:dyDescent="0.25">
      <c r="A99" s="66"/>
      <c r="B99" s="20"/>
      <c r="C99" s="20"/>
      <c r="D99" s="20"/>
      <c r="E99" s="10"/>
      <c r="F99" s="10"/>
    </row>
    <row r="100" spans="1:34" x14ac:dyDescent="0.25">
      <c r="A100" s="66"/>
      <c r="B100" s="20"/>
      <c r="C100" s="20"/>
      <c r="D100" s="20"/>
      <c r="E100" s="10"/>
      <c r="F100" s="10"/>
      <c r="AF100" s="25"/>
      <c r="AG100" s="25"/>
      <c r="AH100" s="38"/>
    </row>
    <row r="101" spans="1:34" x14ac:dyDescent="0.25">
      <c r="A101" s="66"/>
      <c r="B101" s="20"/>
      <c r="C101" s="20"/>
      <c r="D101" s="20"/>
      <c r="E101" s="10"/>
      <c r="F101" s="10"/>
      <c r="AF101" s="25"/>
      <c r="AG101" s="25"/>
      <c r="AH101" s="38"/>
    </row>
    <row r="102" spans="1:34" x14ac:dyDescent="0.25">
      <c r="A102" s="66"/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A102"/>
  <sheetViews>
    <sheetView zoomScale="80" zoomScaleNormal="80" workbookViewId="0">
      <pane ySplit="7" topLeftCell="A8" activePane="bottomLeft" state="frozen"/>
      <selection activeCell="AA82" sqref="AA82"/>
      <selection pane="bottomLeft" activeCell="A24" sqref="A24:XFD24"/>
    </sheetView>
    <sheetView workbookViewId="1"/>
  </sheetViews>
  <sheetFormatPr defaultRowHeight="15" x14ac:dyDescent="0.25"/>
  <sheetData>
    <row r="1" spans="1:27" ht="18.75" x14ac:dyDescent="0.3">
      <c r="A1" s="2" t="s">
        <v>294</v>
      </c>
    </row>
    <row r="2" spans="1:27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25">
      <c r="A3" s="15" t="s">
        <v>339</v>
      </c>
    </row>
    <row r="5" spans="1:27" x14ac:dyDescent="0.25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25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25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25">
      <c r="A8" t="str">
        <f>Elasticities!A8</f>
        <v>cawhe</v>
      </c>
      <c r="B8" s="9">
        <v>1</v>
      </c>
      <c r="C8" s="9"/>
      <c r="I8" t="str">
        <f t="shared" ref="I8:I61" si="0">A8</f>
        <v>cawhe</v>
      </c>
      <c r="J8" s="9">
        <f t="shared" ref="J8:J61" si="1">B8</f>
        <v>1</v>
      </c>
      <c r="K8" s="9"/>
      <c r="Q8" t="str">
        <f t="shared" ref="Q8:Q61" si="2">I8</f>
        <v>cawhe</v>
      </c>
      <c r="R8" s="9">
        <f t="shared" ref="R8:R61" si="3">J8</f>
        <v>1</v>
      </c>
      <c r="S8" s="9"/>
      <c r="Y8" t="str">
        <f t="shared" ref="Y8:Y61" si="4">Q8</f>
        <v>cawhe</v>
      </c>
      <c r="Z8" s="9">
        <f t="shared" ref="Z8:Z61" si="5">R8</f>
        <v>1</v>
      </c>
      <c r="AA8" s="9"/>
    </row>
    <row r="9" spans="1:27" s="15" customFormat="1" x14ac:dyDescent="0.25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25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25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25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25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25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25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25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25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25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25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25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25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25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25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s="127" customFormat="1" x14ac:dyDescent="0.25">
      <c r="A24" s="127" t="str">
        <f>Elasticities!A24</f>
        <v>ccoal-oth</v>
      </c>
      <c r="B24" s="128">
        <v>1</v>
      </c>
      <c r="C24" s="128"/>
      <c r="I24" s="127" t="str">
        <f t="shared" ref="I24" si="6">A24</f>
        <v>ccoal-oth</v>
      </c>
      <c r="J24" s="128">
        <f t="shared" ref="J24" si="7">B24</f>
        <v>1</v>
      </c>
      <c r="K24" s="128"/>
      <c r="Q24" s="127" t="str">
        <f t="shared" ref="Q24" si="8">I24</f>
        <v>ccoal-oth</v>
      </c>
      <c r="R24" s="128">
        <f t="shared" ref="R24" si="9">J24</f>
        <v>1</v>
      </c>
      <c r="S24" s="128"/>
      <c r="Y24" s="127" t="str">
        <f t="shared" ref="Y24" si="10">Q24</f>
        <v>ccoal-oth</v>
      </c>
      <c r="Z24" s="128">
        <f t="shared" ref="Z24" si="11">R24</f>
        <v>1</v>
      </c>
      <c r="AA24" s="128"/>
    </row>
    <row r="25" spans="1:27" x14ac:dyDescent="0.25">
      <c r="A25" t="str">
        <f>Elasticities!A25</f>
        <v>ccoil</v>
      </c>
      <c r="B25" s="9">
        <v>1</v>
      </c>
      <c r="C25" s="9"/>
      <c r="I25" t="str">
        <f t="shared" si="0"/>
        <v>ccoil</v>
      </c>
      <c r="J25" s="9">
        <f t="shared" si="1"/>
        <v>1</v>
      </c>
      <c r="K25" s="9"/>
      <c r="Q25" t="str">
        <f t="shared" si="2"/>
        <v>ccoil</v>
      </c>
      <c r="R25" s="9">
        <f t="shared" si="3"/>
        <v>1</v>
      </c>
      <c r="S25" s="9"/>
      <c r="Y25" t="str">
        <f t="shared" si="4"/>
        <v>ccoil</v>
      </c>
      <c r="Z25" s="9">
        <f t="shared" si="5"/>
        <v>1</v>
      </c>
      <c r="AA25" s="9"/>
    </row>
    <row r="26" spans="1:27" x14ac:dyDescent="0.25">
      <c r="A26" t="str">
        <f>Elasticities!A26</f>
        <v>cngas</v>
      </c>
      <c r="B26" s="9">
        <v>1</v>
      </c>
      <c r="C26" s="9"/>
      <c r="I26" t="str">
        <f t="shared" si="0"/>
        <v>cngas</v>
      </c>
      <c r="J26" s="9">
        <f t="shared" si="1"/>
        <v>1</v>
      </c>
      <c r="K26" s="9"/>
      <c r="Q26" t="str">
        <f t="shared" si="2"/>
        <v>cngas</v>
      </c>
      <c r="R26" s="9">
        <f t="shared" si="3"/>
        <v>1</v>
      </c>
      <c r="S26" s="9"/>
      <c r="Y26" t="str">
        <f t="shared" si="4"/>
        <v>cngas</v>
      </c>
      <c r="Z26" s="9">
        <f t="shared" si="5"/>
        <v>1</v>
      </c>
      <c r="AA26" s="9"/>
    </row>
    <row r="27" spans="1:27" x14ac:dyDescent="0.25">
      <c r="A27" t="str">
        <f>Elasticities!A27</f>
        <v>cpgm</v>
      </c>
      <c r="B27" s="9">
        <v>1</v>
      </c>
      <c r="C27" s="9"/>
      <c r="I27" t="str">
        <f t="shared" si="0"/>
        <v>cpgm</v>
      </c>
      <c r="J27" s="9">
        <f t="shared" si="1"/>
        <v>1</v>
      </c>
      <c r="K27" s="9"/>
      <c r="Q27" t="str">
        <f t="shared" si="2"/>
        <v>cpgm</v>
      </c>
      <c r="R27" s="9">
        <f t="shared" si="3"/>
        <v>1</v>
      </c>
      <c r="S27" s="9"/>
      <c r="Y27" t="str">
        <f t="shared" si="4"/>
        <v>cpgm</v>
      </c>
      <c r="Z27" s="9">
        <f t="shared" si="5"/>
        <v>1</v>
      </c>
      <c r="AA27" s="9"/>
    </row>
    <row r="28" spans="1:27" x14ac:dyDescent="0.25">
      <c r="A28" t="str">
        <f>Elasticities!A28</f>
        <v>cmore</v>
      </c>
      <c r="B28" s="9">
        <v>1</v>
      </c>
      <c r="C28" s="9"/>
      <c r="I28" t="str">
        <f t="shared" si="0"/>
        <v>cmore</v>
      </c>
      <c r="J28" s="9">
        <f t="shared" si="1"/>
        <v>1</v>
      </c>
      <c r="K28" s="9"/>
      <c r="Q28" t="str">
        <f t="shared" si="2"/>
        <v>cmore</v>
      </c>
      <c r="R28" s="9">
        <f t="shared" si="3"/>
        <v>1</v>
      </c>
      <c r="S28" s="9"/>
      <c r="Y28" t="str">
        <f t="shared" si="4"/>
        <v>cmore</v>
      </c>
      <c r="Z28" s="9">
        <f t="shared" si="5"/>
        <v>1</v>
      </c>
      <c r="AA28" s="9"/>
    </row>
    <row r="29" spans="1:27" x14ac:dyDescent="0.25">
      <c r="A29" t="str">
        <f>Elasticities!A29</f>
        <v>cmine</v>
      </c>
      <c r="B29" s="9">
        <v>1</v>
      </c>
      <c r="C29" s="9"/>
      <c r="I29" t="str">
        <f t="shared" si="0"/>
        <v>cmine</v>
      </c>
      <c r="J29" s="9">
        <f t="shared" si="1"/>
        <v>1</v>
      </c>
      <c r="K29" s="9"/>
      <c r="Q29" t="str">
        <f t="shared" si="2"/>
        <v>cmine</v>
      </c>
      <c r="R29" s="9">
        <f t="shared" si="3"/>
        <v>1</v>
      </c>
      <c r="S29" s="9"/>
      <c r="Y29" t="str">
        <f t="shared" si="4"/>
        <v>cmine</v>
      </c>
      <c r="Z29" s="9">
        <f t="shared" si="5"/>
        <v>1</v>
      </c>
      <c r="AA29" s="9"/>
    </row>
    <row r="30" spans="1:27" x14ac:dyDescent="0.25">
      <c r="A30" t="str">
        <f>Elasticities!A30</f>
        <v>cmeat</v>
      </c>
      <c r="B30" s="9">
        <v>1</v>
      </c>
      <c r="C30" s="9"/>
      <c r="I30" t="str">
        <f t="shared" si="0"/>
        <v>cmeat</v>
      </c>
      <c r="J30" s="9">
        <f t="shared" si="1"/>
        <v>1</v>
      </c>
      <c r="K30" s="9"/>
      <c r="Q30" t="str">
        <f t="shared" si="2"/>
        <v>cmeat</v>
      </c>
      <c r="R30" s="9">
        <f t="shared" si="3"/>
        <v>1</v>
      </c>
      <c r="S30" s="9"/>
      <c r="Y30" t="str">
        <f t="shared" si="4"/>
        <v>cmeat</v>
      </c>
      <c r="Z30" s="9">
        <f t="shared" si="5"/>
        <v>1</v>
      </c>
      <c r="AA30" s="9"/>
    </row>
    <row r="31" spans="1:27" x14ac:dyDescent="0.25">
      <c r="A31" t="str">
        <f>Elasticities!A31</f>
        <v>cpfis</v>
      </c>
      <c r="B31" s="9">
        <v>1</v>
      </c>
      <c r="I31" t="str">
        <f t="shared" si="0"/>
        <v>cpfis</v>
      </c>
      <c r="J31" s="9">
        <f t="shared" si="1"/>
        <v>1</v>
      </c>
      <c r="Q31" t="str">
        <f t="shared" si="2"/>
        <v>cpfis</v>
      </c>
      <c r="R31" s="9">
        <f t="shared" si="3"/>
        <v>1</v>
      </c>
      <c r="Y31" t="str">
        <f t="shared" si="4"/>
        <v>cpfis</v>
      </c>
      <c r="Z31" s="9">
        <f t="shared" si="5"/>
        <v>1</v>
      </c>
    </row>
    <row r="32" spans="1:27" x14ac:dyDescent="0.25">
      <c r="A32" t="str">
        <f>Elasticities!A32</f>
        <v>cvege</v>
      </c>
      <c r="B32" s="9">
        <v>1</v>
      </c>
      <c r="I32" t="str">
        <f t="shared" si="0"/>
        <v>cvege</v>
      </c>
      <c r="J32" s="9">
        <f t="shared" si="1"/>
        <v>1</v>
      </c>
      <c r="Q32" t="str">
        <f t="shared" si="2"/>
        <v>cvege</v>
      </c>
      <c r="R32" s="9">
        <f t="shared" si="3"/>
        <v>1</v>
      </c>
      <c r="Y32" t="str">
        <f t="shared" si="4"/>
        <v>cvege</v>
      </c>
      <c r="Z32" s="9">
        <f t="shared" si="5"/>
        <v>1</v>
      </c>
    </row>
    <row r="33" spans="1:26" x14ac:dyDescent="0.25">
      <c r="A33" t="str">
        <f>Elasticities!A33</f>
        <v>cfats</v>
      </c>
      <c r="B33" s="9">
        <v>1</v>
      </c>
      <c r="I33" t="str">
        <f t="shared" si="0"/>
        <v>cfats</v>
      </c>
      <c r="J33" s="9">
        <f t="shared" si="1"/>
        <v>1</v>
      </c>
      <c r="Q33" t="str">
        <f t="shared" si="2"/>
        <v>cfats</v>
      </c>
      <c r="R33" s="9">
        <f t="shared" si="3"/>
        <v>1</v>
      </c>
      <c r="Y33" t="str">
        <f t="shared" si="4"/>
        <v>cfats</v>
      </c>
      <c r="Z33" s="9">
        <f t="shared" si="5"/>
        <v>1</v>
      </c>
    </row>
    <row r="34" spans="1:26" x14ac:dyDescent="0.25">
      <c r="A34" t="str">
        <f>Elasticities!A34</f>
        <v>cdair</v>
      </c>
      <c r="B34" s="9">
        <v>1</v>
      </c>
      <c r="I34" t="str">
        <f t="shared" si="0"/>
        <v>cdair</v>
      </c>
      <c r="J34" s="9">
        <f t="shared" si="1"/>
        <v>1</v>
      </c>
      <c r="Q34" t="str">
        <f t="shared" si="2"/>
        <v>cdair</v>
      </c>
      <c r="R34" s="9">
        <f t="shared" si="3"/>
        <v>1</v>
      </c>
      <c r="Y34" t="str">
        <f t="shared" si="4"/>
        <v>cdair</v>
      </c>
      <c r="Z34" s="9">
        <f t="shared" si="5"/>
        <v>1</v>
      </c>
    </row>
    <row r="35" spans="1:26" x14ac:dyDescent="0.25">
      <c r="A35" t="str">
        <f>Elasticities!A35</f>
        <v>cgrai</v>
      </c>
      <c r="B35" s="9">
        <v>1</v>
      </c>
      <c r="I35" t="str">
        <f t="shared" si="0"/>
        <v>cgrai</v>
      </c>
      <c r="J35" s="9">
        <f t="shared" si="1"/>
        <v>1</v>
      </c>
      <c r="Q35" t="str">
        <f t="shared" si="2"/>
        <v>cgrai</v>
      </c>
      <c r="R35" s="9">
        <f t="shared" si="3"/>
        <v>1</v>
      </c>
      <c r="Y35" t="str">
        <f t="shared" si="4"/>
        <v>cgrai</v>
      </c>
      <c r="Z35" s="9">
        <f t="shared" si="5"/>
        <v>1</v>
      </c>
    </row>
    <row r="36" spans="1:26" x14ac:dyDescent="0.25">
      <c r="A36" t="str">
        <f>Elasticities!A36</f>
        <v>cstar</v>
      </c>
      <c r="B36" s="9">
        <v>1</v>
      </c>
      <c r="I36" t="str">
        <f t="shared" si="0"/>
        <v>cstar</v>
      </c>
      <c r="J36" s="9">
        <f t="shared" si="1"/>
        <v>1</v>
      </c>
      <c r="Q36" t="str">
        <f t="shared" si="2"/>
        <v>cstar</v>
      </c>
      <c r="R36" s="9">
        <f t="shared" si="3"/>
        <v>1</v>
      </c>
      <c r="Y36" t="str">
        <f t="shared" si="4"/>
        <v>cstar</v>
      </c>
      <c r="Z36" s="9">
        <f t="shared" si="5"/>
        <v>1</v>
      </c>
    </row>
    <row r="37" spans="1:26" x14ac:dyDescent="0.25">
      <c r="A37" t="str">
        <f>Elasticities!A37</f>
        <v>cafee</v>
      </c>
      <c r="B37" s="9">
        <v>1</v>
      </c>
      <c r="I37" t="str">
        <f t="shared" si="0"/>
        <v>cafee</v>
      </c>
      <c r="J37" s="9">
        <f t="shared" si="1"/>
        <v>1</v>
      </c>
      <c r="Q37" t="str">
        <f t="shared" si="2"/>
        <v>cafee</v>
      </c>
      <c r="R37" s="9">
        <f t="shared" si="3"/>
        <v>1</v>
      </c>
      <c r="Y37" t="str">
        <f t="shared" si="4"/>
        <v>cafee</v>
      </c>
      <c r="Z37" s="9">
        <f t="shared" si="5"/>
        <v>1</v>
      </c>
    </row>
    <row r="38" spans="1:26" x14ac:dyDescent="0.25">
      <c r="A38" t="str">
        <f>Elasticities!A38</f>
        <v>cbake</v>
      </c>
      <c r="B38" s="9">
        <v>1</v>
      </c>
      <c r="I38" t="str">
        <f t="shared" si="0"/>
        <v>cbake</v>
      </c>
      <c r="J38" s="9">
        <f t="shared" si="1"/>
        <v>1</v>
      </c>
      <c r="Q38" t="str">
        <f t="shared" si="2"/>
        <v>cbake</v>
      </c>
      <c r="R38" s="9">
        <f t="shared" si="3"/>
        <v>1</v>
      </c>
      <c r="Y38" t="str">
        <f t="shared" si="4"/>
        <v>cbake</v>
      </c>
      <c r="Z38" s="9">
        <f t="shared" si="5"/>
        <v>1</v>
      </c>
    </row>
    <row r="39" spans="1:26" x14ac:dyDescent="0.25">
      <c r="A39" t="str">
        <f>Elasticities!A39</f>
        <v>csuga</v>
      </c>
      <c r="B39" s="9">
        <v>1</v>
      </c>
      <c r="I39" t="str">
        <f t="shared" si="0"/>
        <v>csuga</v>
      </c>
      <c r="J39" s="9">
        <f t="shared" si="1"/>
        <v>1</v>
      </c>
      <c r="Q39" t="str">
        <f t="shared" si="2"/>
        <v>csuga</v>
      </c>
      <c r="R39" s="9">
        <f t="shared" si="3"/>
        <v>1</v>
      </c>
      <c r="Y39" t="str">
        <f t="shared" si="4"/>
        <v>csuga</v>
      </c>
      <c r="Z39" s="9">
        <f t="shared" si="5"/>
        <v>1</v>
      </c>
    </row>
    <row r="40" spans="1:26" x14ac:dyDescent="0.25">
      <c r="A40" t="str">
        <f>Elasticities!A40</f>
        <v>cconf</v>
      </c>
      <c r="B40" s="9">
        <v>1</v>
      </c>
      <c r="I40" t="str">
        <f t="shared" si="0"/>
        <v>cconf</v>
      </c>
      <c r="J40" s="9">
        <f t="shared" si="1"/>
        <v>1</v>
      </c>
      <c r="Q40" t="str">
        <f t="shared" si="2"/>
        <v>cconf</v>
      </c>
      <c r="R40" s="9">
        <f t="shared" si="3"/>
        <v>1</v>
      </c>
      <c r="Y40" t="str">
        <f t="shared" si="4"/>
        <v>cconf</v>
      </c>
      <c r="Z40" s="9">
        <f t="shared" si="5"/>
        <v>1</v>
      </c>
    </row>
    <row r="41" spans="1:26" x14ac:dyDescent="0.25">
      <c r="A41" t="str">
        <f>Elasticities!A41</f>
        <v>cpast</v>
      </c>
      <c r="B41" s="9">
        <v>1</v>
      </c>
      <c r="I41" t="str">
        <f t="shared" si="0"/>
        <v>cpast</v>
      </c>
      <c r="J41" s="9">
        <f t="shared" si="1"/>
        <v>1</v>
      </c>
      <c r="Q41" t="str">
        <f t="shared" si="2"/>
        <v>cpast</v>
      </c>
      <c r="R41" s="9">
        <f t="shared" si="3"/>
        <v>1</v>
      </c>
      <c r="Y41" t="str">
        <f t="shared" si="4"/>
        <v>cpast</v>
      </c>
      <c r="Z41" s="9">
        <f t="shared" si="5"/>
        <v>1</v>
      </c>
    </row>
    <row r="42" spans="1:26" x14ac:dyDescent="0.25">
      <c r="A42" t="str">
        <f>Elasticities!A42</f>
        <v>cofoo</v>
      </c>
      <c r="B42" s="9">
        <v>1</v>
      </c>
      <c r="I42" t="str">
        <f t="shared" si="0"/>
        <v>cofoo</v>
      </c>
      <c r="J42" s="9">
        <f t="shared" si="1"/>
        <v>1</v>
      </c>
      <c r="Q42" t="str">
        <f t="shared" si="2"/>
        <v>cofoo</v>
      </c>
      <c r="R42" s="9">
        <f t="shared" si="3"/>
        <v>1</v>
      </c>
      <c r="Y42" t="str">
        <f t="shared" si="4"/>
        <v>cofoo</v>
      </c>
      <c r="Z42" s="9">
        <f t="shared" si="5"/>
        <v>1</v>
      </c>
    </row>
    <row r="43" spans="1:26" x14ac:dyDescent="0.25">
      <c r="A43" t="str">
        <f>Elasticities!A43</f>
        <v>cbevt</v>
      </c>
      <c r="B43" s="9">
        <v>1</v>
      </c>
      <c r="I43" t="str">
        <f t="shared" si="0"/>
        <v>cbevt</v>
      </c>
      <c r="J43" s="9">
        <f t="shared" si="1"/>
        <v>1</v>
      </c>
      <c r="Q43" t="str">
        <f t="shared" si="2"/>
        <v>cbevt</v>
      </c>
      <c r="R43" s="9">
        <f t="shared" si="3"/>
        <v>1</v>
      </c>
      <c r="Y43" t="str">
        <f t="shared" si="4"/>
        <v>cbevt</v>
      </c>
      <c r="Z43" s="9">
        <f t="shared" si="5"/>
        <v>1</v>
      </c>
    </row>
    <row r="44" spans="1:26" x14ac:dyDescent="0.25">
      <c r="A44" t="str">
        <f>Elasticities!A44</f>
        <v>ctext</v>
      </c>
      <c r="B44" s="9">
        <v>1</v>
      </c>
      <c r="I44" t="str">
        <f t="shared" si="0"/>
        <v>ctext</v>
      </c>
      <c r="J44" s="9">
        <f t="shared" si="1"/>
        <v>1</v>
      </c>
      <c r="Q44" t="str">
        <f t="shared" si="2"/>
        <v>ctext</v>
      </c>
      <c r="R44" s="9">
        <f t="shared" si="3"/>
        <v>1</v>
      </c>
      <c r="Y44" t="str">
        <f t="shared" si="4"/>
        <v>ctext</v>
      </c>
      <c r="Z44" s="9">
        <f t="shared" si="5"/>
        <v>1</v>
      </c>
    </row>
    <row r="45" spans="1:26" x14ac:dyDescent="0.25">
      <c r="A45" t="str">
        <f>Elasticities!A45</f>
        <v>cclth</v>
      </c>
      <c r="B45" s="9">
        <v>1</v>
      </c>
      <c r="I45" t="str">
        <f t="shared" si="0"/>
        <v>cclth</v>
      </c>
      <c r="J45" s="9">
        <f t="shared" si="1"/>
        <v>1</v>
      </c>
      <c r="Q45" t="str">
        <f t="shared" si="2"/>
        <v>cclth</v>
      </c>
      <c r="R45" s="9">
        <f t="shared" si="3"/>
        <v>1</v>
      </c>
      <c r="Y45" t="str">
        <f t="shared" si="4"/>
        <v>cclth</v>
      </c>
      <c r="Z45" s="9">
        <f t="shared" si="5"/>
        <v>1</v>
      </c>
    </row>
    <row r="46" spans="1:26" x14ac:dyDescent="0.25">
      <c r="A46" t="str">
        <f>Elasticities!A46</f>
        <v>cleat</v>
      </c>
      <c r="B46" s="9">
        <v>1</v>
      </c>
      <c r="I46" t="str">
        <f t="shared" si="0"/>
        <v>cleat</v>
      </c>
      <c r="J46" s="9">
        <f t="shared" si="1"/>
        <v>1</v>
      </c>
      <c r="Q46" t="str">
        <f t="shared" si="2"/>
        <v>cleat</v>
      </c>
      <c r="R46" s="9">
        <f t="shared" si="3"/>
        <v>1</v>
      </c>
      <c r="Y46" t="str">
        <f t="shared" si="4"/>
        <v>cleat</v>
      </c>
      <c r="Z46" s="9">
        <f t="shared" si="5"/>
        <v>1</v>
      </c>
    </row>
    <row r="47" spans="1:26" x14ac:dyDescent="0.25">
      <c r="A47" t="str">
        <f>Elasticities!A47</f>
        <v>cfoot</v>
      </c>
      <c r="B47" s="9">
        <v>1</v>
      </c>
      <c r="I47" t="str">
        <f t="shared" si="0"/>
        <v>cfoot</v>
      </c>
      <c r="J47" s="9">
        <f t="shared" si="1"/>
        <v>1</v>
      </c>
      <c r="Q47" t="str">
        <f t="shared" si="2"/>
        <v>cfoot</v>
      </c>
      <c r="R47" s="9">
        <f t="shared" si="3"/>
        <v>1</v>
      </c>
      <c r="Y47" t="str">
        <f t="shared" si="4"/>
        <v>cfoot</v>
      </c>
      <c r="Z47" s="9">
        <f t="shared" si="5"/>
        <v>1</v>
      </c>
    </row>
    <row r="48" spans="1:26" x14ac:dyDescent="0.25">
      <c r="A48" t="str">
        <f>Elasticities!A48</f>
        <v>cwood</v>
      </c>
      <c r="B48" s="9">
        <v>1</v>
      </c>
      <c r="I48" t="str">
        <f t="shared" si="0"/>
        <v>cwood</v>
      </c>
      <c r="J48" s="9">
        <f t="shared" si="1"/>
        <v>1</v>
      </c>
      <c r="Q48" t="str">
        <f t="shared" si="2"/>
        <v>cwood</v>
      </c>
      <c r="R48" s="9">
        <f t="shared" si="3"/>
        <v>1</v>
      </c>
      <c r="Y48" t="str">
        <f t="shared" si="4"/>
        <v>cwood</v>
      </c>
      <c r="Z48" s="9">
        <f t="shared" si="5"/>
        <v>1</v>
      </c>
    </row>
    <row r="49" spans="1:26" x14ac:dyDescent="0.25">
      <c r="A49" t="str">
        <f>Elasticities!A49</f>
        <v>cpapr</v>
      </c>
      <c r="B49" s="9">
        <v>1</v>
      </c>
      <c r="I49" t="str">
        <f t="shared" si="0"/>
        <v>cpapr</v>
      </c>
      <c r="J49" s="9">
        <f t="shared" si="1"/>
        <v>1</v>
      </c>
      <c r="Q49" t="str">
        <f t="shared" si="2"/>
        <v>cpapr</v>
      </c>
      <c r="R49" s="9">
        <f t="shared" si="3"/>
        <v>1</v>
      </c>
      <c r="Y49" t="str">
        <f t="shared" si="4"/>
        <v>cpapr</v>
      </c>
      <c r="Z49" s="9">
        <f t="shared" si="5"/>
        <v>1</v>
      </c>
    </row>
    <row r="50" spans="1:26" x14ac:dyDescent="0.25">
      <c r="A50" t="str">
        <f>Elasticities!A50</f>
        <v>cprnt</v>
      </c>
      <c r="B50" s="9">
        <v>1</v>
      </c>
      <c r="I50" t="str">
        <f t="shared" si="0"/>
        <v>cprnt</v>
      </c>
      <c r="J50" s="9">
        <f t="shared" si="1"/>
        <v>1</v>
      </c>
      <c r="Q50" t="str">
        <f t="shared" si="2"/>
        <v>cprnt</v>
      </c>
      <c r="R50" s="9">
        <f t="shared" si="3"/>
        <v>1</v>
      </c>
      <c r="Y50" t="str">
        <f t="shared" si="4"/>
        <v>cprnt</v>
      </c>
      <c r="Z50" s="9">
        <f t="shared" si="5"/>
        <v>1</v>
      </c>
    </row>
    <row r="51" spans="1:26" x14ac:dyDescent="0.25">
      <c r="A51" t="str">
        <f>Elasticities!A51</f>
        <v>cpetr-p</v>
      </c>
      <c r="B51" s="9">
        <v>1</v>
      </c>
      <c r="I51" t="str">
        <f t="shared" si="0"/>
        <v>cpetr-p</v>
      </c>
      <c r="J51" s="9">
        <f t="shared" si="1"/>
        <v>1</v>
      </c>
      <c r="Q51" t="str">
        <f t="shared" si="2"/>
        <v>cpetr-p</v>
      </c>
      <c r="R51" s="9">
        <f t="shared" si="3"/>
        <v>1</v>
      </c>
      <c r="Y51" t="str">
        <f t="shared" si="4"/>
        <v>cpetr-p</v>
      </c>
      <c r="Z51" s="9">
        <f t="shared" si="5"/>
        <v>1</v>
      </c>
    </row>
    <row r="52" spans="1:26" x14ac:dyDescent="0.25">
      <c r="A52" t="str">
        <f>Elasticities!A52</f>
        <v>cpetr-d</v>
      </c>
      <c r="B52" s="9">
        <v>1</v>
      </c>
      <c r="I52" t="str">
        <f t="shared" si="0"/>
        <v>cpetr-d</v>
      </c>
      <c r="J52" s="9">
        <f t="shared" si="1"/>
        <v>1</v>
      </c>
      <c r="Q52" t="str">
        <f t="shared" si="2"/>
        <v>cpetr-d</v>
      </c>
      <c r="R52" s="9">
        <f t="shared" si="3"/>
        <v>1</v>
      </c>
      <c r="Y52" t="str">
        <f t="shared" si="4"/>
        <v>cpetr-d</v>
      </c>
      <c r="Z52" s="9">
        <f t="shared" si="5"/>
        <v>1</v>
      </c>
    </row>
    <row r="53" spans="1:26" x14ac:dyDescent="0.25">
      <c r="A53" t="str">
        <f>Elasticities!A53</f>
        <v>cpetr-h</v>
      </c>
      <c r="B53" s="9">
        <v>1</v>
      </c>
      <c r="I53" t="str">
        <f t="shared" si="0"/>
        <v>cpetr-h</v>
      </c>
      <c r="J53" s="9">
        <f t="shared" si="1"/>
        <v>1</v>
      </c>
      <c r="Q53" t="str">
        <f t="shared" si="2"/>
        <v>cpetr-h</v>
      </c>
      <c r="R53" s="9">
        <f t="shared" si="3"/>
        <v>1</v>
      </c>
      <c r="Y53" t="str">
        <f t="shared" si="4"/>
        <v>cpetr-h</v>
      </c>
      <c r="Z53" s="9">
        <f t="shared" si="5"/>
        <v>1</v>
      </c>
    </row>
    <row r="54" spans="1:26" x14ac:dyDescent="0.25">
      <c r="A54" t="str">
        <f>Elasticities!A54</f>
        <v>cpetr-k</v>
      </c>
      <c r="B54" s="9">
        <v>1</v>
      </c>
      <c r="I54" t="str">
        <f t="shared" si="0"/>
        <v>cpetr-k</v>
      </c>
      <c r="J54" s="9">
        <f t="shared" si="1"/>
        <v>1</v>
      </c>
      <c r="Q54" t="str">
        <f t="shared" si="2"/>
        <v>cpetr-k</v>
      </c>
      <c r="R54" s="9">
        <f t="shared" si="3"/>
        <v>1</v>
      </c>
      <c r="Y54" t="str">
        <f t="shared" si="4"/>
        <v>cpetr-k</v>
      </c>
      <c r="Z54" s="9">
        <f t="shared" si="5"/>
        <v>1</v>
      </c>
    </row>
    <row r="55" spans="1:26" x14ac:dyDescent="0.25">
      <c r="A55" t="str">
        <f>Elasticities!A55</f>
        <v>cpetr-l</v>
      </c>
      <c r="B55" s="9">
        <v>1</v>
      </c>
      <c r="I55" t="str">
        <f t="shared" si="0"/>
        <v>cpetr-l</v>
      </c>
      <c r="J55" s="9">
        <f t="shared" si="1"/>
        <v>1</v>
      </c>
      <c r="Q55" t="str">
        <f t="shared" si="2"/>
        <v>cpetr-l</v>
      </c>
      <c r="R55" s="9">
        <f t="shared" si="3"/>
        <v>1</v>
      </c>
      <c r="Y55" t="str">
        <f t="shared" si="4"/>
        <v>cpetr-l</v>
      </c>
      <c r="Z55" s="9">
        <f t="shared" si="5"/>
        <v>1</v>
      </c>
    </row>
    <row r="56" spans="1:26" x14ac:dyDescent="0.25">
      <c r="A56" t="str">
        <f>Elasticities!A56</f>
        <v>chydr</v>
      </c>
      <c r="B56" s="9">
        <v>1</v>
      </c>
      <c r="I56" t="str">
        <f t="shared" si="0"/>
        <v>chydr</v>
      </c>
      <c r="J56" s="9">
        <f t="shared" si="1"/>
        <v>1</v>
      </c>
      <c r="Q56" t="str">
        <f t="shared" si="2"/>
        <v>chydr</v>
      </c>
      <c r="R56" s="9">
        <f t="shared" si="3"/>
        <v>1</v>
      </c>
      <c r="Y56" t="str">
        <f t="shared" si="4"/>
        <v>chydr</v>
      </c>
      <c r="Z56" s="9">
        <f t="shared" si="5"/>
        <v>1</v>
      </c>
    </row>
    <row r="57" spans="1:26" x14ac:dyDescent="0.25">
      <c r="A57" t="str">
        <f>Elasticities!A57</f>
        <v>cammo</v>
      </c>
      <c r="B57" s="9">
        <v>1</v>
      </c>
      <c r="I57" t="str">
        <f t="shared" si="0"/>
        <v>cammo</v>
      </c>
      <c r="J57" s="9">
        <f t="shared" si="1"/>
        <v>1</v>
      </c>
      <c r="Q57" t="str">
        <f t="shared" si="2"/>
        <v>cammo</v>
      </c>
      <c r="R57" s="9">
        <f t="shared" si="3"/>
        <v>1</v>
      </c>
      <c r="Y57" t="str">
        <f t="shared" si="4"/>
        <v>cammo</v>
      </c>
      <c r="Z57" s="9">
        <f t="shared" si="5"/>
        <v>1</v>
      </c>
    </row>
    <row r="58" spans="1:26" x14ac:dyDescent="0.25">
      <c r="A58" t="str">
        <f>Elasticities!A58</f>
        <v>cbchm</v>
      </c>
      <c r="B58" s="9">
        <v>1</v>
      </c>
      <c r="I58" t="str">
        <f t="shared" si="0"/>
        <v>cbchm</v>
      </c>
      <c r="J58" s="9">
        <f t="shared" si="1"/>
        <v>1</v>
      </c>
      <c r="Q58" t="str">
        <f t="shared" si="2"/>
        <v>cbchm</v>
      </c>
      <c r="R58" s="9">
        <f t="shared" si="3"/>
        <v>1</v>
      </c>
      <c r="Y58" t="str">
        <f t="shared" si="4"/>
        <v>cbchm</v>
      </c>
      <c r="Z58" s="9">
        <f t="shared" si="5"/>
        <v>1</v>
      </c>
    </row>
    <row r="59" spans="1:26" x14ac:dyDescent="0.25">
      <c r="A59" t="str">
        <f>Elasticities!A59</f>
        <v>cochm</v>
      </c>
      <c r="B59" s="9">
        <v>1</v>
      </c>
      <c r="I59" t="str">
        <f t="shared" si="0"/>
        <v>cochm</v>
      </c>
      <c r="J59" s="9">
        <f t="shared" si="1"/>
        <v>1</v>
      </c>
      <c r="Q59" t="str">
        <f t="shared" si="2"/>
        <v>cochm</v>
      </c>
      <c r="R59" s="9">
        <f t="shared" si="3"/>
        <v>1</v>
      </c>
      <c r="Y59" t="str">
        <f t="shared" si="4"/>
        <v>cochm</v>
      </c>
      <c r="Z59" s="9">
        <f t="shared" si="5"/>
        <v>1</v>
      </c>
    </row>
    <row r="60" spans="1:26" x14ac:dyDescent="0.25">
      <c r="A60" t="str">
        <f>Elasticities!A60</f>
        <v>crubb</v>
      </c>
      <c r="B60" s="9">
        <v>1</v>
      </c>
      <c r="I60" t="str">
        <f t="shared" si="0"/>
        <v>crubb</v>
      </c>
      <c r="J60" s="9">
        <f t="shared" si="1"/>
        <v>1</v>
      </c>
      <c r="Q60" t="str">
        <f t="shared" si="2"/>
        <v>crubb</v>
      </c>
      <c r="R60" s="9">
        <f t="shared" si="3"/>
        <v>1</v>
      </c>
      <c r="Y60" t="str">
        <f t="shared" si="4"/>
        <v>crubb</v>
      </c>
      <c r="Z60" s="9">
        <f t="shared" si="5"/>
        <v>1</v>
      </c>
    </row>
    <row r="61" spans="1:26" x14ac:dyDescent="0.25">
      <c r="A61" t="str">
        <f>Elasticities!A61</f>
        <v>cplas</v>
      </c>
      <c r="B61" s="9">
        <v>1</v>
      </c>
      <c r="I61" t="str">
        <f t="shared" si="0"/>
        <v>cplas</v>
      </c>
      <c r="J61" s="9">
        <f t="shared" si="1"/>
        <v>1</v>
      </c>
      <c r="Q61" t="str">
        <f t="shared" si="2"/>
        <v>cplas</v>
      </c>
      <c r="R61" s="9">
        <f t="shared" si="3"/>
        <v>1</v>
      </c>
      <c r="Y61" t="str">
        <f t="shared" si="4"/>
        <v>cplas</v>
      </c>
      <c r="Z61" s="9">
        <f t="shared" si="5"/>
        <v>1</v>
      </c>
    </row>
    <row r="62" spans="1:26" x14ac:dyDescent="0.25">
      <c r="A62" t="str">
        <f>Elasticities!A62</f>
        <v>cnmet</v>
      </c>
      <c r="B62" s="9">
        <v>1</v>
      </c>
      <c r="I62" t="str">
        <f t="shared" ref="I62" si="12">A62</f>
        <v>cnmet</v>
      </c>
      <c r="J62" s="9">
        <f t="shared" ref="J62" si="13">B62</f>
        <v>1</v>
      </c>
      <c r="Q62" t="str">
        <f t="shared" ref="Q62" si="14">I62</f>
        <v>cnmet</v>
      </c>
      <c r="R62" s="9">
        <f t="shared" ref="R62" si="15">J62</f>
        <v>1</v>
      </c>
      <c r="Y62" t="str">
        <f t="shared" ref="Y62" si="16">Q62</f>
        <v>cnmet</v>
      </c>
      <c r="Z62" s="9">
        <f t="shared" ref="Z62" si="17">R62</f>
        <v>1</v>
      </c>
    </row>
    <row r="63" spans="1:26" x14ac:dyDescent="0.25">
      <c r="A63" s="66" t="str">
        <f>Elasticities!A63</f>
        <v>ciron</v>
      </c>
      <c r="B63" s="67">
        <v>1</v>
      </c>
      <c r="C63" s="66"/>
      <c r="D63" s="66"/>
      <c r="E63" s="66"/>
      <c r="F63" s="66"/>
      <c r="G63" s="66"/>
      <c r="H63" s="66"/>
      <c r="I63" s="66" t="str">
        <f t="shared" ref="I63" si="18">A63</f>
        <v>ciron</v>
      </c>
      <c r="J63" s="67">
        <f t="shared" ref="J63" si="19">B63</f>
        <v>1</v>
      </c>
      <c r="K63" s="66"/>
      <c r="L63" s="66"/>
      <c r="M63" s="66"/>
      <c r="N63" s="66"/>
      <c r="O63" s="66"/>
      <c r="P63" s="66"/>
      <c r="Q63" s="66" t="str">
        <f t="shared" ref="Q63" si="20">I63</f>
        <v>ciron</v>
      </c>
      <c r="R63" s="67">
        <f t="shared" ref="R63" si="21">J63</f>
        <v>1</v>
      </c>
      <c r="S63" s="66"/>
      <c r="T63" s="66"/>
      <c r="U63" s="66"/>
      <c r="V63" s="66"/>
      <c r="W63" s="66"/>
      <c r="X63" s="66"/>
      <c r="Y63" s="66" t="str">
        <f t="shared" ref="Y63" si="22">Q63</f>
        <v>ciron</v>
      </c>
      <c r="Z63" s="67">
        <f t="shared" ref="Z63" si="23">R63</f>
        <v>1</v>
      </c>
    </row>
    <row r="64" spans="1:26" x14ac:dyDescent="0.25">
      <c r="A64" s="66" t="str">
        <f>Elasticities!A64</f>
        <v>cnfrm</v>
      </c>
      <c r="B64" s="67">
        <v>1</v>
      </c>
      <c r="C64" s="66"/>
      <c r="D64" s="66"/>
      <c r="E64" s="66"/>
      <c r="F64" s="66"/>
      <c r="G64" s="66"/>
      <c r="H64" s="66"/>
      <c r="I64" s="66" t="str">
        <f t="shared" ref="I64:I85" si="24">A64</f>
        <v>cnfrm</v>
      </c>
      <c r="J64" s="67">
        <f t="shared" ref="J64:J85" si="25">B64</f>
        <v>1</v>
      </c>
      <c r="K64" s="66"/>
      <c r="L64" s="66"/>
      <c r="M64" s="66"/>
      <c r="N64" s="66"/>
      <c r="O64" s="66"/>
      <c r="P64" s="66"/>
      <c r="Q64" s="66" t="str">
        <f t="shared" ref="Q64:Q85" si="26">I64</f>
        <v>cnfrm</v>
      </c>
      <c r="R64" s="67">
        <f t="shared" ref="R64:R85" si="27">J64</f>
        <v>1</v>
      </c>
      <c r="S64" s="66"/>
      <c r="T64" s="66"/>
      <c r="U64" s="66"/>
      <c r="V64" s="66"/>
      <c r="W64" s="66"/>
      <c r="X64" s="66"/>
      <c r="Y64" s="66" t="str">
        <f t="shared" ref="Y64:Y85" si="28">Q64</f>
        <v>cnfrm</v>
      </c>
      <c r="Z64" s="67">
        <f t="shared" ref="Z64:Z85" si="29">R64</f>
        <v>1</v>
      </c>
    </row>
    <row r="65" spans="1:26" x14ac:dyDescent="0.25">
      <c r="A65" s="66" t="str">
        <f>Elasticities!A65</f>
        <v>cmetp</v>
      </c>
      <c r="B65" s="67">
        <v>1</v>
      </c>
      <c r="C65" s="66"/>
      <c r="D65" s="66"/>
      <c r="E65" s="66"/>
      <c r="F65" s="66"/>
      <c r="G65" s="66"/>
      <c r="H65" s="66"/>
      <c r="I65" s="66" t="str">
        <f t="shared" si="24"/>
        <v>cmetp</v>
      </c>
      <c r="J65" s="67">
        <f t="shared" si="25"/>
        <v>1</v>
      </c>
      <c r="K65" s="66"/>
      <c r="L65" s="66"/>
      <c r="M65" s="66"/>
      <c r="N65" s="66"/>
      <c r="O65" s="66"/>
      <c r="P65" s="66"/>
      <c r="Q65" s="66" t="str">
        <f t="shared" si="26"/>
        <v>cmetp</v>
      </c>
      <c r="R65" s="67">
        <f t="shared" si="27"/>
        <v>1</v>
      </c>
      <c r="S65" s="66"/>
      <c r="T65" s="66"/>
      <c r="U65" s="66"/>
      <c r="V65" s="66"/>
      <c r="W65" s="66"/>
      <c r="X65" s="66"/>
      <c r="Y65" s="66" t="str">
        <f t="shared" si="28"/>
        <v>cmetp</v>
      </c>
      <c r="Z65" s="67">
        <f t="shared" si="29"/>
        <v>1</v>
      </c>
    </row>
    <row r="66" spans="1:26" x14ac:dyDescent="0.25">
      <c r="A66" s="66" t="str">
        <f>Elasticities!A66</f>
        <v>cmach</v>
      </c>
      <c r="B66" s="67">
        <v>1</v>
      </c>
      <c r="C66" s="66"/>
      <c r="D66" s="66"/>
      <c r="E66" s="66"/>
      <c r="F66" s="66"/>
      <c r="G66" s="66"/>
      <c r="H66" s="66"/>
      <c r="I66" s="66" t="str">
        <f t="shared" si="24"/>
        <v>cmach</v>
      </c>
      <c r="J66" s="67">
        <f t="shared" si="25"/>
        <v>1</v>
      </c>
      <c r="K66" s="66"/>
      <c r="L66" s="66"/>
      <c r="M66" s="66"/>
      <c r="N66" s="66"/>
      <c r="O66" s="66"/>
      <c r="P66" s="66"/>
      <c r="Q66" s="66" t="str">
        <f t="shared" si="26"/>
        <v>cmach</v>
      </c>
      <c r="R66" s="67">
        <f t="shared" si="27"/>
        <v>1</v>
      </c>
      <c r="S66" s="66"/>
      <c r="T66" s="66"/>
      <c r="U66" s="66"/>
      <c r="V66" s="66"/>
      <c r="W66" s="66"/>
      <c r="X66" s="66"/>
      <c r="Y66" s="66" t="str">
        <f t="shared" si="28"/>
        <v>cmach</v>
      </c>
      <c r="Z66" s="67">
        <f t="shared" si="29"/>
        <v>1</v>
      </c>
    </row>
    <row r="67" spans="1:26" x14ac:dyDescent="0.25">
      <c r="A67" s="66" t="str">
        <f>Elasticities!A67</f>
        <v>cfcel</v>
      </c>
      <c r="B67" s="67">
        <v>1</v>
      </c>
      <c r="C67" s="66"/>
      <c r="D67" s="66"/>
      <c r="E67" s="66"/>
      <c r="F67" s="66"/>
      <c r="G67" s="66"/>
      <c r="H67" s="66"/>
      <c r="I67" s="66" t="str">
        <f t="shared" si="24"/>
        <v>cfcel</v>
      </c>
      <c r="J67" s="67">
        <f t="shared" si="25"/>
        <v>1</v>
      </c>
      <c r="K67" s="66"/>
      <c r="L67" s="66"/>
      <c r="M67" s="66"/>
      <c r="N67" s="66"/>
      <c r="O67" s="66"/>
      <c r="P67" s="66"/>
      <c r="Q67" s="66" t="str">
        <f t="shared" si="26"/>
        <v>cfcel</v>
      </c>
      <c r="R67" s="67">
        <f t="shared" si="27"/>
        <v>1</v>
      </c>
      <c r="S67" s="66"/>
      <c r="T67" s="66"/>
      <c r="U67" s="66"/>
      <c r="V67" s="66"/>
      <c r="W67" s="66"/>
      <c r="X67" s="66"/>
      <c r="Y67" s="66" t="str">
        <f t="shared" si="28"/>
        <v>cfcel</v>
      </c>
      <c r="Z67" s="67">
        <f t="shared" si="29"/>
        <v>1</v>
      </c>
    </row>
    <row r="68" spans="1:26" x14ac:dyDescent="0.25">
      <c r="A68" s="66" t="str">
        <f>Elasticities!A68</f>
        <v>celct</v>
      </c>
      <c r="B68" s="67">
        <v>1</v>
      </c>
      <c r="C68" s="66"/>
      <c r="D68" s="66"/>
      <c r="E68" s="66"/>
      <c r="F68" s="66"/>
      <c r="G68" s="66"/>
      <c r="H68" s="66"/>
      <c r="I68" s="66" t="str">
        <f t="shared" si="24"/>
        <v>celct</v>
      </c>
      <c r="J68" s="67">
        <f t="shared" si="25"/>
        <v>1</v>
      </c>
      <c r="K68" s="66"/>
      <c r="L68" s="66"/>
      <c r="M68" s="66"/>
      <c r="N68" s="66"/>
      <c r="O68" s="66"/>
      <c r="P68" s="66"/>
      <c r="Q68" s="66" t="str">
        <f t="shared" si="26"/>
        <v>celct</v>
      </c>
      <c r="R68" s="67">
        <f t="shared" si="27"/>
        <v>1</v>
      </c>
      <c r="S68" s="66"/>
      <c r="T68" s="66"/>
      <c r="U68" s="66"/>
      <c r="V68" s="66"/>
      <c r="W68" s="66"/>
      <c r="X68" s="66"/>
      <c r="Y68" s="66" t="str">
        <f t="shared" si="28"/>
        <v>celct</v>
      </c>
      <c r="Z68" s="67">
        <f t="shared" si="29"/>
        <v>1</v>
      </c>
    </row>
    <row r="69" spans="1:26" x14ac:dyDescent="0.25">
      <c r="A69" s="66" t="str">
        <f>Elasticities!A69</f>
        <v>cemch</v>
      </c>
      <c r="B69" s="67">
        <v>1</v>
      </c>
      <c r="C69" s="66"/>
      <c r="D69" s="66"/>
      <c r="E69" s="66"/>
      <c r="F69" s="66"/>
      <c r="G69" s="66"/>
      <c r="H69" s="66"/>
      <c r="I69" s="66" t="str">
        <f t="shared" si="24"/>
        <v>cemch</v>
      </c>
      <c r="J69" s="67">
        <f t="shared" si="25"/>
        <v>1</v>
      </c>
      <c r="K69" s="66"/>
      <c r="L69" s="66"/>
      <c r="M69" s="66"/>
      <c r="N69" s="66"/>
      <c r="O69" s="66"/>
      <c r="P69" s="66"/>
      <c r="Q69" s="66" t="str">
        <f t="shared" si="26"/>
        <v>cemch</v>
      </c>
      <c r="R69" s="67">
        <f t="shared" si="27"/>
        <v>1</v>
      </c>
      <c r="S69" s="66"/>
      <c r="T69" s="66"/>
      <c r="U69" s="66"/>
      <c r="V69" s="66"/>
      <c r="W69" s="66"/>
      <c r="X69" s="66"/>
      <c r="Y69" s="66" t="str">
        <f t="shared" si="28"/>
        <v>cemch</v>
      </c>
      <c r="Z69" s="67">
        <f t="shared" si="29"/>
        <v>1</v>
      </c>
    </row>
    <row r="70" spans="1:26" x14ac:dyDescent="0.25">
      <c r="A70" s="66" t="str">
        <f>Elasticities!A70</f>
        <v>csequ</v>
      </c>
      <c r="B70" s="67">
        <v>1</v>
      </c>
      <c r="C70" s="66"/>
      <c r="D70" s="66"/>
      <c r="E70" s="66"/>
      <c r="F70" s="66"/>
      <c r="G70" s="66"/>
      <c r="H70" s="66"/>
      <c r="I70" s="66" t="str">
        <f t="shared" si="24"/>
        <v>csequ</v>
      </c>
      <c r="J70" s="67">
        <f t="shared" si="25"/>
        <v>1</v>
      </c>
      <c r="K70" s="66"/>
      <c r="L70" s="66"/>
      <c r="M70" s="66"/>
      <c r="N70" s="66"/>
      <c r="O70" s="66"/>
      <c r="P70" s="66"/>
      <c r="Q70" s="66" t="str">
        <f t="shared" si="26"/>
        <v>csequ</v>
      </c>
      <c r="R70" s="67">
        <f t="shared" si="27"/>
        <v>1</v>
      </c>
      <c r="S70" s="66"/>
      <c r="T70" s="66"/>
      <c r="U70" s="66"/>
      <c r="V70" s="66"/>
      <c r="W70" s="66"/>
      <c r="X70" s="66"/>
      <c r="Y70" s="66" t="str">
        <f t="shared" si="28"/>
        <v>csequ</v>
      </c>
      <c r="Z70" s="67">
        <f t="shared" si="29"/>
        <v>1</v>
      </c>
    </row>
    <row r="71" spans="1:26" x14ac:dyDescent="0.25">
      <c r="A71" s="66" t="str">
        <f>Elasticities!A71</f>
        <v>cvehi</v>
      </c>
      <c r="B71" s="67">
        <v>1</v>
      </c>
      <c r="C71" s="66"/>
      <c r="D71" s="66"/>
      <c r="E71" s="66"/>
      <c r="F71" s="66"/>
      <c r="G71" s="66"/>
      <c r="H71" s="66"/>
      <c r="I71" s="66" t="str">
        <f t="shared" si="24"/>
        <v>cvehi</v>
      </c>
      <c r="J71" s="67">
        <f t="shared" si="25"/>
        <v>1</v>
      </c>
      <c r="K71" s="66"/>
      <c r="L71" s="66"/>
      <c r="M71" s="66"/>
      <c r="N71" s="66"/>
      <c r="O71" s="66"/>
      <c r="P71" s="66"/>
      <c r="Q71" s="66" t="str">
        <f t="shared" si="26"/>
        <v>cvehi</v>
      </c>
      <c r="R71" s="67">
        <f t="shared" si="27"/>
        <v>1</v>
      </c>
      <c r="S71" s="66"/>
      <c r="T71" s="66"/>
      <c r="U71" s="66"/>
      <c r="V71" s="66"/>
      <c r="W71" s="66"/>
      <c r="X71" s="66"/>
      <c r="Y71" s="66" t="str">
        <f t="shared" si="28"/>
        <v>cvehi</v>
      </c>
      <c r="Z71" s="67">
        <f t="shared" si="29"/>
        <v>1</v>
      </c>
    </row>
    <row r="72" spans="1:26" x14ac:dyDescent="0.25">
      <c r="A72" s="66" t="str">
        <f>Elasticities!A72</f>
        <v>ctequ</v>
      </c>
      <c r="B72" s="67">
        <v>1</v>
      </c>
      <c r="C72" s="66"/>
      <c r="D72" s="66"/>
      <c r="E72" s="66"/>
      <c r="F72" s="66"/>
      <c r="G72" s="66"/>
      <c r="H72" s="66"/>
      <c r="I72" s="66" t="str">
        <f t="shared" si="24"/>
        <v>ctequ</v>
      </c>
      <c r="J72" s="67">
        <f t="shared" si="25"/>
        <v>1</v>
      </c>
      <c r="K72" s="66"/>
      <c r="L72" s="66"/>
      <c r="M72" s="66"/>
      <c r="N72" s="66"/>
      <c r="O72" s="66"/>
      <c r="P72" s="66"/>
      <c r="Q72" s="66" t="str">
        <f t="shared" si="26"/>
        <v>ctequ</v>
      </c>
      <c r="R72" s="67">
        <f t="shared" si="27"/>
        <v>1</v>
      </c>
      <c r="S72" s="66"/>
      <c r="T72" s="66"/>
      <c r="U72" s="66"/>
      <c r="V72" s="66"/>
      <c r="W72" s="66"/>
      <c r="X72" s="66"/>
      <c r="Y72" s="66" t="str">
        <f t="shared" si="28"/>
        <v>ctequ</v>
      </c>
      <c r="Z72" s="67">
        <f t="shared" si="29"/>
        <v>1</v>
      </c>
    </row>
    <row r="73" spans="1:26" x14ac:dyDescent="0.25">
      <c r="A73" s="66" t="str">
        <f>Elasticities!A73</f>
        <v>cfurn</v>
      </c>
      <c r="B73" s="67">
        <v>1</v>
      </c>
      <c r="C73" s="66"/>
      <c r="D73" s="66"/>
      <c r="E73" s="66"/>
      <c r="F73" s="66"/>
      <c r="G73" s="66"/>
      <c r="H73" s="66"/>
      <c r="I73" s="66" t="str">
        <f t="shared" si="24"/>
        <v>cfurn</v>
      </c>
      <c r="J73" s="67">
        <f t="shared" si="25"/>
        <v>1</v>
      </c>
      <c r="K73" s="66"/>
      <c r="L73" s="66"/>
      <c r="M73" s="66"/>
      <c r="N73" s="66"/>
      <c r="O73" s="66"/>
      <c r="P73" s="66"/>
      <c r="Q73" s="66" t="str">
        <f t="shared" si="26"/>
        <v>cfurn</v>
      </c>
      <c r="R73" s="67">
        <f t="shared" si="27"/>
        <v>1</v>
      </c>
      <c r="S73" s="66"/>
      <c r="T73" s="66"/>
      <c r="U73" s="66"/>
      <c r="V73" s="66"/>
      <c r="W73" s="66"/>
      <c r="X73" s="66"/>
      <c r="Y73" s="66" t="str">
        <f t="shared" si="28"/>
        <v>cfurn</v>
      </c>
      <c r="Z73" s="67">
        <f t="shared" si="29"/>
        <v>1</v>
      </c>
    </row>
    <row r="74" spans="1:26" x14ac:dyDescent="0.25">
      <c r="A74" s="66" t="str">
        <f>Elasticities!A74</f>
        <v>coman</v>
      </c>
      <c r="B74" s="67">
        <v>1</v>
      </c>
      <c r="C74" s="66"/>
      <c r="D74" s="66"/>
      <c r="E74" s="66"/>
      <c r="F74" s="66"/>
      <c r="G74" s="66"/>
      <c r="H74" s="66"/>
      <c r="I74" s="66" t="str">
        <f t="shared" si="24"/>
        <v>coman</v>
      </c>
      <c r="J74" s="67">
        <f t="shared" si="25"/>
        <v>1</v>
      </c>
      <c r="K74" s="66"/>
      <c r="L74" s="66"/>
      <c r="M74" s="66"/>
      <c r="N74" s="66"/>
      <c r="O74" s="66"/>
      <c r="P74" s="66"/>
      <c r="Q74" s="66" t="str">
        <f t="shared" si="26"/>
        <v>coman</v>
      </c>
      <c r="R74" s="67">
        <f t="shared" si="27"/>
        <v>1</v>
      </c>
      <c r="S74" s="66"/>
      <c r="T74" s="66"/>
      <c r="U74" s="66"/>
      <c r="V74" s="66"/>
      <c r="W74" s="66"/>
      <c r="X74" s="66"/>
      <c r="Y74" s="66" t="str">
        <f t="shared" si="28"/>
        <v>coman</v>
      </c>
      <c r="Z74" s="67">
        <f t="shared" si="29"/>
        <v>1</v>
      </c>
    </row>
    <row r="75" spans="1:26" x14ac:dyDescent="0.25">
      <c r="A75" s="66" t="str">
        <f>Elasticities!A75</f>
        <v>celec</v>
      </c>
      <c r="B75" s="67">
        <v>1</v>
      </c>
      <c r="C75" s="66"/>
      <c r="D75" s="66"/>
      <c r="E75" s="66"/>
      <c r="F75" s="66"/>
      <c r="G75" s="66"/>
      <c r="H75" s="66"/>
      <c r="I75" s="66" t="str">
        <f t="shared" si="24"/>
        <v>celec</v>
      </c>
      <c r="J75" s="67">
        <f t="shared" si="25"/>
        <v>1</v>
      </c>
      <c r="K75" s="66"/>
      <c r="L75" s="66"/>
      <c r="M75" s="66"/>
      <c r="N75" s="66"/>
      <c r="O75" s="66"/>
      <c r="P75" s="66"/>
      <c r="Q75" s="66" t="str">
        <f t="shared" si="26"/>
        <v>celec</v>
      </c>
      <c r="R75" s="67">
        <f t="shared" si="27"/>
        <v>1</v>
      </c>
      <c r="S75" s="66"/>
      <c r="T75" s="66"/>
      <c r="U75" s="66"/>
      <c r="V75" s="66"/>
      <c r="W75" s="66"/>
      <c r="X75" s="66"/>
      <c r="Y75" s="66" t="str">
        <f t="shared" si="28"/>
        <v>celec</v>
      </c>
      <c r="Z75" s="67">
        <f t="shared" si="29"/>
        <v>1</v>
      </c>
    </row>
    <row r="76" spans="1:26" x14ac:dyDescent="0.25">
      <c r="A76" s="66" t="str">
        <f>Elasticities!A76</f>
        <v>cwatr</v>
      </c>
      <c r="B76" s="67">
        <v>1</v>
      </c>
      <c r="C76" s="66"/>
      <c r="D76" s="66"/>
      <c r="E76" s="66"/>
      <c r="F76" s="66"/>
      <c r="G76" s="66"/>
      <c r="H76" s="66"/>
      <c r="I76" s="66" t="str">
        <f t="shared" si="24"/>
        <v>cwatr</v>
      </c>
      <c r="J76" s="67">
        <f t="shared" si="25"/>
        <v>1</v>
      </c>
      <c r="K76" s="66"/>
      <c r="L76" s="66"/>
      <c r="M76" s="66"/>
      <c r="N76" s="66"/>
      <c r="O76" s="66"/>
      <c r="P76" s="66"/>
      <c r="Q76" s="66" t="str">
        <f t="shared" si="26"/>
        <v>cwatr</v>
      </c>
      <c r="R76" s="67">
        <f t="shared" si="27"/>
        <v>1</v>
      </c>
      <c r="S76" s="66"/>
      <c r="T76" s="66"/>
      <c r="U76" s="66"/>
      <c r="V76" s="66"/>
      <c r="W76" s="66"/>
      <c r="X76" s="66"/>
      <c r="Y76" s="66" t="str">
        <f t="shared" si="28"/>
        <v>cwatr</v>
      </c>
      <c r="Z76" s="67">
        <f t="shared" si="29"/>
        <v>1</v>
      </c>
    </row>
    <row r="77" spans="1:26" x14ac:dyDescent="0.25">
      <c r="A77" s="66" t="str">
        <f>Elasticities!A77</f>
        <v>ccons</v>
      </c>
      <c r="B77" s="67">
        <v>1</v>
      </c>
      <c r="C77" s="66"/>
      <c r="D77" s="66"/>
      <c r="E77" s="66"/>
      <c r="F77" s="66"/>
      <c r="G77" s="66"/>
      <c r="H77" s="66"/>
      <c r="I77" s="66" t="str">
        <f t="shared" si="24"/>
        <v>ccons</v>
      </c>
      <c r="J77" s="67">
        <f t="shared" si="25"/>
        <v>1</v>
      </c>
      <c r="K77" s="66"/>
      <c r="L77" s="66"/>
      <c r="M77" s="66"/>
      <c r="N77" s="66"/>
      <c r="O77" s="66"/>
      <c r="P77" s="66"/>
      <c r="Q77" s="66" t="str">
        <f t="shared" si="26"/>
        <v>ccons</v>
      </c>
      <c r="R77" s="67">
        <f t="shared" si="27"/>
        <v>1</v>
      </c>
      <c r="S77" s="66"/>
      <c r="T77" s="66"/>
      <c r="U77" s="66"/>
      <c r="V77" s="66"/>
      <c r="W77" s="66"/>
      <c r="X77" s="66"/>
      <c r="Y77" s="66" t="str">
        <f t="shared" si="28"/>
        <v>ccons</v>
      </c>
      <c r="Z77" s="67">
        <f t="shared" si="29"/>
        <v>1</v>
      </c>
    </row>
    <row r="78" spans="1:26" x14ac:dyDescent="0.25">
      <c r="A78" s="66" t="str">
        <f>Elasticities!A78</f>
        <v>ctrad</v>
      </c>
      <c r="B78" s="67">
        <v>1</v>
      </c>
      <c r="C78" s="66"/>
      <c r="D78" s="66"/>
      <c r="E78" s="66"/>
      <c r="F78" s="66"/>
      <c r="G78" s="66"/>
      <c r="H78" s="66"/>
      <c r="I78" s="66" t="str">
        <f t="shared" si="24"/>
        <v>ctrad</v>
      </c>
      <c r="J78" s="67">
        <f t="shared" si="25"/>
        <v>1</v>
      </c>
      <c r="K78" s="66"/>
      <c r="L78" s="66"/>
      <c r="M78" s="66"/>
      <c r="N78" s="66"/>
      <c r="O78" s="66"/>
      <c r="P78" s="66"/>
      <c r="Q78" s="66" t="str">
        <f t="shared" si="26"/>
        <v>ctrad</v>
      </c>
      <c r="R78" s="67">
        <f t="shared" si="27"/>
        <v>1</v>
      </c>
      <c r="S78" s="66"/>
      <c r="T78" s="66"/>
      <c r="U78" s="66"/>
      <c r="V78" s="66"/>
      <c r="W78" s="66"/>
      <c r="X78" s="66"/>
      <c r="Y78" s="66" t="str">
        <f t="shared" si="28"/>
        <v>ctrad</v>
      </c>
      <c r="Z78" s="67">
        <f t="shared" si="29"/>
        <v>1</v>
      </c>
    </row>
    <row r="79" spans="1:26" x14ac:dyDescent="0.25">
      <c r="A79" s="66" t="str">
        <f>Elasticities!A79</f>
        <v>chotl</v>
      </c>
      <c r="B79" s="67">
        <v>1</v>
      </c>
      <c r="C79" s="66"/>
      <c r="D79" s="66"/>
      <c r="E79" s="66"/>
      <c r="F79" s="66"/>
      <c r="G79" s="66"/>
      <c r="H79" s="66"/>
      <c r="I79" s="66" t="str">
        <f t="shared" si="24"/>
        <v>chotl</v>
      </c>
      <c r="J79" s="67">
        <f t="shared" si="25"/>
        <v>1</v>
      </c>
      <c r="K79" s="66"/>
      <c r="L79" s="66"/>
      <c r="M79" s="66"/>
      <c r="N79" s="66"/>
      <c r="O79" s="66"/>
      <c r="P79" s="66"/>
      <c r="Q79" s="66" t="str">
        <f t="shared" si="26"/>
        <v>chotl</v>
      </c>
      <c r="R79" s="67">
        <f t="shared" si="27"/>
        <v>1</v>
      </c>
      <c r="S79" s="66"/>
      <c r="T79" s="66"/>
      <c r="U79" s="66"/>
      <c r="V79" s="66"/>
      <c r="W79" s="66"/>
      <c r="X79" s="66"/>
      <c r="Y79" s="66" t="str">
        <f t="shared" si="28"/>
        <v>chotl</v>
      </c>
      <c r="Z79" s="67">
        <f t="shared" si="29"/>
        <v>1</v>
      </c>
    </row>
    <row r="80" spans="1:26" x14ac:dyDescent="0.25">
      <c r="A80" s="66" t="str">
        <f>Elasticities!A80</f>
        <v>cptrp-l</v>
      </c>
      <c r="B80" s="67">
        <v>1</v>
      </c>
      <c r="C80" s="66"/>
      <c r="D80" s="66"/>
      <c r="E80" s="66"/>
      <c r="F80" s="66"/>
      <c r="G80" s="66"/>
      <c r="H80" s="66"/>
      <c r="I80" s="66" t="str">
        <f t="shared" si="24"/>
        <v>cptrp-l</v>
      </c>
      <c r="J80" s="67">
        <f t="shared" si="25"/>
        <v>1</v>
      </c>
      <c r="K80" s="66"/>
      <c r="L80" s="66"/>
      <c r="M80" s="66"/>
      <c r="N80" s="66"/>
      <c r="O80" s="66"/>
      <c r="P80" s="66"/>
      <c r="Q80" s="66" t="str">
        <f t="shared" si="26"/>
        <v>cptrp-l</v>
      </c>
      <c r="R80" s="67">
        <f t="shared" si="27"/>
        <v>1</v>
      </c>
      <c r="S80" s="66"/>
      <c r="T80" s="66"/>
      <c r="U80" s="66"/>
      <c r="V80" s="66"/>
      <c r="W80" s="66"/>
      <c r="X80" s="66"/>
      <c r="Y80" s="66" t="str">
        <f t="shared" si="28"/>
        <v>cptrp-l</v>
      </c>
      <c r="Z80" s="67">
        <f t="shared" si="29"/>
        <v>1</v>
      </c>
    </row>
    <row r="81" spans="1:26" x14ac:dyDescent="0.25">
      <c r="A81" s="66" t="str">
        <f>Elasticities!A81</f>
        <v>cftrp-l</v>
      </c>
      <c r="B81" s="67">
        <v>1</v>
      </c>
      <c r="C81" s="66"/>
      <c r="D81" s="66"/>
      <c r="E81" s="66"/>
      <c r="F81" s="66"/>
      <c r="G81" s="66"/>
      <c r="H81" s="66"/>
      <c r="I81" s="66" t="str">
        <f t="shared" si="24"/>
        <v>cftrp-l</v>
      </c>
      <c r="J81" s="67">
        <f t="shared" si="25"/>
        <v>1</v>
      </c>
      <c r="K81" s="66"/>
      <c r="L81" s="66"/>
      <c r="M81" s="66"/>
      <c r="N81" s="66"/>
      <c r="O81" s="66"/>
      <c r="P81" s="66"/>
      <c r="Q81" s="66" t="str">
        <f t="shared" si="26"/>
        <v>cftrp-l</v>
      </c>
      <c r="R81" s="67">
        <f t="shared" si="27"/>
        <v>1</v>
      </c>
      <c r="S81" s="66"/>
      <c r="T81" s="66"/>
      <c r="U81" s="66"/>
      <c r="V81" s="66"/>
      <c r="W81" s="66"/>
      <c r="X81" s="66"/>
      <c r="Y81" s="66" t="str">
        <f t="shared" si="28"/>
        <v>cftrp-l</v>
      </c>
      <c r="Z81" s="67">
        <f t="shared" si="29"/>
        <v>1</v>
      </c>
    </row>
    <row r="82" spans="1:26" x14ac:dyDescent="0.25">
      <c r="A82" s="66" t="str">
        <f>Elasticities!A82</f>
        <v>cptrp-o</v>
      </c>
      <c r="B82" s="67">
        <v>1</v>
      </c>
      <c r="C82" s="66"/>
      <c r="D82" s="66"/>
      <c r="E82" s="66"/>
      <c r="F82" s="66"/>
      <c r="G82" s="66"/>
      <c r="H82" s="66"/>
      <c r="I82" s="66" t="str">
        <f t="shared" si="24"/>
        <v>cptrp-o</v>
      </c>
      <c r="J82" s="67">
        <f t="shared" si="25"/>
        <v>1</v>
      </c>
      <c r="K82" s="66"/>
      <c r="L82" s="66"/>
      <c r="M82" s="66"/>
      <c r="N82" s="66"/>
      <c r="O82" s="66"/>
      <c r="P82" s="66"/>
      <c r="Q82" s="66" t="str">
        <f t="shared" si="26"/>
        <v>cptrp-o</v>
      </c>
      <c r="R82" s="67">
        <f t="shared" si="27"/>
        <v>1</v>
      </c>
      <c r="S82" s="66"/>
      <c r="T82" s="66"/>
      <c r="U82" s="66"/>
      <c r="V82" s="66"/>
      <c r="W82" s="66"/>
      <c r="X82" s="66"/>
      <c r="Y82" s="66" t="str">
        <f t="shared" si="28"/>
        <v>cptrp-o</v>
      </c>
      <c r="Z82" s="67">
        <f t="shared" si="29"/>
        <v>1</v>
      </c>
    </row>
    <row r="83" spans="1:26" x14ac:dyDescent="0.25">
      <c r="A83" s="66" t="str">
        <f>Elasticities!A83</f>
        <v>cftrp-o</v>
      </c>
      <c r="B83" s="67">
        <v>1</v>
      </c>
      <c r="C83" s="66"/>
      <c r="D83" s="66"/>
      <c r="E83" s="66"/>
      <c r="F83" s="66"/>
      <c r="G83" s="66"/>
      <c r="H83" s="66"/>
      <c r="I83" s="66" t="str">
        <f t="shared" si="24"/>
        <v>cftrp-o</v>
      </c>
      <c r="J83" s="67">
        <f t="shared" si="25"/>
        <v>1</v>
      </c>
      <c r="K83" s="66"/>
      <c r="L83" s="66"/>
      <c r="M83" s="66"/>
      <c r="N83" s="66"/>
      <c r="O83" s="66"/>
      <c r="P83" s="66"/>
      <c r="Q83" s="66" t="str">
        <f t="shared" si="26"/>
        <v>cftrp-o</v>
      </c>
      <c r="R83" s="67">
        <f t="shared" si="27"/>
        <v>1</v>
      </c>
      <c r="S83" s="66"/>
      <c r="T83" s="66"/>
      <c r="U83" s="66"/>
      <c r="V83" s="66"/>
      <c r="W83" s="66"/>
      <c r="X83" s="66"/>
      <c r="Y83" s="66" t="str">
        <f t="shared" si="28"/>
        <v>cftrp-o</v>
      </c>
      <c r="Z83" s="67">
        <f t="shared" si="29"/>
        <v>1</v>
      </c>
    </row>
    <row r="84" spans="1:26" x14ac:dyDescent="0.25">
      <c r="A84" s="66" t="str">
        <f>Elasticities!A84</f>
        <v>cprtr</v>
      </c>
      <c r="B84" s="67">
        <v>1</v>
      </c>
      <c r="C84" s="66"/>
      <c r="D84" s="66"/>
      <c r="E84" s="66"/>
      <c r="F84" s="66"/>
      <c r="G84" s="66"/>
      <c r="H84" s="66"/>
      <c r="I84" s="66" t="str">
        <f t="shared" si="24"/>
        <v>cprtr</v>
      </c>
      <c r="J84" s="67">
        <f t="shared" si="25"/>
        <v>1</v>
      </c>
      <c r="K84" s="66"/>
      <c r="L84" s="66"/>
      <c r="M84" s="66"/>
      <c r="N84" s="66"/>
      <c r="O84" s="66"/>
      <c r="P84" s="66"/>
      <c r="Q84" s="66" t="str">
        <f t="shared" si="26"/>
        <v>cprtr</v>
      </c>
      <c r="R84" s="67">
        <f t="shared" si="27"/>
        <v>1</v>
      </c>
      <c r="S84" s="66"/>
      <c r="T84" s="66"/>
      <c r="U84" s="66"/>
      <c r="V84" s="66"/>
      <c r="W84" s="66"/>
      <c r="X84" s="66"/>
      <c r="Y84" s="66" t="str">
        <f t="shared" si="28"/>
        <v>cprtr</v>
      </c>
      <c r="Z84" s="67">
        <f t="shared" si="29"/>
        <v>1</v>
      </c>
    </row>
    <row r="85" spans="1:26" x14ac:dyDescent="0.25">
      <c r="A85" s="66" t="str">
        <f>Elasticities!A85</f>
        <v>ctrps</v>
      </c>
      <c r="B85" s="67">
        <v>1</v>
      </c>
      <c r="C85" s="66"/>
      <c r="D85" s="66"/>
      <c r="E85" s="66"/>
      <c r="F85" s="66"/>
      <c r="G85" s="66"/>
      <c r="H85" s="66"/>
      <c r="I85" s="66" t="str">
        <f t="shared" si="24"/>
        <v>ctrps</v>
      </c>
      <c r="J85" s="67">
        <f t="shared" si="25"/>
        <v>1</v>
      </c>
      <c r="K85" s="66"/>
      <c r="L85" s="66"/>
      <c r="M85" s="66"/>
      <c r="N85" s="66"/>
      <c r="O85" s="66"/>
      <c r="P85" s="66"/>
      <c r="Q85" s="66" t="str">
        <f t="shared" si="26"/>
        <v>ctrps</v>
      </c>
      <c r="R85" s="67">
        <f t="shared" si="27"/>
        <v>1</v>
      </c>
      <c r="S85" s="66"/>
      <c r="T85" s="66"/>
      <c r="U85" s="66"/>
      <c r="V85" s="66"/>
      <c r="W85" s="66"/>
      <c r="X85" s="66"/>
      <c r="Y85" s="66" t="str">
        <f t="shared" si="28"/>
        <v>ctrps</v>
      </c>
      <c r="Z85" s="67">
        <f t="shared" si="29"/>
        <v>1</v>
      </c>
    </row>
    <row r="86" spans="1:26" x14ac:dyDescent="0.25">
      <c r="A86" s="120" t="str">
        <f>Elasticities!A86</f>
        <v>ccomm</v>
      </c>
      <c r="B86" s="67">
        <v>1</v>
      </c>
      <c r="C86" s="120"/>
      <c r="D86" s="120"/>
      <c r="E86" s="120"/>
      <c r="F86" s="120"/>
      <c r="G86" s="120"/>
      <c r="H86" s="120"/>
      <c r="I86" s="120" t="str">
        <f t="shared" ref="I86:I89" si="30">A86</f>
        <v>ccomm</v>
      </c>
      <c r="J86" s="67">
        <f t="shared" ref="J86:J89" si="31">B86</f>
        <v>1</v>
      </c>
      <c r="K86" s="120"/>
      <c r="L86" s="120"/>
      <c r="M86" s="120"/>
      <c r="N86" s="120"/>
      <c r="O86" s="120"/>
      <c r="P86" s="120"/>
      <c r="Q86" s="120" t="str">
        <f t="shared" ref="Q86:Q89" si="32">I86</f>
        <v>ccomm</v>
      </c>
      <c r="R86" s="67">
        <f t="shared" ref="R86:R89" si="33">J86</f>
        <v>1</v>
      </c>
      <c r="S86" s="120"/>
      <c r="T86" s="120"/>
      <c r="U86" s="120"/>
      <c r="V86" s="120"/>
      <c r="W86" s="120"/>
      <c r="X86" s="120"/>
      <c r="Y86" s="120" t="str">
        <f t="shared" ref="Y86:Y89" si="34">Q86</f>
        <v>ccomm</v>
      </c>
      <c r="Z86" s="67">
        <f t="shared" ref="Z86:Z89" si="35">R86</f>
        <v>1</v>
      </c>
    </row>
    <row r="87" spans="1:26" x14ac:dyDescent="0.25">
      <c r="A87" s="120" t="str">
        <f>Elasticities!A87</f>
        <v>cfsrv</v>
      </c>
      <c r="B87" s="67">
        <v>1</v>
      </c>
      <c r="C87" s="120"/>
      <c r="D87" s="120"/>
      <c r="E87" s="120"/>
      <c r="F87" s="120"/>
      <c r="G87" s="120"/>
      <c r="H87" s="120"/>
      <c r="I87" s="120" t="str">
        <f t="shared" si="30"/>
        <v>cfsrv</v>
      </c>
      <c r="J87" s="67">
        <f t="shared" si="31"/>
        <v>1</v>
      </c>
      <c r="K87" s="120"/>
      <c r="L87" s="120"/>
      <c r="M87" s="120"/>
      <c r="N87" s="120"/>
      <c r="O87" s="120"/>
      <c r="P87" s="120"/>
      <c r="Q87" s="120" t="str">
        <f t="shared" si="32"/>
        <v>cfsrv</v>
      </c>
      <c r="R87" s="67">
        <f t="shared" si="33"/>
        <v>1</v>
      </c>
      <c r="S87" s="120"/>
      <c r="T87" s="120"/>
      <c r="U87" s="120"/>
      <c r="V87" s="120"/>
      <c r="W87" s="120"/>
      <c r="X87" s="120"/>
      <c r="Y87" s="120" t="str">
        <f t="shared" si="34"/>
        <v>cfsrv</v>
      </c>
      <c r="Z87" s="67">
        <f t="shared" si="35"/>
        <v>1</v>
      </c>
    </row>
    <row r="88" spans="1:26" x14ac:dyDescent="0.25">
      <c r="A88" s="120" t="str">
        <f>Elasticities!A88</f>
        <v>cbsrv</v>
      </c>
      <c r="B88" s="67">
        <v>1</v>
      </c>
      <c r="C88" s="120"/>
      <c r="D88" s="120"/>
      <c r="E88" s="120"/>
      <c r="F88" s="120"/>
      <c r="G88" s="120"/>
      <c r="H88" s="120"/>
      <c r="I88" s="120" t="str">
        <f t="shared" si="30"/>
        <v>cbsrv</v>
      </c>
      <c r="J88" s="67">
        <f t="shared" si="31"/>
        <v>1</v>
      </c>
      <c r="K88" s="120"/>
      <c r="L88" s="120"/>
      <c r="M88" s="120"/>
      <c r="N88" s="120"/>
      <c r="O88" s="120"/>
      <c r="P88" s="120"/>
      <c r="Q88" s="120" t="str">
        <f t="shared" si="32"/>
        <v>cbsrv</v>
      </c>
      <c r="R88" s="67">
        <f t="shared" si="33"/>
        <v>1</v>
      </c>
      <c r="S88" s="120"/>
      <c r="T88" s="120"/>
      <c r="U88" s="120"/>
      <c r="V88" s="120"/>
      <c r="W88" s="120"/>
      <c r="X88" s="120"/>
      <c r="Y88" s="120" t="str">
        <f t="shared" si="34"/>
        <v>cbsrv</v>
      </c>
      <c r="Z88" s="67">
        <f t="shared" si="35"/>
        <v>1</v>
      </c>
    </row>
    <row r="89" spans="1:26" x14ac:dyDescent="0.25">
      <c r="A89" s="120" t="str">
        <f>Elasticities!A89</f>
        <v>cgsrv</v>
      </c>
      <c r="B89" s="67">
        <v>1</v>
      </c>
      <c r="C89" s="120"/>
      <c r="D89" s="120"/>
      <c r="E89" s="120"/>
      <c r="F89" s="120"/>
      <c r="G89" s="120"/>
      <c r="H89" s="120"/>
      <c r="I89" s="120" t="str">
        <f t="shared" si="30"/>
        <v>cgsrv</v>
      </c>
      <c r="J89" s="67">
        <f t="shared" si="31"/>
        <v>1</v>
      </c>
      <c r="K89" s="120"/>
      <c r="L89" s="120"/>
      <c r="M89" s="120"/>
      <c r="N89" s="120"/>
      <c r="O89" s="120"/>
      <c r="P89" s="120"/>
      <c r="Q89" s="120" t="str">
        <f t="shared" si="32"/>
        <v>cgsrv</v>
      </c>
      <c r="R89" s="67">
        <f t="shared" si="33"/>
        <v>1</v>
      </c>
      <c r="S89" s="120"/>
      <c r="T89" s="120"/>
      <c r="U89" s="120"/>
      <c r="V89" s="120"/>
      <c r="W89" s="120"/>
      <c r="X89" s="120"/>
      <c r="Y89" s="120" t="str">
        <f t="shared" si="34"/>
        <v>cgsrv</v>
      </c>
      <c r="Z89" s="67">
        <f t="shared" si="35"/>
        <v>1</v>
      </c>
    </row>
    <row r="90" spans="1:26" s="127" customFormat="1" x14ac:dyDescent="0.25">
      <c r="A90" s="127" t="str">
        <f>Elasticities!A90</f>
        <v>cosrv</v>
      </c>
      <c r="B90" s="128">
        <v>1</v>
      </c>
      <c r="I90" s="127" t="str">
        <f t="shared" ref="I90:I91" si="36">A90</f>
        <v>cosrv</v>
      </c>
      <c r="J90" s="128">
        <f t="shared" ref="J90:J91" si="37">B90</f>
        <v>1</v>
      </c>
      <c r="Q90" s="127" t="str">
        <f t="shared" ref="Q90:Q91" si="38">I90</f>
        <v>cosrv</v>
      </c>
      <c r="R90" s="128">
        <f t="shared" ref="R90:R91" si="39">J90</f>
        <v>1</v>
      </c>
      <c r="Y90" s="127" t="str">
        <f t="shared" ref="Y90:Y91" si="40">Q90</f>
        <v>cosrv</v>
      </c>
      <c r="Z90" s="128">
        <f t="shared" ref="Z90:Z91" si="41">R90</f>
        <v>1</v>
      </c>
    </row>
    <row r="91" spans="1:26" s="127" customFormat="1" x14ac:dyDescent="0.25">
      <c r="A91" s="127" t="str">
        <f>Elasticities!A91</f>
        <v>cimpt</v>
      </c>
      <c r="B91" s="128">
        <v>1</v>
      </c>
      <c r="I91" s="127" t="str">
        <f t="shared" si="36"/>
        <v>cimpt</v>
      </c>
      <c r="J91" s="128">
        <f t="shared" si="37"/>
        <v>1</v>
      </c>
      <c r="Q91" s="127" t="str">
        <f t="shared" si="38"/>
        <v>cimpt</v>
      </c>
      <c r="R91" s="128">
        <f t="shared" si="39"/>
        <v>1</v>
      </c>
      <c r="Y91" s="127" t="str">
        <f t="shared" si="40"/>
        <v>cimpt</v>
      </c>
      <c r="Z91" s="128">
        <f t="shared" si="41"/>
        <v>1</v>
      </c>
    </row>
    <row r="92" spans="1:26" x14ac:dyDescent="0.25">
      <c r="A92" s="66"/>
      <c r="B92" s="67"/>
      <c r="C92" s="66"/>
      <c r="D92" s="66"/>
      <c r="E92" s="66"/>
      <c r="F92" s="66"/>
      <c r="G92" s="66"/>
      <c r="H92" s="66"/>
      <c r="I92" s="66"/>
      <c r="J92" s="67"/>
      <c r="K92" s="66"/>
      <c r="L92" s="66"/>
      <c r="M92" s="66"/>
      <c r="N92" s="66"/>
      <c r="O92" s="66"/>
      <c r="P92" s="66"/>
      <c r="Q92" s="66"/>
      <c r="R92" s="67"/>
      <c r="S92" s="66"/>
      <c r="T92" s="66"/>
      <c r="U92" s="66"/>
      <c r="V92" s="66"/>
      <c r="W92" s="66"/>
      <c r="X92" s="66"/>
      <c r="Y92" s="66"/>
      <c r="Z92" s="67"/>
    </row>
    <row r="93" spans="1:26" x14ac:dyDescent="0.25">
      <c r="A93" s="66"/>
      <c r="B93" s="67"/>
      <c r="C93" s="66"/>
      <c r="D93" s="66"/>
      <c r="E93" s="66"/>
      <c r="F93" s="66"/>
      <c r="G93" s="66"/>
      <c r="H93" s="66"/>
      <c r="I93" s="66"/>
      <c r="J93" s="67"/>
      <c r="K93" s="66"/>
      <c r="L93" s="66"/>
      <c r="M93" s="66"/>
      <c r="N93" s="66"/>
      <c r="O93" s="66"/>
      <c r="P93" s="66"/>
      <c r="Q93" s="66"/>
      <c r="R93" s="67"/>
      <c r="S93" s="66"/>
      <c r="T93" s="66"/>
      <c r="U93" s="66"/>
      <c r="V93" s="66"/>
      <c r="W93" s="66"/>
      <c r="X93" s="66"/>
      <c r="Y93" s="66"/>
      <c r="Z93" s="67"/>
    </row>
    <row r="94" spans="1:26" x14ac:dyDescent="0.25">
      <c r="A94" s="66"/>
      <c r="B94" s="67"/>
      <c r="C94" s="66"/>
      <c r="D94" s="66"/>
      <c r="E94" s="66"/>
      <c r="F94" s="66"/>
      <c r="G94" s="66"/>
      <c r="H94" s="66"/>
      <c r="I94" s="66"/>
      <c r="J94" s="67"/>
      <c r="K94" s="66"/>
      <c r="L94" s="66"/>
      <c r="M94" s="66"/>
      <c r="N94" s="66"/>
      <c r="O94" s="66"/>
      <c r="P94" s="66"/>
      <c r="Q94" s="66"/>
      <c r="R94" s="67"/>
      <c r="S94" s="66"/>
      <c r="T94" s="66"/>
      <c r="U94" s="66"/>
      <c r="V94" s="66"/>
      <c r="W94" s="66"/>
      <c r="X94" s="66"/>
      <c r="Y94" s="66"/>
      <c r="Z94" s="67"/>
    </row>
    <row r="95" spans="1:26" x14ac:dyDescent="0.25">
      <c r="A95" s="66"/>
      <c r="B95" s="67"/>
      <c r="C95" s="66"/>
      <c r="D95" s="66"/>
      <c r="E95" s="66"/>
      <c r="F95" s="66"/>
      <c r="G95" s="66"/>
      <c r="H95" s="66"/>
      <c r="I95" s="66"/>
      <c r="J95" s="67"/>
      <c r="K95" s="66"/>
      <c r="L95" s="66"/>
      <c r="M95" s="66"/>
      <c r="N95" s="66"/>
      <c r="O95" s="66"/>
      <c r="P95" s="66"/>
      <c r="Q95" s="66"/>
      <c r="R95" s="67"/>
      <c r="S95" s="66"/>
      <c r="T95" s="66"/>
      <c r="U95" s="66"/>
      <c r="V95" s="66"/>
      <c r="W95" s="66"/>
      <c r="X95" s="66"/>
      <c r="Y95" s="66"/>
      <c r="Z95" s="67"/>
    </row>
    <row r="96" spans="1:26" x14ac:dyDescent="0.25">
      <c r="A96" s="66"/>
      <c r="B96" s="67"/>
      <c r="C96" s="66"/>
      <c r="D96" s="66"/>
      <c r="E96" s="66"/>
      <c r="F96" s="66"/>
      <c r="G96" s="66"/>
      <c r="H96" s="66"/>
      <c r="I96" s="66"/>
      <c r="J96" s="67"/>
      <c r="K96" s="66"/>
      <c r="L96" s="66"/>
      <c r="M96" s="66"/>
      <c r="N96" s="66"/>
      <c r="O96" s="66"/>
      <c r="P96" s="66"/>
      <c r="Q96" s="66"/>
      <c r="R96" s="67"/>
      <c r="S96" s="66"/>
      <c r="T96" s="66"/>
      <c r="U96" s="66"/>
      <c r="V96" s="66"/>
      <c r="W96" s="66"/>
      <c r="X96" s="66"/>
      <c r="Y96" s="66"/>
      <c r="Z96" s="67"/>
    </row>
    <row r="97" spans="1:26" x14ac:dyDescent="0.25">
      <c r="A97" s="66"/>
      <c r="B97" s="67"/>
      <c r="C97" s="66"/>
      <c r="D97" s="66"/>
      <c r="E97" s="66"/>
      <c r="F97" s="66"/>
      <c r="G97" s="66"/>
      <c r="H97" s="66"/>
      <c r="I97" s="66"/>
      <c r="J97" s="67"/>
      <c r="K97" s="66"/>
      <c r="L97" s="66"/>
      <c r="M97" s="66"/>
      <c r="N97" s="66"/>
      <c r="O97" s="66"/>
      <c r="P97" s="66"/>
      <c r="Q97" s="66"/>
      <c r="R97" s="67"/>
      <c r="S97" s="66"/>
      <c r="T97" s="66"/>
      <c r="U97" s="66"/>
      <c r="V97" s="66"/>
      <c r="W97" s="66"/>
      <c r="X97" s="66"/>
      <c r="Y97" s="66"/>
      <c r="Z97" s="67"/>
    </row>
    <row r="98" spans="1:26" x14ac:dyDescent="0.25">
      <c r="A98" s="66"/>
      <c r="B98" s="67"/>
      <c r="C98" s="66"/>
      <c r="D98" s="66"/>
      <c r="E98" s="66"/>
      <c r="F98" s="66"/>
      <c r="G98" s="66"/>
      <c r="H98" s="66"/>
      <c r="I98" s="66"/>
      <c r="J98" s="67"/>
      <c r="K98" s="66"/>
      <c r="L98" s="66"/>
      <c r="M98" s="66"/>
      <c r="N98" s="66"/>
      <c r="O98" s="66"/>
      <c r="P98" s="66"/>
      <c r="Q98" s="66"/>
      <c r="R98" s="67"/>
      <c r="S98" s="66"/>
      <c r="T98" s="66"/>
      <c r="U98" s="66"/>
      <c r="V98" s="66"/>
      <c r="W98" s="66"/>
      <c r="X98" s="66"/>
      <c r="Y98" s="66"/>
      <c r="Z98" s="67"/>
    </row>
    <row r="99" spans="1:26" x14ac:dyDescent="0.25">
      <c r="A99" s="66"/>
      <c r="B99" s="67"/>
      <c r="C99" s="66"/>
      <c r="D99" s="66"/>
      <c r="E99" s="66"/>
      <c r="F99" s="66"/>
      <c r="G99" s="66"/>
      <c r="H99" s="66"/>
      <c r="I99" s="66"/>
      <c r="J99" s="67"/>
      <c r="K99" s="66"/>
      <c r="L99" s="66"/>
      <c r="M99" s="66"/>
      <c r="N99" s="66"/>
      <c r="O99" s="66"/>
      <c r="P99" s="66"/>
      <c r="Q99" s="66"/>
      <c r="R99" s="67"/>
      <c r="S99" s="66"/>
      <c r="T99" s="66"/>
      <c r="U99" s="66"/>
      <c r="V99" s="66"/>
      <c r="W99" s="66"/>
      <c r="X99" s="66"/>
      <c r="Y99" s="66"/>
      <c r="Z99" s="67"/>
    </row>
    <row r="100" spans="1:26" x14ac:dyDescent="0.25">
      <c r="A100" s="66"/>
      <c r="B100" s="67"/>
      <c r="C100" s="66"/>
      <c r="D100" s="66"/>
      <c r="E100" s="66"/>
      <c r="F100" s="66"/>
      <c r="G100" s="66"/>
      <c r="H100" s="66"/>
      <c r="I100" s="66"/>
      <c r="J100" s="67"/>
      <c r="K100" s="66"/>
      <c r="L100" s="66"/>
      <c r="M100" s="66"/>
      <c r="N100" s="66"/>
      <c r="O100" s="66"/>
      <c r="P100" s="66"/>
      <c r="Q100" s="66"/>
      <c r="R100" s="67"/>
      <c r="S100" s="66"/>
      <c r="T100" s="66"/>
      <c r="U100" s="66"/>
      <c r="V100" s="66"/>
      <c r="W100" s="66"/>
      <c r="X100" s="66"/>
      <c r="Y100" s="66"/>
      <c r="Z100" s="67"/>
    </row>
    <row r="101" spans="1:26" x14ac:dyDescent="0.25">
      <c r="A101" s="66"/>
      <c r="B101" s="67"/>
      <c r="C101" s="66"/>
      <c r="D101" s="66"/>
      <c r="E101" s="66"/>
      <c r="F101" s="66"/>
      <c r="G101" s="66"/>
      <c r="H101" s="66"/>
      <c r="I101" s="66"/>
      <c r="J101" s="67"/>
      <c r="K101" s="66"/>
      <c r="L101" s="66"/>
      <c r="M101" s="66"/>
      <c r="N101" s="66"/>
      <c r="O101" s="66"/>
      <c r="P101" s="66"/>
      <c r="Q101" s="66"/>
      <c r="R101" s="67"/>
      <c r="S101" s="66"/>
      <c r="T101" s="66"/>
      <c r="U101" s="66"/>
      <c r="V101" s="66"/>
      <c r="W101" s="66"/>
      <c r="X101" s="66"/>
      <c r="Y101" s="66"/>
      <c r="Z101" s="67"/>
    </row>
    <row r="102" spans="1:26" x14ac:dyDescent="0.25">
      <c r="A102" s="66"/>
      <c r="B102" s="67"/>
      <c r="C102" s="66"/>
      <c r="D102" s="66"/>
      <c r="E102" s="66"/>
      <c r="F102" s="66"/>
      <c r="G102" s="66"/>
      <c r="H102" s="66"/>
      <c r="I102" s="66"/>
      <c r="J102" s="67"/>
      <c r="K102" s="66"/>
      <c r="L102" s="66"/>
      <c r="M102" s="66"/>
      <c r="N102" s="66"/>
      <c r="O102" s="66"/>
      <c r="P102" s="66"/>
      <c r="Q102" s="66"/>
      <c r="R102" s="67"/>
      <c r="S102" s="66"/>
      <c r="T102" s="66"/>
      <c r="U102" s="66"/>
      <c r="V102" s="66"/>
      <c r="W102" s="66"/>
      <c r="X102" s="66"/>
      <c r="Y102" s="66"/>
      <c r="Z102" s="6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Q99"/>
  <sheetViews>
    <sheetView zoomScale="80" zoomScaleNormal="80" workbookViewId="0">
      <pane xSplit="1" ySplit="7" topLeftCell="H8" activePane="bottomRight" state="frozen"/>
      <selection activeCell="AA82" sqref="AA82"/>
      <selection pane="topRight" activeCell="AA82" sqref="AA82"/>
      <selection pane="bottomLeft" activeCell="AA82" sqref="AA82"/>
      <selection pane="bottomRight" activeCell="R23" sqref="R23"/>
    </sheetView>
    <sheetView workbookViewId="1"/>
  </sheetViews>
  <sheetFormatPr defaultColWidth="8.7109375" defaultRowHeight="15" x14ac:dyDescent="0.25"/>
  <cols>
    <col min="7" max="10" width="8.7109375" bestFit="1" customWidth="1"/>
    <col min="11" max="11" width="9.5703125" bestFit="1" customWidth="1"/>
    <col min="18" max="21" width="12.28515625" bestFit="1" customWidth="1"/>
    <col min="34" max="38" width="8.7109375" style="141"/>
  </cols>
  <sheetData>
    <row r="1" spans="1:43" x14ac:dyDescent="0.25">
      <c r="A1" s="56" t="s">
        <v>313</v>
      </c>
      <c r="G1" s="11">
        <v>1000000</v>
      </c>
    </row>
    <row r="3" spans="1:43" x14ac:dyDescent="0.25">
      <c r="A3" s="3" t="s">
        <v>308</v>
      </c>
    </row>
    <row r="4" spans="1:43" x14ac:dyDescent="0.25">
      <c r="A4" s="5" t="s">
        <v>315</v>
      </c>
      <c r="F4" s="3" t="s">
        <v>305</v>
      </c>
      <c r="Q4" s="3" t="s">
        <v>304</v>
      </c>
    </row>
    <row r="5" spans="1:43" x14ac:dyDescent="0.25">
      <c r="A5" s="5" t="s">
        <v>317</v>
      </c>
      <c r="F5" s="5" t="s">
        <v>415</v>
      </c>
      <c r="Q5" s="5" t="s">
        <v>314</v>
      </c>
    </row>
    <row r="6" spans="1:43" x14ac:dyDescent="0.25">
      <c r="A6" s="5" t="s">
        <v>316</v>
      </c>
      <c r="F6" s="5" t="s">
        <v>302</v>
      </c>
      <c r="Q6" s="5" t="s">
        <v>306</v>
      </c>
      <c r="AH6" s="141" t="s">
        <v>1381</v>
      </c>
    </row>
    <row r="7" spans="1:43" x14ac:dyDescent="0.25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772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  <c r="AI7" s="141" t="s">
        <v>391</v>
      </c>
      <c r="AJ7" s="141" t="s">
        <v>392</v>
      </c>
      <c r="AK7" s="141" t="s">
        <v>393</v>
      </c>
      <c r="AL7" s="141" t="s">
        <v>394</v>
      </c>
    </row>
    <row r="8" spans="1:43" x14ac:dyDescent="0.25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142" t="s">
        <v>63</v>
      </c>
      <c r="AI8" s="142"/>
    </row>
    <row r="9" spans="1:43" x14ac:dyDescent="0.25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138">
        <f>AB9*1000</f>
        <v>28.988513291539853</v>
      </c>
      <c r="S9" s="138">
        <f t="shared" ref="S9:U9" si="1">AC9*1000</f>
        <v>34.173074736228479</v>
      </c>
      <c r="T9" s="138">
        <f t="shared" si="1"/>
        <v>34.789608873149177</v>
      </c>
      <c r="U9" s="138">
        <f t="shared" si="1"/>
        <v>97.753994050166639</v>
      </c>
      <c r="V9" s="9"/>
      <c r="W9" s="9"/>
      <c r="AB9" s="19">
        <f>VLOOKUP($Q9,'2019_LMD'!$A$2:$F$75,COLUMNS('2019_LMD'!$A$2:C$2),)/1000</f>
        <v>2.8988513291539852E-2</v>
      </c>
      <c r="AC9" s="19">
        <f>VLOOKUP($Q9,'2019_LMD'!$A$2:$F$75,COLUMNS('2019_LMD'!$A$2:D$2),)/1000</f>
        <v>3.4173074736228479E-2</v>
      </c>
      <c r="AD9" s="19">
        <f>VLOOKUP($Q9,'2019_LMD'!$A$2:$F$75,COLUMNS('2019_LMD'!$A$2:E$2),)/1000</f>
        <v>3.4789608873149178E-2</v>
      </c>
      <c r="AE9" s="19">
        <f>VLOOKUP($Q9,'2019_LMD'!$A$2:$F$75,COLUMNS('2019_LMD'!$A$2:F$2),)/1000</f>
        <v>9.7753994050166645E-2</v>
      </c>
      <c r="AG9" s="57"/>
      <c r="AH9" s="142" t="s">
        <v>7</v>
      </c>
      <c r="AI9" s="142">
        <v>15130.458079384229</v>
      </c>
      <c r="AJ9" s="141">
        <v>20447.194100988632</v>
      </c>
      <c r="AK9" s="141">
        <v>31379.453910173139</v>
      </c>
      <c r="AL9" s="141">
        <v>93887.039279241551</v>
      </c>
    </row>
    <row r="10" spans="1:43" x14ac:dyDescent="0.25">
      <c r="A10" t="s">
        <v>393</v>
      </c>
      <c r="B10" s="11">
        <f t="shared" ref="B10:C11" si="2">B9</f>
        <v>4</v>
      </c>
      <c r="C10" s="11">
        <f t="shared" si="2"/>
        <v>1000</v>
      </c>
      <c r="F10" t="str">
        <f>Sets!E8</f>
        <v>aamai</v>
      </c>
      <c r="I10" s="17"/>
      <c r="L10" s="9"/>
      <c r="Q10" t="str">
        <f t="shared" si="0"/>
        <v>aamai</v>
      </c>
      <c r="R10" s="138">
        <f t="shared" ref="R10:R73" si="3">AB10*1000</f>
        <v>28.988513291539853</v>
      </c>
      <c r="S10" s="138">
        <f t="shared" ref="S10:S73" si="4">AC10*1000</f>
        <v>34.173074736228479</v>
      </c>
      <c r="T10" s="138">
        <f t="shared" ref="T10:T73" si="5">AD10*1000</f>
        <v>34.789608873149177</v>
      </c>
      <c r="U10" s="138">
        <f t="shared" ref="U10:U73" si="6">AE10*1000</f>
        <v>97.753994050166639</v>
      </c>
      <c r="V10" s="9"/>
      <c r="W10" s="9"/>
      <c r="AB10" s="19">
        <f>VLOOKUP($Q10,'2019_LMD'!$A$2:$F$75,COLUMNS('2019_LMD'!$A$2:C$2),)/1000</f>
        <v>2.8988513291539852E-2</v>
      </c>
      <c r="AC10" s="19">
        <f>VLOOKUP($Q10,'2019_LMD'!$A$2:$F$75,COLUMNS('2019_LMD'!$A$2:D$2),)/1000</f>
        <v>3.4173074736228479E-2</v>
      </c>
      <c r="AD10" s="19">
        <f>VLOOKUP($Q10,'2019_LMD'!$A$2:$F$75,COLUMNS('2019_LMD'!$A$2:E$2),)/1000</f>
        <v>3.4789608873149178E-2</v>
      </c>
      <c r="AE10" s="19">
        <f>VLOOKUP($Q10,'2019_LMD'!$A$2:$F$75,COLUMNS('2019_LMD'!$A$2:F$2),)/1000</f>
        <v>9.7753994050166645E-2</v>
      </c>
      <c r="AG10" s="58"/>
      <c r="AH10" s="143" t="s">
        <v>402</v>
      </c>
      <c r="AI10" s="143">
        <v>47759.703691149203</v>
      </c>
      <c r="AJ10" s="141">
        <v>48510.017273408208</v>
      </c>
      <c r="AK10" s="141">
        <v>70092.962846013383</v>
      </c>
      <c r="AL10" s="141">
        <v>205314.53530763838</v>
      </c>
      <c r="AN10" s="138">
        <f>VLOOKUP($AH10,$Q$9:$U$85,2,)/(AI10/1000)</f>
        <v>0.81829761933687872</v>
      </c>
      <c r="AO10" s="138">
        <f>VLOOKUP($AH10,$Q$9:$U$85,3,)/(AJ10/1000)</f>
        <v>0.94972877355605634</v>
      </c>
      <c r="AP10" s="138">
        <f>VLOOKUP($AH10,$Q$9:$U$85,4,)/(AK10/1000)</f>
        <v>0.66914786526600445</v>
      </c>
      <c r="AQ10" s="138">
        <f>VLOOKUP($AH10,$Q$9:$U$85,5,)/(AL10/1000)</f>
        <v>0.64189173416630596</v>
      </c>
    </row>
    <row r="11" spans="1:43" x14ac:dyDescent="0.25">
      <c r="A11" t="s">
        <v>394</v>
      </c>
      <c r="B11" s="11">
        <f t="shared" si="2"/>
        <v>4</v>
      </c>
      <c r="C11" s="11">
        <f t="shared" si="2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138">
        <f t="shared" si="3"/>
        <v>28.988513291539853</v>
      </c>
      <c r="S11" s="138">
        <f t="shared" si="4"/>
        <v>34.173074736228479</v>
      </c>
      <c r="T11" s="138">
        <f t="shared" si="5"/>
        <v>34.789608873149177</v>
      </c>
      <c r="U11" s="138">
        <f t="shared" si="6"/>
        <v>97.753994050166639</v>
      </c>
      <c r="V11" s="9"/>
      <c r="W11" s="9"/>
      <c r="AB11" s="19">
        <f>VLOOKUP($Q11,'2019_LMD'!$A$2:$F$75,COLUMNS('2019_LMD'!$A$2:C$2),)/1000</f>
        <v>2.8988513291539852E-2</v>
      </c>
      <c r="AC11" s="19">
        <f>VLOOKUP($Q11,'2019_LMD'!$A$2:$F$75,COLUMNS('2019_LMD'!$A$2:D$2),)/1000</f>
        <v>3.4173074736228479E-2</v>
      </c>
      <c r="AD11" s="19">
        <f>VLOOKUP($Q11,'2019_LMD'!$A$2:$F$75,COLUMNS('2019_LMD'!$A$2:E$2),)/1000</f>
        <v>3.4789608873149178E-2</v>
      </c>
      <c r="AE11" s="19">
        <f>VLOOKUP($Q11,'2019_LMD'!$A$2:$F$75,COLUMNS('2019_LMD'!$A$2:F$2),)/1000</f>
        <v>9.7753994050166645E-2</v>
      </c>
      <c r="AG11" s="57"/>
      <c r="AH11" s="142" t="s">
        <v>403</v>
      </c>
      <c r="AI11" s="142">
        <v>47759.703691149203</v>
      </c>
      <c r="AJ11" s="141">
        <v>48510.017273408208</v>
      </c>
      <c r="AK11" s="141">
        <v>70092.962846013383</v>
      </c>
      <c r="AL11" s="141">
        <v>205314.53530763838</v>
      </c>
      <c r="AN11" s="138">
        <f t="shared" ref="AN11:AN64" si="7">VLOOKUP($AH11,$Q$9:$U$85,2,)/(AI11/1000)</f>
        <v>4.1357876386093322</v>
      </c>
      <c r="AO11" s="138">
        <f t="shared" ref="AO11:AO64" si="8">VLOOKUP($AH11,$Q$9:$U$85,3,)/(AJ11/1000)</f>
        <v>4.8000585959027475</v>
      </c>
      <c r="AP11" s="138">
        <f t="shared" ref="AP11:AP64" si="9">VLOOKUP($AH11,$Q$9:$U$85,4,)/(AK11/1000)</f>
        <v>3.3819644639949171</v>
      </c>
      <c r="AQ11" s="138">
        <f t="shared" ref="AQ11:AQ64" si="10">VLOOKUP($AH11,$Q$9:$U$85,5,)/(AL11/1000)</f>
        <v>3.2442082645209442</v>
      </c>
    </row>
    <row r="12" spans="1:43" x14ac:dyDescent="0.25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138">
        <f t="shared" si="3"/>
        <v>28.988513291539853</v>
      </c>
      <c r="S12" s="138">
        <f t="shared" si="4"/>
        <v>34.173074736228479</v>
      </c>
      <c r="T12" s="138">
        <f t="shared" si="5"/>
        <v>34.789608873149177</v>
      </c>
      <c r="U12" s="138">
        <f t="shared" si="6"/>
        <v>97.753994050166639</v>
      </c>
      <c r="V12" s="9"/>
      <c r="W12" s="9"/>
      <c r="AB12" s="19">
        <f>VLOOKUP($Q12,'2019_LMD'!$A$2:$F$75,COLUMNS('2019_LMD'!$A$2:C$2),)/1000</f>
        <v>2.8988513291539852E-2</v>
      </c>
      <c r="AC12" s="19">
        <f>VLOOKUP($Q12,'2019_LMD'!$A$2:$F$75,COLUMNS('2019_LMD'!$A$2:D$2),)/1000</f>
        <v>3.4173074736228479E-2</v>
      </c>
      <c r="AD12" s="19">
        <f>VLOOKUP($Q12,'2019_LMD'!$A$2:$F$75,COLUMNS('2019_LMD'!$A$2:E$2),)/1000</f>
        <v>3.4789608873149178E-2</v>
      </c>
      <c r="AE12" s="19">
        <f>VLOOKUP($Q12,'2019_LMD'!$A$2:$F$75,COLUMNS('2019_LMD'!$A$2:F$2),)/1000</f>
        <v>9.7753994050166645E-2</v>
      </c>
      <c r="AG12" s="57"/>
      <c r="AH12" s="142" t="s">
        <v>8</v>
      </c>
      <c r="AI12" s="142">
        <v>156124.30097503212</v>
      </c>
      <c r="AJ12" s="141">
        <v>157853.68716808423</v>
      </c>
      <c r="AK12" s="141">
        <v>246127.88688406837</v>
      </c>
      <c r="AL12" s="141">
        <v>432407.98955692089</v>
      </c>
      <c r="AN12" s="138">
        <f t="shared" si="7"/>
        <v>1.7045661190148256</v>
      </c>
      <c r="AO12" s="138">
        <f t="shared" si="8"/>
        <v>2.0453892669667502</v>
      </c>
      <c r="AP12" s="138">
        <f t="shared" si="9"/>
        <v>1.3711006972691961</v>
      </c>
      <c r="AQ12" s="138">
        <f t="shared" si="10"/>
        <v>1.7369308879525012</v>
      </c>
    </row>
    <row r="13" spans="1:43" x14ac:dyDescent="0.25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138">
        <f t="shared" si="3"/>
        <v>28.988513291539853</v>
      </c>
      <c r="S13" s="138">
        <f t="shared" si="4"/>
        <v>34.173074736228479</v>
      </c>
      <c r="T13" s="138">
        <f t="shared" si="5"/>
        <v>34.789608873149177</v>
      </c>
      <c r="U13" s="138">
        <f t="shared" si="6"/>
        <v>97.753994050166639</v>
      </c>
      <c r="V13" s="9"/>
      <c r="W13" s="9"/>
      <c r="AB13" s="19">
        <f>VLOOKUP($Q13,'2019_LMD'!$A$2:$F$75,COLUMNS('2019_LMD'!$A$2:C$2),)/1000</f>
        <v>2.8988513291539852E-2</v>
      </c>
      <c r="AC13" s="19">
        <f>VLOOKUP($Q13,'2019_LMD'!$A$2:$F$75,COLUMNS('2019_LMD'!$A$2:D$2),)/1000</f>
        <v>3.4173074736228479E-2</v>
      </c>
      <c r="AD13" s="19">
        <f>VLOOKUP($Q13,'2019_LMD'!$A$2:$F$75,COLUMNS('2019_LMD'!$A$2:E$2),)/1000</f>
        <v>3.4789608873149178E-2</v>
      </c>
      <c r="AE13" s="19">
        <f>VLOOKUP($Q13,'2019_LMD'!$A$2:$F$75,COLUMNS('2019_LMD'!$A$2:F$2),)/1000</f>
        <v>9.7753994050166645E-2</v>
      </c>
      <c r="AG13" s="57"/>
      <c r="AH13" s="142" t="s">
        <v>585</v>
      </c>
      <c r="AI13" s="142">
        <v>201273.45774425022</v>
      </c>
      <c r="AJ13" s="141">
        <v>231867.32583296826</v>
      </c>
      <c r="AK13" s="141">
        <v>295632.35729381192</v>
      </c>
      <c r="AL13" s="141">
        <v>445776.3655169087</v>
      </c>
      <c r="AN13" s="138">
        <f t="shared" si="7"/>
        <v>1.3222021262985704</v>
      </c>
      <c r="AO13" s="138">
        <f t="shared" si="8"/>
        <v>1.3924870023183691</v>
      </c>
      <c r="AP13" s="138">
        <f t="shared" si="9"/>
        <v>1.141506025975201</v>
      </c>
      <c r="AQ13" s="138">
        <f t="shared" si="10"/>
        <v>1.684842112228065</v>
      </c>
    </row>
    <row r="14" spans="1:43" x14ac:dyDescent="0.25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138">
        <f t="shared" si="3"/>
        <v>28.988513291539853</v>
      </c>
      <c r="S14" s="138">
        <f t="shared" si="4"/>
        <v>34.173074736228479</v>
      </c>
      <c r="T14" s="138">
        <f t="shared" si="5"/>
        <v>34.789608873149177</v>
      </c>
      <c r="U14" s="138">
        <f t="shared" si="6"/>
        <v>97.753994050166639</v>
      </c>
      <c r="V14" s="9"/>
      <c r="W14" s="9"/>
      <c r="AB14" s="19">
        <f>VLOOKUP($Q14,'2019_LMD'!$A$2:$F$75,COLUMNS('2019_LMD'!$A$2:C$2),)/1000</f>
        <v>2.8988513291539852E-2</v>
      </c>
      <c r="AC14" s="19">
        <f>VLOOKUP($Q14,'2019_LMD'!$A$2:$F$75,COLUMNS('2019_LMD'!$A$2:D$2),)/1000</f>
        <v>3.4173074736228479E-2</v>
      </c>
      <c r="AD14" s="19">
        <f>VLOOKUP($Q14,'2019_LMD'!$A$2:$F$75,COLUMNS('2019_LMD'!$A$2:E$2),)/1000</f>
        <v>3.4789608873149178E-2</v>
      </c>
      <c r="AE14" s="19">
        <f>VLOOKUP($Q14,'2019_LMD'!$A$2:$F$75,COLUMNS('2019_LMD'!$A$2:F$2),)/1000</f>
        <v>9.7753994050166645E-2</v>
      </c>
      <c r="AG14" s="57"/>
      <c r="AH14" s="142" t="s">
        <v>1348</v>
      </c>
      <c r="AI14" s="142">
        <v>201273.45774425022</v>
      </c>
      <c r="AJ14" s="141">
        <v>231867.32583296826</v>
      </c>
      <c r="AK14" s="141">
        <v>295632.35729381192</v>
      </c>
      <c r="AL14" s="141">
        <v>445776.3655169087</v>
      </c>
      <c r="AN14" s="138">
        <f t="shared" si="7"/>
        <v>1.3222021262985704</v>
      </c>
      <c r="AO14" s="138">
        <f t="shared" si="8"/>
        <v>1.3924870023183691</v>
      </c>
      <c r="AP14" s="138">
        <f t="shared" si="9"/>
        <v>1.141506025975201</v>
      </c>
      <c r="AQ14" s="138">
        <f t="shared" si="10"/>
        <v>1.684842112228065</v>
      </c>
    </row>
    <row r="15" spans="1:43" x14ac:dyDescent="0.25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138">
        <f t="shared" si="3"/>
        <v>28.988513291539853</v>
      </c>
      <c r="S15" s="138">
        <f t="shared" si="4"/>
        <v>34.173074736228479</v>
      </c>
      <c r="T15" s="138">
        <f t="shared" si="5"/>
        <v>34.789608873149177</v>
      </c>
      <c r="U15" s="138">
        <f t="shared" si="6"/>
        <v>97.753994050166639</v>
      </c>
      <c r="V15" s="9"/>
      <c r="W15" s="9"/>
      <c r="AB15" s="19">
        <f>VLOOKUP($Q15,'2019_LMD'!$A$2:$F$75,COLUMNS('2019_LMD'!$A$2:C$2),)/1000</f>
        <v>2.8988513291539852E-2</v>
      </c>
      <c r="AC15" s="19">
        <f>VLOOKUP($Q15,'2019_LMD'!$A$2:$F$75,COLUMNS('2019_LMD'!$A$2:D$2),)/1000</f>
        <v>3.4173074736228479E-2</v>
      </c>
      <c r="AD15" s="19">
        <f>VLOOKUP($Q15,'2019_LMD'!$A$2:$F$75,COLUMNS('2019_LMD'!$A$2:E$2),)/1000</f>
        <v>3.4789608873149178E-2</v>
      </c>
      <c r="AE15" s="19">
        <f>VLOOKUP($Q15,'2019_LMD'!$A$2:$F$75,COLUMNS('2019_LMD'!$A$2:F$2),)/1000</f>
        <v>9.7753994050166645E-2</v>
      </c>
      <c r="AG15" s="57"/>
      <c r="AH15" s="142" t="s">
        <v>586</v>
      </c>
      <c r="AI15" s="142">
        <v>82046.700293058952</v>
      </c>
      <c r="AJ15" s="141">
        <v>87158.824983373983</v>
      </c>
      <c r="AK15" s="141">
        <v>109361.23800790339</v>
      </c>
      <c r="AL15" s="141">
        <v>167773.09198475917</v>
      </c>
      <c r="AN15" s="138">
        <f t="shared" si="7"/>
        <v>3.2435697334122633</v>
      </c>
      <c r="AO15" s="138">
        <f t="shared" si="8"/>
        <v>3.7044124624937993</v>
      </c>
      <c r="AP15" s="138">
        <f t="shared" si="9"/>
        <v>3.0857927678155193</v>
      </c>
      <c r="AQ15" s="138">
        <f t="shared" si="10"/>
        <v>4.4766582315064349</v>
      </c>
    </row>
    <row r="16" spans="1:43" x14ac:dyDescent="0.25">
      <c r="F16" t="str">
        <f>Sets!E14</f>
        <v>aatub</v>
      </c>
      <c r="Q16" t="str">
        <f t="shared" si="0"/>
        <v>aatub</v>
      </c>
      <c r="R16" s="138">
        <f t="shared" si="3"/>
        <v>28.988513291539853</v>
      </c>
      <c r="S16" s="138">
        <f t="shared" si="4"/>
        <v>34.173074736228479</v>
      </c>
      <c r="T16" s="138">
        <f t="shared" si="5"/>
        <v>34.789608873149177</v>
      </c>
      <c r="U16" s="138">
        <f t="shared" si="6"/>
        <v>97.753994050166639</v>
      </c>
      <c r="V16" s="9"/>
      <c r="W16" s="9"/>
      <c r="AB16" s="19">
        <f>VLOOKUP($Q16,'2019_LMD'!$A$2:$F$75,COLUMNS('2019_LMD'!$A$2:C$2),)/1000</f>
        <v>2.8988513291539852E-2</v>
      </c>
      <c r="AC16" s="19">
        <f>VLOOKUP($Q16,'2019_LMD'!$A$2:$F$75,COLUMNS('2019_LMD'!$A$2:D$2),)/1000</f>
        <v>3.4173074736228479E-2</v>
      </c>
      <c r="AD16" s="19">
        <f>VLOOKUP($Q16,'2019_LMD'!$A$2:$F$75,COLUMNS('2019_LMD'!$A$2:E$2),)/1000</f>
        <v>3.4789608873149178E-2</v>
      </c>
      <c r="AE16" s="19">
        <f>VLOOKUP($Q16,'2019_LMD'!$A$2:$F$75,COLUMNS('2019_LMD'!$A$2:F$2),)/1000</f>
        <v>9.7753994050166645E-2</v>
      </c>
      <c r="AG16" s="57"/>
      <c r="AH16" s="142" t="s">
        <v>561</v>
      </c>
      <c r="AI16" s="142">
        <v>296308.1330633511</v>
      </c>
      <c r="AJ16" s="141">
        <v>314770.35174568434</v>
      </c>
      <c r="AK16" s="141">
        <v>394953.4124818428</v>
      </c>
      <c r="AL16" s="141">
        <v>605905.31351905549</v>
      </c>
      <c r="AN16" s="138">
        <f t="shared" si="7"/>
        <v>0.89813327445863711</v>
      </c>
      <c r="AO16" s="138">
        <f t="shared" si="8"/>
        <v>1.0257390370284556</v>
      </c>
      <c r="AP16" s="138">
        <f t="shared" si="9"/>
        <v>0.85444537674340093</v>
      </c>
      <c r="AQ16" s="138">
        <f t="shared" si="10"/>
        <v>1.2395712275516093</v>
      </c>
    </row>
    <row r="17" spans="6:43" x14ac:dyDescent="0.25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138">
        <f t="shared" si="3"/>
        <v>28.988513291539853</v>
      </c>
      <c r="S17" s="138">
        <f t="shared" si="4"/>
        <v>34.173074736228479</v>
      </c>
      <c r="T17" s="138">
        <f t="shared" si="5"/>
        <v>34.789608873149177</v>
      </c>
      <c r="U17" s="138">
        <f t="shared" si="6"/>
        <v>97.753994050166639</v>
      </c>
      <c r="V17" s="9"/>
      <c r="W17" s="9"/>
      <c r="AB17" s="19">
        <f>VLOOKUP($Q17,'2019_LMD'!$A$2:$F$75,COLUMNS('2019_LMD'!$A$2:C$2),)/1000</f>
        <v>2.8988513291539852E-2</v>
      </c>
      <c r="AC17" s="19">
        <f>VLOOKUP($Q17,'2019_LMD'!$A$2:$F$75,COLUMNS('2019_LMD'!$A$2:D$2),)/1000</f>
        <v>3.4173074736228479E-2</v>
      </c>
      <c r="AD17" s="19">
        <f>VLOOKUP($Q17,'2019_LMD'!$A$2:$F$75,COLUMNS('2019_LMD'!$A$2:E$2),)/1000</f>
        <v>3.4789608873149178E-2</v>
      </c>
      <c r="AE17" s="19">
        <f>VLOOKUP($Q17,'2019_LMD'!$A$2:$F$75,COLUMNS('2019_LMD'!$A$2:F$2),)/1000</f>
        <v>9.7753994050166645E-2</v>
      </c>
      <c r="AG17" s="57"/>
      <c r="AH17" s="142" t="s">
        <v>327</v>
      </c>
      <c r="AI17" s="142">
        <v>490441.04782899492</v>
      </c>
      <c r="AJ17" s="141">
        <v>520999.20288940857</v>
      </c>
      <c r="AK17" s="141">
        <v>653715.99307339499</v>
      </c>
      <c r="AL17" s="141">
        <v>1002877.7603074022</v>
      </c>
      <c r="AN17" s="138"/>
      <c r="AO17" s="138"/>
      <c r="AP17" s="138"/>
      <c r="AQ17" s="138"/>
    </row>
    <row r="18" spans="6:43" x14ac:dyDescent="0.25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138">
        <f t="shared" si="3"/>
        <v>28.988513291539853</v>
      </c>
      <c r="S18" s="138">
        <f t="shared" si="4"/>
        <v>34.173074736228479</v>
      </c>
      <c r="T18" s="138">
        <f t="shared" si="5"/>
        <v>34.789608873149177</v>
      </c>
      <c r="U18" s="138">
        <f t="shared" si="6"/>
        <v>97.753994050166639</v>
      </c>
      <c r="V18" s="9"/>
      <c r="W18" s="9"/>
      <c r="AB18" s="19">
        <f>VLOOKUP($Q18,'2019_LMD'!$A$2:$F$75,COLUMNS('2019_LMD'!$A$2:C$2),)/1000</f>
        <v>2.8988513291539852E-2</v>
      </c>
      <c r="AC18" s="19">
        <f>VLOOKUP($Q18,'2019_LMD'!$A$2:$F$75,COLUMNS('2019_LMD'!$A$2:D$2),)/1000</f>
        <v>3.4173074736228479E-2</v>
      </c>
      <c r="AD18" s="19">
        <f>VLOOKUP($Q18,'2019_LMD'!$A$2:$F$75,COLUMNS('2019_LMD'!$A$2:E$2),)/1000</f>
        <v>3.4789608873149178E-2</v>
      </c>
      <c r="AE18" s="19">
        <f>VLOOKUP($Q18,'2019_LMD'!$A$2:$F$75,COLUMNS('2019_LMD'!$A$2:F$2),)/1000</f>
        <v>9.7753994050166645E-2</v>
      </c>
      <c r="AG18" s="57"/>
      <c r="AH18" s="142" t="s">
        <v>408</v>
      </c>
      <c r="AI18" s="142">
        <v>113876.79443947098</v>
      </c>
      <c r="AJ18" s="141">
        <v>196092.15583848179</v>
      </c>
      <c r="AK18" s="141">
        <v>231076.08278359377</v>
      </c>
      <c r="AL18" s="141">
        <v>519473.61819401302</v>
      </c>
      <c r="AN18" s="138">
        <f t="shared" si="7"/>
        <v>2.3369484108403338</v>
      </c>
      <c r="AO18" s="138">
        <f t="shared" si="8"/>
        <v>1.6465331624517994</v>
      </c>
      <c r="AP18" s="138">
        <f t="shared" si="9"/>
        <v>1.4604112777875939</v>
      </c>
      <c r="AQ18" s="138">
        <f t="shared" si="10"/>
        <v>1.4458150846427611</v>
      </c>
    </row>
    <row r="19" spans="6:43" x14ac:dyDescent="0.25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138">
        <f t="shared" si="3"/>
        <v>28.988513291539853</v>
      </c>
      <c r="S19" s="138">
        <f t="shared" si="4"/>
        <v>34.173074736228479</v>
      </c>
      <c r="T19" s="138">
        <f t="shared" si="5"/>
        <v>34.789608873149177</v>
      </c>
      <c r="U19" s="138">
        <f t="shared" si="6"/>
        <v>97.753994050166639</v>
      </c>
      <c r="V19" s="9"/>
      <c r="W19" s="9"/>
      <c r="AB19" s="19">
        <f>VLOOKUP($Q19,'2019_LMD'!$A$2:$F$75,COLUMNS('2019_LMD'!$A$2:C$2),)/1000</f>
        <v>2.8988513291539852E-2</v>
      </c>
      <c r="AC19" s="19">
        <f>VLOOKUP($Q19,'2019_LMD'!$A$2:$F$75,COLUMNS('2019_LMD'!$A$2:D$2),)/1000</f>
        <v>3.4173074736228479E-2</v>
      </c>
      <c r="AD19" s="19">
        <f>VLOOKUP($Q19,'2019_LMD'!$A$2:$F$75,COLUMNS('2019_LMD'!$A$2:E$2),)/1000</f>
        <v>3.4789608873149178E-2</v>
      </c>
      <c r="AE19" s="19">
        <f>VLOOKUP($Q19,'2019_LMD'!$A$2:$F$75,COLUMNS('2019_LMD'!$A$2:F$2),)/1000</f>
        <v>9.7753994050166645E-2</v>
      </c>
      <c r="AG19" s="57"/>
      <c r="AH19" s="142" t="s">
        <v>574</v>
      </c>
      <c r="AI19" s="142">
        <v>296308.1330633511</v>
      </c>
      <c r="AJ19" s="141">
        <v>314770.35174568434</v>
      </c>
      <c r="AK19" s="141">
        <v>394953.4124818428</v>
      </c>
      <c r="AL19" s="141">
        <v>605905.31351905549</v>
      </c>
      <c r="AN19" s="138">
        <f t="shared" si="7"/>
        <v>0.34870511716707375</v>
      </c>
      <c r="AO19" s="138">
        <f t="shared" si="8"/>
        <v>0.85084270746154989</v>
      </c>
      <c r="AP19" s="138">
        <f t="shared" si="9"/>
        <v>0.68415747804331206</v>
      </c>
      <c r="AQ19" s="138">
        <f t="shared" si="10"/>
        <v>1.5669615662290823</v>
      </c>
    </row>
    <row r="20" spans="6:43" x14ac:dyDescent="0.25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138">
        <f t="shared" si="3"/>
        <v>10.493262133760567</v>
      </c>
      <c r="S20" s="138">
        <f t="shared" si="4"/>
        <v>12.369969702050499</v>
      </c>
      <c r="T20" s="138">
        <f t="shared" si="5"/>
        <v>12.593142730900128</v>
      </c>
      <c r="U20" s="138">
        <f t="shared" si="6"/>
        <v>35.384991078167211</v>
      </c>
      <c r="V20" s="9"/>
      <c r="W20" s="9"/>
      <c r="AB20" s="19">
        <f>VLOOKUP($Q20,'2019_LMD'!$A$2:$F$75,COLUMNS('2019_LMD'!$A$2:C$2),)/1000</f>
        <v>1.0493262133760567E-2</v>
      </c>
      <c r="AC20" s="19">
        <f>VLOOKUP($Q20,'2019_LMD'!$A$2:$F$75,COLUMNS('2019_LMD'!$A$2:D$2),)/1000</f>
        <v>1.2369969702050499E-2</v>
      </c>
      <c r="AD20" s="19">
        <f>VLOOKUP($Q20,'2019_LMD'!$A$2:$F$75,COLUMNS('2019_LMD'!$A$2:E$2),)/1000</f>
        <v>1.2593142730900128E-2</v>
      </c>
      <c r="AE20" s="19">
        <f>VLOOKUP($Q20,'2019_LMD'!$A$2:$F$75,COLUMNS('2019_LMD'!$A$2:F$2),)/1000</f>
        <v>3.5384991078167213E-2</v>
      </c>
      <c r="AG20" s="57"/>
      <c r="AH20" s="142" t="s">
        <v>10</v>
      </c>
      <c r="AI20" s="142">
        <v>65494.606967208543</v>
      </c>
      <c r="AJ20" s="141">
        <v>68183.150908394222</v>
      </c>
      <c r="AK20" s="141">
        <v>95187.129196503171</v>
      </c>
      <c r="AL20" s="141">
        <v>263841.26726285357</v>
      </c>
      <c r="AN20" s="138"/>
      <c r="AO20" s="138"/>
      <c r="AP20" s="138"/>
      <c r="AQ20" s="138"/>
    </row>
    <row r="21" spans="6:43" x14ac:dyDescent="0.25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138">
        <f t="shared" si="3"/>
        <v>39.081651830702135</v>
      </c>
      <c r="S21" s="138">
        <f t="shared" si="4"/>
        <v>46.071359210257086</v>
      </c>
      <c r="T21" s="138">
        <f t="shared" si="5"/>
        <v>46.902556458579213</v>
      </c>
      <c r="U21" s="138">
        <f t="shared" si="6"/>
        <v>131.78970311816926</v>
      </c>
      <c r="V21" s="9"/>
      <c r="W21" s="9"/>
      <c r="AB21" s="19">
        <f>VLOOKUP($Q21,'2019_LMD'!$A$2:$F$75,COLUMNS('2019_LMD'!$A$2:C$2),)/1000</f>
        <v>3.9081651830702134E-2</v>
      </c>
      <c r="AC21" s="19">
        <f>VLOOKUP($Q21,'2019_LMD'!$A$2:$F$75,COLUMNS('2019_LMD'!$A$2:D$2),)/1000</f>
        <v>4.6071359210257089E-2</v>
      </c>
      <c r="AD21" s="19">
        <f>VLOOKUP($Q21,'2019_LMD'!$A$2:$F$75,COLUMNS('2019_LMD'!$A$2:E$2),)/1000</f>
        <v>4.6902556458579214E-2</v>
      </c>
      <c r="AE21" s="19">
        <f>VLOOKUP($Q21,'2019_LMD'!$A$2:$F$75,COLUMNS('2019_LMD'!$A$2:F$2),)/1000</f>
        <v>0.13178970311816926</v>
      </c>
      <c r="AG21" s="57"/>
      <c r="AH21" s="142" t="s">
        <v>347</v>
      </c>
      <c r="AI21" s="142">
        <v>65494.606967208543</v>
      </c>
      <c r="AJ21" s="141">
        <v>68183.150908394222</v>
      </c>
      <c r="AK21" s="141">
        <v>95187.129196503171</v>
      </c>
      <c r="AL21" s="141">
        <v>263841.26726285357</v>
      </c>
      <c r="AN21" s="138">
        <f t="shared" si="7"/>
        <v>1.5845932474887439</v>
      </c>
      <c r="AO21" s="138">
        <f t="shared" si="8"/>
        <v>1.8026401410830777</v>
      </c>
      <c r="AP21" s="138">
        <f t="shared" si="9"/>
        <v>3.4062566541710959</v>
      </c>
      <c r="AQ21" s="138">
        <f t="shared" si="10"/>
        <v>1.890904116824262</v>
      </c>
    </row>
    <row r="22" spans="6:43" x14ac:dyDescent="0.25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138">
        <f t="shared" si="3"/>
        <v>197.52399214949938</v>
      </c>
      <c r="S22" s="138">
        <f t="shared" si="4"/>
        <v>232.85092540061385</v>
      </c>
      <c r="T22" s="138">
        <f t="shared" si="5"/>
        <v>237.05190952133327</v>
      </c>
      <c r="U22" s="138">
        <f t="shared" si="6"/>
        <v>666.08311227131765</v>
      </c>
      <c r="V22" s="9"/>
      <c r="W22" s="9"/>
      <c r="AB22" s="19">
        <f>VLOOKUP($Q22,'2019_LMD'!$A$2:$F$75,COLUMNS('2019_LMD'!$A$2:C$2),)/1000</f>
        <v>0.19752399214949937</v>
      </c>
      <c r="AC22" s="19">
        <f>VLOOKUP($Q22,'2019_LMD'!$A$2:$F$75,COLUMNS('2019_LMD'!$A$2:D$2),)/1000</f>
        <v>0.23285092540061383</v>
      </c>
      <c r="AD22" s="19">
        <f>VLOOKUP($Q22,'2019_LMD'!$A$2:$F$75,COLUMNS('2019_LMD'!$A$2:E$2),)/1000</f>
        <v>0.23705190952133326</v>
      </c>
      <c r="AE22" s="19">
        <f>VLOOKUP($Q22,'2019_LMD'!$A$2:$F$75,COLUMNS('2019_LMD'!$A$2:F$2),)/1000</f>
        <v>0.66608311227131767</v>
      </c>
      <c r="AG22" s="57"/>
      <c r="AH22" s="142" t="s">
        <v>11</v>
      </c>
      <c r="AI22" s="142">
        <v>17245.874001494445</v>
      </c>
      <c r="AJ22" s="141">
        <v>32775.925571978594</v>
      </c>
      <c r="AK22" s="141">
        <v>34328.053822347305</v>
      </c>
      <c r="AL22" s="141">
        <v>68209.470545438235</v>
      </c>
      <c r="AN22" s="138">
        <f t="shared" si="7"/>
        <v>0.97044318640143934</v>
      </c>
      <c r="AO22" s="138">
        <f t="shared" si="8"/>
        <v>1.0044131723518168</v>
      </c>
      <c r="AP22" s="138">
        <f t="shared" si="9"/>
        <v>1.9743247502730921</v>
      </c>
      <c r="AQ22" s="138">
        <f t="shared" si="10"/>
        <v>10.203791812787427</v>
      </c>
    </row>
    <row r="23" spans="6:43" x14ac:dyDescent="0.25">
      <c r="F23" t="str">
        <f>Sets!E21</f>
        <v>acoal</v>
      </c>
      <c r="G23" s="17"/>
      <c r="H23" s="17"/>
      <c r="I23" s="17"/>
      <c r="J23" s="17"/>
      <c r="L23" s="9"/>
      <c r="Q23" t="str">
        <f t="shared" si="0"/>
        <v>acoal</v>
      </c>
      <c r="R23" s="138">
        <f t="shared" si="3"/>
        <v>266.12419379691306</v>
      </c>
      <c r="S23" s="138">
        <f t="shared" si="4"/>
        <v>322.8722374847265</v>
      </c>
      <c r="T23" s="138">
        <f t="shared" si="5"/>
        <v>337.46611732413999</v>
      </c>
      <c r="U23" s="138">
        <f t="shared" si="6"/>
        <v>751.06279325885839</v>
      </c>
      <c r="V23" s="9"/>
      <c r="W23" s="9"/>
      <c r="AB23" s="19">
        <f>VLOOKUP($Q23,'2019_LMD'!$A$2:$F$75,COLUMNS('2019_LMD'!$A$2:C$2),)/1000</f>
        <v>0.26612419379691304</v>
      </c>
      <c r="AC23" s="19">
        <f>VLOOKUP($Q23,'2019_LMD'!$A$2:$F$75,COLUMNS('2019_LMD'!$A$2:D$2),)/1000</f>
        <v>0.32287223748472649</v>
      </c>
      <c r="AD23" s="19">
        <f>VLOOKUP($Q23,'2019_LMD'!$A$2:$F$75,COLUMNS('2019_LMD'!$A$2:E$2),)/1000</f>
        <v>0.33746611732414</v>
      </c>
      <c r="AE23" s="19">
        <f>VLOOKUP($Q23,'2019_LMD'!$A$2:$F$75,COLUMNS('2019_LMD'!$A$2:F$2),)/1000</f>
        <v>0.75106279325885839</v>
      </c>
      <c r="AG23" s="57"/>
      <c r="AH23" s="142" t="s">
        <v>348</v>
      </c>
      <c r="AI23" s="142">
        <v>17245.874001494445</v>
      </c>
      <c r="AJ23" s="141">
        <v>32775.925571978594</v>
      </c>
      <c r="AK23" s="141">
        <v>34328.053822347305</v>
      </c>
      <c r="AL23" s="141">
        <v>68209.470545438235</v>
      </c>
      <c r="AN23" s="138">
        <f t="shared" si="7"/>
        <v>0.97044318640143934</v>
      </c>
      <c r="AO23" s="138">
        <f t="shared" si="8"/>
        <v>1.0044131723518168</v>
      </c>
      <c r="AP23" s="138">
        <f t="shared" si="9"/>
        <v>1.9743247502730921</v>
      </c>
      <c r="AQ23" s="138">
        <f t="shared" si="10"/>
        <v>10.203791812787427</v>
      </c>
    </row>
    <row r="24" spans="6:43" x14ac:dyDescent="0.25">
      <c r="F24" t="str">
        <f>Sets!E22</f>
        <v>agold</v>
      </c>
      <c r="G24" s="17"/>
      <c r="H24" s="17"/>
      <c r="I24" s="17"/>
      <c r="J24" s="17"/>
      <c r="L24" s="9"/>
      <c r="Q24" t="str">
        <f t="shared" si="0"/>
        <v>agold</v>
      </c>
      <c r="R24" s="138">
        <f t="shared" si="3"/>
        <v>266.12419379691306</v>
      </c>
      <c r="S24" s="138">
        <f t="shared" si="4"/>
        <v>322.8722374847265</v>
      </c>
      <c r="T24" s="138">
        <f t="shared" si="5"/>
        <v>337.46611732413999</v>
      </c>
      <c r="U24" s="138">
        <f t="shared" si="6"/>
        <v>751.06279325885839</v>
      </c>
      <c r="V24" s="9"/>
      <c r="W24" s="9"/>
      <c r="AB24" s="19">
        <f>VLOOKUP($Q24,'2019_LMD'!$A$2:$F$75,COLUMNS('2019_LMD'!$A$2:C$2),)/1000</f>
        <v>0.26612419379691304</v>
      </c>
      <c r="AC24" s="19">
        <f>VLOOKUP($Q24,'2019_LMD'!$A$2:$F$75,COLUMNS('2019_LMD'!$A$2:D$2),)/1000</f>
        <v>0.32287223748472649</v>
      </c>
      <c r="AD24" s="19">
        <f>VLOOKUP($Q24,'2019_LMD'!$A$2:$F$75,COLUMNS('2019_LMD'!$A$2:E$2),)/1000</f>
        <v>0.33746611732414</v>
      </c>
      <c r="AE24" s="19">
        <f>VLOOKUP($Q24,'2019_LMD'!$A$2:$F$75,COLUMNS('2019_LMD'!$A$2:F$2),)/1000</f>
        <v>0.75106279325885839</v>
      </c>
      <c r="AG24" s="57"/>
      <c r="AH24" s="142" t="s">
        <v>349</v>
      </c>
      <c r="AI24" s="142">
        <v>17245.874001494445</v>
      </c>
      <c r="AJ24" s="141">
        <v>32775.925571978594</v>
      </c>
      <c r="AK24" s="141">
        <v>34328.053822347305</v>
      </c>
      <c r="AL24" s="141">
        <v>68209.470545438235</v>
      </c>
      <c r="AN24" s="138">
        <f t="shared" si="7"/>
        <v>0.97044318640143934</v>
      </c>
      <c r="AO24" s="138">
        <f t="shared" si="8"/>
        <v>1.0044131723518168</v>
      </c>
      <c r="AP24" s="138">
        <f t="shared" si="9"/>
        <v>1.9743247502730921</v>
      </c>
      <c r="AQ24" s="138">
        <f t="shared" si="10"/>
        <v>10.203791812787427</v>
      </c>
    </row>
    <row r="25" spans="6:43" x14ac:dyDescent="0.25">
      <c r="F25" t="str">
        <f>Sets!E23</f>
        <v>angas</v>
      </c>
      <c r="G25" s="17"/>
      <c r="H25" s="17"/>
      <c r="I25" s="17"/>
      <c r="J25" s="17"/>
      <c r="L25" s="9"/>
      <c r="Q25" t="str">
        <f t="shared" si="0"/>
        <v>angas</v>
      </c>
      <c r="R25" s="138">
        <f t="shared" si="3"/>
        <v>266.12419379691306</v>
      </c>
      <c r="S25" s="138">
        <f t="shared" si="4"/>
        <v>322.8722374847265</v>
      </c>
      <c r="T25" s="138">
        <f t="shared" si="5"/>
        <v>337.46611732413999</v>
      </c>
      <c r="U25" s="138">
        <f t="shared" si="6"/>
        <v>751.06279325885839</v>
      </c>
      <c r="V25" s="9"/>
      <c r="W25" s="9"/>
      <c r="AB25" s="19">
        <f>VLOOKUP($Q25,'2019_LMD'!$A$2:$F$75,COLUMNS('2019_LMD'!$A$2:C$2),)/1000</f>
        <v>0.26612419379691304</v>
      </c>
      <c r="AC25" s="19">
        <f>VLOOKUP($Q25,'2019_LMD'!$A$2:$F$75,COLUMNS('2019_LMD'!$A$2:D$2),)/1000</f>
        <v>0.32287223748472649</v>
      </c>
      <c r="AD25" s="19">
        <f>VLOOKUP($Q25,'2019_LMD'!$A$2:$F$75,COLUMNS('2019_LMD'!$A$2:E$2),)/1000</f>
        <v>0.33746611732414</v>
      </c>
      <c r="AE25" s="19">
        <f>VLOOKUP($Q25,'2019_LMD'!$A$2:$F$75,COLUMNS('2019_LMD'!$A$2:F$2),)/1000</f>
        <v>0.75106279325885839</v>
      </c>
      <c r="AG25" s="57"/>
      <c r="AH25" s="142" t="s">
        <v>350</v>
      </c>
      <c r="AI25" s="142">
        <v>17245.874001494445</v>
      </c>
      <c r="AJ25" s="141">
        <v>32775.925571978594</v>
      </c>
      <c r="AK25" s="141">
        <v>34328.053822347305</v>
      </c>
      <c r="AL25" s="141">
        <v>68209.470545438235</v>
      </c>
      <c r="AN25" s="138">
        <f t="shared" si="7"/>
        <v>0.97044318640143934</v>
      </c>
      <c r="AO25" s="138">
        <f t="shared" si="8"/>
        <v>1.0044131723518168</v>
      </c>
      <c r="AP25" s="138">
        <f t="shared" si="9"/>
        <v>1.9743247502730921</v>
      </c>
      <c r="AQ25" s="138">
        <f t="shared" si="10"/>
        <v>10.203791812787427</v>
      </c>
    </row>
    <row r="26" spans="6:43" x14ac:dyDescent="0.25">
      <c r="F26" t="str">
        <f>Sets!E24</f>
        <v>apgm</v>
      </c>
      <c r="G26" s="17"/>
      <c r="H26" s="17"/>
      <c r="I26" s="17"/>
      <c r="J26" s="17"/>
      <c r="L26" s="9"/>
      <c r="Q26" t="str">
        <f t="shared" si="0"/>
        <v>apgm</v>
      </c>
      <c r="R26" s="138">
        <f t="shared" si="3"/>
        <v>266.12419379691306</v>
      </c>
      <c r="S26" s="138">
        <f t="shared" si="4"/>
        <v>322.8722374847265</v>
      </c>
      <c r="T26" s="138">
        <f t="shared" si="5"/>
        <v>337.46611732413999</v>
      </c>
      <c r="U26" s="138">
        <f t="shared" si="6"/>
        <v>751.06279325885839</v>
      </c>
      <c r="V26" s="9"/>
      <c r="W26" s="9"/>
      <c r="AB26" s="19">
        <f>AB27</f>
        <v>0.26612419379691304</v>
      </c>
      <c r="AC26" s="19">
        <f t="shared" ref="AC26:AE26" si="11">AC27</f>
        <v>0.32287223748472649</v>
      </c>
      <c r="AD26" s="19">
        <f t="shared" si="11"/>
        <v>0.33746611732414</v>
      </c>
      <c r="AE26" s="19">
        <f t="shared" si="11"/>
        <v>0.75106279325885839</v>
      </c>
      <c r="AG26" s="57"/>
      <c r="AH26" s="142" t="s">
        <v>351</v>
      </c>
      <c r="AI26" s="142">
        <v>90255.923884744785</v>
      </c>
      <c r="AJ26" s="141">
        <v>96987.279303718125</v>
      </c>
      <c r="AK26" s="141">
        <v>105515.83074681941</v>
      </c>
      <c r="AL26" s="141">
        <v>199052.85665061942</v>
      </c>
      <c r="AN26" s="138">
        <f t="shared" si="7"/>
        <v>0.56569580570449973</v>
      </c>
      <c r="AO26" s="138">
        <f t="shared" si="8"/>
        <v>2.3933337585179326</v>
      </c>
      <c r="AP26" s="138">
        <f t="shared" si="9"/>
        <v>2.2668438451408228</v>
      </c>
      <c r="AQ26" s="138">
        <f t="shared" si="10"/>
        <v>2.1019797530678712</v>
      </c>
    </row>
    <row r="27" spans="6:43" x14ac:dyDescent="0.25">
      <c r="F27" t="str">
        <f>Sets!E25</f>
        <v>amore</v>
      </c>
      <c r="G27" s="17"/>
      <c r="H27" s="17"/>
      <c r="I27" s="17"/>
      <c r="J27" s="17"/>
      <c r="L27" s="9"/>
      <c r="Q27" t="str">
        <f t="shared" si="0"/>
        <v>amore</v>
      </c>
      <c r="R27" s="138">
        <f t="shared" si="3"/>
        <v>266.12419379691306</v>
      </c>
      <c r="S27" s="138">
        <f t="shared" si="4"/>
        <v>322.8722374847265</v>
      </c>
      <c r="T27" s="138">
        <f t="shared" si="5"/>
        <v>337.46611732413999</v>
      </c>
      <c r="U27" s="138">
        <f t="shared" si="6"/>
        <v>751.06279325885839</v>
      </c>
      <c r="V27" s="9"/>
      <c r="W27" s="9"/>
      <c r="AB27" s="19">
        <f>VLOOKUP($Q27,'2019_LMD'!$A$2:$F$75,COLUMNS('2019_LMD'!$A$2:C$2),)/1000</f>
        <v>0.26612419379691304</v>
      </c>
      <c r="AC27" s="19">
        <f>VLOOKUP($Q27,'2019_LMD'!$A$2:$F$75,COLUMNS('2019_LMD'!$A$2:D$2),)/1000</f>
        <v>0.32287223748472649</v>
      </c>
      <c r="AD27" s="19">
        <f>VLOOKUP($Q27,'2019_LMD'!$A$2:$F$75,COLUMNS('2019_LMD'!$A$2:E$2),)/1000</f>
        <v>0.33746611732414</v>
      </c>
      <c r="AE27" s="19">
        <f>VLOOKUP($Q27,'2019_LMD'!$A$2:$F$75,COLUMNS('2019_LMD'!$A$2:F$2),)/1000</f>
        <v>0.75106279325885839</v>
      </c>
      <c r="AG27" s="57"/>
      <c r="AH27" s="142" t="s">
        <v>352</v>
      </c>
      <c r="AI27" s="142">
        <v>90255.923884744785</v>
      </c>
      <c r="AJ27" s="141">
        <v>96987.279303718125</v>
      </c>
      <c r="AK27" s="141">
        <v>105515.83074681941</v>
      </c>
      <c r="AL27" s="141">
        <v>199052.85665061942</v>
      </c>
      <c r="AN27" s="138">
        <f t="shared" si="7"/>
        <v>0.56569580570449973</v>
      </c>
      <c r="AO27" s="138">
        <f t="shared" si="8"/>
        <v>2.3933337585179326</v>
      </c>
      <c r="AP27" s="138">
        <f t="shared" si="9"/>
        <v>2.2668438451408228</v>
      </c>
      <c r="AQ27" s="138">
        <f t="shared" si="10"/>
        <v>2.1019797530678712</v>
      </c>
    </row>
    <row r="28" spans="6:43" x14ac:dyDescent="0.25">
      <c r="F28" t="str">
        <f>Sets!E26</f>
        <v>amine</v>
      </c>
      <c r="G28" s="17"/>
      <c r="H28" s="17"/>
      <c r="I28" s="17"/>
      <c r="J28" s="17"/>
      <c r="L28" s="9"/>
      <c r="Q28" t="str">
        <f t="shared" si="0"/>
        <v>amine</v>
      </c>
      <c r="R28" s="138">
        <f t="shared" si="3"/>
        <v>266.12419379691306</v>
      </c>
      <c r="S28" s="138">
        <f t="shared" si="4"/>
        <v>322.8722374847265</v>
      </c>
      <c r="T28" s="138">
        <f t="shared" si="5"/>
        <v>337.46611732413999</v>
      </c>
      <c r="U28" s="138">
        <f t="shared" si="6"/>
        <v>751.06279325885839</v>
      </c>
      <c r="V28" s="9"/>
      <c r="W28" s="9"/>
      <c r="AB28" s="19">
        <f>VLOOKUP($Q28,'2019_LMD'!$A$2:$F$75,COLUMNS('2019_LMD'!$A$2:C$2),)/1000</f>
        <v>0.26612419379691304</v>
      </c>
      <c r="AC28" s="19">
        <f>VLOOKUP($Q28,'2019_LMD'!$A$2:$F$75,COLUMNS('2019_LMD'!$A$2:D$2),)/1000</f>
        <v>0.32287223748472649</v>
      </c>
      <c r="AD28" s="19">
        <f>VLOOKUP($Q28,'2019_LMD'!$A$2:$F$75,COLUMNS('2019_LMD'!$A$2:E$2),)/1000</f>
        <v>0.33746611732414</v>
      </c>
      <c r="AE28" s="19">
        <f>VLOOKUP($Q28,'2019_LMD'!$A$2:$F$75,COLUMNS('2019_LMD'!$A$2:F$2),)/1000</f>
        <v>0.75106279325885839</v>
      </c>
      <c r="AG28" s="57"/>
      <c r="AH28" s="142" t="s">
        <v>353</v>
      </c>
      <c r="AI28" s="142">
        <v>39199.561999122161</v>
      </c>
      <c r="AJ28" s="141">
        <v>52176.617909998895</v>
      </c>
      <c r="AK28" s="141">
        <v>73521.379758492272</v>
      </c>
      <c r="AL28" s="141">
        <v>203032.12043678804</v>
      </c>
      <c r="AN28" s="138">
        <f t="shared" si="7"/>
        <v>1.3024991856472297</v>
      </c>
      <c r="AO28" s="138">
        <f t="shared" si="8"/>
        <v>4.448792179377981</v>
      </c>
      <c r="AP28" s="138">
        <f t="shared" si="9"/>
        <v>3.2533109726592193</v>
      </c>
      <c r="AQ28" s="138">
        <f t="shared" si="10"/>
        <v>2.0607826661603994</v>
      </c>
    </row>
    <row r="29" spans="6:43" x14ac:dyDescent="0.25">
      <c r="F29" t="str">
        <f>Sets!E27</f>
        <v>ameat</v>
      </c>
      <c r="G29" s="17"/>
      <c r="H29" s="17"/>
      <c r="I29" s="17"/>
      <c r="J29" s="17"/>
      <c r="L29" s="9"/>
      <c r="Q29" t="str">
        <f t="shared" si="0"/>
        <v>ameat</v>
      </c>
      <c r="R29" s="138">
        <f t="shared" si="3"/>
        <v>17.677570238879895</v>
      </c>
      <c r="S29" s="138">
        <f t="shared" si="4"/>
        <v>22.050954658103137</v>
      </c>
      <c r="T29" s="138">
        <f t="shared" si="5"/>
        <v>37.889690674400953</v>
      </c>
      <c r="U29" s="138">
        <f t="shared" si="6"/>
        <v>61.181464946621247</v>
      </c>
      <c r="V29" s="9"/>
      <c r="W29" s="9"/>
      <c r="AB29" s="19">
        <f>VLOOKUP($Q29,'2019_LMD'!$A$2:$F$75,COLUMNS('2019_LMD'!$A$2:C$2),)/1000</f>
        <v>1.7677570238879895E-2</v>
      </c>
      <c r="AC29" s="19">
        <f>VLOOKUP($Q29,'2019_LMD'!$A$2:$F$75,COLUMNS('2019_LMD'!$A$2:D$2),)/1000</f>
        <v>2.2050954658103136E-2</v>
      </c>
      <c r="AD29" s="19">
        <f>VLOOKUP($Q29,'2019_LMD'!$A$2:$F$75,COLUMNS('2019_LMD'!$A$2:E$2),)/1000</f>
        <v>3.7889690674400955E-2</v>
      </c>
      <c r="AE29" s="19">
        <f>VLOOKUP($Q29,'2019_LMD'!$A$2:$F$75,COLUMNS('2019_LMD'!$A$2:F$2),)/1000</f>
        <v>6.1181464946621245E-2</v>
      </c>
      <c r="AG29" s="58"/>
      <c r="AH29" s="143" t="s">
        <v>12</v>
      </c>
      <c r="AI29" s="143">
        <v>23604.884777875421</v>
      </c>
      <c r="AJ29" s="141">
        <v>45934.286334705117</v>
      </c>
      <c r="AK29" s="141">
        <v>69923.644722677229</v>
      </c>
      <c r="AL29" s="141">
        <v>121984.06787354409</v>
      </c>
      <c r="AN29" s="138">
        <f t="shared" si="7"/>
        <v>2.3357288983809088</v>
      </c>
      <c r="AO29" s="138">
        <f t="shared" si="8"/>
        <v>3.1112044626873021</v>
      </c>
      <c r="AP29" s="138">
        <f t="shared" si="9"/>
        <v>2.062055345017265</v>
      </c>
      <c r="AQ29" s="138">
        <f t="shared" si="10"/>
        <v>4.1531959292279117</v>
      </c>
    </row>
    <row r="30" spans="6:43" x14ac:dyDescent="0.25">
      <c r="F30" t="str">
        <f>Sets!E28</f>
        <v>apfis</v>
      </c>
      <c r="G30" s="17"/>
      <c r="H30" s="17"/>
      <c r="I30" s="17"/>
      <c r="J30" s="17"/>
      <c r="L30" s="9"/>
      <c r="Q30" t="str">
        <f t="shared" si="0"/>
        <v>apfis</v>
      </c>
      <c r="R30" s="138">
        <f t="shared" si="3"/>
        <v>132.23645383427672</v>
      </c>
      <c r="S30" s="138">
        <f t="shared" si="4"/>
        <v>209.9900200307319</v>
      </c>
      <c r="T30" s="138">
        <f t="shared" si="5"/>
        <v>316.73890579116073</v>
      </c>
      <c r="U30" s="138">
        <f t="shared" si="6"/>
        <v>371.07063664899454</v>
      </c>
      <c r="V30" s="9"/>
      <c r="W30" s="9"/>
      <c r="AB30" s="19">
        <f>VLOOKUP($Q30,'2019_LMD'!$A$2:$F$75,COLUMNS('2019_LMD'!$A$2:C$2),)/1000</f>
        <v>0.13223645383427671</v>
      </c>
      <c r="AC30" s="19">
        <f>VLOOKUP($Q30,'2019_LMD'!$A$2:$F$75,COLUMNS('2019_LMD'!$A$2:D$2),)/1000</f>
        <v>0.20999002003073189</v>
      </c>
      <c r="AD30" s="19">
        <f>VLOOKUP($Q30,'2019_LMD'!$A$2:$F$75,COLUMNS('2019_LMD'!$A$2:E$2),)/1000</f>
        <v>0.31673890579116071</v>
      </c>
      <c r="AE30" s="19">
        <f>VLOOKUP($Q30,'2019_LMD'!$A$2:$F$75,COLUMNS('2019_LMD'!$A$2:F$2),)/1000</f>
        <v>0.37107063664899453</v>
      </c>
      <c r="AG30" s="57"/>
      <c r="AH30" s="142" t="s">
        <v>1349</v>
      </c>
      <c r="AI30" s="142">
        <v>94320.476795096401</v>
      </c>
      <c r="AJ30" s="141">
        <v>164052.54152049191</v>
      </c>
      <c r="AK30" s="141">
        <v>209304.6058075295</v>
      </c>
      <c r="AL30" s="141">
        <v>387399.57215812104</v>
      </c>
      <c r="AN30" s="138">
        <f t="shared" si="7"/>
        <v>1.0954584388062001</v>
      </c>
      <c r="AO30" s="138">
        <f t="shared" si="8"/>
        <v>1.632526115265754</v>
      </c>
      <c r="AP30" s="138">
        <f t="shared" si="9"/>
        <v>1.2909908484128398</v>
      </c>
      <c r="AQ30" s="138">
        <f t="shared" si="10"/>
        <v>2.4507779752292111</v>
      </c>
    </row>
    <row r="31" spans="6:43" x14ac:dyDescent="0.25">
      <c r="F31" t="str">
        <f>Sets!E29</f>
        <v>avege</v>
      </c>
      <c r="G31" s="26"/>
      <c r="H31" s="26"/>
      <c r="I31" s="17"/>
      <c r="J31" s="26"/>
      <c r="L31" s="9"/>
      <c r="Q31" t="str">
        <f t="shared" si="0"/>
        <v>avege</v>
      </c>
      <c r="R31" s="138">
        <f t="shared" si="3"/>
        <v>132.23645383427672</v>
      </c>
      <c r="S31" s="138">
        <f t="shared" si="4"/>
        <v>209.9900200307319</v>
      </c>
      <c r="T31" s="138">
        <f t="shared" si="5"/>
        <v>316.73890579116073</v>
      </c>
      <c r="U31" s="138">
        <f t="shared" si="6"/>
        <v>371.07063664899454</v>
      </c>
      <c r="V31" s="9"/>
      <c r="W31" s="9"/>
      <c r="AB31" s="19">
        <f>VLOOKUP($Q31,'2019_LMD'!$A$2:$F$75,COLUMNS('2019_LMD'!$A$2:C$2),)/1000</f>
        <v>0.13223645383427671</v>
      </c>
      <c r="AC31" s="19">
        <f>VLOOKUP($Q31,'2019_LMD'!$A$2:$F$75,COLUMNS('2019_LMD'!$A$2:D$2),)/1000</f>
        <v>0.20999002003073189</v>
      </c>
      <c r="AD31" s="19">
        <f>VLOOKUP($Q31,'2019_LMD'!$A$2:$F$75,COLUMNS('2019_LMD'!$A$2:E$2),)/1000</f>
        <v>0.31673890579116071</v>
      </c>
      <c r="AE31" s="19">
        <f>VLOOKUP($Q31,'2019_LMD'!$A$2:$F$75,COLUMNS('2019_LMD'!$A$2:F$2),)/1000</f>
        <v>0.37107063664899453</v>
      </c>
      <c r="AG31" s="57"/>
      <c r="AH31" s="142" t="s">
        <v>354</v>
      </c>
      <c r="AI31" s="142">
        <v>94320.476795096401</v>
      </c>
      <c r="AJ31" s="141">
        <v>164052.54152049191</v>
      </c>
      <c r="AK31" s="141">
        <v>209304.6058075295</v>
      </c>
      <c r="AL31" s="141">
        <v>387399.57215812104</v>
      </c>
      <c r="AN31" s="138">
        <f t="shared" si="7"/>
        <v>1.0954584388062001</v>
      </c>
      <c r="AO31" s="138">
        <f t="shared" si="8"/>
        <v>1.632526115265754</v>
      </c>
      <c r="AP31" s="138">
        <f t="shared" si="9"/>
        <v>1.2909908484128398</v>
      </c>
      <c r="AQ31" s="138">
        <f t="shared" si="10"/>
        <v>2.4507779752292111</v>
      </c>
    </row>
    <row r="32" spans="6:43" x14ac:dyDescent="0.25">
      <c r="F32" t="str">
        <f>Sets!E30</f>
        <v>afats</v>
      </c>
      <c r="L32" s="9"/>
      <c r="Q32" t="str">
        <f t="shared" si="0"/>
        <v>afats</v>
      </c>
      <c r="R32" s="138">
        <f t="shared" si="3"/>
        <v>132.23645383427672</v>
      </c>
      <c r="S32" s="138">
        <f t="shared" si="4"/>
        <v>209.9900200307319</v>
      </c>
      <c r="T32" s="138">
        <f t="shared" si="5"/>
        <v>316.73890579116073</v>
      </c>
      <c r="U32" s="138">
        <f t="shared" si="6"/>
        <v>371.07063664899454</v>
      </c>
      <c r="V32" s="9"/>
      <c r="W32" s="9"/>
      <c r="AB32" s="19">
        <f>VLOOKUP($Q32,'2019_LMD'!$A$2:$F$75,COLUMNS('2019_LMD'!$A$2:C$2),)/1000</f>
        <v>0.13223645383427671</v>
      </c>
      <c r="AC32" s="19">
        <f>VLOOKUP($Q32,'2019_LMD'!$A$2:$F$75,COLUMNS('2019_LMD'!$A$2:D$2),)/1000</f>
        <v>0.20999002003073189</v>
      </c>
      <c r="AD32" s="19">
        <f>VLOOKUP($Q32,'2019_LMD'!$A$2:$F$75,COLUMNS('2019_LMD'!$A$2:E$2),)/1000</f>
        <v>0.31673890579116071</v>
      </c>
      <c r="AE32" s="19">
        <f>VLOOKUP($Q32,'2019_LMD'!$A$2:$F$75,COLUMNS('2019_LMD'!$A$2:F$2),)/1000</f>
        <v>0.37107063664899453</v>
      </c>
      <c r="AG32" s="57"/>
      <c r="AH32" s="142" t="s">
        <v>355</v>
      </c>
      <c r="AI32" s="142">
        <v>94320.476795096401</v>
      </c>
      <c r="AJ32" s="141">
        <v>164052.54152049191</v>
      </c>
      <c r="AK32" s="141">
        <v>209304.6058075295</v>
      </c>
      <c r="AL32" s="141">
        <v>387399.57215812104</v>
      </c>
      <c r="AN32" s="138">
        <f t="shared" si="7"/>
        <v>1.0954584388062001</v>
      </c>
      <c r="AO32" s="138">
        <f t="shared" si="8"/>
        <v>1.632526115265754</v>
      </c>
      <c r="AP32" s="138">
        <f t="shared" si="9"/>
        <v>1.2909908484128398</v>
      </c>
      <c r="AQ32" s="138">
        <f t="shared" si="10"/>
        <v>2.4507779752292111</v>
      </c>
    </row>
    <row r="33" spans="6:43" x14ac:dyDescent="0.25">
      <c r="F33" t="str">
        <f>Sets!E31</f>
        <v>adair</v>
      </c>
      <c r="L33" s="9"/>
      <c r="Q33" t="str">
        <f t="shared" si="0"/>
        <v>adair</v>
      </c>
      <c r="R33" s="138">
        <f t="shared" si="3"/>
        <v>48.094466643923973</v>
      </c>
      <c r="S33" s="138">
        <f t="shared" si="4"/>
        <v>56.958412504236037</v>
      </c>
      <c r="T33" s="138">
        <f t="shared" si="5"/>
        <v>150.25445881009114</v>
      </c>
      <c r="U33" s="138">
        <f t="shared" si="6"/>
        <v>231.19796298875315</v>
      </c>
      <c r="V33" s="9"/>
      <c r="W33" s="9"/>
      <c r="AB33" s="19">
        <f>VLOOKUP($Q33,'2019_LMD'!$A$2:$F$75,COLUMNS('2019_LMD'!$A$2:C$2),)/1000</f>
        <v>4.8094466643923972E-2</v>
      </c>
      <c r="AC33" s="19">
        <f>VLOOKUP($Q33,'2019_LMD'!$A$2:$F$75,COLUMNS('2019_LMD'!$A$2:D$2),)/1000</f>
        <v>5.6958412504236035E-2</v>
      </c>
      <c r="AD33" s="19">
        <f>VLOOKUP($Q33,'2019_LMD'!$A$2:$F$75,COLUMNS('2019_LMD'!$A$2:E$2),)/1000</f>
        <v>0.15025445881009114</v>
      </c>
      <c r="AE33" s="19">
        <f>VLOOKUP($Q33,'2019_LMD'!$A$2:$F$75,COLUMNS('2019_LMD'!$A$2:F$2),)/1000</f>
        <v>0.23119796298875314</v>
      </c>
      <c r="AG33" s="57"/>
      <c r="AH33" s="142" t="s">
        <v>356</v>
      </c>
      <c r="AI33" s="142">
        <v>81475.533666623378</v>
      </c>
      <c r="AJ33" s="141">
        <v>153591.58471203633</v>
      </c>
      <c r="AK33" s="141">
        <v>183185.99997174085</v>
      </c>
      <c r="AL33" s="141">
        <v>261362.44471843066</v>
      </c>
      <c r="AN33" s="138">
        <f t="shared" si="7"/>
        <v>1.2681618346949188</v>
      </c>
      <c r="AO33" s="138">
        <f t="shared" si="8"/>
        <v>1.743715704281906</v>
      </c>
      <c r="AP33" s="138">
        <f t="shared" si="9"/>
        <v>1.4750599427350424</v>
      </c>
      <c r="AQ33" s="138">
        <f t="shared" si="10"/>
        <v>3.6326195987383607</v>
      </c>
    </row>
    <row r="34" spans="6:43" x14ac:dyDescent="0.25">
      <c r="F34" t="str">
        <f>Sets!E32</f>
        <v>agrai</v>
      </c>
      <c r="L34" s="9"/>
      <c r="Q34" t="str">
        <f t="shared" si="0"/>
        <v>agrai</v>
      </c>
      <c r="R34" s="138">
        <f t="shared" si="3"/>
        <v>223.09876670107604</v>
      </c>
      <c r="S34" s="138">
        <f t="shared" si="4"/>
        <v>75.648098060837697</v>
      </c>
      <c r="T34" s="138">
        <f t="shared" si="5"/>
        <v>164.91060024010559</v>
      </c>
      <c r="U34" s="138">
        <f t="shared" si="6"/>
        <v>440.57912286043336</v>
      </c>
      <c r="V34" s="9"/>
      <c r="W34" s="9"/>
      <c r="AB34" s="19">
        <f>VLOOKUP($Q34,'2019_LMD'!$A$2:$F$75,COLUMNS('2019_LMD'!$A$2:C$2),)/1000</f>
        <v>0.22309876670107603</v>
      </c>
      <c r="AC34" s="19">
        <f>VLOOKUP($Q34,'2019_LMD'!$A$2:$F$75,COLUMNS('2019_LMD'!$A$2:D$2),)/1000</f>
        <v>7.5648098060837693E-2</v>
      </c>
      <c r="AD34" s="19">
        <f>VLOOKUP($Q34,'2019_LMD'!$A$2:$F$75,COLUMNS('2019_LMD'!$A$2:E$2),)/1000</f>
        <v>0.16491060024010559</v>
      </c>
      <c r="AE34" s="19">
        <f>VLOOKUP($Q34,'2019_LMD'!$A$2:$F$75,COLUMNS('2019_LMD'!$A$2:F$2),)/1000</f>
        <v>0.44057912286043338</v>
      </c>
      <c r="AG34" s="57"/>
      <c r="AH34" s="142" t="s">
        <v>357</v>
      </c>
      <c r="AI34" s="142">
        <v>81475.533666623378</v>
      </c>
      <c r="AJ34" s="141">
        <v>153591.58471203633</v>
      </c>
      <c r="AK34" s="141">
        <v>183185.99997174085</v>
      </c>
      <c r="AL34" s="141">
        <v>261362.44471843066</v>
      </c>
      <c r="AN34" s="138">
        <f t="shared" si="7"/>
        <v>1.2681618346949188</v>
      </c>
      <c r="AO34" s="138">
        <f t="shared" si="8"/>
        <v>1.743715704281906</v>
      </c>
      <c r="AP34" s="138">
        <f t="shared" si="9"/>
        <v>1.4750599427350424</v>
      </c>
      <c r="AQ34" s="138">
        <f t="shared" si="10"/>
        <v>3.6326195987383607</v>
      </c>
    </row>
    <row r="35" spans="6:43" x14ac:dyDescent="0.25">
      <c r="F35" t="str">
        <f>Sets!E33</f>
        <v>astar</v>
      </c>
      <c r="L35" s="9"/>
      <c r="Q35" t="str">
        <f t="shared" si="0"/>
        <v>astar</v>
      </c>
      <c r="R35" s="138">
        <f t="shared" si="3"/>
        <v>132.23645383427672</v>
      </c>
      <c r="S35" s="138">
        <f t="shared" si="4"/>
        <v>209.9900200307319</v>
      </c>
      <c r="T35" s="138">
        <f t="shared" si="5"/>
        <v>316.73890579116073</v>
      </c>
      <c r="U35" s="138">
        <f t="shared" si="6"/>
        <v>371.07063664899454</v>
      </c>
      <c r="V35" s="9"/>
      <c r="W35" s="9"/>
      <c r="AB35" s="19">
        <f>VLOOKUP($Q35,'2019_LMD'!$A$2:$F$75,COLUMNS('2019_LMD'!$A$2:C$2),)/1000</f>
        <v>0.13223645383427671</v>
      </c>
      <c r="AC35" s="19">
        <f>VLOOKUP($Q35,'2019_LMD'!$A$2:$F$75,COLUMNS('2019_LMD'!$A$2:D$2),)/1000</f>
        <v>0.20999002003073189</v>
      </c>
      <c r="AD35" s="19">
        <f>VLOOKUP($Q35,'2019_LMD'!$A$2:$F$75,COLUMNS('2019_LMD'!$A$2:E$2),)/1000</f>
        <v>0.31673890579116071</v>
      </c>
      <c r="AE35" s="19">
        <f>VLOOKUP($Q35,'2019_LMD'!$A$2:$F$75,COLUMNS('2019_LMD'!$A$2:F$2),)/1000</f>
        <v>0.37107063664899453</v>
      </c>
      <c r="AG35" s="57"/>
      <c r="AH35" s="142" t="s">
        <v>358</v>
      </c>
      <c r="AI35" s="142">
        <v>37907.765101258432</v>
      </c>
      <c r="AJ35" s="141">
        <v>43778.992597686287</v>
      </c>
      <c r="AK35" s="141">
        <v>82310.231491887811</v>
      </c>
      <c r="AL35" s="141">
        <v>114592.92352094807</v>
      </c>
      <c r="AN35" s="138"/>
      <c r="AO35" s="138"/>
      <c r="AP35" s="138"/>
      <c r="AQ35" s="138"/>
    </row>
    <row r="36" spans="6:43" x14ac:dyDescent="0.25">
      <c r="F36" t="str">
        <f>Sets!E34</f>
        <v>afeed</v>
      </c>
      <c r="L36" s="9"/>
      <c r="Q36" t="str">
        <f t="shared" si="0"/>
        <v>afeed</v>
      </c>
      <c r="R36" s="138">
        <f t="shared" si="3"/>
        <v>132.23645383427672</v>
      </c>
      <c r="S36" s="138">
        <f t="shared" si="4"/>
        <v>209.9900200307319</v>
      </c>
      <c r="T36" s="138">
        <f t="shared" si="5"/>
        <v>316.73890579116073</v>
      </c>
      <c r="U36" s="138">
        <f t="shared" si="6"/>
        <v>371.07063664899454</v>
      </c>
      <c r="V36" s="9"/>
      <c r="W36" s="9"/>
      <c r="AB36" s="19">
        <f>VLOOKUP($Q36,'2019_LMD'!$A$2:$F$75,COLUMNS('2019_LMD'!$A$2:C$2),)/1000</f>
        <v>0.13223645383427671</v>
      </c>
      <c r="AC36" s="19">
        <f>VLOOKUP($Q36,'2019_LMD'!$A$2:$F$75,COLUMNS('2019_LMD'!$A$2:D$2),)/1000</f>
        <v>0.20999002003073189</v>
      </c>
      <c r="AD36" s="19">
        <f>VLOOKUP($Q36,'2019_LMD'!$A$2:$F$75,COLUMNS('2019_LMD'!$A$2:E$2),)/1000</f>
        <v>0.31673890579116071</v>
      </c>
      <c r="AE36" s="19">
        <f>VLOOKUP($Q36,'2019_LMD'!$A$2:$F$75,COLUMNS('2019_LMD'!$A$2:F$2),)/1000</f>
        <v>0.37107063664899453</v>
      </c>
      <c r="AG36" s="57"/>
      <c r="AH36" s="142" t="s">
        <v>13</v>
      </c>
      <c r="AI36" s="142">
        <v>37907.765101258432</v>
      </c>
      <c r="AJ36" s="141">
        <v>43778.992597686287</v>
      </c>
      <c r="AK36" s="141">
        <v>82310.231491887811</v>
      </c>
      <c r="AL36" s="141">
        <v>114592.92352094807</v>
      </c>
      <c r="AN36" s="138">
        <f t="shared" si="7"/>
        <v>1.0429702655039461</v>
      </c>
      <c r="AO36" s="138">
        <f t="shared" si="8"/>
        <v>1.1446031497266862</v>
      </c>
      <c r="AP36" s="138">
        <f t="shared" si="9"/>
        <v>1.7449983861423974</v>
      </c>
      <c r="AQ36" s="138">
        <f t="shared" si="10"/>
        <v>1.4398678531172322</v>
      </c>
    </row>
    <row r="37" spans="6:43" x14ac:dyDescent="0.25">
      <c r="F37" t="str">
        <f>Sets!E35</f>
        <v>abake</v>
      </c>
      <c r="L37" s="9"/>
      <c r="Q37" t="str">
        <f t="shared" si="0"/>
        <v>abake</v>
      </c>
      <c r="R37" s="138">
        <f t="shared" si="3"/>
        <v>132.23645383427672</v>
      </c>
      <c r="S37" s="138">
        <f t="shared" si="4"/>
        <v>209.9900200307319</v>
      </c>
      <c r="T37" s="138">
        <f t="shared" si="5"/>
        <v>316.73890579116073</v>
      </c>
      <c r="U37" s="138">
        <f t="shared" si="6"/>
        <v>371.07063664899454</v>
      </c>
      <c r="V37" s="9"/>
      <c r="W37" s="9"/>
      <c r="AB37" s="19">
        <f>VLOOKUP($Q37,'2019_LMD'!$A$2:$F$75,COLUMNS('2019_LMD'!$A$2:C$2),)/1000</f>
        <v>0.13223645383427671</v>
      </c>
      <c r="AC37" s="19">
        <f>VLOOKUP($Q37,'2019_LMD'!$A$2:$F$75,COLUMNS('2019_LMD'!$A$2:D$2),)/1000</f>
        <v>0.20999002003073189</v>
      </c>
      <c r="AD37" s="19">
        <f>VLOOKUP($Q37,'2019_LMD'!$A$2:$F$75,COLUMNS('2019_LMD'!$A$2:E$2),)/1000</f>
        <v>0.31673890579116071</v>
      </c>
      <c r="AE37" s="19">
        <f>VLOOKUP($Q37,'2019_LMD'!$A$2:$F$75,COLUMNS('2019_LMD'!$A$2:F$2),)/1000</f>
        <v>0.37107063664899453</v>
      </c>
      <c r="AG37" s="57"/>
      <c r="AH37" s="142" t="s">
        <v>359</v>
      </c>
      <c r="AI37" s="142">
        <v>43570.814994396416</v>
      </c>
      <c r="AJ37" s="141">
        <v>114252.71629799789</v>
      </c>
      <c r="AK37" s="141">
        <v>120852.43227242175</v>
      </c>
      <c r="AL37" s="141">
        <v>318858.86483238963</v>
      </c>
      <c r="AN37" s="138">
        <f t="shared" si="7"/>
        <v>2.1579767212670835</v>
      </c>
      <c r="AO37" s="138">
        <f t="shared" si="8"/>
        <v>1.3112791505884558</v>
      </c>
      <c r="AP37" s="138">
        <f t="shared" si="9"/>
        <v>1.7085168090600058</v>
      </c>
      <c r="AQ37" s="138">
        <f t="shared" si="10"/>
        <v>1.7381162002628734</v>
      </c>
    </row>
    <row r="38" spans="6:43" x14ac:dyDescent="0.25">
      <c r="F38" t="str">
        <f>Sets!E36</f>
        <v>asuga</v>
      </c>
      <c r="L38" s="9"/>
      <c r="Q38" t="str">
        <f t="shared" si="0"/>
        <v>asuga</v>
      </c>
      <c r="R38" s="138">
        <f t="shared" si="3"/>
        <v>132.23645383427672</v>
      </c>
      <c r="S38" s="138">
        <f t="shared" si="4"/>
        <v>209.9900200307319</v>
      </c>
      <c r="T38" s="138">
        <f t="shared" si="5"/>
        <v>316.73890579116073</v>
      </c>
      <c r="U38" s="138">
        <f t="shared" si="6"/>
        <v>371.07063664899454</v>
      </c>
      <c r="V38" s="9"/>
      <c r="W38" s="9"/>
      <c r="AB38" s="19">
        <f>VLOOKUP($Q38,'2019_LMD'!$A$2:$F$75,COLUMNS('2019_LMD'!$A$2:C$2),)/1000</f>
        <v>0.13223645383427671</v>
      </c>
      <c r="AC38" s="19">
        <f>VLOOKUP($Q38,'2019_LMD'!$A$2:$F$75,COLUMNS('2019_LMD'!$A$2:D$2),)/1000</f>
        <v>0.20999002003073189</v>
      </c>
      <c r="AD38" s="19">
        <f>VLOOKUP($Q38,'2019_LMD'!$A$2:$F$75,COLUMNS('2019_LMD'!$A$2:E$2),)/1000</f>
        <v>0.31673890579116071</v>
      </c>
      <c r="AE38" s="19">
        <f>VLOOKUP($Q38,'2019_LMD'!$A$2:$F$75,COLUMNS('2019_LMD'!$A$2:F$2),)/1000</f>
        <v>0.37107063664899453</v>
      </c>
      <c r="AG38" s="57"/>
      <c r="AH38" s="142" t="s">
        <v>360</v>
      </c>
      <c r="AI38" s="142">
        <v>43570.814994396416</v>
      </c>
      <c r="AJ38" s="141">
        <v>114252.71629799789</v>
      </c>
      <c r="AK38" s="141">
        <v>120852.43227242175</v>
      </c>
      <c r="AL38" s="141">
        <v>318858.86483238963</v>
      </c>
      <c r="AN38" s="138">
        <f t="shared" si="7"/>
        <v>2.1579767212670835</v>
      </c>
      <c r="AO38" s="138">
        <f t="shared" si="8"/>
        <v>1.3112791505884558</v>
      </c>
      <c r="AP38" s="138">
        <f t="shared" si="9"/>
        <v>1.7085168090600058</v>
      </c>
      <c r="AQ38" s="138">
        <f t="shared" si="10"/>
        <v>1.7381162002628734</v>
      </c>
    </row>
    <row r="39" spans="6:43" x14ac:dyDescent="0.25">
      <c r="F39" t="str">
        <f>Sets!E37</f>
        <v>aconf</v>
      </c>
      <c r="L39" s="9"/>
      <c r="Q39" t="str">
        <f t="shared" si="0"/>
        <v>aconf</v>
      </c>
      <c r="R39" s="138">
        <f t="shared" si="3"/>
        <v>132.23645383427672</v>
      </c>
      <c r="S39" s="138">
        <f t="shared" si="4"/>
        <v>209.9900200307319</v>
      </c>
      <c r="T39" s="138">
        <f t="shared" si="5"/>
        <v>316.73890579116073</v>
      </c>
      <c r="U39" s="138">
        <f t="shared" si="6"/>
        <v>371.07063664899454</v>
      </c>
      <c r="V39" s="9"/>
      <c r="W39" s="9"/>
      <c r="AB39" s="19">
        <f>VLOOKUP($Q39,'2019_LMD'!$A$2:$F$75,COLUMNS('2019_LMD'!$A$2:C$2),)/1000</f>
        <v>0.13223645383427671</v>
      </c>
      <c r="AC39" s="19">
        <f>VLOOKUP($Q39,'2019_LMD'!$A$2:$F$75,COLUMNS('2019_LMD'!$A$2:D$2),)/1000</f>
        <v>0.20999002003073189</v>
      </c>
      <c r="AD39" s="19">
        <f>VLOOKUP($Q39,'2019_LMD'!$A$2:$F$75,COLUMNS('2019_LMD'!$A$2:E$2),)/1000</f>
        <v>0.31673890579116071</v>
      </c>
      <c r="AE39" s="19">
        <f>VLOOKUP($Q39,'2019_LMD'!$A$2:$F$75,COLUMNS('2019_LMD'!$A$2:F$2),)/1000</f>
        <v>0.37107063664899453</v>
      </c>
      <c r="AG39" s="57"/>
      <c r="AH39" s="142" t="s">
        <v>361</v>
      </c>
      <c r="AI39" s="142">
        <v>62044.086679719941</v>
      </c>
      <c r="AJ39" s="141">
        <v>86270.361037139373</v>
      </c>
      <c r="AK39" s="141">
        <v>107252.36323093032</v>
      </c>
      <c r="AL39" s="141">
        <v>165871.56382546763</v>
      </c>
      <c r="AN39" s="138">
        <f t="shared" si="7"/>
        <v>1.5154515041846157</v>
      </c>
      <c r="AO39" s="138">
        <f t="shared" si="8"/>
        <v>1.7366011104922376</v>
      </c>
      <c r="AP39" s="138">
        <f t="shared" si="9"/>
        <v>1.9251642176745298</v>
      </c>
      <c r="AQ39" s="138">
        <f t="shared" si="10"/>
        <v>3.3412222431673562</v>
      </c>
    </row>
    <row r="40" spans="6:43" x14ac:dyDescent="0.25">
      <c r="F40" t="str">
        <f>Sets!E38</f>
        <v>apast</v>
      </c>
      <c r="L40" s="9"/>
      <c r="Q40" t="str">
        <f t="shared" si="0"/>
        <v>apast</v>
      </c>
      <c r="R40" s="138">
        <f t="shared" si="3"/>
        <v>132.23645383427672</v>
      </c>
      <c r="S40" s="138">
        <f t="shared" si="4"/>
        <v>209.9900200307319</v>
      </c>
      <c r="T40" s="138">
        <f t="shared" si="5"/>
        <v>316.73890579116073</v>
      </c>
      <c r="U40" s="138">
        <f t="shared" si="6"/>
        <v>371.07063664899454</v>
      </c>
      <c r="V40" s="9"/>
      <c r="W40" s="9"/>
      <c r="AB40" s="19">
        <f>VLOOKUP($Q40,'2019_LMD'!$A$2:$F$75,COLUMNS('2019_LMD'!$A$2:C$2),)/1000</f>
        <v>0.13223645383427671</v>
      </c>
      <c r="AC40" s="19">
        <f>VLOOKUP($Q40,'2019_LMD'!$A$2:$F$75,COLUMNS('2019_LMD'!$A$2:D$2),)/1000</f>
        <v>0.20999002003073189</v>
      </c>
      <c r="AD40" s="19">
        <f>VLOOKUP($Q40,'2019_LMD'!$A$2:$F$75,COLUMNS('2019_LMD'!$A$2:E$2),)/1000</f>
        <v>0.31673890579116071</v>
      </c>
      <c r="AE40" s="19">
        <f>VLOOKUP($Q40,'2019_LMD'!$A$2:$F$75,COLUMNS('2019_LMD'!$A$2:F$2),)/1000</f>
        <v>0.37107063664899453</v>
      </c>
      <c r="AG40" s="57"/>
      <c r="AH40" s="142" t="s">
        <v>14</v>
      </c>
      <c r="AI40" s="142">
        <v>54553.765514644234</v>
      </c>
      <c r="AJ40" s="141">
        <v>85058.760262364784</v>
      </c>
      <c r="AK40" s="141">
        <v>103801.71962741736</v>
      </c>
      <c r="AL40" s="141">
        <v>215655.36720143675</v>
      </c>
      <c r="AN40" s="138">
        <f t="shared" si="7"/>
        <v>4.6507549267424713</v>
      </c>
      <c r="AO40" s="138">
        <f t="shared" si="8"/>
        <v>3.7482324527540976</v>
      </c>
      <c r="AP40" s="138">
        <f t="shared" si="9"/>
        <v>3.2655718049971245</v>
      </c>
      <c r="AQ40" s="138">
        <f t="shared" si="10"/>
        <v>3.0191507142905096</v>
      </c>
    </row>
    <row r="41" spans="6:43" x14ac:dyDescent="0.25">
      <c r="F41" t="str">
        <f>Sets!E39</f>
        <v>aofoo</v>
      </c>
      <c r="L41" s="9"/>
      <c r="Q41" t="str">
        <f t="shared" si="0"/>
        <v>aofoo</v>
      </c>
      <c r="R41" s="138">
        <f t="shared" si="3"/>
        <v>132.23645383427672</v>
      </c>
      <c r="S41" s="138">
        <f t="shared" si="4"/>
        <v>209.9900200307319</v>
      </c>
      <c r="T41" s="138">
        <f t="shared" si="5"/>
        <v>316.73890579116073</v>
      </c>
      <c r="U41" s="138">
        <f t="shared" si="6"/>
        <v>371.07063664899454</v>
      </c>
      <c r="V41" s="9"/>
      <c r="W41" s="9"/>
      <c r="AB41" s="19">
        <f>VLOOKUP($Q41,'2019_LMD'!$A$2:$F$75,COLUMNS('2019_LMD'!$A$2:C$2),)/1000</f>
        <v>0.13223645383427671</v>
      </c>
      <c r="AC41" s="19">
        <f>VLOOKUP($Q41,'2019_LMD'!$A$2:$F$75,COLUMNS('2019_LMD'!$A$2:D$2),)/1000</f>
        <v>0.20999002003073189</v>
      </c>
      <c r="AD41" s="19">
        <f>VLOOKUP($Q41,'2019_LMD'!$A$2:$F$75,COLUMNS('2019_LMD'!$A$2:E$2),)/1000</f>
        <v>0.31673890579116071</v>
      </c>
      <c r="AE41" s="19">
        <f>VLOOKUP($Q41,'2019_LMD'!$A$2:$F$75,COLUMNS('2019_LMD'!$A$2:F$2),)/1000</f>
        <v>0.37107063664899453</v>
      </c>
      <c r="AG41" s="57"/>
      <c r="AH41" s="142" t="s">
        <v>1351</v>
      </c>
      <c r="AI41" s="142">
        <v>76375.271720501929</v>
      </c>
      <c r="AJ41" s="141">
        <v>119082.26436731069</v>
      </c>
      <c r="AK41" s="141">
        <v>145322.4074783843</v>
      </c>
      <c r="AL41" s="141">
        <v>301917.51408201142</v>
      </c>
      <c r="AN41" s="138">
        <f t="shared" si="7"/>
        <v>0.73880721374962843</v>
      </c>
      <c r="AO41" s="138">
        <f t="shared" si="8"/>
        <v>1.7268417837820607</v>
      </c>
      <c r="AP41" s="138">
        <f t="shared" si="9"/>
        <v>1.8548127465027395</v>
      </c>
      <c r="AQ41" s="138">
        <f t="shared" si="10"/>
        <v>1.7089168303753419</v>
      </c>
    </row>
    <row r="42" spans="6:43" x14ac:dyDescent="0.25">
      <c r="F42" t="str">
        <f>Sets!E40</f>
        <v>abevt</v>
      </c>
      <c r="L42" s="9"/>
      <c r="Q42" t="str">
        <f t="shared" si="0"/>
        <v>abevt</v>
      </c>
      <c r="R42" s="138">
        <f t="shared" si="3"/>
        <v>103.78231194716788</v>
      </c>
      <c r="S42" s="138">
        <f t="shared" si="4"/>
        <v>122.90968477299654</v>
      </c>
      <c r="T42" s="138">
        <f t="shared" si="5"/>
        <v>324.23179221703271</v>
      </c>
      <c r="U42" s="138">
        <f t="shared" si="6"/>
        <v>498.89853845546025</v>
      </c>
      <c r="V42" s="9"/>
      <c r="W42" s="9"/>
      <c r="AB42" s="19">
        <f>VLOOKUP($Q42,'2019_LMD'!$A$2:$F$75,COLUMNS('2019_LMD'!$A$2:C$2),)/1000</f>
        <v>0.10378231194716789</v>
      </c>
      <c r="AC42" s="19">
        <f>VLOOKUP($Q42,'2019_LMD'!$A$2:$F$75,COLUMNS('2019_LMD'!$A$2:D$2),)/1000</f>
        <v>0.12290968477299655</v>
      </c>
      <c r="AD42" s="19">
        <f>VLOOKUP($Q42,'2019_LMD'!$A$2:$F$75,COLUMNS('2019_LMD'!$A$2:E$2),)/1000</f>
        <v>0.32423179221703269</v>
      </c>
      <c r="AE42" s="19">
        <f>VLOOKUP($Q42,'2019_LMD'!$A$2:$F$75,COLUMNS('2019_LMD'!$A$2:F$2),)/1000</f>
        <v>0.49889853845546023</v>
      </c>
      <c r="AG42" s="57"/>
      <c r="AH42" s="142" t="s">
        <v>1350</v>
      </c>
      <c r="AI42" s="142">
        <v>76375.271720501929</v>
      </c>
      <c r="AJ42" s="141">
        <v>119082.26436731069</v>
      </c>
      <c r="AK42" s="141">
        <v>145322.4074783843</v>
      </c>
      <c r="AL42" s="141">
        <v>301917.51408201142</v>
      </c>
      <c r="AN42" s="138">
        <f t="shared" si="7"/>
        <v>0.73880721374962843</v>
      </c>
      <c r="AO42" s="138">
        <f t="shared" si="8"/>
        <v>1.7268417837820607</v>
      </c>
      <c r="AP42" s="138">
        <f t="shared" si="9"/>
        <v>1.8548127465027395</v>
      </c>
      <c r="AQ42" s="138">
        <f t="shared" si="10"/>
        <v>1.7089168303753419</v>
      </c>
    </row>
    <row r="43" spans="6:43" x14ac:dyDescent="0.25">
      <c r="F43" t="str">
        <f>Sets!E41</f>
        <v>atext</v>
      </c>
      <c r="L43" s="9"/>
      <c r="Q43" t="str">
        <f t="shared" si="0"/>
        <v>atext</v>
      </c>
      <c r="R43" s="138">
        <f t="shared" si="3"/>
        <v>16.736140918288012</v>
      </c>
      <c r="S43" s="138">
        <f t="shared" si="4"/>
        <v>32.920571380518062</v>
      </c>
      <c r="T43" s="138">
        <f t="shared" si="5"/>
        <v>67.774726290167109</v>
      </c>
      <c r="U43" s="138">
        <f t="shared" si="6"/>
        <v>695.99523710610788</v>
      </c>
      <c r="V43" s="9"/>
      <c r="W43" s="9"/>
      <c r="AB43" s="19">
        <f>VLOOKUP($Q43,'2019_LMD'!$A$2:$F$75,COLUMNS('2019_LMD'!$A$2:C$2),)/1000</f>
        <v>1.6736140918288012E-2</v>
      </c>
      <c r="AC43" s="19">
        <f>VLOOKUP($Q43,'2019_LMD'!$A$2:$F$75,COLUMNS('2019_LMD'!$A$2:D$2),)/1000</f>
        <v>3.2920571380518064E-2</v>
      </c>
      <c r="AD43" s="19">
        <f>VLOOKUP($Q43,'2019_LMD'!$A$2:$F$75,COLUMNS('2019_LMD'!$A$2:E$2),)/1000</f>
        <v>6.7774726290167106E-2</v>
      </c>
      <c r="AE43" s="19">
        <f>VLOOKUP($Q43,'2019_LMD'!$A$2:$F$75,COLUMNS('2019_LMD'!$A$2:F$2),)/1000</f>
        <v>0.69599523710610789</v>
      </c>
      <c r="AG43" s="57"/>
      <c r="AH43" s="142" t="s">
        <v>362</v>
      </c>
      <c r="AI43" s="142">
        <v>76375.271720501929</v>
      </c>
      <c r="AJ43" s="141">
        <v>119082.26436731069</v>
      </c>
      <c r="AK43" s="141">
        <v>145322.4074783843</v>
      </c>
      <c r="AL43" s="141">
        <v>301917.51408201142</v>
      </c>
      <c r="AN43" s="138">
        <f t="shared" si="7"/>
        <v>0.73880721374962843</v>
      </c>
      <c r="AO43" s="138">
        <f t="shared" si="8"/>
        <v>1.7268417837820607</v>
      </c>
      <c r="AP43" s="138">
        <f t="shared" si="9"/>
        <v>1.8548127465027395</v>
      </c>
      <c r="AQ43" s="138">
        <f t="shared" si="10"/>
        <v>1.7089168303753419</v>
      </c>
    </row>
    <row r="44" spans="6:43" x14ac:dyDescent="0.25">
      <c r="F44" t="str">
        <f>Sets!E42</f>
        <v>aclth</v>
      </c>
      <c r="L44" s="9"/>
      <c r="Q44" t="str">
        <f t="shared" si="0"/>
        <v>aclth</v>
      </c>
      <c r="R44" s="138">
        <f t="shared" si="3"/>
        <v>16.736140918288012</v>
      </c>
      <c r="S44" s="138">
        <f t="shared" si="4"/>
        <v>32.920571380518062</v>
      </c>
      <c r="T44" s="138">
        <f t="shared" si="5"/>
        <v>67.774726290167109</v>
      </c>
      <c r="U44" s="138">
        <f t="shared" si="6"/>
        <v>695.99523710610788</v>
      </c>
      <c r="V44" s="9"/>
      <c r="W44" s="9"/>
      <c r="AB44" s="19">
        <f>VLOOKUP($Q44,'2019_LMD'!$A$2:$F$75,COLUMNS('2019_LMD'!$A$2:C$2),)/1000</f>
        <v>1.6736140918288012E-2</v>
      </c>
      <c r="AC44" s="19">
        <f>VLOOKUP($Q44,'2019_LMD'!$A$2:$F$75,COLUMNS('2019_LMD'!$A$2:D$2),)/1000</f>
        <v>3.2920571380518064E-2</v>
      </c>
      <c r="AD44" s="19">
        <f>VLOOKUP($Q44,'2019_LMD'!$A$2:$F$75,COLUMNS('2019_LMD'!$A$2:E$2),)/1000</f>
        <v>6.7774726290167106E-2</v>
      </c>
      <c r="AE44" s="19">
        <f>VLOOKUP($Q44,'2019_LMD'!$A$2:$F$75,COLUMNS('2019_LMD'!$A$2:F$2),)/1000</f>
        <v>0.69599523710610789</v>
      </c>
      <c r="AG44" s="57"/>
      <c r="AH44" s="142" t="s">
        <v>363</v>
      </c>
      <c r="AI44" s="142">
        <v>80889.832471664617</v>
      </c>
      <c r="AJ44" s="141">
        <v>366910.82193803898</v>
      </c>
      <c r="AK44" s="141">
        <v>691985.1081291117</v>
      </c>
      <c r="AL44" s="141">
        <v>921673.75849953422</v>
      </c>
      <c r="AN44" s="138">
        <f t="shared" si="7"/>
        <v>0.69757347709875439</v>
      </c>
      <c r="AO44" s="138">
        <f t="shared" si="8"/>
        <v>0.56045288806330162</v>
      </c>
      <c r="AP44" s="138">
        <f t="shared" si="9"/>
        <v>0.38952551229336557</v>
      </c>
      <c r="AQ44" s="138">
        <f t="shared" si="10"/>
        <v>0.55979886206133567</v>
      </c>
    </row>
    <row r="45" spans="6:43" x14ac:dyDescent="0.25">
      <c r="F45" t="str">
        <f>Sets!E43</f>
        <v>aleat</v>
      </c>
      <c r="L45" s="9"/>
      <c r="Q45" t="str">
        <f t="shared" si="0"/>
        <v>aleat</v>
      </c>
      <c r="R45" s="138">
        <f t="shared" si="3"/>
        <v>16.736140918288012</v>
      </c>
      <c r="S45" s="138">
        <f t="shared" si="4"/>
        <v>32.920571380518062</v>
      </c>
      <c r="T45" s="138">
        <f t="shared" si="5"/>
        <v>67.774726290167109</v>
      </c>
      <c r="U45" s="138">
        <f t="shared" si="6"/>
        <v>695.99523710610788</v>
      </c>
      <c r="V45" s="9"/>
      <c r="W45" s="9"/>
      <c r="AB45" s="19">
        <f>VLOOKUP($Q45,'2019_LMD'!$A$2:$F$75,COLUMNS('2019_LMD'!$A$2:C$2),)/1000</f>
        <v>1.6736140918288012E-2</v>
      </c>
      <c r="AC45" s="19">
        <f>VLOOKUP($Q45,'2019_LMD'!$A$2:$F$75,COLUMNS('2019_LMD'!$A$2:D$2),)/1000</f>
        <v>3.2920571380518064E-2</v>
      </c>
      <c r="AD45" s="19">
        <f>VLOOKUP($Q45,'2019_LMD'!$A$2:$F$75,COLUMNS('2019_LMD'!$A$2:E$2),)/1000</f>
        <v>6.7774726290167106E-2</v>
      </c>
      <c r="AE45" s="19">
        <f>VLOOKUP($Q45,'2019_LMD'!$A$2:$F$75,COLUMNS('2019_LMD'!$A$2:F$2),)/1000</f>
        <v>0.69599523710610789</v>
      </c>
      <c r="AG45" s="57"/>
      <c r="AH45" s="142" t="s">
        <v>15</v>
      </c>
      <c r="AI45" s="142">
        <v>40444.916235832308</v>
      </c>
      <c r="AJ45" s="141">
        <v>183455.41096901949</v>
      </c>
      <c r="AK45" s="141">
        <v>345992.55406455585</v>
      </c>
      <c r="AL45" s="141">
        <v>460836.87924976711</v>
      </c>
      <c r="AN45" s="138">
        <f t="shared" si="7"/>
        <v>1.3951469541975088</v>
      </c>
      <c r="AO45" s="138">
        <f t="shared" si="8"/>
        <v>1.1209057761266032</v>
      </c>
      <c r="AP45" s="138">
        <f t="shared" si="9"/>
        <v>0.77905102458673114</v>
      </c>
      <c r="AQ45" s="138">
        <f t="shared" si="10"/>
        <v>1.1195977241226713</v>
      </c>
    </row>
    <row r="46" spans="6:43" x14ac:dyDescent="0.25">
      <c r="F46" t="str">
        <f>Sets!E44</f>
        <v>afoot</v>
      </c>
      <c r="L46" s="9"/>
      <c r="Q46" t="str">
        <f t="shared" si="0"/>
        <v>afoot</v>
      </c>
      <c r="R46" s="138">
        <f t="shared" si="3"/>
        <v>16.736140918288012</v>
      </c>
      <c r="S46" s="138">
        <f t="shared" si="4"/>
        <v>32.920571380518062</v>
      </c>
      <c r="T46" s="138">
        <f t="shared" si="5"/>
        <v>67.774726290167109</v>
      </c>
      <c r="U46" s="138">
        <f t="shared" si="6"/>
        <v>695.99523710610788</v>
      </c>
      <c r="V46" s="9"/>
      <c r="W46" s="9"/>
      <c r="AB46" s="19">
        <f>VLOOKUP($Q46,'2019_LMD'!$A$2:$F$75,COLUMNS('2019_LMD'!$A$2:C$2),)/1000</f>
        <v>1.6736140918288012E-2</v>
      </c>
      <c r="AC46" s="19">
        <f>VLOOKUP($Q46,'2019_LMD'!$A$2:$F$75,COLUMNS('2019_LMD'!$A$2:D$2),)/1000</f>
        <v>3.2920571380518064E-2</v>
      </c>
      <c r="AD46" s="19">
        <f>VLOOKUP($Q46,'2019_LMD'!$A$2:$F$75,COLUMNS('2019_LMD'!$A$2:E$2),)/1000</f>
        <v>6.7774726290167106E-2</v>
      </c>
      <c r="AE46" s="19">
        <f>VLOOKUP($Q46,'2019_LMD'!$A$2:$F$75,COLUMNS('2019_LMD'!$A$2:F$2),)/1000</f>
        <v>0.69599523710610789</v>
      </c>
      <c r="AG46" s="57"/>
      <c r="AH46" s="142" t="s">
        <v>364</v>
      </c>
      <c r="AI46" s="142">
        <v>4044.4916235832311</v>
      </c>
      <c r="AJ46" s="141">
        <v>18345.54109690195</v>
      </c>
      <c r="AK46" s="141">
        <v>34599.255406455588</v>
      </c>
      <c r="AL46" s="141">
        <v>46083.687924976715</v>
      </c>
      <c r="AN46" s="138">
        <f t="shared" si="7"/>
        <v>13.951469541975088</v>
      </c>
      <c r="AO46" s="138">
        <f t="shared" si="8"/>
        <v>11.209057761266029</v>
      </c>
      <c r="AP46" s="138">
        <f t="shared" si="9"/>
        <v>7.7905102458673108</v>
      </c>
      <c r="AQ46" s="138">
        <f t="shared" si="10"/>
        <v>11.195977241226712</v>
      </c>
    </row>
    <row r="47" spans="6:43" x14ac:dyDescent="0.25">
      <c r="F47" t="str">
        <f>Sets!E45</f>
        <v>awood</v>
      </c>
      <c r="L47" s="9"/>
      <c r="Q47" t="str">
        <f t="shared" si="0"/>
        <v>awood</v>
      </c>
      <c r="R47" s="138">
        <f t="shared" si="3"/>
        <v>51.057397581584702</v>
      </c>
      <c r="S47" s="138">
        <f t="shared" si="4"/>
        <v>232.1229297043962</v>
      </c>
      <c r="T47" s="138">
        <f t="shared" si="5"/>
        <v>239.18791149334834</v>
      </c>
      <c r="U47" s="138">
        <f t="shared" si="6"/>
        <v>418.40507446992336</v>
      </c>
      <c r="V47" s="9"/>
      <c r="W47" s="9"/>
      <c r="AB47" s="19">
        <f>VLOOKUP($Q47,'2019_LMD'!$A$2:$F$75,COLUMNS('2019_LMD'!$A$2:C$2),)/1000</f>
        <v>5.1057397581584701E-2</v>
      </c>
      <c r="AC47" s="19">
        <f>VLOOKUP($Q47,'2019_LMD'!$A$2:$F$75,COLUMNS('2019_LMD'!$A$2:D$2),)/1000</f>
        <v>0.23212292970439619</v>
      </c>
      <c r="AD47" s="19">
        <f>VLOOKUP($Q47,'2019_LMD'!$A$2:$F$75,COLUMNS('2019_LMD'!$A$2:E$2),)/1000</f>
        <v>0.23918791149334834</v>
      </c>
      <c r="AE47" s="19">
        <f>VLOOKUP($Q47,'2019_LMD'!$A$2:$F$75,COLUMNS('2019_LMD'!$A$2:F$2),)/1000</f>
        <v>0.41840507446992337</v>
      </c>
      <c r="AG47" s="57"/>
      <c r="AH47" s="142" t="s">
        <v>365</v>
      </c>
      <c r="AI47" s="142">
        <v>50236.874072787701</v>
      </c>
      <c r="AJ47" s="141">
        <v>100762.54095183015</v>
      </c>
      <c r="AK47" s="141">
        <v>104615.52393322508</v>
      </c>
      <c r="AL47" s="141">
        <v>148690.42742799199</v>
      </c>
      <c r="AN47" s="138">
        <f t="shared" si="7"/>
        <v>0.9850318325835411</v>
      </c>
      <c r="AO47" s="138">
        <f t="shared" si="8"/>
        <v>1.0009990359214578</v>
      </c>
      <c r="AP47" s="138">
        <f t="shared" si="9"/>
        <v>0.91091923190430313</v>
      </c>
      <c r="AQ47" s="138">
        <f t="shared" si="10"/>
        <v>12.820639800542914</v>
      </c>
    </row>
    <row r="48" spans="6:43" x14ac:dyDescent="0.25">
      <c r="F48" t="str">
        <f>Sets!E46</f>
        <v>apapr</v>
      </c>
      <c r="L48" s="9"/>
      <c r="Q48" t="str">
        <f t="shared" si="0"/>
        <v>apapr</v>
      </c>
      <c r="R48" s="138">
        <f t="shared" si="3"/>
        <v>51.057397581584702</v>
      </c>
      <c r="S48" s="138">
        <f t="shared" si="4"/>
        <v>232.1229297043962</v>
      </c>
      <c r="T48" s="138">
        <f t="shared" si="5"/>
        <v>239.18791149334834</v>
      </c>
      <c r="U48" s="138">
        <f t="shared" si="6"/>
        <v>418.40507446992336</v>
      </c>
      <c r="V48" s="9"/>
      <c r="W48" s="9"/>
      <c r="AB48" s="19">
        <f>VLOOKUP($Q48,'2019_LMD'!$A$2:$F$75,COLUMNS('2019_LMD'!$A$2:C$2),)/1000</f>
        <v>5.1057397581584701E-2</v>
      </c>
      <c r="AC48" s="19">
        <f>VLOOKUP($Q48,'2019_LMD'!$A$2:$F$75,COLUMNS('2019_LMD'!$A$2:D$2),)/1000</f>
        <v>0.23212292970439619</v>
      </c>
      <c r="AD48" s="19">
        <f>VLOOKUP($Q48,'2019_LMD'!$A$2:$F$75,COLUMNS('2019_LMD'!$A$2:E$2),)/1000</f>
        <v>0.23918791149334834</v>
      </c>
      <c r="AE48" s="19">
        <f>VLOOKUP($Q48,'2019_LMD'!$A$2:$F$75,COLUMNS('2019_LMD'!$A$2:F$2),)/1000</f>
        <v>0.41840507446992337</v>
      </c>
      <c r="AG48" s="57"/>
      <c r="AH48" s="142" t="s">
        <v>16</v>
      </c>
      <c r="AI48" s="142">
        <v>50236.874072787701</v>
      </c>
      <c r="AJ48" s="141">
        <v>100762.54095183015</v>
      </c>
      <c r="AK48" s="141">
        <v>104615.52393322508</v>
      </c>
      <c r="AL48" s="141">
        <v>148690.42742799199</v>
      </c>
      <c r="AN48" s="138">
        <f t="shared" si="7"/>
        <v>0.9850318325835411</v>
      </c>
      <c r="AO48" s="138">
        <f t="shared" si="8"/>
        <v>1.0009990359214578</v>
      </c>
      <c r="AP48" s="138">
        <f t="shared" si="9"/>
        <v>0.91091923190430313</v>
      </c>
      <c r="AQ48" s="138">
        <f t="shared" si="10"/>
        <v>12.820639800542914</v>
      </c>
    </row>
    <row r="49" spans="6:43" x14ac:dyDescent="0.25">
      <c r="F49" t="str">
        <f>Sets!E47</f>
        <v>aprnt</v>
      </c>
      <c r="L49" s="9"/>
      <c r="Q49" t="str">
        <f t="shared" si="0"/>
        <v>aprnt</v>
      </c>
      <c r="R49" s="138">
        <f t="shared" si="3"/>
        <v>51.057397581584702</v>
      </c>
      <c r="S49" s="138">
        <f t="shared" si="4"/>
        <v>232.1229297043962</v>
      </c>
      <c r="T49" s="138">
        <f t="shared" si="5"/>
        <v>239.18791149334834</v>
      </c>
      <c r="U49" s="138">
        <f t="shared" si="6"/>
        <v>418.40507446992336</v>
      </c>
      <c r="V49" s="9"/>
      <c r="W49" s="9"/>
      <c r="AB49" s="19">
        <f>VLOOKUP($Q49,'2019_LMD'!$A$2:$F$75,COLUMNS('2019_LMD'!$A$2:C$2),)/1000</f>
        <v>5.1057397581584701E-2</v>
      </c>
      <c r="AC49" s="19">
        <f>VLOOKUP($Q49,'2019_LMD'!$A$2:$F$75,COLUMNS('2019_LMD'!$A$2:D$2),)/1000</f>
        <v>0.23212292970439619</v>
      </c>
      <c r="AD49" s="19">
        <f>VLOOKUP($Q49,'2019_LMD'!$A$2:$F$75,COLUMNS('2019_LMD'!$A$2:E$2),)/1000</f>
        <v>0.23918791149334834</v>
      </c>
      <c r="AE49" s="19">
        <f>VLOOKUP($Q49,'2019_LMD'!$A$2:$F$75,COLUMNS('2019_LMD'!$A$2:F$2),)/1000</f>
        <v>0.41840507446992337</v>
      </c>
      <c r="AG49" s="57"/>
      <c r="AH49" s="142" t="s">
        <v>17</v>
      </c>
      <c r="AI49" s="142">
        <v>109912.77298305844</v>
      </c>
      <c r="AJ49" s="141">
        <v>113804.26068004005</v>
      </c>
      <c r="AK49" s="141">
        <v>173963.64741552915</v>
      </c>
      <c r="AL49" s="141">
        <v>394909.12939267978</v>
      </c>
      <c r="AN49" s="138">
        <f t="shared" si="7"/>
        <v>1.1212729453231773</v>
      </c>
      <c r="AO49" s="138">
        <f t="shared" si="8"/>
        <v>2.8069985863773197</v>
      </c>
      <c r="AP49" s="138">
        <f t="shared" si="9"/>
        <v>1.8526827571002247</v>
      </c>
      <c r="AQ49" s="138">
        <f t="shared" si="10"/>
        <v>2.8676328526582737</v>
      </c>
    </row>
    <row r="50" spans="6:43" x14ac:dyDescent="0.25">
      <c r="F50" t="str">
        <f>Sets!E48</f>
        <v>apetr</v>
      </c>
      <c r="L50" s="9"/>
      <c r="Q50" t="str">
        <f t="shared" si="0"/>
        <v>apetr</v>
      </c>
      <c r="R50" s="138">
        <f t="shared" si="3"/>
        <v>55.134611518635239</v>
      </c>
      <c r="S50" s="138">
        <f t="shared" si="4"/>
        <v>142.91095663489091</v>
      </c>
      <c r="T50" s="138">
        <f t="shared" si="5"/>
        <v>144.18642534348484</v>
      </c>
      <c r="U50" s="138">
        <f t="shared" si="6"/>
        <v>506.62373412306459</v>
      </c>
      <c r="V50" s="9"/>
      <c r="W50" s="9"/>
      <c r="AB50" s="19">
        <f>VLOOKUP($Q50,'2019_LMD'!$A$2:$F$75,COLUMNS('2019_LMD'!$A$2:C$2),)/1000</f>
        <v>5.5134611518635239E-2</v>
      </c>
      <c r="AC50" s="19">
        <f>VLOOKUP($Q50,'2019_LMD'!$A$2:$F$75,COLUMNS('2019_LMD'!$A$2:D$2),)/1000</f>
        <v>0.1429109566348909</v>
      </c>
      <c r="AD50" s="19">
        <f>VLOOKUP($Q50,'2019_LMD'!$A$2:$F$75,COLUMNS('2019_LMD'!$A$2:E$2),)/1000</f>
        <v>0.14418642534348483</v>
      </c>
      <c r="AE50" s="19">
        <f>VLOOKUP($Q50,'2019_LMD'!$A$2:$F$75,COLUMNS('2019_LMD'!$A$2:F$2),)/1000</f>
        <v>0.50662373412306461</v>
      </c>
      <c r="AG50" s="58"/>
      <c r="AH50" s="143" t="s">
        <v>18</v>
      </c>
      <c r="AI50" s="143">
        <v>109912.77298305844</v>
      </c>
      <c r="AJ50" s="141">
        <v>113804.26068004005</v>
      </c>
      <c r="AK50" s="141">
        <v>173963.64741552915</v>
      </c>
      <c r="AL50" s="141">
        <v>394909.12939267978</v>
      </c>
      <c r="AN50" s="138">
        <f t="shared" si="7"/>
        <v>1.6961940289780608</v>
      </c>
      <c r="AO50" s="138">
        <f t="shared" si="8"/>
        <v>2.242539213946626</v>
      </c>
      <c r="AP50" s="138">
        <f t="shared" si="9"/>
        <v>1.1849469718716692</v>
      </c>
      <c r="AQ50" s="138">
        <f t="shared" si="10"/>
        <v>0.88177691845676287</v>
      </c>
    </row>
    <row r="51" spans="6:43" x14ac:dyDescent="0.25">
      <c r="F51" t="str">
        <f>Sets!E49</f>
        <v>ahydr</v>
      </c>
      <c r="L51" s="9"/>
      <c r="Q51" t="str">
        <f t="shared" si="0"/>
        <v>ahydr</v>
      </c>
      <c r="R51" s="138">
        <f t="shared" si="3"/>
        <v>103.32416225741272</v>
      </c>
      <c r="S51" s="138">
        <f t="shared" si="4"/>
        <v>267.82005830792247</v>
      </c>
      <c r="T51" s="138">
        <f t="shared" si="5"/>
        <v>270.21033062817753</v>
      </c>
      <c r="U51" s="138">
        <f t="shared" si="6"/>
        <v>949.4303390583425</v>
      </c>
      <c r="V51" s="9"/>
      <c r="W51" s="9"/>
      <c r="AB51" s="19">
        <f>VLOOKUP($Q51,'2019_LMD'!$A$2:$F$75,COLUMNS('2019_LMD'!$A$2:C$2),)/1000</f>
        <v>0.10332416225741273</v>
      </c>
      <c r="AC51" s="19">
        <f>VLOOKUP($Q51,'2019_LMD'!$A$2:$F$75,COLUMNS('2019_LMD'!$A$2:D$2),)/1000</f>
        <v>0.26782005830792249</v>
      </c>
      <c r="AD51" s="19">
        <f>VLOOKUP($Q51,'2019_LMD'!$A$2:$F$75,COLUMNS('2019_LMD'!$A$2:E$2),)/1000</f>
        <v>0.27021033062817751</v>
      </c>
      <c r="AE51" s="19">
        <f>VLOOKUP($Q51,'2019_LMD'!$A$2:$F$75,COLUMNS('2019_LMD'!$A$2:F$2),)/1000</f>
        <v>0.94943033905834251</v>
      </c>
      <c r="AG51" s="58"/>
      <c r="AH51" s="143" t="s">
        <v>19</v>
      </c>
      <c r="AI51" s="143">
        <v>109912.77298305844</v>
      </c>
      <c r="AJ51" s="141">
        <v>113804.26068004005</v>
      </c>
      <c r="AK51" s="141">
        <v>173963.64741552915</v>
      </c>
      <c r="AL51" s="141">
        <v>394909.12939267978</v>
      </c>
      <c r="AN51" s="138">
        <f t="shared" si="7"/>
        <v>0.18373334888161391</v>
      </c>
      <c r="AO51" s="138">
        <f t="shared" si="8"/>
        <v>0.33174452680255823</v>
      </c>
      <c r="AP51" s="138">
        <f t="shared" si="9"/>
        <v>0.41094904274926347</v>
      </c>
      <c r="AQ51" s="138">
        <f t="shared" si="10"/>
        <v>0.37544390956427254</v>
      </c>
    </row>
    <row r="52" spans="6:43" x14ac:dyDescent="0.25">
      <c r="F52" t="str">
        <f>Sets!E50</f>
        <v>aammo</v>
      </c>
      <c r="L52" s="9"/>
      <c r="Q52" t="str">
        <f t="shared" si="0"/>
        <v>aammo</v>
      </c>
      <c r="R52" s="138">
        <f t="shared" si="3"/>
        <v>103.32416225741272</v>
      </c>
      <c r="S52" s="138">
        <f t="shared" si="4"/>
        <v>267.82005830792247</v>
      </c>
      <c r="T52" s="138">
        <f t="shared" si="5"/>
        <v>270.21033062817753</v>
      </c>
      <c r="U52" s="138">
        <f t="shared" si="6"/>
        <v>949.4303390583425</v>
      </c>
      <c r="V52" s="9"/>
      <c r="W52" s="9"/>
      <c r="AB52" s="19">
        <f>AB53</f>
        <v>0.10332416225741273</v>
      </c>
      <c r="AC52" s="19">
        <f t="shared" ref="AC52:AE52" si="12">AC53</f>
        <v>0.26782005830792249</v>
      </c>
      <c r="AD52" s="19">
        <f t="shared" si="12"/>
        <v>0.27021033062817751</v>
      </c>
      <c r="AE52" s="19">
        <f t="shared" si="12"/>
        <v>0.94943033905834251</v>
      </c>
      <c r="AG52" s="57"/>
      <c r="AH52" s="142" t="s">
        <v>20</v>
      </c>
      <c r="AI52" s="142">
        <v>109912.77298305844</v>
      </c>
      <c r="AJ52" s="141">
        <v>113804.26068004005</v>
      </c>
      <c r="AK52" s="141">
        <v>173963.64741552915</v>
      </c>
      <c r="AL52" s="141">
        <v>394909.12939267978</v>
      </c>
      <c r="AN52" s="138">
        <f t="shared" si="7"/>
        <v>0.31011246589069563</v>
      </c>
      <c r="AO52" s="138">
        <f t="shared" si="8"/>
        <v>0.40938379416674769</v>
      </c>
      <c r="AP52" s="138">
        <f t="shared" si="9"/>
        <v>0.46786490823303273</v>
      </c>
      <c r="AQ52" s="138">
        <f t="shared" si="10"/>
        <v>0.4341187158405278</v>
      </c>
    </row>
    <row r="53" spans="6:43" x14ac:dyDescent="0.25">
      <c r="F53" t="str">
        <f>Sets!E51</f>
        <v>abchm</v>
      </c>
      <c r="L53" s="9"/>
      <c r="Q53" t="str">
        <f t="shared" si="0"/>
        <v>abchm</v>
      </c>
      <c r="R53" s="138">
        <f t="shared" si="3"/>
        <v>103.32416225741272</v>
      </c>
      <c r="S53" s="138">
        <f t="shared" si="4"/>
        <v>267.82005830792247</v>
      </c>
      <c r="T53" s="138">
        <f t="shared" si="5"/>
        <v>270.21033062817753</v>
      </c>
      <c r="U53" s="138">
        <f t="shared" si="6"/>
        <v>949.4303390583425</v>
      </c>
      <c r="V53" s="9"/>
      <c r="W53" s="9"/>
      <c r="AB53" s="19">
        <f>VLOOKUP($Q53,'2019_LMD'!$A$2:$F$75,COLUMNS('2019_LMD'!$A$2:C$2),)/1000</f>
        <v>0.10332416225741273</v>
      </c>
      <c r="AC53" s="19">
        <f>VLOOKUP($Q53,'2019_LMD'!$A$2:$F$75,COLUMNS('2019_LMD'!$A$2:D$2),)/1000</f>
        <v>0.26782005830792249</v>
      </c>
      <c r="AD53" s="19">
        <f>VLOOKUP($Q53,'2019_LMD'!$A$2:$F$75,COLUMNS('2019_LMD'!$A$2:E$2),)/1000</f>
        <v>0.27021033062817751</v>
      </c>
      <c r="AE53" s="19">
        <f>VLOOKUP($Q53,'2019_LMD'!$A$2:$F$75,COLUMNS('2019_LMD'!$A$2:F$2),)/1000</f>
        <v>0.94943033905834251</v>
      </c>
      <c r="AG53" s="57"/>
      <c r="AH53" s="142" t="s">
        <v>366</v>
      </c>
      <c r="AI53" s="142">
        <v>109912.77298305844</v>
      </c>
      <c r="AJ53" s="141">
        <v>113804.26068004005</v>
      </c>
      <c r="AK53" s="141">
        <v>173963.64741552915</v>
      </c>
      <c r="AL53" s="141">
        <v>394909.12939267978</v>
      </c>
      <c r="AN53" s="138">
        <f t="shared" si="7"/>
        <v>0.13631929156168657</v>
      </c>
      <c r="AO53" s="138">
        <f t="shared" si="8"/>
        <v>0.17995699926915049</v>
      </c>
      <c r="AP53" s="138">
        <f t="shared" si="9"/>
        <v>0.20566413753705898</v>
      </c>
      <c r="AQ53" s="138">
        <f t="shared" si="10"/>
        <v>0.1908299804300948</v>
      </c>
    </row>
    <row r="54" spans="6:43" x14ac:dyDescent="0.25">
      <c r="F54" t="str">
        <f>Sets!E52</f>
        <v>aochm</v>
      </c>
      <c r="Q54" t="str">
        <f t="shared" ref="Q54:Q59" si="13">F54</f>
        <v>aochm</v>
      </c>
      <c r="R54" s="138">
        <f t="shared" si="3"/>
        <v>103.32416225741272</v>
      </c>
      <c r="S54" s="138">
        <f t="shared" si="4"/>
        <v>267.82005830792247</v>
      </c>
      <c r="T54" s="138">
        <f t="shared" si="5"/>
        <v>270.21033062817753</v>
      </c>
      <c r="U54" s="138">
        <f t="shared" si="6"/>
        <v>949.4303390583425</v>
      </c>
      <c r="V54" s="9"/>
      <c r="W54" s="9"/>
      <c r="AB54" s="19">
        <f>VLOOKUP($Q54,'2019_LMD'!$A$2:$F$75,COLUMNS('2019_LMD'!$A$2:C$2),)/1000</f>
        <v>0.10332416225741273</v>
      </c>
      <c r="AC54" s="19">
        <f>VLOOKUP($Q54,'2019_LMD'!$A$2:$F$75,COLUMNS('2019_LMD'!$A$2:D$2),)/1000</f>
        <v>0.26782005830792249</v>
      </c>
      <c r="AD54" s="19">
        <f>VLOOKUP($Q54,'2019_LMD'!$A$2:$F$75,COLUMNS('2019_LMD'!$A$2:E$2),)/1000</f>
        <v>0.27021033062817751</v>
      </c>
      <c r="AE54" s="19">
        <f>VLOOKUP($Q54,'2019_LMD'!$A$2:$F$75,COLUMNS('2019_LMD'!$A$2:F$2),)/1000</f>
        <v>0.94943033905834251</v>
      </c>
      <c r="AG54" s="57"/>
      <c r="AH54" s="142" t="s">
        <v>718</v>
      </c>
      <c r="AI54" s="142">
        <v>109912.77298305844</v>
      </c>
      <c r="AJ54" s="141">
        <v>113804.26068004005</v>
      </c>
      <c r="AK54" s="141">
        <v>173963.64741552915</v>
      </c>
      <c r="AL54" s="141">
        <v>394909.12939267978</v>
      </c>
      <c r="AN54" s="138">
        <f t="shared" si="7"/>
        <v>0.54633964673717172</v>
      </c>
      <c r="AO54" s="138">
        <f t="shared" si="8"/>
        <v>0.67363744730646358</v>
      </c>
      <c r="AP54" s="138">
        <f t="shared" si="9"/>
        <v>0.86136300340823269</v>
      </c>
      <c r="AQ54" s="138">
        <f t="shared" si="10"/>
        <v>1.1558601381366058</v>
      </c>
    </row>
    <row r="55" spans="6:43" x14ac:dyDescent="0.25">
      <c r="F55" t="str">
        <f>Sets!E53</f>
        <v>arubb</v>
      </c>
      <c r="Q55" t="str">
        <f t="shared" si="13"/>
        <v>arubb</v>
      </c>
      <c r="R55" s="138">
        <f t="shared" si="3"/>
        <v>103.32416225741272</v>
      </c>
      <c r="S55" s="138">
        <f t="shared" si="4"/>
        <v>267.82005830792247</v>
      </c>
      <c r="T55" s="138">
        <f t="shared" si="5"/>
        <v>270.21033062817753</v>
      </c>
      <c r="U55" s="138">
        <f t="shared" si="6"/>
        <v>949.4303390583425</v>
      </c>
      <c r="V55" s="9"/>
      <c r="W55" s="9"/>
      <c r="AB55" s="19">
        <f>VLOOKUP($Q55,'2019_LMD'!$A$2:$F$75,COLUMNS('2019_LMD'!$A$2:C$2),)/1000</f>
        <v>0.10332416225741273</v>
      </c>
      <c r="AC55" s="19">
        <f>VLOOKUP($Q55,'2019_LMD'!$A$2:$F$75,COLUMNS('2019_LMD'!$A$2:D$2),)/1000</f>
        <v>0.26782005830792249</v>
      </c>
      <c r="AD55" s="19">
        <f>VLOOKUP($Q55,'2019_LMD'!$A$2:$F$75,COLUMNS('2019_LMD'!$A$2:E$2),)/1000</f>
        <v>0.27021033062817751</v>
      </c>
      <c r="AE55" s="19">
        <f>VLOOKUP($Q55,'2019_LMD'!$A$2:$F$75,COLUMNS('2019_LMD'!$A$2:F$2),)/1000</f>
        <v>0.94943033905834251</v>
      </c>
      <c r="AG55" s="57"/>
      <c r="AH55" s="142" t="s">
        <v>562</v>
      </c>
      <c r="AI55" s="142">
        <v>74096.001589507112</v>
      </c>
      <c r="AJ55" s="141">
        <v>92560.365954132663</v>
      </c>
      <c r="AK55" s="141">
        <v>158511.82852879734</v>
      </c>
      <c r="AL55" s="141">
        <v>377143.28387493751</v>
      </c>
      <c r="AN55" s="138">
        <f t="shared" si="7"/>
        <v>0.81043112010474361</v>
      </c>
      <c r="AO55" s="138">
        <f t="shared" si="8"/>
        <v>0.82824663522928377</v>
      </c>
      <c r="AP55" s="138">
        <f t="shared" si="9"/>
        <v>0.94532913544977537</v>
      </c>
      <c r="AQ55" s="138">
        <f t="shared" si="10"/>
        <v>1.2103084964455946</v>
      </c>
    </row>
    <row r="56" spans="6:43" x14ac:dyDescent="0.25">
      <c r="F56" t="str">
        <f>Sets!E54</f>
        <v>aplas</v>
      </c>
      <c r="Q56" t="str">
        <f t="shared" si="13"/>
        <v>aplas</v>
      </c>
      <c r="R56" s="138">
        <f t="shared" si="3"/>
        <v>103.32416225741272</v>
      </c>
      <c r="S56" s="138">
        <f t="shared" si="4"/>
        <v>267.82005830792247</v>
      </c>
      <c r="T56" s="138">
        <f t="shared" si="5"/>
        <v>270.21033062817753</v>
      </c>
      <c r="U56" s="138">
        <f t="shared" si="6"/>
        <v>949.4303390583425</v>
      </c>
      <c r="V56" s="9"/>
      <c r="W56" s="9"/>
      <c r="AB56" s="19">
        <f>VLOOKUP($Q56,'2019_LMD'!$A$2:$F$75,COLUMNS('2019_LMD'!$A$2:C$2),)/1000</f>
        <v>0.10332416225741273</v>
      </c>
      <c r="AC56" s="19">
        <f>VLOOKUP($Q56,'2019_LMD'!$A$2:$F$75,COLUMNS('2019_LMD'!$A$2:D$2),)/1000</f>
        <v>0.26782005830792249</v>
      </c>
      <c r="AD56" s="19">
        <f>VLOOKUP($Q56,'2019_LMD'!$A$2:$F$75,COLUMNS('2019_LMD'!$A$2:E$2),)/1000</f>
        <v>0.27021033062817751</v>
      </c>
      <c r="AE56" s="19">
        <f>VLOOKUP($Q56,'2019_LMD'!$A$2:$F$75,COLUMNS('2019_LMD'!$A$2:F$2),)/1000</f>
        <v>0.94943033905834251</v>
      </c>
      <c r="AG56" s="57"/>
      <c r="AH56" s="142" t="s">
        <v>704</v>
      </c>
      <c r="AI56" s="142">
        <v>45718.482565328115</v>
      </c>
      <c r="AJ56" s="141">
        <v>60091.572392250942</v>
      </c>
      <c r="AK56" s="141">
        <v>65091.478053096682</v>
      </c>
      <c r="AL56" s="141">
        <v>112082.66856934922</v>
      </c>
      <c r="AN56" s="138">
        <f t="shared" si="7"/>
        <v>1.313466724921607</v>
      </c>
      <c r="AO56" s="138">
        <f t="shared" si="8"/>
        <v>1.2757664445303734</v>
      </c>
      <c r="AP56" s="138">
        <f t="shared" si="9"/>
        <v>2.3020809221670793</v>
      </c>
      <c r="AQ56" s="138">
        <f t="shared" si="10"/>
        <v>4.0725272397382568</v>
      </c>
    </row>
    <row r="57" spans="6:43" x14ac:dyDescent="0.25">
      <c r="F57" t="str">
        <f>Sets!E55</f>
        <v>anmet</v>
      </c>
      <c r="Q57" t="str">
        <f t="shared" si="13"/>
        <v>anmet</v>
      </c>
      <c r="R57" s="138">
        <f t="shared" si="3"/>
        <v>39.536671832320728</v>
      </c>
      <c r="S57" s="138">
        <f t="shared" si="4"/>
        <v>50.109572819173003</v>
      </c>
      <c r="T57" s="138">
        <f t="shared" si="5"/>
        <v>143.63122111635136</v>
      </c>
      <c r="U57" s="138">
        <f t="shared" si="6"/>
        <v>164.99866677253468</v>
      </c>
      <c r="V57" s="9"/>
      <c r="W57" s="9"/>
      <c r="AB57" s="19">
        <f>VLOOKUP($Q57,'2019_LMD'!$A$2:$F$75,COLUMNS('2019_LMD'!$A$2:C$2),)/1000</f>
        <v>3.9536671832320729E-2</v>
      </c>
      <c r="AC57" s="19">
        <f>VLOOKUP($Q57,'2019_LMD'!$A$2:$F$75,COLUMNS('2019_LMD'!$A$2:D$2),)/1000</f>
        <v>5.0109572819173005E-2</v>
      </c>
      <c r="AD57" s="19">
        <f>VLOOKUP($Q57,'2019_LMD'!$A$2:$F$75,COLUMNS('2019_LMD'!$A$2:E$2),)/1000</f>
        <v>0.14363122111635135</v>
      </c>
      <c r="AE57" s="19">
        <f>VLOOKUP($Q57,'2019_LMD'!$A$2:$F$75,COLUMNS('2019_LMD'!$A$2:F$2),)/1000</f>
        <v>0.16499866677253466</v>
      </c>
      <c r="AG57" s="57"/>
      <c r="AH57" s="142" t="s">
        <v>705</v>
      </c>
      <c r="AI57" s="142">
        <v>45718.482565328115</v>
      </c>
      <c r="AJ57" s="141">
        <v>60091.572392250942</v>
      </c>
      <c r="AK57" s="141">
        <v>65091.478053096682</v>
      </c>
      <c r="AL57" s="141">
        <v>112082.66856934922</v>
      </c>
      <c r="AN57" s="138">
        <f t="shared" si="7"/>
        <v>1.313466724921607</v>
      </c>
      <c r="AO57" s="138">
        <f t="shared" si="8"/>
        <v>1.2757664445303734</v>
      </c>
      <c r="AP57" s="138">
        <f t="shared" si="9"/>
        <v>2.3020809221670793</v>
      </c>
      <c r="AQ57" s="138">
        <f t="shared" si="10"/>
        <v>4.0725272397382568</v>
      </c>
    </row>
    <row r="58" spans="6:43" x14ac:dyDescent="0.25">
      <c r="F58" t="str">
        <f>Sets!E56</f>
        <v>airon</v>
      </c>
      <c r="Q58" t="str">
        <f t="shared" si="13"/>
        <v>airon</v>
      </c>
      <c r="R58" s="138">
        <f t="shared" si="3"/>
        <v>94.024804484542258</v>
      </c>
      <c r="S58" s="138">
        <f t="shared" si="4"/>
        <v>149.81720477966249</v>
      </c>
      <c r="T58" s="138">
        <f t="shared" si="5"/>
        <v>206.47841195321848</v>
      </c>
      <c r="U58" s="138">
        <f t="shared" si="6"/>
        <v>554.21375856260624</v>
      </c>
      <c r="V58" s="9"/>
      <c r="W58" s="9"/>
      <c r="AB58" s="19">
        <f>VLOOKUP($Q58,'2019_LMD'!$A$2:$F$75,COLUMNS('2019_LMD'!$A$2:C$2),)/1000</f>
        <v>9.4024804484542257E-2</v>
      </c>
      <c r="AC58" s="19">
        <f>VLOOKUP($Q58,'2019_LMD'!$A$2:$F$75,COLUMNS('2019_LMD'!$A$2:D$2),)/1000</f>
        <v>0.14981720477966248</v>
      </c>
      <c r="AD58" s="19">
        <f>VLOOKUP($Q58,'2019_LMD'!$A$2:$F$75,COLUMNS('2019_LMD'!$A$2:E$2),)/1000</f>
        <v>0.20647841195321848</v>
      </c>
      <c r="AE58" s="19">
        <f>VLOOKUP($Q58,'2019_LMD'!$A$2:$F$75,COLUMNS('2019_LMD'!$A$2:F$2),)/1000</f>
        <v>0.55421375856260624</v>
      </c>
      <c r="AG58" s="58"/>
      <c r="AH58" s="143" t="s">
        <v>1379</v>
      </c>
      <c r="AI58" s="143">
        <v>45718.482565328115</v>
      </c>
      <c r="AJ58" s="141">
        <v>60091.572392250942</v>
      </c>
      <c r="AK58" s="141">
        <v>65091.478053096682</v>
      </c>
      <c r="AL58" s="141">
        <v>112082.66856934922</v>
      </c>
      <c r="AN58" s="138" t="e">
        <f t="shared" si="7"/>
        <v>#N/A</v>
      </c>
      <c r="AO58" s="138" t="e">
        <f t="shared" si="8"/>
        <v>#N/A</v>
      </c>
      <c r="AP58" s="138" t="e">
        <f t="shared" si="9"/>
        <v>#N/A</v>
      </c>
      <c r="AQ58" s="138" t="e">
        <f t="shared" si="10"/>
        <v>#N/A</v>
      </c>
    </row>
    <row r="59" spans="6:43" x14ac:dyDescent="0.25">
      <c r="F59" t="str">
        <f>Sets!E57</f>
        <v>anfrm</v>
      </c>
      <c r="Q59" t="str">
        <f t="shared" si="13"/>
        <v>anfrm</v>
      </c>
      <c r="R59" s="138">
        <f t="shared" si="3"/>
        <v>94.024804484542258</v>
      </c>
      <c r="S59" s="138">
        <f t="shared" si="4"/>
        <v>149.81720477966249</v>
      </c>
      <c r="T59" s="138">
        <f t="shared" si="5"/>
        <v>206.47841195321848</v>
      </c>
      <c r="U59" s="138">
        <f t="shared" si="6"/>
        <v>554.21375856260624</v>
      </c>
      <c r="V59" s="9"/>
      <c r="W59" s="9"/>
      <c r="AB59" s="19">
        <f>VLOOKUP($Q59,'2019_LMD'!$A$2:$F$75,COLUMNS('2019_LMD'!$A$2:C$2),)/1000</f>
        <v>9.4024804484542257E-2</v>
      </c>
      <c r="AC59" s="19">
        <f>VLOOKUP($Q59,'2019_LMD'!$A$2:$F$75,COLUMNS('2019_LMD'!$A$2:D$2),)/1000</f>
        <v>0.14981720477966248</v>
      </c>
      <c r="AD59" s="19">
        <f>VLOOKUP($Q59,'2019_LMD'!$A$2:$F$75,COLUMNS('2019_LMD'!$A$2:E$2),)/1000</f>
        <v>0.20647841195321848</v>
      </c>
      <c r="AE59" s="19">
        <f>VLOOKUP($Q59,'2019_LMD'!$A$2:$F$75,COLUMNS('2019_LMD'!$A$2:F$2),)/1000</f>
        <v>0.55421375856260624</v>
      </c>
      <c r="AG59" s="57"/>
      <c r="AH59" s="142" t="s">
        <v>1380</v>
      </c>
      <c r="AI59" s="142">
        <v>45718.482565328115</v>
      </c>
      <c r="AJ59" s="141">
        <v>60091.572392250942</v>
      </c>
      <c r="AK59" s="141">
        <v>65091.478053096682</v>
      </c>
      <c r="AL59" s="141">
        <v>112082.66856934922</v>
      </c>
      <c r="AN59" s="138" t="e">
        <f t="shared" si="7"/>
        <v>#N/A</v>
      </c>
      <c r="AO59" s="138" t="e">
        <f t="shared" si="8"/>
        <v>#N/A</v>
      </c>
      <c r="AP59" s="138" t="e">
        <f t="shared" si="9"/>
        <v>#N/A</v>
      </c>
      <c r="AQ59" s="138" t="e">
        <f t="shared" si="10"/>
        <v>#N/A</v>
      </c>
    </row>
    <row r="60" spans="6:43" x14ac:dyDescent="0.25">
      <c r="F60" s="66" t="str">
        <f>Sets!E58</f>
        <v>ametp</v>
      </c>
      <c r="G60" s="66"/>
      <c r="H60" s="66"/>
      <c r="I60" s="66"/>
      <c r="J60" s="66"/>
      <c r="K60" s="66"/>
      <c r="L60" s="66"/>
      <c r="M60" s="66"/>
      <c r="N60" s="66"/>
      <c r="O60" s="66"/>
      <c r="P60" s="66"/>
      <c r="Q60" s="66" t="str">
        <f t="shared" ref="Q60" si="14">F60</f>
        <v>ametp</v>
      </c>
      <c r="R60" s="138">
        <f t="shared" si="3"/>
        <v>94.024804484542258</v>
      </c>
      <c r="S60" s="138">
        <f t="shared" si="4"/>
        <v>149.81720477966249</v>
      </c>
      <c r="T60" s="138">
        <f t="shared" si="5"/>
        <v>206.47841195321848</v>
      </c>
      <c r="U60" s="138">
        <f t="shared" si="6"/>
        <v>554.21375856260624</v>
      </c>
      <c r="V60" s="9"/>
      <c r="W60" s="9"/>
      <c r="AB60" s="19">
        <f>VLOOKUP($Q60,'2019_LMD'!$A$2:$F$75,COLUMNS('2019_LMD'!$A$2:C$2),)/1000</f>
        <v>9.4024804484542257E-2</v>
      </c>
      <c r="AC60" s="19">
        <f>VLOOKUP($Q60,'2019_LMD'!$A$2:$F$75,COLUMNS('2019_LMD'!$A$2:D$2),)/1000</f>
        <v>0.14981720477966248</v>
      </c>
      <c r="AD60" s="19">
        <f>VLOOKUP($Q60,'2019_LMD'!$A$2:$F$75,COLUMNS('2019_LMD'!$A$2:E$2),)/1000</f>
        <v>0.20647841195321848</v>
      </c>
      <c r="AE60" s="19">
        <f>VLOOKUP($Q60,'2019_LMD'!$A$2:$F$75,COLUMNS('2019_LMD'!$A$2:F$2),)/1000</f>
        <v>0.55421375856260624</v>
      </c>
      <c r="AG60" s="57"/>
      <c r="AH60" s="142" t="s">
        <v>22</v>
      </c>
      <c r="AI60" s="142">
        <v>39199.561999122161</v>
      </c>
      <c r="AJ60" s="141">
        <v>52176.617909998895</v>
      </c>
      <c r="AK60" s="141">
        <v>73521.379758492272</v>
      </c>
      <c r="AL60" s="141">
        <v>203032.12043678804</v>
      </c>
      <c r="AN60" s="138">
        <f t="shared" si="7"/>
        <v>1.5318973606085666</v>
      </c>
      <c r="AO60" s="138">
        <f t="shared" si="8"/>
        <v>1.4692943837283521</v>
      </c>
      <c r="AP60" s="138">
        <f t="shared" si="9"/>
        <v>2.0381261928695333</v>
      </c>
      <c r="AQ60" s="138">
        <f t="shared" si="10"/>
        <v>2.2482143213065822</v>
      </c>
    </row>
    <row r="61" spans="6:43" x14ac:dyDescent="0.25">
      <c r="F61" s="66" t="str">
        <f>Sets!E59</f>
        <v>amach</v>
      </c>
      <c r="Q61" s="66" t="str">
        <f t="shared" ref="Q61:Q82" si="15">F61</f>
        <v>amach</v>
      </c>
      <c r="R61" s="138">
        <f t="shared" si="3"/>
        <v>253.71619373958521</v>
      </c>
      <c r="S61" s="138">
        <f t="shared" si="4"/>
        <v>318.82000560642632</v>
      </c>
      <c r="T61" s="138">
        <f t="shared" si="5"/>
        <v>338.97196892551074</v>
      </c>
      <c r="U61" s="138">
        <f t="shared" si="6"/>
        <v>651.09605592679986</v>
      </c>
      <c r="V61" s="9"/>
      <c r="W61" s="9"/>
      <c r="AB61" s="19">
        <f>VLOOKUP($Q61,'2019_LMD'!$A$2:$F$75,COLUMNS('2019_LMD'!$A$2:C$2),)/1000</f>
        <v>0.25371619373958521</v>
      </c>
      <c r="AC61" s="19">
        <f>VLOOKUP($Q61,'2019_LMD'!$A$2:$F$75,COLUMNS('2019_LMD'!$A$2:D$2),)/1000</f>
        <v>0.31882000560642632</v>
      </c>
      <c r="AD61" s="19">
        <f>VLOOKUP($Q61,'2019_LMD'!$A$2:$F$75,COLUMNS('2019_LMD'!$A$2:E$2),)/1000</f>
        <v>0.33897196892551074</v>
      </c>
      <c r="AE61" s="19">
        <f>VLOOKUP($Q61,'2019_LMD'!$A$2:$F$75,COLUMNS('2019_LMD'!$A$2:F$2),)/1000</f>
        <v>0.65109605592679987</v>
      </c>
      <c r="AG61" s="57"/>
      <c r="AH61" s="142" t="s">
        <v>23</v>
      </c>
      <c r="AI61" s="142">
        <v>23604.884777875421</v>
      </c>
      <c r="AJ61" s="141">
        <v>45934.286334705117</v>
      </c>
      <c r="AK61" s="141">
        <v>69923.644722677229</v>
      </c>
      <c r="AL61" s="141">
        <v>121984.06787354409</v>
      </c>
      <c r="AN61" s="138">
        <f t="shared" si="7"/>
        <v>2.349812648886096</v>
      </c>
      <c r="AO61" s="138">
        <f t="shared" si="8"/>
        <v>1.8153410518035491</v>
      </c>
      <c r="AP61" s="138">
        <f t="shared" si="9"/>
        <v>1.4605607216470555</v>
      </c>
      <c r="AQ61" s="138">
        <f t="shared" si="10"/>
        <v>1.8924136819941644</v>
      </c>
    </row>
    <row r="62" spans="6:43" x14ac:dyDescent="0.25">
      <c r="F62" s="66" t="str">
        <f>Sets!E60</f>
        <v>afcel</v>
      </c>
      <c r="Q62" s="66" t="str">
        <f t="shared" si="15"/>
        <v>afcel</v>
      </c>
      <c r="R62" s="138">
        <f t="shared" si="3"/>
        <v>56.426601699194819</v>
      </c>
      <c r="S62" s="138">
        <f t="shared" si="4"/>
        <v>205.63622981685373</v>
      </c>
      <c r="T62" s="138">
        <f t="shared" si="5"/>
        <v>269.54585374337222</v>
      </c>
      <c r="U62" s="138">
        <f t="shared" si="6"/>
        <v>515.95192119983358</v>
      </c>
      <c r="V62" s="9"/>
      <c r="W62" s="9"/>
      <c r="AB62" s="19">
        <f>AB64</f>
        <v>5.642660169919482E-2</v>
      </c>
      <c r="AC62" s="19">
        <f t="shared" ref="AC62:AE62" si="16">AC64</f>
        <v>0.20563622981685373</v>
      </c>
      <c r="AD62" s="19">
        <f t="shared" si="16"/>
        <v>0.2695458537433722</v>
      </c>
      <c r="AE62" s="19">
        <f t="shared" si="16"/>
        <v>0.51595192119983357</v>
      </c>
      <c r="AG62" s="58"/>
      <c r="AH62" s="143" t="s">
        <v>367</v>
      </c>
      <c r="AI62" s="143">
        <v>94320.476795096401</v>
      </c>
      <c r="AJ62" s="141">
        <v>164052.54152049191</v>
      </c>
      <c r="AK62" s="141">
        <v>209304.6058075295</v>
      </c>
      <c r="AL62" s="141">
        <v>387399.57215812104</v>
      </c>
      <c r="AN62" s="138">
        <f t="shared" si="7"/>
        <v>0.58807014882938113</v>
      </c>
      <c r="AO62" s="138">
        <f t="shared" si="8"/>
        <v>0.50829078840130704</v>
      </c>
      <c r="AP62" s="138">
        <f t="shared" si="9"/>
        <v>0.4879382782921628</v>
      </c>
      <c r="AQ62" s="138">
        <f t="shared" si="10"/>
        <v>0.5958817087567102</v>
      </c>
    </row>
    <row r="63" spans="6:43" x14ac:dyDescent="0.25">
      <c r="F63" s="66" t="str">
        <f>Sets!E61</f>
        <v>aelct</v>
      </c>
      <c r="Q63" s="66" t="str">
        <f t="shared" si="15"/>
        <v>aelct</v>
      </c>
      <c r="R63" s="138">
        <f t="shared" si="3"/>
        <v>56.426601699194819</v>
      </c>
      <c r="S63" s="138">
        <f t="shared" si="4"/>
        <v>205.63622981685373</v>
      </c>
      <c r="T63" s="138">
        <f t="shared" si="5"/>
        <v>269.54585374337222</v>
      </c>
      <c r="U63" s="138">
        <f t="shared" si="6"/>
        <v>515.95192119983358</v>
      </c>
      <c r="V63" s="9"/>
      <c r="W63" s="9"/>
      <c r="AB63" s="19">
        <f>AB64</f>
        <v>5.642660169919482E-2</v>
      </c>
      <c r="AC63" s="19">
        <f t="shared" ref="AC63:AE63" si="17">AC64</f>
        <v>0.20563622981685373</v>
      </c>
      <c r="AD63" s="19">
        <f t="shared" si="17"/>
        <v>0.2695458537433722</v>
      </c>
      <c r="AE63" s="19">
        <f t="shared" si="17"/>
        <v>0.51595192119983357</v>
      </c>
      <c r="AG63" s="57"/>
      <c r="AH63" s="142" t="s">
        <v>24</v>
      </c>
      <c r="AI63" s="142">
        <v>94320.476795096401</v>
      </c>
      <c r="AJ63" s="141">
        <v>164052.54152049191</v>
      </c>
      <c r="AK63" s="141">
        <v>209304.6058075295</v>
      </c>
      <c r="AL63" s="141">
        <v>387399.57215812104</v>
      </c>
      <c r="AN63" s="138">
        <f t="shared" si="7"/>
        <v>7.3899833195375102</v>
      </c>
      <c r="AO63" s="138">
        <f t="shared" si="8"/>
        <v>4.2488019005759883</v>
      </c>
      <c r="AP63" s="138">
        <f t="shared" si="9"/>
        <v>5.1392700181751474</v>
      </c>
      <c r="AQ63" s="138">
        <f t="shared" si="10"/>
        <v>5.2041027448298722</v>
      </c>
    </row>
    <row r="64" spans="6:43" x14ac:dyDescent="0.25">
      <c r="F64" s="66" t="str">
        <f>Sets!E62</f>
        <v>aemch</v>
      </c>
      <c r="Q64" s="66" t="str">
        <f t="shared" si="15"/>
        <v>aemch</v>
      </c>
      <c r="R64" s="138">
        <f t="shared" si="3"/>
        <v>56.426601699194819</v>
      </c>
      <c r="S64" s="138">
        <f t="shared" si="4"/>
        <v>205.63622981685373</v>
      </c>
      <c r="T64" s="138">
        <f t="shared" si="5"/>
        <v>269.54585374337222</v>
      </c>
      <c r="U64" s="138">
        <f t="shared" si="6"/>
        <v>515.95192119983358</v>
      </c>
      <c r="V64" s="9"/>
      <c r="W64" s="9"/>
      <c r="AB64" s="19">
        <f>VLOOKUP($Q64,'2019_LMD'!$A$2:$F$75,COLUMNS('2019_LMD'!$A$2:C$2),)/1000</f>
        <v>5.642660169919482E-2</v>
      </c>
      <c r="AC64" s="19">
        <f>VLOOKUP($Q64,'2019_LMD'!$A$2:$F$75,COLUMNS('2019_LMD'!$A$2:D$2),)/1000</f>
        <v>0.20563622981685373</v>
      </c>
      <c r="AD64" s="19">
        <f>VLOOKUP($Q64,'2019_LMD'!$A$2:$F$75,COLUMNS('2019_LMD'!$A$2:E$2),)/1000</f>
        <v>0.2695458537433722</v>
      </c>
      <c r="AE64" s="19">
        <f>VLOOKUP($Q64,'2019_LMD'!$A$2:$F$75,COLUMNS('2019_LMD'!$A$2:F$2),)/1000</f>
        <v>0.51595192119983357</v>
      </c>
      <c r="AG64" s="57"/>
      <c r="AH64" s="142" t="s">
        <v>368</v>
      </c>
      <c r="AI64" s="142">
        <v>94320.476795096401</v>
      </c>
      <c r="AJ64" s="141">
        <v>164052.54152049191</v>
      </c>
      <c r="AK64" s="141">
        <v>209304.6058075295</v>
      </c>
      <c r="AL64" s="141">
        <v>387399.57215812104</v>
      </c>
      <c r="AN64" s="138">
        <f t="shared" si="7"/>
        <v>0.25486574605500401</v>
      </c>
      <c r="AO64" s="138">
        <f t="shared" si="8"/>
        <v>0.25866072297330622</v>
      </c>
      <c r="AP64" s="138">
        <f t="shared" si="9"/>
        <v>0.28277648020389279</v>
      </c>
      <c r="AQ64" s="138">
        <f t="shared" si="10"/>
        <v>0.44188358592345273</v>
      </c>
    </row>
    <row r="65" spans="6:35" x14ac:dyDescent="0.25">
      <c r="F65" s="66" t="str">
        <f>Sets!E63</f>
        <v>asequ</v>
      </c>
      <c r="Q65" s="66" t="str">
        <f t="shared" si="15"/>
        <v>asequ</v>
      </c>
      <c r="R65" s="138">
        <f t="shared" si="3"/>
        <v>56.426601699194819</v>
      </c>
      <c r="S65" s="138">
        <f t="shared" si="4"/>
        <v>205.63622981685373</v>
      </c>
      <c r="T65" s="138">
        <f t="shared" si="5"/>
        <v>269.54585374337222</v>
      </c>
      <c r="U65" s="138">
        <f t="shared" si="6"/>
        <v>515.95192119983358</v>
      </c>
      <c r="V65" s="9"/>
      <c r="W65" s="9"/>
      <c r="AB65" s="19">
        <f>VLOOKUP($Q65,'2019_LMD'!$A$2:$F$75,COLUMNS('2019_LMD'!$A$2:C$2),)/1000</f>
        <v>5.642660169919482E-2</v>
      </c>
      <c r="AC65" s="19">
        <f>VLOOKUP($Q65,'2019_LMD'!$A$2:$F$75,COLUMNS('2019_LMD'!$A$2:D$2),)/1000</f>
        <v>0.20563622981685373</v>
      </c>
      <c r="AD65" s="19">
        <f>VLOOKUP($Q65,'2019_LMD'!$A$2:$F$75,COLUMNS('2019_LMD'!$A$2:E$2),)/1000</f>
        <v>0.2695458537433722</v>
      </c>
      <c r="AE65" s="19">
        <f>VLOOKUP($Q65,'2019_LMD'!$A$2:$F$75,COLUMNS('2019_LMD'!$A$2:F$2),)/1000</f>
        <v>0.51595192119983357</v>
      </c>
      <c r="AG65" s="57"/>
      <c r="AH65" s="142"/>
      <c r="AI65" s="142"/>
    </row>
    <row r="66" spans="6:35" x14ac:dyDescent="0.25">
      <c r="F66" s="66" t="str">
        <f>Sets!E64</f>
        <v>avehi</v>
      </c>
      <c r="Q66" s="66" t="str">
        <f t="shared" si="15"/>
        <v>avehi</v>
      </c>
      <c r="R66" s="138">
        <f t="shared" si="3"/>
        <v>56.426601699194819</v>
      </c>
      <c r="S66" s="138">
        <f t="shared" si="4"/>
        <v>205.63622981685373</v>
      </c>
      <c r="T66" s="138">
        <f t="shared" si="5"/>
        <v>269.54585374337222</v>
      </c>
      <c r="U66" s="138">
        <f t="shared" si="6"/>
        <v>515.95192119983358</v>
      </c>
      <c r="V66" s="9"/>
      <c r="W66" s="9"/>
      <c r="AB66" s="19">
        <f>VLOOKUP($Q66,'2019_LMD'!$A$2:$F$75,COLUMNS('2019_LMD'!$A$2:C$2),)/1000</f>
        <v>5.642660169919482E-2</v>
      </c>
      <c r="AC66" s="19">
        <f>VLOOKUP($Q66,'2019_LMD'!$A$2:$F$75,COLUMNS('2019_LMD'!$A$2:D$2),)/1000</f>
        <v>0.20563622981685373</v>
      </c>
      <c r="AD66" s="19">
        <f>VLOOKUP($Q66,'2019_LMD'!$A$2:$F$75,COLUMNS('2019_LMD'!$A$2:E$2),)/1000</f>
        <v>0.2695458537433722</v>
      </c>
      <c r="AE66" s="19">
        <f>VLOOKUP($Q66,'2019_LMD'!$A$2:$F$75,COLUMNS('2019_LMD'!$A$2:F$2),)/1000</f>
        <v>0.51595192119983357</v>
      </c>
      <c r="AG66" s="57"/>
      <c r="AH66" s="142"/>
      <c r="AI66" s="142"/>
    </row>
    <row r="67" spans="6:35" x14ac:dyDescent="0.25">
      <c r="F67" s="66" t="str">
        <f>Sets!E65</f>
        <v>atequ</v>
      </c>
      <c r="Q67" s="66" t="str">
        <f t="shared" si="15"/>
        <v>atequ</v>
      </c>
      <c r="R67" s="138">
        <f t="shared" si="3"/>
        <v>56.426601699194819</v>
      </c>
      <c r="S67" s="138">
        <f t="shared" si="4"/>
        <v>205.63622981685373</v>
      </c>
      <c r="T67" s="138">
        <f t="shared" si="5"/>
        <v>269.54585374337222</v>
      </c>
      <c r="U67" s="138">
        <f t="shared" si="6"/>
        <v>515.95192119983358</v>
      </c>
      <c r="V67" s="9"/>
      <c r="W67" s="9"/>
      <c r="AB67" s="19">
        <f>VLOOKUP($Q67,'2019_LMD'!$A$2:$F$75,COLUMNS('2019_LMD'!$A$2:C$2),)/1000</f>
        <v>5.642660169919482E-2</v>
      </c>
      <c r="AC67" s="19">
        <f>VLOOKUP($Q67,'2019_LMD'!$A$2:$F$75,COLUMNS('2019_LMD'!$A$2:D$2),)/1000</f>
        <v>0.20563622981685373</v>
      </c>
      <c r="AD67" s="19">
        <f>VLOOKUP($Q67,'2019_LMD'!$A$2:$F$75,COLUMNS('2019_LMD'!$A$2:E$2),)/1000</f>
        <v>0.2695458537433722</v>
      </c>
      <c r="AE67" s="19">
        <f>VLOOKUP($Q67,'2019_LMD'!$A$2:$F$75,COLUMNS('2019_LMD'!$A$2:F$2),)/1000</f>
        <v>0.51595192119983357</v>
      </c>
      <c r="AG67" s="57"/>
      <c r="AH67" s="142"/>
      <c r="AI67" s="142"/>
    </row>
    <row r="68" spans="6:35" x14ac:dyDescent="0.25">
      <c r="F68" s="66" t="str">
        <f>Sets!E66</f>
        <v>afurn</v>
      </c>
      <c r="Q68" s="66" t="str">
        <f t="shared" si="15"/>
        <v>afurn</v>
      </c>
      <c r="R68" s="138">
        <f t="shared" si="3"/>
        <v>49.484920131186648</v>
      </c>
      <c r="S68" s="138">
        <f t="shared" si="4"/>
        <v>100.86320634977838</v>
      </c>
      <c r="T68" s="138">
        <f t="shared" si="5"/>
        <v>95.296292706519623</v>
      </c>
      <c r="U68" s="138">
        <f t="shared" si="6"/>
        <v>1906.306411843052</v>
      </c>
      <c r="AB68" s="19">
        <f>VLOOKUP($Q68,'2019_LMD'!$A$2:$F$75,COLUMNS('2019_LMD'!$A$2:C$2),)/1000</f>
        <v>4.9484920131186647E-2</v>
      </c>
      <c r="AC68" s="19">
        <f>VLOOKUP($Q68,'2019_LMD'!$A$2:$F$75,COLUMNS('2019_LMD'!$A$2:D$2),)/1000</f>
        <v>0.10086320634977838</v>
      </c>
      <c r="AD68" s="19">
        <f>VLOOKUP($Q68,'2019_LMD'!$A$2:$F$75,COLUMNS('2019_LMD'!$A$2:E$2),)/1000</f>
        <v>9.5296292706519625E-2</v>
      </c>
      <c r="AE68" s="19">
        <f>VLOOKUP($Q68,'2019_LMD'!$A$2:$F$75,COLUMNS('2019_LMD'!$A$2:F$2),)/1000</f>
        <v>1.9063064118430519</v>
      </c>
      <c r="AG68" s="57"/>
      <c r="AH68" s="142"/>
      <c r="AI68" s="142"/>
    </row>
    <row r="69" spans="6:35" x14ac:dyDescent="0.25">
      <c r="F69" s="66" t="str">
        <f>Sets!E67</f>
        <v>aoman</v>
      </c>
      <c r="Q69" s="66" t="str">
        <f t="shared" si="15"/>
        <v>aoman</v>
      </c>
      <c r="R69" s="138">
        <f t="shared" si="3"/>
        <v>49.484920131186648</v>
      </c>
      <c r="S69" s="138">
        <f t="shared" si="4"/>
        <v>100.86320634977838</v>
      </c>
      <c r="T69" s="138">
        <f t="shared" si="5"/>
        <v>95.296292706519623</v>
      </c>
      <c r="U69" s="138">
        <f t="shared" si="6"/>
        <v>1906.306411843052</v>
      </c>
      <c r="AB69" s="19">
        <f>VLOOKUP($Q69,'2019_LMD'!$A$2:$F$75,COLUMNS('2019_LMD'!$A$2:C$2),)/1000</f>
        <v>4.9484920131186647E-2</v>
      </c>
      <c r="AC69" s="19">
        <f>VLOOKUP($Q69,'2019_LMD'!$A$2:$F$75,COLUMNS('2019_LMD'!$A$2:D$2),)/1000</f>
        <v>0.10086320634977838</v>
      </c>
      <c r="AD69" s="19">
        <f>VLOOKUP($Q69,'2019_LMD'!$A$2:$F$75,COLUMNS('2019_LMD'!$A$2:E$2),)/1000</f>
        <v>9.5296292706519625E-2</v>
      </c>
      <c r="AE69" s="19">
        <f>VLOOKUP($Q69,'2019_LMD'!$A$2:$F$75,COLUMNS('2019_LMD'!$A$2:F$2),)/1000</f>
        <v>1.9063064118430519</v>
      </c>
      <c r="AG69" s="57"/>
      <c r="AH69" s="142"/>
      <c r="AI69" s="142"/>
    </row>
    <row r="70" spans="6:35" x14ac:dyDescent="0.25">
      <c r="F70" s="66" t="str">
        <f>Sets!E68</f>
        <v>aelec</v>
      </c>
      <c r="Q70" s="66" t="str">
        <f t="shared" si="15"/>
        <v>aelec</v>
      </c>
      <c r="R70" s="138">
        <f t="shared" si="3"/>
        <v>123.2422186913517</v>
      </c>
      <c r="S70" s="138">
        <f t="shared" si="4"/>
        <v>319.44839885258841</v>
      </c>
      <c r="T70" s="138">
        <f t="shared" si="5"/>
        <v>322.29944992901392</v>
      </c>
      <c r="U70" s="138">
        <f t="shared" si="6"/>
        <v>1132.4543932611257</v>
      </c>
      <c r="AB70" s="19">
        <f>VLOOKUP($Q70,'2019_LMD'!$A$2:$F$75,COLUMNS('2019_LMD'!$A$2:C$2),)/1000</f>
        <v>0.1232422186913517</v>
      </c>
      <c r="AC70" s="19">
        <f>VLOOKUP($Q70,'2019_LMD'!$A$2:$F$75,COLUMNS('2019_LMD'!$A$2:D$2),)/1000</f>
        <v>0.31944839885258841</v>
      </c>
      <c r="AD70" s="19">
        <f>VLOOKUP($Q70,'2019_LMD'!$A$2:$F$75,COLUMNS('2019_LMD'!$A$2:E$2),)/1000</f>
        <v>0.32229944992901394</v>
      </c>
      <c r="AE70" s="19">
        <f>VLOOKUP($Q70,'2019_LMD'!$A$2:$F$75,COLUMNS('2019_LMD'!$A$2:F$2),)/1000</f>
        <v>1.1324543932611257</v>
      </c>
      <c r="AG70" s="57"/>
      <c r="AH70" s="142"/>
      <c r="AI70" s="142"/>
    </row>
    <row r="71" spans="6:35" x14ac:dyDescent="0.25">
      <c r="F71" s="66" t="str">
        <f>Sets!E69</f>
        <v>awatr</v>
      </c>
      <c r="Q71" s="66" t="str">
        <f t="shared" si="15"/>
        <v>awatr</v>
      </c>
      <c r="R71" s="138">
        <f t="shared" si="3"/>
        <v>186.43338924228485</v>
      </c>
      <c r="S71" s="138">
        <f t="shared" si="4"/>
        <v>255.21051728919397</v>
      </c>
      <c r="T71" s="138">
        <f t="shared" si="5"/>
        <v>206.137697220782</v>
      </c>
      <c r="U71" s="138">
        <f t="shared" si="6"/>
        <v>348.22175518632025</v>
      </c>
      <c r="AB71" s="19">
        <f>VLOOKUP($Q71,'2019_LMD'!$A$2:$F$75,COLUMNS('2019_LMD'!$A$2:C$2),)/1000</f>
        <v>0.18643338924228484</v>
      </c>
      <c r="AC71" s="19">
        <f>VLOOKUP($Q71,'2019_LMD'!$A$2:$F$75,COLUMNS('2019_LMD'!$A$2:D$2),)/1000</f>
        <v>0.25521051728919397</v>
      </c>
      <c r="AD71" s="19">
        <f>VLOOKUP($Q71,'2019_LMD'!$A$2:$F$75,COLUMNS('2019_LMD'!$A$2:E$2),)/1000</f>
        <v>0.20613769722078201</v>
      </c>
      <c r="AE71" s="19">
        <f>VLOOKUP($Q71,'2019_LMD'!$A$2:$F$75,COLUMNS('2019_LMD'!$A$2:F$2),)/1000</f>
        <v>0.34822175518632026</v>
      </c>
      <c r="AG71" s="57"/>
      <c r="AH71" s="142"/>
      <c r="AI71" s="142"/>
    </row>
    <row r="72" spans="6:35" x14ac:dyDescent="0.25">
      <c r="F72" s="66" t="str">
        <f>Sets!E70</f>
        <v>acons</v>
      </c>
      <c r="Q72" s="66" t="str">
        <f t="shared" si="15"/>
        <v>acons</v>
      </c>
      <c r="R72" s="138">
        <f t="shared" si="3"/>
        <v>20.194641865041906</v>
      </c>
      <c r="S72" s="138">
        <f t="shared" si="4"/>
        <v>37.753940607414876</v>
      </c>
      <c r="T72" s="138">
        <f t="shared" si="5"/>
        <v>71.490194378582089</v>
      </c>
      <c r="U72" s="138">
        <f t="shared" si="6"/>
        <v>148.26622746181087</v>
      </c>
      <c r="AB72" s="19">
        <f>VLOOKUP($Q72,'2019_LMD'!$A$2:$F$75,COLUMNS('2019_LMD'!$A$2:C$2),)/1000</f>
        <v>2.0194641865041905E-2</v>
      </c>
      <c r="AC72" s="19">
        <f>VLOOKUP($Q72,'2019_LMD'!$A$2:$F$75,COLUMNS('2019_LMD'!$A$2:D$2),)/1000</f>
        <v>3.7753940607414875E-2</v>
      </c>
      <c r="AD72" s="19">
        <f>VLOOKUP($Q72,'2019_LMD'!$A$2:$F$75,COLUMNS('2019_LMD'!$A$2:E$2),)/1000</f>
        <v>7.1490194378582089E-2</v>
      </c>
      <c r="AE72" s="19">
        <f>VLOOKUP($Q72,'2019_LMD'!$A$2:$F$75,COLUMNS('2019_LMD'!$A$2:F$2),)/1000</f>
        <v>0.14826622746181087</v>
      </c>
      <c r="AG72" s="57"/>
      <c r="AH72" s="142"/>
      <c r="AI72" s="142"/>
    </row>
    <row r="73" spans="6:35" x14ac:dyDescent="0.25">
      <c r="F73" s="66" t="str">
        <f>Sets!E71</f>
        <v>atrad</v>
      </c>
      <c r="Q73" s="66" t="str">
        <f t="shared" si="15"/>
        <v>atrad</v>
      </c>
      <c r="R73" s="138">
        <f t="shared" si="3"/>
        <v>34.085321062660483</v>
      </c>
      <c r="S73" s="138">
        <f t="shared" si="4"/>
        <v>46.58962002953642</v>
      </c>
      <c r="T73" s="138">
        <f t="shared" si="5"/>
        <v>81.391485933950207</v>
      </c>
      <c r="U73" s="138">
        <f t="shared" si="6"/>
        <v>171.43744412565098</v>
      </c>
      <c r="AB73" s="19">
        <f>VLOOKUP($Q73,'2019_LMD'!$A$2:$F$75,COLUMNS('2019_LMD'!$A$2:C$2),)/1000</f>
        <v>3.4085321062660483E-2</v>
      </c>
      <c r="AC73" s="19">
        <f>VLOOKUP($Q73,'2019_LMD'!$A$2:$F$75,COLUMNS('2019_LMD'!$A$2:D$2),)/1000</f>
        <v>4.658962002953642E-2</v>
      </c>
      <c r="AD73" s="19">
        <f>VLOOKUP($Q73,'2019_LMD'!$A$2:$F$75,COLUMNS('2019_LMD'!$A$2:E$2),)/1000</f>
        <v>8.1391485933950208E-2</v>
      </c>
      <c r="AE73" s="19">
        <f>VLOOKUP($Q73,'2019_LMD'!$A$2:$F$75,COLUMNS('2019_LMD'!$A$2:F$2),)/1000</f>
        <v>0.17143744412565098</v>
      </c>
      <c r="AG73" s="57"/>
      <c r="AH73" s="142"/>
      <c r="AI73" s="142"/>
    </row>
    <row r="74" spans="6:35" x14ac:dyDescent="0.25">
      <c r="F74" s="66" t="str">
        <f>Sets!E72</f>
        <v>ahotl</v>
      </c>
      <c r="Q74" s="66" t="str">
        <f t="shared" si="15"/>
        <v>ahotl</v>
      </c>
      <c r="R74" s="138">
        <f t="shared" ref="R74:R85" si="18">AB74*1000</f>
        <v>14.983231346631012</v>
      </c>
      <c r="S74" s="138">
        <f t="shared" ref="S74:S85" si="19">AC74*1000</f>
        <v>20.479873256024181</v>
      </c>
      <c r="T74" s="138">
        <f t="shared" ref="T74:T85" si="20">AD74*1000</f>
        <v>35.77808350851582</v>
      </c>
      <c r="U74" s="138">
        <f t="shared" ref="U74:U85" si="21">AE74*1000</f>
        <v>75.360501433670862</v>
      </c>
      <c r="AB74" s="19">
        <f>VLOOKUP($Q74,'2019_LMD'!$A$2:$F$75,COLUMNS('2019_LMD'!$A$2:C$2),)/1000</f>
        <v>1.4983231346631012E-2</v>
      </c>
      <c r="AC74" s="19">
        <f>VLOOKUP($Q74,'2019_LMD'!$A$2:$F$75,COLUMNS('2019_LMD'!$A$2:D$2),)/1000</f>
        <v>2.047987325602418E-2</v>
      </c>
      <c r="AD74" s="19">
        <f>VLOOKUP($Q74,'2019_LMD'!$A$2:$F$75,COLUMNS('2019_LMD'!$A$2:E$2),)/1000</f>
        <v>3.5778083508515822E-2</v>
      </c>
      <c r="AE74" s="19">
        <f>VLOOKUP($Q74,'2019_LMD'!$A$2:$F$75,COLUMNS('2019_LMD'!$A$2:F$2),)/1000</f>
        <v>7.536050143367086E-2</v>
      </c>
      <c r="AG74" s="57"/>
      <c r="AH74" s="142"/>
      <c r="AI74" s="142"/>
    </row>
    <row r="75" spans="6:35" x14ac:dyDescent="0.25">
      <c r="F75" s="66" t="str">
        <f>Sets!E73</f>
        <v>altrp-p</v>
      </c>
      <c r="Q75" s="66" t="str">
        <f t="shared" si="15"/>
        <v>altrp-p</v>
      </c>
      <c r="R75" s="138">
        <f t="shared" si="18"/>
        <v>60.049705563467107</v>
      </c>
      <c r="S75" s="138">
        <f t="shared" si="19"/>
        <v>76.662811657101528</v>
      </c>
      <c r="T75" s="138">
        <f t="shared" si="20"/>
        <v>149.84584982169102</v>
      </c>
      <c r="U75" s="138">
        <f t="shared" si="21"/>
        <v>456.45972085122963</v>
      </c>
      <c r="AB75" s="19">
        <f>VLOOKUP($Q75,'2019_LMD'!$A$2:$F$75,COLUMNS('2019_LMD'!$A$2:C$2),)/1000</f>
        <v>6.0049705563467108E-2</v>
      </c>
      <c r="AC75" s="19">
        <f>VLOOKUP($Q75,'2019_LMD'!$A$2:$F$75,COLUMNS('2019_LMD'!$A$2:D$2),)/1000</f>
        <v>7.6662811657101523E-2</v>
      </c>
      <c r="AD75" s="19">
        <f>VLOOKUP($Q75,'2019_LMD'!$A$2:$F$75,COLUMNS('2019_LMD'!$A$2:E$2),)/1000</f>
        <v>0.14984584982169102</v>
      </c>
      <c r="AE75" s="19">
        <f>VLOOKUP($Q75,'2019_LMD'!$A$2:$F$75,COLUMNS('2019_LMD'!$A$2:F$2),)/1000</f>
        <v>0.45645972085122966</v>
      </c>
      <c r="AG75" s="57"/>
      <c r="AH75" s="142"/>
      <c r="AI75" s="142"/>
    </row>
    <row r="76" spans="6:35" x14ac:dyDescent="0.25">
      <c r="F76" s="66" t="str">
        <f>Sets!E74</f>
        <v>altrp-f</v>
      </c>
      <c r="Q76" s="66" t="str">
        <f t="shared" si="15"/>
        <v>altrp-f</v>
      </c>
      <c r="R76" s="138">
        <f t="shared" si="18"/>
        <v>60.049705563467107</v>
      </c>
      <c r="S76" s="138">
        <f t="shared" si="19"/>
        <v>76.662811657101528</v>
      </c>
      <c r="T76" s="138">
        <f t="shared" si="20"/>
        <v>149.84584982169102</v>
      </c>
      <c r="U76" s="138">
        <f t="shared" si="21"/>
        <v>456.45972085122963</v>
      </c>
      <c r="AB76" s="19">
        <f>VLOOKUP($Q76,'2019_LMD'!$A$2:$F$75,COLUMNS('2019_LMD'!$A$2:C$2),)/1000</f>
        <v>6.0049705563467108E-2</v>
      </c>
      <c r="AC76" s="19">
        <f>VLOOKUP($Q76,'2019_LMD'!$A$2:$F$75,COLUMNS('2019_LMD'!$A$2:D$2),)/1000</f>
        <v>7.6662811657101523E-2</v>
      </c>
      <c r="AD76" s="19">
        <f>VLOOKUP($Q76,'2019_LMD'!$A$2:$F$75,COLUMNS('2019_LMD'!$A$2:E$2),)/1000</f>
        <v>0.14984584982169102</v>
      </c>
      <c r="AE76" s="19">
        <f>VLOOKUP($Q76,'2019_LMD'!$A$2:$F$75,COLUMNS('2019_LMD'!$A$2:F$2),)/1000</f>
        <v>0.45645972085122966</v>
      </c>
      <c r="AG76" s="57"/>
      <c r="AH76" s="142"/>
      <c r="AI76" s="142"/>
    </row>
    <row r="77" spans="6:35" x14ac:dyDescent="0.25">
      <c r="F77" s="66" t="str">
        <f>Sets!E75</f>
        <v>aotrp-p</v>
      </c>
      <c r="Q77" s="66" t="str">
        <f t="shared" si="15"/>
        <v>aotrp-p</v>
      </c>
      <c r="R77" s="138">
        <f t="shared" si="18"/>
        <v>60.049705563467107</v>
      </c>
      <c r="S77" s="138">
        <f t="shared" si="19"/>
        <v>76.662811657101528</v>
      </c>
      <c r="T77" s="138">
        <f t="shared" si="20"/>
        <v>149.84584982169102</v>
      </c>
      <c r="U77" s="138">
        <f t="shared" si="21"/>
        <v>456.45972085122963</v>
      </c>
      <c r="AB77" s="19">
        <f>VLOOKUP($Q77,'2019_LMD'!$A$2:$F$75,COLUMNS('2019_LMD'!$A$2:C$2),)/1000</f>
        <v>6.0049705563467108E-2</v>
      </c>
      <c r="AC77" s="19">
        <f>VLOOKUP($Q77,'2019_LMD'!$A$2:$F$75,COLUMNS('2019_LMD'!$A$2:D$2),)/1000</f>
        <v>7.6662811657101523E-2</v>
      </c>
      <c r="AD77" s="19">
        <f>VLOOKUP($Q77,'2019_LMD'!$A$2:$F$75,COLUMNS('2019_LMD'!$A$2:E$2),)/1000</f>
        <v>0.14984584982169102</v>
      </c>
      <c r="AE77" s="19">
        <f>VLOOKUP($Q77,'2019_LMD'!$A$2:$F$75,COLUMNS('2019_LMD'!$A$2:F$2),)/1000</f>
        <v>0.45645972085122966</v>
      </c>
      <c r="AG77" s="57"/>
      <c r="AH77" s="142"/>
      <c r="AI77" s="142"/>
    </row>
    <row r="78" spans="6:35" x14ac:dyDescent="0.25">
      <c r="F78" s="66" t="str">
        <f>Sets!E76</f>
        <v>aotrp-f</v>
      </c>
      <c r="Q78" s="66" t="str">
        <f t="shared" si="15"/>
        <v>aotrp-f</v>
      </c>
      <c r="R78" s="138">
        <f t="shared" si="18"/>
        <v>60.049705563467107</v>
      </c>
      <c r="S78" s="138">
        <f t="shared" si="19"/>
        <v>76.662811657101528</v>
      </c>
      <c r="T78" s="138">
        <f t="shared" si="20"/>
        <v>149.84584982169102</v>
      </c>
      <c r="U78" s="138">
        <f t="shared" si="21"/>
        <v>456.45972085122963</v>
      </c>
      <c r="AB78" s="19">
        <f>VLOOKUP($Q78,'2019_LMD'!$A$2:$F$75,COLUMNS('2019_LMD'!$A$2:C$2),)/1000</f>
        <v>6.0049705563467108E-2</v>
      </c>
      <c r="AC78" s="19">
        <f>VLOOKUP($Q78,'2019_LMD'!$A$2:$F$75,COLUMNS('2019_LMD'!$A$2:D$2),)/1000</f>
        <v>7.6662811657101523E-2</v>
      </c>
      <c r="AD78" s="19">
        <f>VLOOKUP($Q78,'2019_LMD'!$A$2:$F$75,COLUMNS('2019_LMD'!$A$2:E$2),)/1000</f>
        <v>0.14984584982169102</v>
      </c>
      <c r="AE78" s="19">
        <f>VLOOKUP($Q78,'2019_LMD'!$A$2:$F$75,COLUMNS('2019_LMD'!$A$2:F$2),)/1000</f>
        <v>0.45645972085122966</v>
      </c>
      <c r="AG78" s="57"/>
      <c r="AH78" s="142"/>
      <c r="AI78" s="142"/>
    </row>
    <row r="79" spans="6:35" x14ac:dyDescent="0.25">
      <c r="F79" s="66" t="str">
        <f>Sets!E77</f>
        <v>aprtr</v>
      </c>
      <c r="Q79" s="66" t="str">
        <f t="shared" si="15"/>
        <v>aprtr</v>
      </c>
      <c r="R79" s="138">
        <f t="shared" si="18"/>
        <v>60.049705563467107</v>
      </c>
      <c r="S79" s="138">
        <f t="shared" si="19"/>
        <v>76.662811657101528</v>
      </c>
      <c r="T79" s="138">
        <f t="shared" si="20"/>
        <v>149.84584982169102</v>
      </c>
      <c r="U79" s="138">
        <f t="shared" si="21"/>
        <v>456.45972085122963</v>
      </c>
      <c r="AB79" s="19">
        <f>VLOOKUP($Q79,'2019_LMD'!$A$2:$F$75,COLUMNS('2019_LMD'!$A$2:C$2),)/1000</f>
        <v>6.0049705563467108E-2</v>
      </c>
      <c r="AC79" s="19">
        <f>VLOOKUP($Q79,'2019_LMD'!$A$2:$F$75,COLUMNS('2019_LMD'!$A$2:D$2),)/1000</f>
        <v>7.6662811657101523E-2</v>
      </c>
      <c r="AD79" s="19">
        <f>VLOOKUP($Q79,'2019_LMD'!$A$2:$F$75,COLUMNS('2019_LMD'!$A$2:E$2),)/1000</f>
        <v>0.14984584982169102</v>
      </c>
      <c r="AE79" s="19">
        <f>VLOOKUP($Q79,'2019_LMD'!$A$2:$F$75,COLUMNS('2019_LMD'!$A$2:F$2),)/1000</f>
        <v>0.45645972085122966</v>
      </c>
      <c r="AG79" s="57"/>
      <c r="AH79" s="142"/>
      <c r="AI79" s="142"/>
    </row>
    <row r="80" spans="6:35" x14ac:dyDescent="0.25">
      <c r="F80" s="66" t="str">
        <f>Sets!E78</f>
        <v>atrps</v>
      </c>
      <c r="Q80" s="66" t="str">
        <f t="shared" si="15"/>
        <v>atrps</v>
      </c>
      <c r="R80" s="138">
        <f t="shared" si="18"/>
        <v>60.049705563467107</v>
      </c>
      <c r="S80" s="138">
        <f t="shared" si="19"/>
        <v>76.662811657101528</v>
      </c>
      <c r="T80" s="138">
        <f t="shared" si="20"/>
        <v>149.84584982169102</v>
      </c>
      <c r="U80" s="138">
        <f t="shared" si="21"/>
        <v>456.45972085122963</v>
      </c>
      <c r="AB80" s="19">
        <f>VLOOKUP($Q80,'2019_LMD'!$A$2:$F$75,COLUMNS('2019_LMD'!$A$2:C$2),)/1000</f>
        <v>6.0049705563467108E-2</v>
      </c>
      <c r="AC80" s="19">
        <f>VLOOKUP($Q80,'2019_LMD'!$A$2:$F$75,COLUMNS('2019_LMD'!$A$2:D$2),)/1000</f>
        <v>7.6662811657101523E-2</v>
      </c>
      <c r="AD80" s="19">
        <f>VLOOKUP($Q80,'2019_LMD'!$A$2:$F$75,COLUMNS('2019_LMD'!$A$2:E$2),)/1000</f>
        <v>0.14984584982169102</v>
      </c>
      <c r="AE80" s="19">
        <f>VLOOKUP($Q80,'2019_LMD'!$A$2:$F$75,COLUMNS('2019_LMD'!$A$2:F$2),)/1000</f>
        <v>0.45645972085122966</v>
      </c>
      <c r="AG80" s="57"/>
      <c r="AH80" s="142"/>
      <c r="AI80" s="142"/>
    </row>
    <row r="81" spans="6:35" x14ac:dyDescent="0.25">
      <c r="F81" s="66" t="str">
        <f>Sets!E79</f>
        <v>acomm</v>
      </c>
      <c r="Q81" s="66" t="str">
        <f t="shared" si="15"/>
        <v>acomm</v>
      </c>
      <c r="R81" s="138">
        <f t="shared" si="18"/>
        <v>60.049705563467107</v>
      </c>
      <c r="S81" s="138">
        <f t="shared" si="19"/>
        <v>76.662811657101528</v>
      </c>
      <c r="T81" s="138">
        <f t="shared" si="20"/>
        <v>149.84584982169102</v>
      </c>
      <c r="U81" s="138">
        <f t="shared" si="21"/>
        <v>456.45972085122963</v>
      </c>
      <c r="AB81" s="19">
        <f>VLOOKUP($Q81,'2019_LMD'!$A$2:$F$75,COLUMNS('2019_LMD'!$A$2:C$2),)/1000</f>
        <v>6.0049705563467108E-2</v>
      </c>
      <c r="AC81" s="19">
        <f>VLOOKUP($Q81,'2019_LMD'!$A$2:$F$75,COLUMNS('2019_LMD'!$A$2:D$2),)/1000</f>
        <v>7.6662811657101523E-2</v>
      </c>
      <c r="AD81" s="19">
        <f>VLOOKUP($Q81,'2019_LMD'!$A$2:$F$75,COLUMNS('2019_LMD'!$A$2:E$2),)/1000</f>
        <v>0.14984584982169102</v>
      </c>
      <c r="AE81" s="19">
        <f>VLOOKUP($Q81,'2019_LMD'!$A$2:$F$75,COLUMNS('2019_LMD'!$A$2:F$2),)/1000</f>
        <v>0.45645972085122966</v>
      </c>
      <c r="AG81" s="57"/>
      <c r="AH81" s="142"/>
      <c r="AI81" s="142"/>
    </row>
    <row r="82" spans="6:35" x14ac:dyDescent="0.25">
      <c r="F82" s="66" t="str">
        <f>Sets!E80</f>
        <v>afsrv</v>
      </c>
      <c r="Q82" s="66" t="str">
        <f t="shared" si="15"/>
        <v>afsrv</v>
      </c>
      <c r="R82" s="138">
        <f t="shared" si="18"/>
        <v>55.467056826550525</v>
      </c>
      <c r="S82" s="138">
        <f t="shared" si="19"/>
        <v>83.386395668688976</v>
      </c>
      <c r="T82" s="138">
        <f t="shared" si="20"/>
        <v>102.12772899634577</v>
      </c>
      <c r="U82" s="138">
        <f t="shared" si="21"/>
        <v>230.84431902919962</v>
      </c>
      <c r="AB82" s="19">
        <f>VLOOKUP($Q82,'2019_LMD'!$A$2:$F$75,COLUMNS('2019_LMD'!$A$2:C$2),)/1000</f>
        <v>5.5467056826550523E-2</v>
      </c>
      <c r="AC82" s="19">
        <f>VLOOKUP($Q82,'2019_LMD'!$A$2:$F$75,COLUMNS('2019_LMD'!$A$2:D$2),)/1000</f>
        <v>8.3386395668688981E-2</v>
      </c>
      <c r="AD82" s="19">
        <f>VLOOKUP($Q82,'2019_LMD'!$A$2:$F$75,COLUMNS('2019_LMD'!$A$2:E$2),)/1000</f>
        <v>0.10212772899634577</v>
      </c>
      <c r="AE82" s="19">
        <f>VLOOKUP($Q82,'2019_LMD'!$A$2:$F$75,COLUMNS('2019_LMD'!$A$2:F$2),)/1000</f>
        <v>0.23084431902919963</v>
      </c>
      <c r="AG82" s="58"/>
      <c r="AH82" s="143"/>
      <c r="AI82" s="143"/>
    </row>
    <row r="83" spans="6:35" x14ac:dyDescent="0.25">
      <c r="F83" s="120" t="str">
        <f>Sets!E81</f>
        <v>absrv</v>
      </c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 t="str">
        <f t="shared" ref="Q83:Q85" si="22">F83</f>
        <v>absrv</v>
      </c>
      <c r="R83" s="138">
        <f t="shared" si="18"/>
        <v>55.467056826550525</v>
      </c>
      <c r="S83" s="138">
        <f t="shared" si="19"/>
        <v>83.386395668688976</v>
      </c>
      <c r="T83" s="138">
        <f t="shared" si="20"/>
        <v>102.12772899634577</v>
      </c>
      <c r="U83" s="138">
        <f t="shared" si="21"/>
        <v>230.84431902919962</v>
      </c>
      <c r="AB83" s="19">
        <f>VLOOKUP($Q83,'2019_LMD'!$A$2:$F$75,COLUMNS('2019_LMD'!$A$2:C$2),)/1000</f>
        <v>5.5467056826550523E-2</v>
      </c>
      <c r="AC83" s="19">
        <f>VLOOKUP($Q83,'2019_LMD'!$A$2:$F$75,COLUMNS('2019_LMD'!$A$2:D$2),)/1000</f>
        <v>8.3386395668688981E-2</v>
      </c>
      <c r="AD83" s="19">
        <f>VLOOKUP($Q83,'2019_LMD'!$A$2:$F$75,COLUMNS('2019_LMD'!$A$2:E$2),)/1000</f>
        <v>0.10212772899634577</v>
      </c>
      <c r="AE83" s="19">
        <f>VLOOKUP($Q83,'2019_LMD'!$A$2:$F$75,COLUMNS('2019_LMD'!$A$2:F$2),)/1000</f>
        <v>0.23084431902919963</v>
      </c>
    </row>
    <row r="84" spans="6:35" x14ac:dyDescent="0.25">
      <c r="F84" s="120" t="str">
        <f>Sets!E82</f>
        <v>agsrv</v>
      </c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 t="str">
        <f t="shared" si="22"/>
        <v>agsrv</v>
      </c>
      <c r="R84" s="138">
        <f t="shared" si="18"/>
        <v>697.02675020658717</v>
      </c>
      <c r="S84" s="138">
        <f t="shared" si="19"/>
        <v>697.02675020658717</v>
      </c>
      <c r="T84" s="138">
        <f t="shared" si="20"/>
        <v>1075.6728852926042</v>
      </c>
      <c r="U84" s="138">
        <f t="shared" si="21"/>
        <v>2016.067176813996</v>
      </c>
      <c r="AB84" s="19">
        <f>VLOOKUP($Q84,'2019_LMD'!$A$2:$F$75,COLUMNS('2019_LMD'!$A$2:C$2),)/1000</f>
        <v>0.69702675020658722</v>
      </c>
      <c r="AC84" s="19">
        <f>VLOOKUP($Q84,'2019_LMD'!$A$2:$F$75,COLUMNS('2019_LMD'!$A$2:D$2),)/1000</f>
        <v>0.69702675020658722</v>
      </c>
      <c r="AD84" s="19">
        <f>VLOOKUP($Q84,'2019_LMD'!$A$2:$F$75,COLUMNS('2019_LMD'!$A$2:E$2),)/1000</f>
        <v>1.0756728852926041</v>
      </c>
      <c r="AE84" s="19">
        <f>VLOOKUP($Q84,'2019_LMD'!$A$2:$F$75,COLUMNS('2019_LMD'!$A$2:F$2),)/1000</f>
        <v>2.0160671768139959</v>
      </c>
    </row>
    <row r="85" spans="6:35" x14ac:dyDescent="0.25">
      <c r="F85" s="120" t="str">
        <f>Sets!E83</f>
        <v>aosrv</v>
      </c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 t="str">
        <f t="shared" si="22"/>
        <v>aosrv</v>
      </c>
      <c r="R85" s="138">
        <f t="shared" si="18"/>
        <v>24.039058686645937</v>
      </c>
      <c r="S85" s="138">
        <f t="shared" si="19"/>
        <v>42.433948995298771</v>
      </c>
      <c r="T85" s="138">
        <f t="shared" si="20"/>
        <v>59.186419720716451</v>
      </c>
      <c r="U85" s="138">
        <f t="shared" si="21"/>
        <v>171.18551213044191</v>
      </c>
      <c r="AB85" s="19">
        <f>VLOOKUP($Q85,'2019_LMD'!$A$2:$F$75,COLUMNS('2019_LMD'!$A$2:C$2),)/1000</f>
        <v>2.4039058686645937E-2</v>
      </c>
      <c r="AC85" s="19">
        <f>VLOOKUP($Q85,'2019_LMD'!$A$2:$F$75,COLUMNS('2019_LMD'!$A$2:D$2),)/1000</f>
        <v>4.2433948995298773E-2</v>
      </c>
      <c r="AD85" s="19">
        <f>VLOOKUP($Q85,'2019_LMD'!$A$2:$F$75,COLUMNS('2019_LMD'!$A$2:E$2),)/1000</f>
        <v>5.9186419720716449E-2</v>
      </c>
      <c r="AE85" s="19">
        <f>VLOOKUP($Q85,'2019_LMD'!$A$2:$F$75,COLUMNS('2019_LMD'!$A$2:F$2),)/1000</f>
        <v>0.17118551213044192</v>
      </c>
    </row>
    <row r="86" spans="6:35" x14ac:dyDescent="0.25">
      <c r="F86" s="120">
        <f>Sets!E84</f>
        <v>0</v>
      </c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9"/>
      <c r="S86" s="19"/>
      <c r="T86" s="19"/>
      <c r="U86" s="19"/>
    </row>
    <row r="87" spans="6:35" x14ac:dyDescent="0.25"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30"/>
      <c r="S87" s="30"/>
      <c r="T87" s="30"/>
      <c r="U87" s="30"/>
    </row>
    <row r="88" spans="6:35" x14ac:dyDescent="0.25"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30"/>
      <c r="S88" s="30"/>
      <c r="T88" s="30"/>
      <c r="U88" s="30"/>
    </row>
    <row r="89" spans="6:35" x14ac:dyDescent="0.25"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30"/>
      <c r="S89" s="30"/>
      <c r="T89" s="30"/>
      <c r="U89" s="30"/>
    </row>
    <row r="90" spans="6:35" x14ac:dyDescent="0.25">
      <c r="F90" s="66"/>
      <c r="Q90" s="66"/>
      <c r="R90" s="30"/>
      <c r="S90" s="30"/>
      <c r="T90" s="30"/>
      <c r="U90" s="30"/>
    </row>
    <row r="91" spans="6:35" x14ac:dyDescent="0.25">
      <c r="F91" s="66"/>
      <c r="Q91" s="66"/>
      <c r="R91" s="30"/>
      <c r="S91" s="30"/>
      <c r="T91" s="30"/>
      <c r="U91" s="30"/>
    </row>
    <row r="92" spans="6:35" x14ac:dyDescent="0.25">
      <c r="F92" s="66"/>
    </row>
    <row r="93" spans="6:35" x14ac:dyDescent="0.25">
      <c r="F93" s="66"/>
    </row>
    <row r="94" spans="6:35" x14ac:dyDescent="0.25">
      <c r="F94" s="66"/>
    </row>
    <row r="95" spans="6:35" x14ac:dyDescent="0.25">
      <c r="F95" s="66"/>
    </row>
    <row r="96" spans="6:35" x14ac:dyDescent="0.25">
      <c r="F96" s="66"/>
    </row>
    <row r="97" spans="6:6" x14ac:dyDescent="0.25">
      <c r="F97" s="66"/>
    </row>
    <row r="98" spans="6:6" x14ac:dyDescent="0.25">
      <c r="F98" s="66"/>
    </row>
    <row r="99" spans="6:6" x14ac:dyDescent="0.25">
      <c r="F99" s="66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92D050"/>
  </sheetPr>
  <dimension ref="A1:Y45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2" sqref="S22"/>
    </sheetView>
    <sheetView tabSelected="1" workbookViewId="1">
      <selection activeCell="S22" sqref="S22"/>
    </sheetView>
  </sheetViews>
  <sheetFormatPr defaultColWidth="8.85546875" defaultRowHeight="15" x14ac:dyDescent="0.25"/>
  <cols>
    <col min="2" max="2" width="23.85546875" bestFit="1" customWidth="1"/>
    <col min="3" max="3" width="11.7109375" bestFit="1" customWidth="1"/>
    <col min="4" max="4" width="10" bestFit="1" customWidth="1"/>
    <col min="5" max="5" width="12.140625" bestFit="1" customWidth="1"/>
    <col min="6" max="6" width="9" bestFit="1" customWidth="1"/>
    <col min="7" max="7" width="9.5703125" bestFit="1" customWidth="1"/>
    <col min="8" max="9" width="9" bestFit="1" customWidth="1"/>
    <col min="12" max="12" width="12.140625" bestFit="1" customWidth="1"/>
    <col min="13" max="13" width="10.5703125" bestFit="1" customWidth="1"/>
    <col min="14" max="14" width="11.7109375" bestFit="1" customWidth="1"/>
    <col min="16" max="16" width="9.85546875" bestFit="1" customWidth="1"/>
    <col min="17" max="17" width="12.140625" bestFit="1" customWidth="1"/>
    <col min="18" max="19" width="11" bestFit="1" customWidth="1"/>
  </cols>
  <sheetData>
    <row r="1" spans="1:18" x14ac:dyDescent="0.25">
      <c r="A1">
        <f>1.8411*0.6</f>
        <v>1.10466</v>
      </c>
    </row>
    <row r="2" spans="1:18" x14ac:dyDescent="0.25">
      <c r="C2" s="9"/>
      <c r="D2" s="9"/>
      <c r="E2" s="9"/>
      <c r="F2" s="9"/>
      <c r="G2" s="9"/>
      <c r="H2" s="10"/>
      <c r="I2" s="9"/>
    </row>
    <row r="3" spans="1:18" x14ac:dyDescent="0.25">
      <c r="I3" s="9"/>
    </row>
    <row r="4" spans="1:18" x14ac:dyDescent="0.25">
      <c r="B4" s="3" t="s">
        <v>557</v>
      </c>
    </row>
    <row r="5" spans="1:18" x14ac:dyDescent="0.25">
      <c r="B5" t="s">
        <v>707</v>
      </c>
      <c r="H5" t="s">
        <v>702</v>
      </c>
    </row>
    <row r="6" spans="1:18" x14ac:dyDescent="0.25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25">
      <c r="A7" s="65"/>
      <c r="B7" t="s">
        <v>26</v>
      </c>
      <c r="C7" s="60">
        <f>SUM(C8:C9)</f>
        <v>5269</v>
      </c>
      <c r="D7" s="60">
        <f>SUM(D8:D9)</f>
        <v>4.985898934762249E-8</v>
      </c>
      <c r="E7" s="60">
        <f t="shared" ref="E7:F7" si="0">SUM(E8:E9)</f>
        <v>1727.000000049859</v>
      </c>
      <c r="F7" s="60">
        <f t="shared" si="0"/>
        <v>0</v>
      </c>
      <c r="G7" s="60">
        <f>C7+D7-E7-F7</f>
        <v>3542.0000000000005</v>
      </c>
      <c r="H7" s="60">
        <v>2.2706410778077796E-2</v>
      </c>
      <c r="I7" s="60">
        <v>83.569355419960871</v>
      </c>
      <c r="M7" t="s">
        <v>701</v>
      </c>
      <c r="N7" t="s">
        <v>700</v>
      </c>
      <c r="P7" t="s">
        <v>703</v>
      </c>
      <c r="R7" t="s">
        <v>708</v>
      </c>
    </row>
    <row r="8" spans="1:18" x14ac:dyDescent="0.25">
      <c r="A8" s="11"/>
      <c r="B8" s="29" t="s">
        <v>550</v>
      </c>
      <c r="C8" s="61">
        <f>[3]Energy!$D$7</f>
        <v>3076.4</v>
      </c>
      <c r="D8" s="139">
        <f>R19/N19</f>
        <v>4.985898934762249E-8</v>
      </c>
      <c r="E8" s="139">
        <f>S19/N19</f>
        <v>4.9858989169089319E-8</v>
      </c>
      <c r="F8" s="61">
        <v>0</v>
      </c>
      <c r="G8" s="61">
        <f>C8+D8-E8-F8</f>
        <v>3076.4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25">
      <c r="A9" s="18"/>
      <c r="B9" s="29" t="s">
        <v>551</v>
      </c>
      <c r="C9" s="61">
        <f>[3]Energy!$C$7</f>
        <v>2192.5999999999995</v>
      </c>
      <c r="D9" s="61"/>
      <c r="E9" s="61">
        <f>[3]Energy!$C$9</f>
        <v>1727</v>
      </c>
      <c r="F9" s="61">
        <v>0</v>
      </c>
      <c r="G9" s="61">
        <f>C9+D9-E9-F9</f>
        <v>465.59999999999945</v>
      </c>
      <c r="H9" s="61">
        <v>2.5000000000000001E-2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25">
      <c r="A10" s="11"/>
      <c r="B10" t="s">
        <v>326</v>
      </c>
      <c r="C10" s="60">
        <f>[3]Energy!$E$7</f>
        <v>0</v>
      </c>
      <c r="D10" s="60">
        <f>[3]Energy!$E$8</f>
        <v>785.1</v>
      </c>
      <c r="E10" s="60">
        <f>[3]Energy!$E$9</f>
        <v>0</v>
      </c>
      <c r="F10" s="60">
        <v>0</v>
      </c>
      <c r="G10" s="60">
        <f>C10+D10-E10-F10</f>
        <v>785.1</v>
      </c>
      <c r="H10" s="60">
        <v>4.2659999999999997E-2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25">
      <c r="A11" s="11"/>
      <c r="B11" t="s">
        <v>411</v>
      </c>
      <c r="C11" s="60">
        <f>[3]Energy!$F$7</f>
        <v>49</v>
      </c>
      <c r="D11" s="60">
        <f>[3]Energy!$F$8</f>
        <v>138.76999999999998</v>
      </c>
      <c r="E11" s="173">
        <f>S22/N22</f>
        <v>2.581777812201481E-8</v>
      </c>
      <c r="F11" s="60">
        <v>0</v>
      </c>
      <c r="G11" s="60">
        <f t="shared" ref="G11:G30" si="2">C11+D11-E11-F11</f>
        <v>187.76999997418221</v>
      </c>
      <c r="H11" s="60">
        <v>5.6000000000000001E-2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25">
      <c r="A12" s="11"/>
      <c r="B12" t="s">
        <v>17</v>
      </c>
      <c r="C12" s="60">
        <f>[3]Energy!$G$7</f>
        <v>706.15688870828262</v>
      </c>
      <c r="D12" s="60">
        <f>[3]Energy!$G$8</f>
        <v>0</v>
      </c>
      <c r="E12" s="60">
        <f>[3]Energy!$G$9</f>
        <v>17.95688870828257</v>
      </c>
      <c r="F12" s="60">
        <v>0</v>
      </c>
      <c r="G12" s="60">
        <f t="shared" si="2"/>
        <v>688.2</v>
      </c>
      <c r="H12" s="60"/>
      <c r="I12" s="60"/>
      <c r="L12" t="s">
        <v>411</v>
      </c>
      <c r="O12" s="28"/>
    </row>
    <row r="13" spans="1:18" x14ac:dyDescent="0.25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25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25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25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25" x14ac:dyDescent="0.25">
      <c r="A17" s="11"/>
      <c r="B17" t="s">
        <v>545</v>
      </c>
      <c r="C17" s="60"/>
      <c r="D17" s="60"/>
      <c r="E17" s="60"/>
      <c r="F17" s="60"/>
      <c r="G17" s="60"/>
      <c r="H17" s="60"/>
      <c r="I17" s="60"/>
      <c r="L17" t="s">
        <v>1362</v>
      </c>
      <c r="R17" t="s">
        <v>1372</v>
      </c>
      <c r="S17" t="s">
        <v>1373</v>
      </c>
      <c r="T17" t="s">
        <v>1375</v>
      </c>
    </row>
    <row r="18" spans="1:25" x14ac:dyDescent="0.25">
      <c r="A18" s="11"/>
      <c r="B18" t="s">
        <v>546</v>
      </c>
      <c r="C18" s="60"/>
      <c r="D18" s="60"/>
      <c r="E18" s="60"/>
      <c r="F18" s="60"/>
      <c r="G18" s="60"/>
      <c r="H18" s="60"/>
      <c r="I18" s="60"/>
      <c r="M18" t="s">
        <v>1371</v>
      </c>
      <c r="R18" t="s">
        <v>62</v>
      </c>
      <c r="S18" t="s">
        <v>62</v>
      </c>
    </row>
    <row r="19" spans="1:25" x14ac:dyDescent="0.25">
      <c r="A19" s="11"/>
      <c r="B19" t="s">
        <v>547</v>
      </c>
      <c r="C19" s="60"/>
      <c r="D19" s="60"/>
      <c r="E19" s="60"/>
      <c r="F19" s="60"/>
      <c r="G19" s="60"/>
      <c r="H19" s="60"/>
      <c r="I19" s="60"/>
      <c r="K19" s="64"/>
      <c r="L19" s="64" t="s">
        <v>1363</v>
      </c>
      <c r="M19" s="117">
        <f>[3]Prices!$N$7</f>
        <v>21.097770273012543</v>
      </c>
      <c r="N19" s="115">
        <f>T19/C8*1000</f>
        <v>20.056563825715596</v>
      </c>
      <c r="P19" t="s">
        <v>8</v>
      </c>
      <c r="Q19" s="133" t="s">
        <v>550</v>
      </c>
      <c r="R19" s="32">
        <f>VLOOKUP($R$18,SAM!$A$7:$GM$201,MATCH($Q19,SAM!$A$7:$GM$7,0),)</f>
        <v>1.0000000021362645E-6</v>
      </c>
      <c r="S19" s="32">
        <f>VLOOKUP($Q19,SAM!$A$7:$GM$201,MATCH($R$18,SAM!$A$7:$GM$7,0),)</f>
        <v>9.9999999855550258E-7</v>
      </c>
      <c r="T19" s="32">
        <f>VLOOKUP($P19,SAM!$A$7:$GM$201,MATCH($Q19,SAM!$A$7:$GM$7,0),)</f>
        <v>61.702012953431456</v>
      </c>
    </row>
    <row r="20" spans="1:25" x14ac:dyDescent="0.25">
      <c r="A20" s="11"/>
      <c r="B20" t="s">
        <v>554</v>
      </c>
      <c r="C20" s="60"/>
      <c r="D20" s="60"/>
      <c r="E20" s="60"/>
      <c r="F20" s="60"/>
      <c r="G20" s="60"/>
      <c r="H20" s="60"/>
      <c r="I20" s="60"/>
      <c r="K20" s="127"/>
      <c r="L20" t="s">
        <v>1376</v>
      </c>
      <c r="M20" s="60">
        <f>[3]Prices!$N$8</f>
        <v>41.600830574818936</v>
      </c>
      <c r="N20" s="115">
        <f>T20/C9*1000</f>
        <v>38.1537646811786</v>
      </c>
      <c r="P20" s="136" t="s">
        <v>8</v>
      </c>
      <c r="Q20" s="133" t="s">
        <v>551</v>
      </c>
      <c r="R20" s="32">
        <f>VLOOKUP($R$18,SAM!$A$7:$GM$201,MATCH($Q20,SAM!$A$7:$GM$7,0),)</f>
        <v>0</v>
      </c>
      <c r="S20" s="32">
        <f>VLOOKUP($Q20,SAM!$A$7:$GM$201,MATCH($R$18,SAM!$A$7:$GM$7,0),)</f>
        <v>69.112067264942738</v>
      </c>
      <c r="T20" s="32">
        <f>VLOOKUP($P20,SAM!$A$7:$GM$201,MATCH($Q20,SAM!$A$7:$GM$7,0),)</f>
        <v>83.655944439952179</v>
      </c>
    </row>
    <row r="21" spans="1:25" x14ac:dyDescent="0.25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s="64" t="s">
        <v>709</v>
      </c>
      <c r="L21" t="s">
        <v>1377</v>
      </c>
      <c r="M21" s="138">
        <f>R21/D10</f>
        <v>0.13479596314172884</v>
      </c>
      <c r="N21" s="115"/>
      <c r="P21" s="136"/>
      <c r="Q21" t="s">
        <v>326</v>
      </c>
      <c r="R21" s="32">
        <f>VLOOKUP($R$18,SAM!$A$7:$GM$201,MATCH($Q21,SAM!$A$7:$GM$7,0),)</f>
        <v>105.82831066257131</v>
      </c>
      <c r="S21" s="32">
        <f>VLOOKUP($Q21,SAM!$A$7:$GM$201,MATCH($R$18,SAM!$A$7:$GM$7,0),)</f>
        <v>0</v>
      </c>
      <c r="T21" s="32"/>
    </row>
    <row r="22" spans="1:25" x14ac:dyDescent="0.25">
      <c r="A22" s="11"/>
      <c r="B22" t="s">
        <v>325</v>
      </c>
      <c r="C22" s="60"/>
      <c r="D22" s="60"/>
      <c r="E22" s="60"/>
      <c r="F22" s="60"/>
      <c r="G22" s="60"/>
      <c r="H22" s="60"/>
      <c r="I22" s="60"/>
      <c r="K22" s="127"/>
      <c r="L22" s="127" t="s">
        <v>1364</v>
      </c>
      <c r="M22" s="60">
        <f>[3]Prices!$P$11</f>
        <v>38.733000000000004</v>
      </c>
      <c r="N22" s="115">
        <f>T22/C11*1000</f>
        <v>38.733000000000011</v>
      </c>
      <c r="P22" t="s">
        <v>408</v>
      </c>
      <c r="Q22" s="133" t="s">
        <v>411</v>
      </c>
      <c r="R22" s="32">
        <f>VLOOKUP($R$18,SAM!$A$7:$GM$201,MATCH($Q22,SAM!$A$7:$GM$7,0),)</f>
        <v>5.3749794099999999</v>
      </c>
      <c r="S22" s="175">
        <f>VLOOKUP($Q22,SAM!$A$7:$GM$201,MATCH($R$18,SAM!$A$7:$GM$7,0),)</f>
        <v>9.9999999999999995E-7</v>
      </c>
      <c r="T22" s="32">
        <f>VLOOKUP($P22,SAM!$A$7:$GM$201,MATCH($Q22,SAM!$A$7:$GM$7,0),)</f>
        <v>1.8979170000000005</v>
      </c>
    </row>
    <row r="23" spans="1:25" x14ac:dyDescent="0.25">
      <c r="A23" s="11"/>
      <c r="B23" t="s">
        <v>548</v>
      </c>
      <c r="C23" s="60"/>
      <c r="D23" s="60"/>
      <c r="E23" s="60"/>
      <c r="F23" s="60"/>
      <c r="G23" s="60"/>
      <c r="H23" s="60"/>
      <c r="I23" s="60"/>
      <c r="K23" s="64"/>
      <c r="L23" s="64" t="s">
        <v>1365</v>
      </c>
      <c r="M23" s="117">
        <f>[3]Prices!$O$13</f>
        <v>0</v>
      </c>
      <c r="N23" s="115">
        <f>T23/C25*1000</f>
        <v>307.47524101071735</v>
      </c>
      <c r="P23" t="s">
        <v>12</v>
      </c>
      <c r="Q23" s="134" t="s">
        <v>1356</v>
      </c>
      <c r="R23" s="32">
        <f>VLOOKUP($R$18,SAM!$A$7:$GM$201,MATCH($Q23,SAM!$A$7:$GM$7,0),)</f>
        <v>2.676079942811596</v>
      </c>
      <c r="S23" s="174">
        <f>VLOOKUP($Q23,SAM!$A$7:$GM$201,MATCH($R$18,SAM!$A$7:$GM$7,0),)</f>
        <v>1E-3</v>
      </c>
      <c r="T23" s="32">
        <f>VLOOKUP($P23,SAM!$A$7:$GM$201,MATCH($Q23,SAM!$A$7:$GM$7,0),)</f>
        <v>109.46118579981537</v>
      </c>
      <c r="X23" s="32"/>
      <c r="Y23" s="32"/>
    </row>
    <row r="24" spans="1:25" x14ac:dyDescent="0.25">
      <c r="A24" s="11"/>
      <c r="B24" s="27" t="s">
        <v>30</v>
      </c>
      <c r="C24" s="60">
        <f>SUM(C25:C29)</f>
        <v>951.8</v>
      </c>
      <c r="D24" s="60">
        <f t="shared" ref="D24:E24" si="3">SUM(D25:D29)</f>
        <v>177.20002178623525</v>
      </c>
      <c r="E24" s="60">
        <f t="shared" si="3"/>
        <v>6.6990799316289404</v>
      </c>
      <c r="F24" s="60">
        <v>0</v>
      </c>
      <c r="G24" s="60">
        <f t="shared" si="2"/>
        <v>1122.3009418546064</v>
      </c>
      <c r="H24" s="60"/>
      <c r="I24" s="60"/>
      <c r="K24" s="127"/>
      <c r="L24" s="64" t="s">
        <v>1366</v>
      </c>
      <c r="M24" s="60">
        <f>[3]Prices!$O$14</f>
        <v>0</v>
      </c>
      <c r="N24" s="115">
        <f>T24/C26*1000</f>
        <v>156.93229350311194</v>
      </c>
      <c r="P24" s="136" t="s">
        <v>12</v>
      </c>
      <c r="Q24" s="134" t="s">
        <v>1357</v>
      </c>
      <c r="R24" s="32">
        <f>VLOOKUP($R$18,SAM!$A$7:$GM$201,MATCH($Q24,SAM!$A$7:$GM$7,0),)</f>
        <v>74.26550908781158</v>
      </c>
      <c r="S24" s="32">
        <f>VLOOKUP($Q24,SAM!$A$7:$GM$201,MATCH($R$18,SAM!$A$7:$GM$7,0),)</f>
        <v>1E-3</v>
      </c>
      <c r="T24" s="32">
        <f>VLOOKUP($P24,SAM!$A$7:$GM$201,MATCH($Q24,SAM!$A$7:$GM$7,0),)</f>
        <v>54.298573552076732</v>
      </c>
    </row>
    <row r="25" spans="1:25" x14ac:dyDescent="0.25">
      <c r="A25" s="11"/>
      <c r="B25" s="27" t="s">
        <v>1356</v>
      </c>
      <c r="C25" s="60">
        <f>[3]Petroleum!$D$8</f>
        <v>356</v>
      </c>
      <c r="D25" s="60">
        <f>[3]Petroleum!$D$9</f>
        <v>10.700000000000069</v>
      </c>
      <c r="E25" s="172">
        <f>S23/N23</f>
        <v>3.2522943854368556E-6</v>
      </c>
      <c r="F25" s="60">
        <v>0</v>
      </c>
      <c r="G25" s="60">
        <f t="shared" si="2"/>
        <v>366.69999674770565</v>
      </c>
      <c r="H25" s="60"/>
      <c r="I25" s="60"/>
      <c r="K25" s="64"/>
      <c r="L25" s="64" t="s">
        <v>1367</v>
      </c>
      <c r="M25" s="117">
        <f>[3]Prices!$N$15</f>
        <v>0</v>
      </c>
      <c r="N25" s="115">
        <f>T25/C27*1000</f>
        <v>83.402260204833468</v>
      </c>
      <c r="P25" s="136" t="s">
        <v>12</v>
      </c>
      <c r="Q25" s="134" t="s">
        <v>1358</v>
      </c>
      <c r="R25" s="32">
        <f>VLOOKUP($R$18,SAM!$A$7:$GM$201,MATCH($Q25,SAM!$A$7:$GM$7,0),)</f>
        <v>1E-3</v>
      </c>
      <c r="S25" s="32">
        <f>VLOOKUP($Q25,SAM!$A$7:$GM$201,MATCH($R$18,SAM!$A$7:$GM$7,0),)</f>
        <v>1E-3</v>
      </c>
      <c r="T25" s="32">
        <f>VLOOKUP($P25,SAM!$A$7:$GM$201,MATCH($Q25,SAM!$A$7:$GM$7,0),)</f>
        <v>10.175075744989682</v>
      </c>
    </row>
    <row r="26" spans="1:25" x14ac:dyDescent="0.25">
      <c r="A26" s="11"/>
      <c r="B26" s="27" t="s">
        <v>1357</v>
      </c>
      <c r="C26" s="60">
        <f>[3]Petroleum!$C$8</f>
        <v>346</v>
      </c>
      <c r="D26" s="60">
        <f>[3]Petroleum!$C$9</f>
        <v>166.49999999999997</v>
      </c>
      <c r="E26" s="172">
        <f>S24/N24</f>
        <v>6.3721747619789312E-6</v>
      </c>
      <c r="F26" s="60">
        <v>0</v>
      </c>
      <c r="G26" s="60">
        <f t="shared" si="2"/>
        <v>512.49999362782523</v>
      </c>
      <c r="H26" s="60"/>
      <c r="I26" s="60"/>
      <c r="J26" s="9"/>
      <c r="K26" s="127"/>
      <c r="L26" s="64" t="s">
        <v>1368</v>
      </c>
      <c r="M26" s="60">
        <f>[3]Prices!$P$16</f>
        <v>0</v>
      </c>
      <c r="N26" s="115">
        <f>T26/C29*1000</f>
        <v>679.73987129588443</v>
      </c>
      <c r="P26" s="136" t="s">
        <v>12</v>
      </c>
      <c r="Q26" s="134" t="s">
        <v>1360</v>
      </c>
      <c r="R26" s="32">
        <f>VLOOKUP($R$18,SAM!$A$7:$GM$201,MATCH($Q26,SAM!$A$7:$GM$7,0),)</f>
        <v>1E-3</v>
      </c>
      <c r="S26" s="32">
        <f>VLOOKUP($Q26,SAM!$A$7:$GM$201,MATCH($R$18,SAM!$A$7:$GM$7,0),)</f>
        <v>1.2815532594769854</v>
      </c>
      <c r="T26" s="32">
        <f>VLOOKUP($P26,SAM!$A$7:$GM$201,MATCH($Q26,SAM!$A$7:$GM$7,0),)</f>
        <v>12.099369709066742</v>
      </c>
    </row>
    <row r="27" spans="1:25" s="127" customFormat="1" x14ac:dyDescent="0.25">
      <c r="A27" s="11"/>
      <c r="B27" s="27" t="s">
        <v>1358</v>
      </c>
      <c r="C27" s="60">
        <f>[3]Petroleum!$E$8</f>
        <v>122</v>
      </c>
      <c r="D27" s="139">
        <f>R25/N25</f>
        <v>1.1990082733297993E-5</v>
      </c>
      <c r="E27" s="60">
        <f>[3]Petroleum!$E$10</f>
        <v>0</v>
      </c>
      <c r="F27" s="60">
        <v>0</v>
      </c>
      <c r="G27" s="60">
        <f t="shared" si="2"/>
        <v>122.00001199008274</v>
      </c>
      <c r="H27" s="60"/>
      <c r="I27" s="60"/>
      <c r="J27" s="128"/>
      <c r="K27" s="128"/>
      <c r="L27" s="64" t="s">
        <v>1369</v>
      </c>
      <c r="M27" s="117">
        <f>[3]Prices!$P$17</f>
        <v>0</v>
      </c>
      <c r="N27" s="115">
        <f>T27/C28*1000</f>
        <v>120.12009902502422</v>
      </c>
      <c r="P27" s="136" t="s">
        <v>12</v>
      </c>
      <c r="Q27" s="134" t="s">
        <v>1359</v>
      </c>
      <c r="R27" s="32">
        <f>VLOOKUP($R$18,SAM!$A$7:$GM$201,MATCH($Q27,SAM!$A$7:$GM$7,0),)</f>
        <v>1E-3</v>
      </c>
      <c r="S27" s="32">
        <f>VLOOKUP($Q27,SAM!$A$7:$GM$201,MATCH($R$18,SAM!$A$7:$GM$7,0),)</f>
        <v>1.5555926164066594</v>
      </c>
      <c r="T27" s="32">
        <f>VLOOKUP($P27,SAM!$A$7:$GM$201,MATCH($Q27,SAM!$A$7:$GM$7,0),)</f>
        <v>13.213210892752663</v>
      </c>
    </row>
    <row r="28" spans="1:25" s="127" customFormat="1" x14ac:dyDescent="0.25">
      <c r="A28" s="11"/>
      <c r="B28" s="27" t="s">
        <v>1359</v>
      </c>
      <c r="C28" s="60">
        <f>[3]Petroleum!$G$8</f>
        <v>110</v>
      </c>
      <c r="D28" s="139">
        <f>R27/N27</f>
        <v>8.3250014620090628E-6</v>
      </c>
      <c r="E28" s="60">
        <f>[3]Petroleum!$F$10</f>
        <v>1.7379335235418196</v>
      </c>
      <c r="F28" s="60">
        <v>0</v>
      </c>
      <c r="G28" s="60">
        <f t="shared" si="2"/>
        <v>108.26207480145965</v>
      </c>
      <c r="H28" s="60"/>
      <c r="I28" s="60"/>
      <c r="J28" s="128"/>
      <c r="K28" s="128"/>
      <c r="L28" s="64" t="s">
        <v>1370</v>
      </c>
      <c r="M28" s="60"/>
      <c r="N28" s="115">
        <f>T28/C30*1000</f>
        <v>905.25682110332582</v>
      </c>
      <c r="P28" s="127" t="s">
        <v>574</v>
      </c>
      <c r="Q28" s="131" t="s">
        <v>584</v>
      </c>
      <c r="R28" s="32">
        <f>VLOOKUP($R$18,SAM!$A$7:$GM$201,MATCH($Q28,SAM!$A$7:$GM$7,0),)</f>
        <v>9.9999999999999995E-7</v>
      </c>
      <c r="S28" s="32">
        <f>VLOOKUP($Q28,SAM!$A$7:$GM$201,MATCH($R$18,SAM!$A$7:$GM$7,0),)</f>
        <v>9.9999999999999995E-7</v>
      </c>
      <c r="T28" s="32">
        <f>VLOOKUP($P28,SAM!$A$7:$GM$201,MATCH($Q28,SAM!$A$7:$GM$7,0),)</f>
        <v>1.0000009999999999</v>
      </c>
      <c r="U28" s="32"/>
      <c r="V28" s="32"/>
    </row>
    <row r="29" spans="1:25" x14ac:dyDescent="0.25">
      <c r="A29" s="11"/>
      <c r="B29" s="27" t="s">
        <v>1360</v>
      </c>
      <c r="C29" s="60">
        <f>[3]Petroleum!$F$8</f>
        <v>17.8</v>
      </c>
      <c r="D29" s="139">
        <f>R26/N26</f>
        <v>1.4711510126565892E-6</v>
      </c>
      <c r="E29" s="60">
        <f>[3]Petroleum!$G$10</f>
        <v>4.9611367836179738</v>
      </c>
      <c r="F29" s="60">
        <v>0</v>
      </c>
      <c r="G29" s="60">
        <f t="shared" si="2"/>
        <v>12.838864687533039</v>
      </c>
      <c r="H29" s="60"/>
      <c r="I29" s="60"/>
      <c r="L29" s="64" t="s">
        <v>1378</v>
      </c>
      <c r="N29" s="115">
        <f>T29/C12*1000</f>
        <v>343.30366812484783</v>
      </c>
      <c r="P29" t="s">
        <v>17</v>
      </c>
      <c r="Q29" s="131" t="s">
        <v>35</v>
      </c>
      <c r="R29" s="32">
        <f>VLOOKUP($R$18,SAM!$A$7:$GM$201,MATCH($Q29,SAM!$A$7:$GM$7,0),)</f>
        <v>0</v>
      </c>
      <c r="S29" s="32">
        <f>VLOOKUP($Q29,SAM!$A$7:$GM$201,MATCH($R$18,SAM!$A$7:$GM$7,0),)</f>
        <v>6.1646657615279343</v>
      </c>
      <c r="T29" s="32">
        <f>VLOOKUP($P29,SAM!$A$7:$GM$201,MATCH($Q29,SAM!$A$7:$GM$7,0),)</f>
        <v>242.42625016518335</v>
      </c>
    </row>
    <row r="30" spans="1:25" x14ac:dyDescent="0.25">
      <c r="A30" s="11"/>
      <c r="B30" s="131" t="s">
        <v>584</v>
      </c>
      <c r="C30" s="132">
        <f>1.8411*0.6</f>
        <v>1.10466</v>
      </c>
      <c r="D30" s="139">
        <f>R28/N28</f>
        <v>1.1046588953411048E-9</v>
      </c>
      <c r="E30" s="132">
        <f>S28/N28</f>
        <v>1.1046588953411048E-9</v>
      </c>
      <c r="F30" s="61">
        <v>0</v>
      </c>
      <c r="G30" s="61">
        <f t="shared" si="2"/>
        <v>1.10466</v>
      </c>
      <c r="H30" s="60"/>
      <c r="I30" s="60"/>
    </row>
    <row r="31" spans="1:25" x14ac:dyDescent="0.25">
      <c r="A31" s="11"/>
      <c r="C31" s="9"/>
      <c r="D31" s="30"/>
      <c r="E31" s="30"/>
      <c r="F31" s="30"/>
      <c r="G31" s="30"/>
      <c r="H31" s="10"/>
      <c r="I31" s="9"/>
      <c r="R31" s="32"/>
    </row>
    <row r="35" spans="3:7" x14ac:dyDescent="0.25">
      <c r="C35" s="30"/>
      <c r="D35" s="30"/>
      <c r="E35" s="10"/>
      <c r="F35" s="63"/>
      <c r="G35" s="30"/>
    </row>
    <row r="36" spans="3:7" x14ac:dyDescent="0.25">
      <c r="C36" s="30"/>
      <c r="D36" s="59"/>
      <c r="E36" s="9"/>
      <c r="F36" s="30"/>
    </row>
    <row r="37" spans="3:7" x14ac:dyDescent="0.25">
      <c r="C37" s="30"/>
      <c r="D37" s="59"/>
      <c r="E37" s="9"/>
      <c r="F37" s="30"/>
      <c r="G37" s="30"/>
    </row>
    <row r="38" spans="3:7" x14ac:dyDescent="0.25">
      <c r="C38" s="31"/>
      <c r="D38" s="59"/>
      <c r="E38" s="9"/>
      <c r="F38" s="32"/>
      <c r="G38" s="22"/>
    </row>
    <row r="39" spans="3:7" x14ac:dyDescent="0.25">
      <c r="D39" s="32"/>
    </row>
    <row r="45" spans="3:7" x14ac:dyDescent="0.25">
      <c r="C45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B11"/>
  <sheetViews>
    <sheetView zoomScale="80" zoomScaleNormal="80" workbookViewId="0">
      <pane xSplit="1" ySplit="7" topLeftCell="B8" activePane="bottomRight" state="frozen"/>
      <selection activeCell="M30" sqref="M30"/>
      <selection pane="topRight" activeCell="M30" sqref="M30"/>
      <selection pane="bottomLeft" activeCell="M30" sqref="M30"/>
      <selection pane="bottomRight" activeCell="M30" sqref="M30"/>
    </sheetView>
    <sheetView workbookViewId="1"/>
  </sheetViews>
  <sheetFormatPr defaultRowHeight="15" x14ac:dyDescent="0.25"/>
  <sheetData>
    <row r="1" spans="1:2" ht="18.75" x14ac:dyDescent="0.3">
      <c r="A1" s="2" t="s">
        <v>282</v>
      </c>
    </row>
    <row r="4" spans="1:2" x14ac:dyDescent="0.25">
      <c r="A4" s="3" t="s">
        <v>283</v>
      </c>
    </row>
    <row r="5" spans="1:2" x14ac:dyDescent="0.25">
      <c r="A5" s="5" t="s">
        <v>284</v>
      </c>
    </row>
    <row r="6" spans="1:2" x14ac:dyDescent="0.25">
      <c r="B6" s="5" t="s">
        <v>285</v>
      </c>
    </row>
    <row r="7" spans="1:2" x14ac:dyDescent="0.25">
      <c r="B7" t="s">
        <v>281</v>
      </c>
    </row>
    <row r="8" spans="1:2" x14ac:dyDescent="0.25">
      <c r="A8" t="s">
        <v>391</v>
      </c>
      <c r="B8">
        <v>1</v>
      </c>
    </row>
    <row r="9" spans="1:2" x14ac:dyDescent="0.25">
      <c r="A9" t="s">
        <v>392</v>
      </c>
      <c r="B9">
        <v>1</v>
      </c>
    </row>
    <row r="10" spans="1:2" x14ac:dyDescent="0.25">
      <c r="A10" t="s">
        <v>393</v>
      </c>
      <c r="B10">
        <v>1</v>
      </c>
    </row>
    <row r="11" spans="1:2" x14ac:dyDescent="0.25">
      <c r="A11" t="s">
        <v>394</v>
      </c>
      <c r="B1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L21"/>
  <sheetViews>
    <sheetView zoomScale="80" zoomScaleNormal="80" workbookViewId="0">
      <pane ySplit="7" topLeftCell="A8" activePane="bottomLeft" state="frozen"/>
      <selection activeCell="N41" sqref="N41"/>
      <selection pane="bottomLeft" activeCell="M30" sqref="M30"/>
    </sheetView>
    <sheetView workbookViewId="1"/>
  </sheetViews>
  <sheetFormatPr defaultRowHeight="15" x14ac:dyDescent="0.25"/>
  <cols>
    <col min="11" max="11" width="9.28515625" bestFit="1" customWidth="1"/>
  </cols>
  <sheetData>
    <row r="1" spans="1:12" ht="18.75" x14ac:dyDescent="0.3">
      <c r="A1" s="2" t="s">
        <v>416</v>
      </c>
    </row>
    <row r="3" spans="1:12" x14ac:dyDescent="0.25">
      <c r="L3">
        <v>52325.432882070083</v>
      </c>
    </row>
    <row r="4" spans="1:12" x14ac:dyDescent="0.25">
      <c r="C4">
        <v>58.4</v>
      </c>
    </row>
    <row r="5" spans="1:12" x14ac:dyDescent="0.25">
      <c r="A5" s="81" t="s">
        <v>854</v>
      </c>
      <c r="B5" s="80"/>
      <c r="C5" s="80"/>
    </row>
    <row r="6" spans="1:12" x14ac:dyDescent="0.25">
      <c r="A6" s="3" t="s">
        <v>519</v>
      </c>
    </row>
    <row r="7" spans="1:12" x14ac:dyDescent="0.25">
      <c r="B7" t="s">
        <v>518</v>
      </c>
    </row>
    <row r="8" spans="1:12" x14ac:dyDescent="0.25">
      <c r="A8" t="s">
        <v>46</v>
      </c>
      <c r="B8">
        <f>C4/10*1000</f>
        <v>5840</v>
      </c>
      <c r="C8" s="10"/>
      <c r="I8" s="22"/>
    </row>
    <row r="9" spans="1:12" x14ac:dyDescent="0.25">
      <c r="A9" t="s">
        <v>47</v>
      </c>
      <c r="B9">
        <f>B8</f>
        <v>5840</v>
      </c>
      <c r="C9" s="10"/>
      <c r="I9" s="22"/>
    </row>
    <row r="10" spans="1:12" x14ac:dyDescent="0.25">
      <c r="A10" t="s">
        <v>48</v>
      </c>
      <c r="B10" s="66">
        <f t="shared" ref="B10:B17" si="0">B9</f>
        <v>5840</v>
      </c>
      <c r="C10" s="10"/>
      <c r="I10" s="22"/>
    </row>
    <row r="11" spans="1:12" x14ac:dyDescent="0.25">
      <c r="A11" t="s">
        <v>49</v>
      </c>
      <c r="B11" s="66">
        <f t="shared" si="0"/>
        <v>5840</v>
      </c>
      <c r="C11" s="10"/>
      <c r="I11" s="22"/>
    </row>
    <row r="12" spans="1:12" x14ac:dyDescent="0.25">
      <c r="A12" t="s">
        <v>50</v>
      </c>
      <c r="B12" s="66">
        <f t="shared" si="0"/>
        <v>5840</v>
      </c>
      <c r="C12" s="10"/>
      <c r="I12" s="22"/>
    </row>
    <row r="13" spans="1:12" x14ac:dyDescent="0.25">
      <c r="A13" t="s">
        <v>51</v>
      </c>
      <c r="B13" s="66">
        <f t="shared" si="0"/>
        <v>5840</v>
      </c>
      <c r="C13" s="10"/>
      <c r="I13" s="22"/>
    </row>
    <row r="14" spans="1:12" x14ac:dyDescent="0.25">
      <c r="A14" t="s">
        <v>52</v>
      </c>
      <c r="B14" s="66">
        <f t="shared" si="0"/>
        <v>5840</v>
      </c>
      <c r="C14" s="10"/>
      <c r="I14" s="22"/>
    </row>
    <row r="15" spans="1:12" x14ac:dyDescent="0.25">
      <c r="A15" t="s">
        <v>53</v>
      </c>
      <c r="B15" s="66">
        <f t="shared" si="0"/>
        <v>5840</v>
      </c>
      <c r="C15" s="10"/>
      <c r="I15" s="22"/>
    </row>
    <row r="16" spans="1:12" x14ac:dyDescent="0.25">
      <c r="A16" t="s">
        <v>54</v>
      </c>
      <c r="B16" s="66">
        <f t="shared" si="0"/>
        <v>5840</v>
      </c>
      <c r="C16" s="10"/>
      <c r="I16" s="22"/>
    </row>
    <row r="17" spans="1:3" x14ac:dyDescent="0.25">
      <c r="A17" t="s">
        <v>717</v>
      </c>
      <c r="B17" s="66">
        <f t="shared" si="0"/>
        <v>5840</v>
      </c>
      <c r="C17" s="10"/>
    </row>
    <row r="18" spans="1:3" x14ac:dyDescent="0.25">
      <c r="C18" s="10"/>
    </row>
    <row r="19" spans="1:3" x14ac:dyDescent="0.25">
      <c r="C19" s="10"/>
    </row>
    <row r="20" spans="1:3" x14ac:dyDescent="0.25">
      <c r="C20" s="10"/>
    </row>
    <row r="21" spans="1:3" x14ac:dyDescent="0.25">
      <c r="C21" s="10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sheetPr>
    <tabColor rgb="FF92D050"/>
  </sheetPr>
  <dimension ref="A1:BI251"/>
  <sheetViews>
    <sheetView topLeftCell="AF1" workbookViewId="0">
      <selection activeCell="C17" sqref="C17"/>
    </sheetView>
    <sheetView workbookViewId="1"/>
  </sheetViews>
  <sheetFormatPr defaultRowHeight="15" x14ac:dyDescent="0.25"/>
  <cols>
    <col min="1" max="1" width="9.140625" style="120"/>
    <col min="2" max="2" width="10.42578125" style="120" bestFit="1" customWidth="1"/>
    <col min="3" max="18" width="9.140625" style="120"/>
    <col min="20" max="21" width="9.140625" style="66"/>
    <col min="22" max="22" width="12.140625" bestFit="1" customWidth="1"/>
    <col min="23" max="23" width="14" bestFit="1" customWidth="1"/>
    <col min="24" max="24" width="11.42578125" bestFit="1" customWidth="1"/>
    <col min="25" max="25" width="10.42578125" bestFit="1" customWidth="1"/>
    <col min="26" max="28" width="9.140625" style="66"/>
    <col min="39" max="39" width="9.140625" style="66"/>
    <col min="41" max="42" width="9.140625" style="66"/>
    <col min="43" max="43" width="39" style="66" bestFit="1" customWidth="1"/>
    <col min="44" max="44" width="15.5703125" style="66" bestFit="1" customWidth="1"/>
    <col min="45" max="45" width="10.28515625" style="66" bestFit="1" customWidth="1"/>
    <col min="46" max="46" width="16.42578125" style="66" bestFit="1" customWidth="1"/>
    <col min="47" max="47" width="8" style="66" bestFit="1" customWidth="1"/>
    <col min="48" max="49" width="8" style="66" customWidth="1"/>
    <col min="50" max="51" width="11.28515625" style="66" bestFit="1" customWidth="1"/>
    <col min="52" max="52" width="9.140625" style="66"/>
    <col min="54" max="54" width="12.5703125" bestFit="1" customWidth="1"/>
    <col min="55" max="55" width="12.28515625" bestFit="1" customWidth="1"/>
    <col min="57" max="57" width="16.5703125" customWidth="1"/>
  </cols>
  <sheetData>
    <row r="1" spans="1:61" x14ac:dyDescent="0.25">
      <c r="V1" t="s">
        <v>899</v>
      </c>
      <c r="W1" t="s">
        <v>989</v>
      </c>
      <c r="X1" t="s">
        <v>990</v>
      </c>
      <c r="Y1" t="s">
        <v>994</v>
      </c>
      <c r="Z1" s="66" t="s">
        <v>995</v>
      </c>
      <c r="AA1" s="66" t="s">
        <v>906</v>
      </c>
      <c r="AJ1" t="s">
        <v>983</v>
      </c>
      <c r="BB1" s="110" t="s">
        <v>900</v>
      </c>
      <c r="BC1" s="157" t="s">
        <v>908</v>
      </c>
    </row>
    <row r="2" spans="1:61" x14ac:dyDescent="0.25">
      <c r="P2" s="63"/>
      <c r="Q2" s="63"/>
      <c r="T2" t="s">
        <v>720</v>
      </c>
      <c r="U2" s="66" t="s">
        <v>747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 s="66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s="66" t="s">
        <v>900</v>
      </c>
      <c r="AK2" s="66" t="s">
        <v>901</v>
      </c>
      <c r="AL2" s="66" t="s">
        <v>2</v>
      </c>
      <c r="AM2" s="66" t="s">
        <v>988</v>
      </c>
      <c r="AN2" s="66" t="s">
        <v>902</v>
      </c>
      <c r="BB2" s="110" t="s">
        <v>2</v>
      </c>
      <c r="BC2" s="157" t="s">
        <v>984</v>
      </c>
      <c r="BE2" s="4" t="s">
        <v>904</v>
      </c>
      <c r="BF2" s="66" t="s">
        <v>751</v>
      </c>
      <c r="BG2" s="120"/>
    </row>
    <row r="3" spans="1:61" x14ac:dyDescent="0.25">
      <c r="P3" s="63"/>
      <c r="Q3" s="63"/>
      <c r="T3" t="s">
        <v>721</v>
      </c>
      <c r="U3" s="66" t="s">
        <v>748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 s="66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s="66" t="s">
        <v>903</v>
      </c>
      <c r="AK3" s="66" t="s">
        <v>904</v>
      </c>
      <c r="AL3" s="66" t="s">
        <v>905</v>
      </c>
      <c r="AM3" s="66" t="str">
        <f t="shared" ref="AM3:AM66" si="6">VLOOKUP($AK3,$BE$2:$BF$75,2,)</f>
        <v>caofr</v>
      </c>
      <c r="AN3" s="66">
        <v>22373</v>
      </c>
      <c r="BE3" s="4" t="s">
        <v>910</v>
      </c>
      <c r="BF3" s="120" t="s">
        <v>751</v>
      </c>
      <c r="BG3" s="120"/>
    </row>
    <row r="4" spans="1:61" x14ac:dyDescent="0.25">
      <c r="P4" s="63"/>
      <c r="Q4" s="63"/>
      <c r="T4" t="s">
        <v>722</v>
      </c>
      <c r="U4" s="66" t="s">
        <v>749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 s="66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s="66" t="s">
        <v>906</v>
      </c>
      <c r="AK4" s="66" t="s">
        <v>904</v>
      </c>
      <c r="AL4" s="66" t="s">
        <v>907</v>
      </c>
      <c r="AM4" s="66" t="str">
        <f t="shared" si="6"/>
        <v>caofr</v>
      </c>
      <c r="AN4" s="66">
        <v>398685</v>
      </c>
      <c r="AQ4" s="110" t="s">
        <v>985</v>
      </c>
      <c r="AR4" s="110" t="s">
        <v>993</v>
      </c>
      <c r="AS4"/>
      <c r="AT4"/>
      <c r="AU4"/>
      <c r="AY4"/>
      <c r="BB4" s="110" t="s">
        <v>986</v>
      </c>
      <c r="BC4" t="s">
        <v>985</v>
      </c>
      <c r="BE4" s="4" t="s">
        <v>911</v>
      </c>
      <c r="BF4" s="120" t="s">
        <v>750</v>
      </c>
      <c r="BG4" s="120"/>
      <c r="BI4" s="66"/>
    </row>
    <row r="5" spans="1:61" x14ac:dyDescent="0.25">
      <c r="P5" s="63"/>
      <c r="Q5" s="63"/>
      <c r="T5" t="s">
        <v>723</v>
      </c>
      <c r="U5" s="66" t="s">
        <v>750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 s="66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s="66" t="s">
        <v>908</v>
      </c>
      <c r="AK5" s="66" t="s">
        <v>904</v>
      </c>
      <c r="AL5" s="66" t="s">
        <v>909</v>
      </c>
      <c r="AM5" s="66" t="str">
        <f t="shared" si="6"/>
        <v>caofr</v>
      </c>
      <c r="AN5" s="66">
        <v>891979</v>
      </c>
      <c r="AQ5" s="110" t="s">
        <v>986</v>
      </c>
      <c r="AR5" s="157" t="s">
        <v>992</v>
      </c>
      <c r="AS5" s="157" t="s">
        <v>908</v>
      </c>
      <c r="AT5"/>
      <c r="AU5"/>
      <c r="AW5" s="66" t="s">
        <v>902</v>
      </c>
      <c r="AX5" s="66" t="s">
        <v>908</v>
      </c>
      <c r="AY5" t="s">
        <v>990</v>
      </c>
      <c r="BB5" s="4" t="s">
        <v>752</v>
      </c>
      <c r="BC5" s="111">
        <v>2371682</v>
      </c>
      <c r="BE5" s="4" t="s">
        <v>912</v>
      </c>
      <c r="BF5" s="120" t="s">
        <v>751</v>
      </c>
      <c r="BG5" s="120"/>
    </row>
    <row r="6" spans="1:61" x14ac:dyDescent="0.25">
      <c r="A6" s="120" t="s">
        <v>94</v>
      </c>
      <c r="B6" s="120" t="s">
        <v>185</v>
      </c>
      <c r="C6" s="120" t="s">
        <v>1344</v>
      </c>
      <c r="P6" s="63"/>
      <c r="Q6" s="63"/>
      <c r="T6" t="s">
        <v>724</v>
      </c>
      <c r="U6" s="66" t="s">
        <v>751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 s="66">
        <f t="shared" si="2"/>
        <v>197249</v>
      </c>
      <c r="AA6" s="60">
        <f t="shared" si="3"/>
        <v>24.323185415388672</v>
      </c>
      <c r="AB6" s="67"/>
      <c r="AD6" s="31">
        <f t="shared" si="4"/>
        <v>3.3179501287303048</v>
      </c>
      <c r="AE6" s="31">
        <f t="shared" si="5"/>
        <v>0.53488496455844625</v>
      </c>
      <c r="AJ6" s="66" t="s">
        <v>903</v>
      </c>
      <c r="AK6" s="66" t="s">
        <v>910</v>
      </c>
      <c r="AL6" s="66" t="s">
        <v>905</v>
      </c>
      <c r="AM6" s="66" t="str">
        <f t="shared" si="6"/>
        <v>caofr</v>
      </c>
      <c r="AN6" s="66">
        <v>2922</v>
      </c>
      <c r="AP6" s="66" t="str">
        <f>INDEX($BF$2:$BF$75,MATCH($AQ6,$BE$2:$BE$75,0))</f>
        <v>caofr</v>
      </c>
      <c r="AQ6" s="4" t="s">
        <v>904</v>
      </c>
      <c r="AR6" s="111">
        <v>7595</v>
      </c>
      <c r="AS6" s="111">
        <v>891979</v>
      </c>
      <c r="AT6" s="17">
        <f>(AR6*AS6)/1000000</f>
        <v>6774.5805049999999</v>
      </c>
      <c r="AU6"/>
      <c r="AV6" s="66" t="s">
        <v>751</v>
      </c>
      <c r="AW6" s="66">
        <f>SUMIF($AP$6:$AP$79,$AV6,$AT$6:$AT$79)</f>
        <v>40729.295492999991</v>
      </c>
      <c r="AX6" s="17">
        <f>SUMIF($AP$6:$AP$79,$AV6,$AS$6:$AS$79)</f>
        <v>4473907</v>
      </c>
      <c r="AY6" s="62">
        <f>AW6/AX6*1000000</f>
        <v>9103.7420967847556</v>
      </c>
      <c r="BB6" s="4" t="s">
        <v>748</v>
      </c>
      <c r="BC6" s="111">
        <v>11670950</v>
      </c>
      <c r="BE6" s="4" t="s">
        <v>913</v>
      </c>
      <c r="BF6" s="120" t="s">
        <v>751</v>
      </c>
      <c r="BG6" s="120"/>
    </row>
    <row r="7" spans="1:61" x14ac:dyDescent="0.25">
      <c r="A7" s="120" t="s">
        <v>720</v>
      </c>
      <c r="B7" s="120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3"/>
      <c r="Q7" s="63"/>
      <c r="T7" t="s">
        <v>725</v>
      </c>
      <c r="U7" s="66" t="s">
        <v>752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 s="66">
        <f t="shared" si="2"/>
        <v>127976</v>
      </c>
      <c r="AA7" s="60">
        <f t="shared" si="3"/>
        <v>18.532240420078764</v>
      </c>
      <c r="AB7" s="67"/>
      <c r="AC7" s="66"/>
      <c r="AD7" s="31">
        <f t="shared" si="4"/>
        <v>2.4694993850146356</v>
      </c>
      <c r="AE7" s="31">
        <f t="shared" si="5"/>
        <v>0.80373874807166934</v>
      </c>
      <c r="AJ7" s="66" t="s">
        <v>906</v>
      </c>
      <c r="AK7" s="66" t="s">
        <v>910</v>
      </c>
      <c r="AL7" s="66" t="s">
        <v>907</v>
      </c>
      <c r="AM7" s="66" t="str">
        <f t="shared" si="6"/>
        <v>caofr</v>
      </c>
      <c r="AN7" s="66">
        <v>86441</v>
      </c>
      <c r="AP7" s="66" t="str">
        <f>INDEX($BF$2:$BF$75,MATCH($AQ7,$BE$2:$BE$75,0))</f>
        <v>caofr</v>
      </c>
      <c r="AQ7" s="4" t="s">
        <v>910</v>
      </c>
      <c r="AR7" s="111">
        <v>17545</v>
      </c>
      <c r="AS7" s="111">
        <v>25258</v>
      </c>
      <c r="AT7" s="17">
        <f t="shared" ref="AT7:AT70" si="7">(AR7*AS7)/1000000</f>
        <v>443.15161000000001</v>
      </c>
      <c r="AU7"/>
      <c r="AV7" s="66" t="s">
        <v>750</v>
      </c>
      <c r="AW7" s="66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2">
        <f t="shared" ref="AY7:AY14" si="10">AW7/AX7*1000000</f>
        <v>4279.3368482062351</v>
      </c>
      <c r="BB7" s="4" t="s">
        <v>749</v>
      </c>
      <c r="BC7" s="111">
        <v>503068</v>
      </c>
      <c r="BE7" s="4" t="s">
        <v>914</v>
      </c>
      <c r="BF7" s="120" t="s">
        <v>749</v>
      </c>
      <c r="BG7" s="120"/>
    </row>
    <row r="8" spans="1:61" x14ac:dyDescent="0.25">
      <c r="A8" s="120" t="s">
        <v>721</v>
      </c>
      <c r="B8" s="120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3"/>
      <c r="Q8" s="63"/>
      <c r="T8" t="s">
        <v>726</v>
      </c>
      <c r="U8" s="66" t="s">
        <v>753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 s="66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s="66" t="s">
        <v>908</v>
      </c>
      <c r="AK8" s="66" t="s">
        <v>910</v>
      </c>
      <c r="AL8" s="66" t="s">
        <v>909</v>
      </c>
      <c r="AM8" s="66" t="str">
        <f t="shared" si="6"/>
        <v>caofr</v>
      </c>
      <c r="AN8" s="66">
        <v>25258</v>
      </c>
      <c r="AP8" s="66" t="str">
        <f>INDEX($BF$2:$BF$75,MATCH($AQ8,$BE$2:$BE$75,0))</f>
        <v>caveg</v>
      </c>
      <c r="AQ8" s="4" t="s">
        <v>911</v>
      </c>
      <c r="AR8" s="111">
        <v>70758</v>
      </c>
      <c r="AS8" s="111">
        <v>264</v>
      </c>
      <c r="AT8" s="17">
        <f t="shared" si="7"/>
        <v>18.680112000000001</v>
      </c>
      <c r="AU8"/>
      <c r="AV8" s="66" t="s">
        <v>749</v>
      </c>
      <c r="AW8" s="66">
        <f t="shared" si="8"/>
        <v>0</v>
      </c>
      <c r="AX8" s="17">
        <f t="shared" si="9"/>
        <v>0</v>
      </c>
      <c r="AY8" s="62"/>
      <c r="BB8" s="4" t="s">
        <v>751</v>
      </c>
      <c r="BC8" s="111">
        <v>4797724</v>
      </c>
      <c r="BE8" s="4" t="s">
        <v>915</v>
      </c>
      <c r="BF8" s="120" t="s">
        <v>757</v>
      </c>
      <c r="BG8" s="120"/>
      <c r="BI8" s="66"/>
    </row>
    <row r="9" spans="1:61" x14ac:dyDescent="0.25">
      <c r="A9" s="120" t="s">
        <v>722</v>
      </c>
      <c r="B9" s="120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3"/>
      <c r="Q9" s="63"/>
      <c r="T9" t="s">
        <v>727</v>
      </c>
      <c r="U9" s="66" t="s">
        <v>754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 s="66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s="66" t="s">
        <v>908</v>
      </c>
      <c r="AK9" s="66" t="s">
        <v>911</v>
      </c>
      <c r="AL9" s="66" t="s">
        <v>909</v>
      </c>
      <c r="AM9" s="66" t="str">
        <f t="shared" si="6"/>
        <v>caveg</v>
      </c>
      <c r="AN9" s="66">
        <v>264</v>
      </c>
      <c r="AP9" s="66" t="str">
        <f>INDEX($BF$2:$BF$75,MATCH($AQ9,$BE$2:$BE$75,0))</f>
        <v>caofr</v>
      </c>
      <c r="AQ9" s="4" t="s">
        <v>912</v>
      </c>
      <c r="AR9" s="111">
        <v>13087</v>
      </c>
      <c r="AS9" s="111">
        <v>89065</v>
      </c>
      <c r="AT9" s="17">
        <f t="shared" si="7"/>
        <v>1165.5936549999999</v>
      </c>
      <c r="AU9"/>
      <c r="AV9" s="66" t="s">
        <v>757</v>
      </c>
      <c r="AW9" s="66">
        <f t="shared" si="8"/>
        <v>12.267887999999999</v>
      </c>
      <c r="AX9" s="17">
        <f t="shared" si="9"/>
        <v>1048</v>
      </c>
      <c r="AY9" s="62"/>
      <c r="BB9" s="4" t="s">
        <v>753</v>
      </c>
      <c r="BC9" s="111">
        <v>1964935</v>
      </c>
      <c r="BE9" s="4" t="s">
        <v>916</v>
      </c>
      <c r="BF9" s="120" t="s">
        <v>755</v>
      </c>
      <c r="BG9" s="120"/>
      <c r="BI9" s="66"/>
    </row>
    <row r="10" spans="1:61" x14ac:dyDescent="0.25">
      <c r="A10" s="120" t="s">
        <v>723</v>
      </c>
      <c r="B10" s="120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3"/>
      <c r="Q10" s="63"/>
      <c r="T10" t="s">
        <v>728</v>
      </c>
      <c r="U10" s="66" t="s">
        <v>755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 s="66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s="66" t="s">
        <v>903</v>
      </c>
      <c r="AK10" s="66" t="s">
        <v>912</v>
      </c>
      <c r="AL10" s="66" t="s">
        <v>905</v>
      </c>
      <c r="AM10" s="66" t="str">
        <f t="shared" si="6"/>
        <v>caofr</v>
      </c>
      <c r="AN10" s="66">
        <v>16852</v>
      </c>
      <c r="AP10" s="66" t="str">
        <f>INDEX($BF$2:$BF$75,MATCH($AQ10,$BE$2:$BE$75,0))</f>
        <v>caofr</v>
      </c>
      <c r="AQ10" s="4" t="s">
        <v>913</v>
      </c>
      <c r="AR10" s="111">
        <v>6576</v>
      </c>
      <c r="AS10" s="111">
        <v>405135</v>
      </c>
      <c r="AT10" s="17">
        <f t="shared" si="7"/>
        <v>2664.1677599999998</v>
      </c>
      <c r="AU10"/>
      <c r="AV10" s="66" t="s">
        <v>755</v>
      </c>
      <c r="AW10" s="66">
        <f t="shared" si="8"/>
        <v>178.423078</v>
      </c>
      <c r="AX10" s="17">
        <f t="shared" si="9"/>
        <v>22958</v>
      </c>
      <c r="AY10" s="62">
        <f t="shared" si="10"/>
        <v>7771.7169614077884</v>
      </c>
      <c r="BB10" s="4" t="s">
        <v>757</v>
      </c>
      <c r="BC10" s="111">
        <v>113523</v>
      </c>
      <c r="BE10" s="4" t="s">
        <v>917</v>
      </c>
      <c r="BF10" s="120" t="s">
        <v>755</v>
      </c>
      <c r="BG10" s="120"/>
    </row>
    <row r="11" spans="1:61" x14ac:dyDescent="0.25">
      <c r="A11" s="120" t="s">
        <v>724</v>
      </c>
      <c r="B11" s="120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3"/>
      <c r="Q11" s="63"/>
      <c r="T11" t="s">
        <v>729</v>
      </c>
      <c r="U11" s="66" t="s">
        <v>756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 s="66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s="66" t="s">
        <v>906</v>
      </c>
      <c r="AK11" s="66" t="s">
        <v>912</v>
      </c>
      <c r="AL11" s="66" t="s">
        <v>907</v>
      </c>
      <c r="AM11" s="66" t="str">
        <f t="shared" si="6"/>
        <v>caofr</v>
      </c>
      <c r="AN11" s="66">
        <v>52851</v>
      </c>
      <c r="AQ11" s="4" t="s">
        <v>914</v>
      </c>
      <c r="AR11" s="111"/>
      <c r="AS11" s="111">
        <v>345000</v>
      </c>
      <c r="AT11" s="17">
        <f t="shared" si="7"/>
        <v>0</v>
      </c>
      <c r="AU11"/>
      <c r="AV11" s="66" t="s">
        <v>753</v>
      </c>
      <c r="AW11" s="66">
        <f t="shared" si="8"/>
        <v>0</v>
      </c>
      <c r="AX11" s="17">
        <f t="shared" si="9"/>
        <v>0</v>
      </c>
      <c r="AY11" s="62"/>
      <c r="BB11" s="4" t="s">
        <v>755</v>
      </c>
      <c r="BC11" s="111">
        <v>102159</v>
      </c>
      <c r="BE11" s="4" t="s">
        <v>918</v>
      </c>
      <c r="BF11" s="120" t="s">
        <v>751</v>
      </c>
      <c r="BG11" s="120"/>
    </row>
    <row r="12" spans="1:61" x14ac:dyDescent="0.25">
      <c r="A12" s="120" t="s">
        <v>725</v>
      </c>
      <c r="B12" s="120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3"/>
      <c r="Q12" s="63"/>
      <c r="T12" t="s">
        <v>730</v>
      </c>
      <c r="U12" s="66" t="s">
        <v>757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 s="66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s="66" t="s">
        <v>908</v>
      </c>
      <c r="AK12" s="66" t="s">
        <v>912</v>
      </c>
      <c r="AL12" s="66" t="s">
        <v>909</v>
      </c>
      <c r="AM12" s="66" t="str">
        <f t="shared" si="6"/>
        <v>caofr</v>
      </c>
      <c r="AN12" s="66">
        <v>89065</v>
      </c>
      <c r="AQ12" s="4" t="s">
        <v>915</v>
      </c>
      <c r="AR12" s="111"/>
      <c r="AS12" s="111">
        <v>780</v>
      </c>
      <c r="AT12" s="17">
        <f t="shared" si="7"/>
        <v>0</v>
      </c>
      <c r="AU12"/>
      <c r="AV12" s="66" t="s">
        <v>752</v>
      </c>
      <c r="AW12" s="66">
        <f t="shared" si="8"/>
        <v>32443.740519999999</v>
      </c>
      <c r="AX12" s="17">
        <f t="shared" si="9"/>
        <v>2371682</v>
      </c>
      <c r="AY12" s="62">
        <f t="shared" si="10"/>
        <v>13679.633492179812</v>
      </c>
      <c r="BB12" s="4" t="s">
        <v>756</v>
      </c>
      <c r="BC12" s="111">
        <v>19482246</v>
      </c>
      <c r="BE12" s="4" t="s">
        <v>919</v>
      </c>
      <c r="BF12" s="120" t="s">
        <v>749</v>
      </c>
      <c r="BG12" s="120"/>
      <c r="BI12" s="66"/>
    </row>
    <row r="13" spans="1:61" x14ac:dyDescent="0.25">
      <c r="A13" s="120" t="s">
        <v>726</v>
      </c>
      <c r="B13" s="120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s="66" t="s">
        <v>903</v>
      </c>
      <c r="AK13" s="66" t="s">
        <v>913</v>
      </c>
      <c r="AL13" s="66" t="s">
        <v>905</v>
      </c>
      <c r="AM13" s="66" t="str">
        <f t="shared" si="6"/>
        <v>caofr</v>
      </c>
      <c r="AN13" s="66">
        <v>6902</v>
      </c>
      <c r="AQ13" s="4" t="s">
        <v>916</v>
      </c>
      <c r="AR13" s="111"/>
      <c r="AS13" s="111">
        <v>66355</v>
      </c>
      <c r="AT13" s="17">
        <f t="shared" si="7"/>
        <v>0</v>
      </c>
      <c r="AU13"/>
      <c r="AV13" s="66" t="s">
        <v>748</v>
      </c>
      <c r="AW13" s="66">
        <f t="shared" si="8"/>
        <v>6730.5590000000002</v>
      </c>
      <c r="AX13" s="17">
        <f t="shared" si="9"/>
        <v>395450</v>
      </c>
      <c r="AY13" s="62">
        <f t="shared" si="10"/>
        <v>17020</v>
      </c>
      <c r="BB13" s="4" t="s">
        <v>754</v>
      </c>
      <c r="BC13" s="111">
        <v>2594467</v>
      </c>
      <c r="BE13" s="4" t="s">
        <v>920</v>
      </c>
      <c r="BF13" s="120" t="s">
        <v>750</v>
      </c>
      <c r="BG13" s="120"/>
    </row>
    <row r="14" spans="1:61" x14ac:dyDescent="0.25">
      <c r="A14" s="120" t="s">
        <v>727</v>
      </c>
      <c r="B14" s="120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902</v>
      </c>
      <c r="W14" s="66" t="s">
        <v>995</v>
      </c>
      <c r="AJ14" s="66" t="s">
        <v>906</v>
      </c>
      <c r="AK14" s="66" t="s">
        <v>913</v>
      </c>
      <c r="AL14" s="66" t="s">
        <v>907</v>
      </c>
      <c r="AM14" s="66" t="str">
        <f t="shared" si="6"/>
        <v>caofr</v>
      </c>
      <c r="AN14" s="66">
        <v>586982</v>
      </c>
      <c r="AP14" s="66" t="str">
        <f>INDEX($BF$2:$BF$75,MATCH($AQ14,$BE$2:$BE$75,0))</f>
        <v>capul</v>
      </c>
      <c r="AQ14" s="4" t="s">
        <v>917</v>
      </c>
      <c r="AR14" s="111">
        <v>7633</v>
      </c>
      <c r="AS14" s="111">
        <v>20997</v>
      </c>
      <c r="AT14" s="17">
        <f t="shared" si="7"/>
        <v>160.27010100000001</v>
      </c>
      <c r="AU14"/>
      <c r="AV14" s="66" t="s">
        <v>754</v>
      </c>
      <c r="AW14" s="66">
        <f t="shared" si="8"/>
        <v>8369.8392339999991</v>
      </c>
      <c r="AX14" s="17">
        <f t="shared" si="9"/>
        <v>2594467</v>
      </c>
      <c r="AY14" s="62">
        <f t="shared" si="10"/>
        <v>3226.0341850561213</v>
      </c>
      <c r="BB14" s="4" t="s">
        <v>750</v>
      </c>
      <c r="BC14" s="111">
        <v>2266930</v>
      </c>
      <c r="BE14" s="4" t="s">
        <v>921</v>
      </c>
      <c r="BF14" s="120" t="s">
        <v>750</v>
      </c>
      <c r="BG14" s="120"/>
    </row>
    <row r="15" spans="1:61" x14ac:dyDescent="0.25">
      <c r="A15" s="120" t="s">
        <v>728</v>
      </c>
      <c r="B15" s="120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s="66" t="s">
        <v>720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s="66" t="s">
        <v>908</v>
      </c>
      <c r="AK15" s="66" t="s">
        <v>913</v>
      </c>
      <c r="AL15" s="66" t="s">
        <v>909</v>
      </c>
      <c r="AM15" s="66" t="str">
        <f t="shared" si="6"/>
        <v>caofr</v>
      </c>
      <c r="AN15" s="66">
        <v>405135</v>
      </c>
      <c r="AP15" s="66" t="str">
        <f>INDEX($BF$2:$BF$75,MATCH($AQ15,$BE$2:$BE$75,0))</f>
        <v>caofr</v>
      </c>
      <c r="AQ15" s="4" t="s">
        <v>918</v>
      </c>
      <c r="AR15" s="111">
        <v>74102</v>
      </c>
      <c r="AS15" s="111">
        <v>2893</v>
      </c>
      <c r="AT15" s="17">
        <f t="shared" si="7"/>
        <v>214.37708599999999</v>
      </c>
      <c r="AU15"/>
      <c r="AV15" s="66" t="s">
        <v>756</v>
      </c>
      <c r="AW15" s="66">
        <f t="shared" si="8"/>
        <v>0</v>
      </c>
      <c r="AX15" s="17">
        <f t="shared" si="9"/>
        <v>0</v>
      </c>
      <c r="AY15" s="62"/>
      <c r="BB15" s="4" t="s">
        <v>747</v>
      </c>
      <c r="BC15" s="111">
        <v>1535000</v>
      </c>
      <c r="BE15" s="4" t="s">
        <v>922</v>
      </c>
      <c r="BF15" s="120" t="s">
        <v>753</v>
      </c>
      <c r="BG15" s="120"/>
    </row>
    <row r="16" spans="1:61" x14ac:dyDescent="0.25">
      <c r="A16" s="120" t="s">
        <v>729</v>
      </c>
      <c r="B16" s="120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s="66" t="s">
        <v>721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s="66" t="s">
        <v>903</v>
      </c>
      <c r="AK16" s="66" t="s">
        <v>914</v>
      </c>
      <c r="AL16" s="66" t="s">
        <v>905</v>
      </c>
      <c r="AM16" s="66" t="str">
        <f t="shared" si="6"/>
        <v>caoce</v>
      </c>
      <c r="AN16" s="66">
        <v>131960</v>
      </c>
      <c r="AQ16" s="4" t="s">
        <v>919</v>
      </c>
      <c r="AR16" s="111"/>
      <c r="AS16" s="111">
        <v>228</v>
      </c>
      <c r="AT16" s="17">
        <f t="shared" si="7"/>
        <v>0</v>
      </c>
      <c r="AU16"/>
      <c r="AV16" s="66" t="s">
        <v>747</v>
      </c>
      <c r="AW16" s="66">
        <f t="shared" si="8"/>
        <v>0</v>
      </c>
      <c r="AX16" s="17">
        <f t="shared" si="9"/>
        <v>0</v>
      </c>
      <c r="AY16" s="62"/>
      <c r="BB16" s="4" t="s">
        <v>987</v>
      </c>
      <c r="BC16" s="111">
        <v>47402684</v>
      </c>
      <c r="BE16" s="4" t="s">
        <v>923</v>
      </c>
      <c r="BF16" s="120" t="s">
        <v>750</v>
      </c>
      <c r="BG16" s="120"/>
    </row>
    <row r="17" spans="1:59" x14ac:dyDescent="0.25">
      <c r="A17" s="120" t="s">
        <v>730</v>
      </c>
      <c r="B17" s="120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s="66" t="s">
        <v>722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s="66" t="s">
        <v>906</v>
      </c>
      <c r="AK17" s="66" t="s">
        <v>914</v>
      </c>
      <c r="AL17" s="66" t="s">
        <v>907</v>
      </c>
      <c r="AM17" s="66" t="str">
        <f t="shared" si="6"/>
        <v>caoce</v>
      </c>
      <c r="AN17" s="66">
        <v>26144</v>
      </c>
      <c r="AP17" s="66" t="str">
        <f>INDEX($BF$2:$BF$75,MATCH($AQ17,$BE$2:$BE$75,0))</f>
        <v>caveg</v>
      </c>
      <c r="AQ17" s="4" t="s">
        <v>920</v>
      </c>
      <c r="AR17" s="111">
        <v>2083</v>
      </c>
      <c r="AS17" s="111">
        <v>165444</v>
      </c>
      <c r="AT17" s="17">
        <f t="shared" si="7"/>
        <v>344.61985199999998</v>
      </c>
      <c r="AU17"/>
      <c r="AV17"/>
      <c r="AY17"/>
      <c r="BE17" s="4" t="s">
        <v>924</v>
      </c>
      <c r="BF17" s="120" t="s">
        <v>749</v>
      </c>
      <c r="BG17" s="120"/>
    </row>
    <row r="18" spans="1:59" x14ac:dyDescent="0.25">
      <c r="T18" s="66" t="s">
        <v>723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s="66" t="s">
        <v>908</v>
      </c>
      <c r="AK18" s="66" t="s">
        <v>914</v>
      </c>
      <c r="AL18" s="66" t="s">
        <v>909</v>
      </c>
      <c r="AM18" s="66" t="str">
        <f t="shared" si="6"/>
        <v>caoce</v>
      </c>
      <c r="AN18" s="66">
        <v>345000</v>
      </c>
      <c r="AP18" s="66" t="str">
        <f>INDEX($BF$2:$BF$75,MATCH($AQ18,$BE$2:$BE$75,0))</f>
        <v>caveg</v>
      </c>
      <c r="AQ18" s="4" t="s">
        <v>921</v>
      </c>
      <c r="AR18" s="111">
        <v>3186</v>
      </c>
      <c r="AS18" s="111">
        <v>225269</v>
      </c>
      <c r="AT18" s="17">
        <f t="shared" si="7"/>
        <v>717.70703400000002</v>
      </c>
      <c r="AU18"/>
      <c r="AV18"/>
      <c r="AY18"/>
      <c r="BE18" s="4" t="s">
        <v>925</v>
      </c>
      <c r="BF18" s="120" t="s">
        <v>751</v>
      </c>
      <c r="BG18" s="120"/>
    </row>
    <row r="19" spans="1:59" x14ac:dyDescent="0.25">
      <c r="T19" s="66" t="s">
        <v>724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s="66" t="s">
        <v>903</v>
      </c>
      <c r="AK19" s="66" t="s">
        <v>915</v>
      </c>
      <c r="AL19" s="66" t="s">
        <v>905</v>
      </c>
      <c r="AM19" s="66" t="str">
        <f t="shared" si="6"/>
        <v>caoth</v>
      </c>
      <c r="AN19" s="66">
        <v>1229</v>
      </c>
      <c r="AQ19" s="4" t="s">
        <v>922</v>
      </c>
      <c r="AR19" s="111"/>
      <c r="AS19" s="111">
        <v>6721</v>
      </c>
      <c r="AT19" s="17">
        <f t="shared" si="7"/>
        <v>0</v>
      </c>
      <c r="AU19"/>
      <c r="AV19"/>
      <c r="AY19"/>
      <c r="BB19" s="110" t="s">
        <v>900</v>
      </c>
      <c r="BC19" s="157" t="s">
        <v>903</v>
      </c>
      <c r="BE19" s="4" t="s">
        <v>926</v>
      </c>
      <c r="BF19" s="120" t="s">
        <v>750</v>
      </c>
      <c r="BG19" s="120"/>
    </row>
    <row r="20" spans="1:59" x14ac:dyDescent="0.25">
      <c r="T20" s="66" t="s">
        <v>725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s="66" t="s">
        <v>906</v>
      </c>
      <c r="AK20" s="66" t="s">
        <v>915</v>
      </c>
      <c r="AL20" s="66" t="s">
        <v>907</v>
      </c>
      <c r="AM20" s="66" t="str">
        <f t="shared" si="6"/>
        <v>caoth</v>
      </c>
      <c r="AN20" s="66">
        <v>6347</v>
      </c>
      <c r="AP20" s="66" t="str">
        <f>INDEX($BF$2:$BF$75,MATCH($AQ20,$BE$2:$BE$75,0))</f>
        <v>caveg</v>
      </c>
      <c r="AQ20" s="4" t="s">
        <v>923</v>
      </c>
      <c r="AR20" s="111">
        <v>9045</v>
      </c>
      <c r="AS20" s="111">
        <v>10474</v>
      </c>
      <c r="AT20" s="17">
        <f t="shared" si="7"/>
        <v>94.73733</v>
      </c>
      <c r="AU20"/>
      <c r="AV20"/>
      <c r="AY20"/>
      <c r="BB20" s="110" t="s">
        <v>2</v>
      </c>
      <c r="BC20" s="157" t="s">
        <v>984</v>
      </c>
      <c r="BE20" s="4" t="s">
        <v>927</v>
      </c>
      <c r="BF20" s="120" t="s">
        <v>757</v>
      </c>
      <c r="BG20" s="120"/>
    </row>
    <row r="21" spans="1:59" x14ac:dyDescent="0.25">
      <c r="T21" s="66" t="s">
        <v>726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s="66" t="s">
        <v>908</v>
      </c>
      <c r="AK21" s="66" t="s">
        <v>915</v>
      </c>
      <c r="AL21" s="66" t="s">
        <v>909</v>
      </c>
      <c r="AM21" s="66" t="str">
        <f t="shared" si="6"/>
        <v>caoth</v>
      </c>
      <c r="AN21" s="66">
        <v>780</v>
      </c>
      <c r="AQ21" s="4" t="s">
        <v>924</v>
      </c>
      <c r="AR21" s="111"/>
      <c r="AS21" s="111">
        <v>2370</v>
      </c>
      <c r="AT21" s="17">
        <f t="shared" si="7"/>
        <v>0</v>
      </c>
      <c r="AU21"/>
      <c r="AV21"/>
      <c r="AY21"/>
      <c r="BB21" s="66"/>
      <c r="BC21" s="66"/>
      <c r="BE21" s="4" t="s">
        <v>928</v>
      </c>
      <c r="BF21" s="120" t="s">
        <v>757</v>
      </c>
      <c r="BG21" s="120"/>
    </row>
    <row r="22" spans="1:59" x14ac:dyDescent="0.25">
      <c r="T22" s="66" t="s">
        <v>727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s="66" t="s">
        <v>903</v>
      </c>
      <c r="AK22" s="66" t="s">
        <v>916</v>
      </c>
      <c r="AL22" s="66" t="s">
        <v>905</v>
      </c>
      <c r="AM22" s="66" t="str">
        <f t="shared" si="6"/>
        <v>capul</v>
      </c>
      <c r="AN22" s="66">
        <v>59300</v>
      </c>
      <c r="AP22" s="66" t="str">
        <f>INDEX($BF$2:$BF$75,MATCH($AQ22,$BE$2:$BE$75,0))</f>
        <v>caofr</v>
      </c>
      <c r="AQ22" s="4" t="s">
        <v>925</v>
      </c>
      <c r="AR22" s="111">
        <v>84291</v>
      </c>
      <c r="AS22" s="111">
        <v>421</v>
      </c>
      <c r="AT22" s="17">
        <f t="shared" si="7"/>
        <v>35.486511</v>
      </c>
      <c r="AU22"/>
      <c r="AV22"/>
      <c r="AY22"/>
      <c r="BB22" s="110" t="s">
        <v>986</v>
      </c>
      <c r="BC22" t="s">
        <v>985</v>
      </c>
      <c r="BE22" s="4" t="s">
        <v>929</v>
      </c>
      <c r="BF22" s="120" t="s">
        <v>755</v>
      </c>
      <c r="BG22" s="120"/>
    </row>
    <row r="23" spans="1:59" x14ac:dyDescent="0.25">
      <c r="T23" s="66" t="s">
        <v>728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s="66" t="s">
        <v>906</v>
      </c>
      <c r="AK23" s="66" t="s">
        <v>916</v>
      </c>
      <c r="AL23" s="66" t="s">
        <v>907</v>
      </c>
      <c r="AM23" s="66" t="str">
        <f t="shared" si="6"/>
        <v>capul</v>
      </c>
      <c r="AN23" s="66">
        <v>11190</v>
      </c>
      <c r="AQ23" s="4" t="s">
        <v>926</v>
      </c>
      <c r="AR23" s="111"/>
      <c r="AS23" s="111">
        <v>1232</v>
      </c>
      <c r="AT23" s="17">
        <f t="shared" si="7"/>
        <v>0</v>
      </c>
      <c r="AU23"/>
      <c r="AV23"/>
      <c r="AY23"/>
      <c r="BB23" s="4" t="s">
        <v>752</v>
      </c>
      <c r="BC23" s="111">
        <v>127976</v>
      </c>
      <c r="BE23" s="4" t="s">
        <v>930</v>
      </c>
      <c r="BF23" s="120" t="s">
        <v>750</v>
      </c>
      <c r="BG23" s="120"/>
    </row>
    <row r="24" spans="1:59" x14ac:dyDescent="0.25">
      <c r="T24" s="66" t="s">
        <v>729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s="66" t="s">
        <v>908</v>
      </c>
      <c r="AK24" s="66" t="s">
        <v>916</v>
      </c>
      <c r="AL24" s="66" t="s">
        <v>909</v>
      </c>
      <c r="AM24" s="66" t="str">
        <f t="shared" si="6"/>
        <v>capul</v>
      </c>
      <c r="AN24" s="66">
        <v>66355</v>
      </c>
      <c r="AQ24" s="4" t="s">
        <v>927</v>
      </c>
      <c r="AR24" s="111"/>
      <c r="AS24" s="111">
        <v>17809</v>
      </c>
      <c r="AT24" s="17">
        <f t="shared" si="7"/>
        <v>0</v>
      </c>
      <c r="AU24"/>
      <c r="AV24"/>
      <c r="AY24"/>
      <c r="BB24" s="4" t="s">
        <v>748</v>
      </c>
      <c r="BC24" s="111">
        <v>2337264</v>
      </c>
      <c r="BE24" s="4" t="s">
        <v>931</v>
      </c>
      <c r="BF24" s="120" t="s">
        <v>757</v>
      </c>
      <c r="BG24" s="120"/>
    </row>
    <row r="25" spans="1:59" x14ac:dyDescent="0.25">
      <c r="T25" s="66" t="s">
        <v>730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s="66" t="s">
        <v>903</v>
      </c>
      <c r="AK25" s="66" t="s">
        <v>917</v>
      </c>
      <c r="AL25" s="66" t="s">
        <v>905</v>
      </c>
      <c r="AM25" s="66" t="str">
        <f t="shared" si="6"/>
        <v>capul</v>
      </c>
      <c r="AN25" s="66">
        <v>3825</v>
      </c>
      <c r="AP25" s="66" t="str">
        <f>INDEX($BF$2:$BF$75,MATCH($AQ25,$BE$2:$BE$75,0))</f>
        <v>caoth</v>
      </c>
      <c r="AQ25" s="4" t="s">
        <v>928</v>
      </c>
      <c r="AR25" s="111">
        <v>11706</v>
      </c>
      <c r="AS25" s="111">
        <v>1048</v>
      </c>
      <c r="AT25" s="17">
        <f t="shared" si="7"/>
        <v>12.267887999999999</v>
      </c>
      <c r="AU25"/>
      <c r="AV25"/>
      <c r="AY25"/>
      <c r="BB25" s="4" t="s">
        <v>749</v>
      </c>
      <c r="BC25" s="111">
        <v>222353</v>
      </c>
      <c r="BE25" s="4" t="s">
        <v>932</v>
      </c>
      <c r="BF25" s="120" t="s">
        <v>751</v>
      </c>
      <c r="BG25" s="120"/>
    </row>
    <row r="26" spans="1:59" x14ac:dyDescent="0.25">
      <c r="AJ26" s="66" t="s">
        <v>906</v>
      </c>
      <c r="AK26" s="66" t="s">
        <v>917</v>
      </c>
      <c r="AL26" s="66" t="s">
        <v>907</v>
      </c>
      <c r="AM26" s="66" t="str">
        <f t="shared" si="6"/>
        <v>capul</v>
      </c>
      <c r="AN26" s="66">
        <v>54894</v>
      </c>
      <c r="AQ26" s="4" t="s">
        <v>929</v>
      </c>
      <c r="AR26" s="111"/>
      <c r="AS26" s="111">
        <v>4801</v>
      </c>
      <c r="AT26" s="17">
        <f t="shared" si="7"/>
        <v>0</v>
      </c>
      <c r="AU26"/>
      <c r="AV26"/>
      <c r="AY26"/>
      <c r="BB26" s="4" t="s">
        <v>751</v>
      </c>
      <c r="BC26" s="111">
        <v>197249</v>
      </c>
      <c r="BE26" s="4" t="s">
        <v>933</v>
      </c>
      <c r="BF26" s="120" t="s">
        <v>751</v>
      </c>
      <c r="BG26" s="120"/>
    </row>
    <row r="27" spans="1:59" x14ac:dyDescent="0.25">
      <c r="AJ27" s="66" t="s">
        <v>908</v>
      </c>
      <c r="AK27" s="66" t="s">
        <v>917</v>
      </c>
      <c r="AL27" s="66" t="s">
        <v>909</v>
      </c>
      <c r="AM27" s="66" t="str">
        <f t="shared" si="6"/>
        <v>capul</v>
      </c>
      <c r="AN27" s="66">
        <v>20997</v>
      </c>
      <c r="AP27" s="66" t="str">
        <f>INDEX($BF$2:$BF$75,MATCH($AQ27,$BE$2:$BE$75,0))</f>
        <v>caveg</v>
      </c>
      <c r="AQ27" s="4" t="s">
        <v>930</v>
      </c>
      <c r="AR27" s="111">
        <v>8230</v>
      </c>
      <c r="AS27" s="111">
        <v>29122</v>
      </c>
      <c r="AT27" s="17">
        <f t="shared" si="7"/>
        <v>239.67406</v>
      </c>
      <c r="AU27"/>
      <c r="AV27"/>
      <c r="AY27"/>
      <c r="BB27" s="4" t="s">
        <v>753</v>
      </c>
      <c r="BC27" s="111">
        <v>1333634</v>
      </c>
      <c r="BE27" s="4" t="s">
        <v>934</v>
      </c>
      <c r="BF27" s="120" t="s">
        <v>751</v>
      </c>
      <c r="BG27" s="120"/>
    </row>
    <row r="28" spans="1:59" x14ac:dyDescent="0.25">
      <c r="AJ28" s="66" t="s">
        <v>903</v>
      </c>
      <c r="AK28" s="66" t="s">
        <v>918</v>
      </c>
      <c r="AL28" s="66" t="s">
        <v>905</v>
      </c>
      <c r="AM28" s="66" t="str">
        <f t="shared" si="6"/>
        <v>caofr</v>
      </c>
      <c r="AN28" s="66">
        <v>300</v>
      </c>
      <c r="AQ28" s="4" t="s">
        <v>931</v>
      </c>
      <c r="AR28" s="111"/>
      <c r="AS28" s="111">
        <v>2266</v>
      </c>
      <c r="AT28" s="17">
        <f t="shared" si="7"/>
        <v>0</v>
      </c>
      <c r="AU28"/>
      <c r="AV28"/>
      <c r="AY28"/>
      <c r="BB28" s="4" t="s">
        <v>757</v>
      </c>
      <c r="BC28" s="111">
        <v>44491</v>
      </c>
      <c r="BE28" s="4" t="s">
        <v>935</v>
      </c>
      <c r="BF28" s="120" t="s">
        <v>752</v>
      </c>
      <c r="BG28" s="120"/>
    </row>
    <row r="29" spans="1:59" x14ac:dyDescent="0.25">
      <c r="T29" s="29" t="s">
        <v>1343</v>
      </c>
      <c r="AJ29" s="66" t="s">
        <v>906</v>
      </c>
      <c r="AK29" s="66" t="s">
        <v>918</v>
      </c>
      <c r="AL29" s="66" t="s">
        <v>907</v>
      </c>
      <c r="AM29" s="66" t="str">
        <f t="shared" si="6"/>
        <v>caofr</v>
      </c>
      <c r="AN29" s="66">
        <v>96433</v>
      </c>
      <c r="AP29" s="66" t="str">
        <f>INDEX($BF$2:$BF$75,MATCH($AQ29,$BE$2:$BE$75,0))</f>
        <v>caofr</v>
      </c>
      <c r="AQ29" s="4" t="s">
        <v>932</v>
      </c>
      <c r="AR29" s="111">
        <v>27276</v>
      </c>
      <c r="AS29" s="111">
        <v>1972</v>
      </c>
      <c r="AT29" s="17">
        <f t="shared" si="7"/>
        <v>53.788271999999999</v>
      </c>
      <c r="AU29"/>
      <c r="AV29"/>
      <c r="AY29"/>
      <c r="BB29" s="4" t="s">
        <v>755</v>
      </c>
      <c r="BC29" s="111">
        <v>83095</v>
      </c>
      <c r="BE29" s="4" t="s">
        <v>936</v>
      </c>
      <c r="BF29" s="120" t="s">
        <v>752</v>
      </c>
      <c r="BG29" s="120"/>
    </row>
    <row r="30" spans="1:59" x14ac:dyDescent="0.25">
      <c r="AJ30" s="66" t="s">
        <v>908</v>
      </c>
      <c r="AK30" s="66" t="s">
        <v>918</v>
      </c>
      <c r="AL30" s="66" t="s">
        <v>909</v>
      </c>
      <c r="AM30" s="66" t="str">
        <f t="shared" si="6"/>
        <v>caofr</v>
      </c>
      <c r="AN30" s="66">
        <v>2893</v>
      </c>
      <c r="AQ30" s="4" t="s">
        <v>933</v>
      </c>
      <c r="AR30" s="111"/>
      <c r="AS30" s="111">
        <v>11633</v>
      </c>
      <c r="AT30" s="17">
        <f t="shared" si="7"/>
        <v>0</v>
      </c>
      <c r="AU30"/>
      <c r="AV30"/>
      <c r="AY30"/>
      <c r="BB30" s="4" t="s">
        <v>756</v>
      </c>
      <c r="BC30" s="111">
        <v>298611</v>
      </c>
      <c r="BE30" s="4" t="s">
        <v>937</v>
      </c>
      <c r="BF30" s="120" t="s">
        <v>751</v>
      </c>
      <c r="BG30" s="120"/>
    </row>
    <row r="31" spans="1:59" x14ac:dyDescent="0.25">
      <c r="AJ31" s="66" t="s">
        <v>903</v>
      </c>
      <c r="AK31" s="66" t="s">
        <v>919</v>
      </c>
      <c r="AL31" s="66" t="s">
        <v>905</v>
      </c>
      <c r="AM31" s="66" t="str">
        <f t="shared" si="6"/>
        <v>caoce</v>
      </c>
      <c r="AN31" s="66">
        <v>570</v>
      </c>
      <c r="AQ31" s="4" t="s">
        <v>934</v>
      </c>
      <c r="AR31" s="111"/>
      <c r="AS31" s="111">
        <v>73104</v>
      </c>
      <c r="AT31" s="17">
        <f t="shared" si="7"/>
        <v>0</v>
      </c>
      <c r="AU31"/>
      <c r="AV31"/>
      <c r="AY31"/>
      <c r="BB31" s="4" t="s">
        <v>754</v>
      </c>
      <c r="BC31" s="111">
        <v>100460</v>
      </c>
      <c r="BE31" s="4" t="s">
        <v>938</v>
      </c>
      <c r="BF31" s="120" t="s">
        <v>757</v>
      </c>
      <c r="BG31" s="120"/>
    </row>
    <row r="32" spans="1:59" x14ac:dyDescent="0.25">
      <c r="AJ32" s="66" t="s">
        <v>906</v>
      </c>
      <c r="AK32" s="66" t="s">
        <v>919</v>
      </c>
      <c r="AL32" s="66" t="s">
        <v>907</v>
      </c>
      <c r="AM32" s="66" t="str">
        <f t="shared" si="6"/>
        <v>caoce</v>
      </c>
      <c r="AN32" s="66">
        <v>4000</v>
      </c>
      <c r="AP32" s="66" t="str">
        <f>INDEX($BF$2:$BF$75,MATCH($AQ32,$BE$2:$BE$75,0))</f>
        <v>cagra</v>
      </c>
      <c r="AQ32" s="4" t="s">
        <v>935</v>
      </c>
      <c r="AR32" s="111">
        <v>2908</v>
      </c>
      <c r="AS32" s="111">
        <v>378634</v>
      </c>
      <c r="AT32" s="17">
        <f t="shared" si="7"/>
        <v>1101.0676719999999</v>
      </c>
      <c r="AU32"/>
      <c r="AV32"/>
      <c r="AY32"/>
      <c r="BB32" s="4" t="s">
        <v>750</v>
      </c>
      <c r="BC32" s="111">
        <v>104541</v>
      </c>
      <c r="BE32" s="4" t="s">
        <v>939</v>
      </c>
      <c r="BF32" s="120" t="s">
        <v>750</v>
      </c>
      <c r="BG32" s="120"/>
    </row>
    <row r="33" spans="36:59" x14ac:dyDescent="0.25">
      <c r="AJ33" s="66" t="s">
        <v>908</v>
      </c>
      <c r="AK33" s="66" t="s">
        <v>919</v>
      </c>
      <c r="AL33" s="66" t="s">
        <v>909</v>
      </c>
      <c r="AM33" s="66" t="str">
        <f t="shared" si="6"/>
        <v>caoce</v>
      </c>
      <c r="AN33" s="66">
        <v>228</v>
      </c>
      <c r="AP33" s="66" t="str">
        <f>INDEX($BF$2:$BF$75,MATCH($AQ33,$BE$2:$BE$75,0))</f>
        <v>cagra</v>
      </c>
      <c r="AQ33" s="4" t="s">
        <v>936</v>
      </c>
      <c r="AR33" s="111">
        <v>15726</v>
      </c>
      <c r="AS33" s="111">
        <v>1993048</v>
      </c>
      <c r="AT33" s="17">
        <f t="shared" si="7"/>
        <v>31342.672847999998</v>
      </c>
      <c r="AU33"/>
      <c r="AV33"/>
      <c r="AY33"/>
      <c r="BB33" s="4" t="s">
        <v>747</v>
      </c>
      <c r="BC33" s="111">
        <v>540000</v>
      </c>
      <c r="BE33" s="4" t="s">
        <v>940</v>
      </c>
      <c r="BF33" s="120" t="s">
        <v>751</v>
      </c>
      <c r="BG33" s="120"/>
    </row>
    <row r="34" spans="36:59" x14ac:dyDescent="0.25">
      <c r="AJ34" s="66" t="s">
        <v>903</v>
      </c>
      <c r="AK34" s="66" t="s">
        <v>920</v>
      </c>
      <c r="AL34" s="66" t="s">
        <v>905</v>
      </c>
      <c r="AM34" s="66" t="str">
        <f t="shared" si="6"/>
        <v>caveg</v>
      </c>
      <c r="AN34" s="66">
        <v>2912</v>
      </c>
      <c r="AQ34" s="4" t="s">
        <v>937</v>
      </c>
      <c r="AR34" s="111"/>
      <c r="AS34" s="111">
        <v>19400</v>
      </c>
      <c r="AT34" s="17">
        <f t="shared" si="7"/>
        <v>0</v>
      </c>
      <c r="AU34"/>
      <c r="AV34"/>
      <c r="AY34"/>
      <c r="BB34" s="4" t="s">
        <v>987</v>
      </c>
      <c r="BC34" s="111">
        <v>5389674</v>
      </c>
      <c r="BE34" s="4" t="s">
        <v>941</v>
      </c>
      <c r="BF34" s="120" t="s">
        <v>750</v>
      </c>
      <c r="BG34" s="120"/>
    </row>
    <row r="35" spans="36:59" x14ac:dyDescent="0.25">
      <c r="AJ35" s="66" t="s">
        <v>906</v>
      </c>
      <c r="AK35" s="66" t="s">
        <v>920</v>
      </c>
      <c r="AL35" s="66" t="s">
        <v>907</v>
      </c>
      <c r="AM35" s="66" t="str">
        <f t="shared" si="6"/>
        <v>caveg</v>
      </c>
      <c r="AN35" s="66">
        <v>568146</v>
      </c>
      <c r="AQ35" s="4" t="s">
        <v>938</v>
      </c>
      <c r="AR35" s="111"/>
      <c r="AS35" s="111">
        <v>472</v>
      </c>
      <c r="AT35" s="17">
        <f t="shared" si="7"/>
        <v>0</v>
      </c>
      <c r="AU35"/>
      <c r="AV35"/>
      <c r="AY35"/>
      <c r="BE35" s="4" t="s">
        <v>942</v>
      </c>
      <c r="BF35" s="120" t="s">
        <v>755</v>
      </c>
      <c r="BG35" s="120"/>
    </row>
    <row r="36" spans="36:59" x14ac:dyDescent="0.25">
      <c r="AJ36" s="66" t="s">
        <v>908</v>
      </c>
      <c r="AK36" s="66" t="s">
        <v>920</v>
      </c>
      <c r="AL36" s="66" t="s">
        <v>909</v>
      </c>
      <c r="AM36" s="66" t="str">
        <f t="shared" si="6"/>
        <v>caveg</v>
      </c>
      <c r="AN36" s="66">
        <v>165444</v>
      </c>
      <c r="AP36" s="66" t="str">
        <f>INDEX($BF$2:$BF$75,MATCH($AQ36,$BE$2:$BE$75,0))</f>
        <v>caveg</v>
      </c>
      <c r="AQ36" s="4" t="s">
        <v>939</v>
      </c>
      <c r="AR36" s="111">
        <v>10744</v>
      </c>
      <c r="AS36" s="111"/>
      <c r="AT36" s="17">
        <f t="shared" si="7"/>
        <v>0</v>
      </c>
      <c r="AU36"/>
      <c r="AV36"/>
      <c r="AY36"/>
      <c r="BE36" s="4" t="s">
        <v>943</v>
      </c>
      <c r="BF36" s="120" t="s">
        <v>748</v>
      </c>
      <c r="BG36" s="120"/>
    </row>
    <row r="37" spans="36:59" x14ac:dyDescent="0.25">
      <c r="AJ37" s="66" t="s">
        <v>903</v>
      </c>
      <c r="AK37" s="66" t="s">
        <v>921</v>
      </c>
      <c r="AL37" s="66" t="s">
        <v>905</v>
      </c>
      <c r="AM37" s="66" t="str">
        <f t="shared" si="6"/>
        <v>caveg</v>
      </c>
      <c r="AN37" s="66">
        <v>7609</v>
      </c>
      <c r="AP37" s="66" t="str">
        <f>INDEX($BF$2:$BF$75,MATCH($AQ37,$BE$2:$BE$75,0))</f>
        <v>caofr</v>
      </c>
      <c r="AQ37" s="4" t="s">
        <v>940</v>
      </c>
      <c r="AR37" s="111">
        <v>25980</v>
      </c>
      <c r="AS37" s="111">
        <v>510524</v>
      </c>
      <c r="AT37" s="17">
        <f t="shared" si="7"/>
        <v>13263.41352</v>
      </c>
      <c r="AU37"/>
      <c r="AV37"/>
      <c r="AY37"/>
      <c r="BE37" s="4" t="s">
        <v>944</v>
      </c>
      <c r="BF37" s="120" t="s">
        <v>748</v>
      </c>
      <c r="BG37" s="120"/>
    </row>
    <row r="38" spans="36:59" x14ac:dyDescent="0.25">
      <c r="AJ38" s="66" t="s">
        <v>906</v>
      </c>
      <c r="AK38" s="66" t="s">
        <v>921</v>
      </c>
      <c r="AL38" s="66" t="s">
        <v>907</v>
      </c>
      <c r="AM38" s="66" t="str">
        <f t="shared" si="6"/>
        <v>caveg</v>
      </c>
      <c r="AN38" s="66">
        <v>296056</v>
      </c>
      <c r="AP38" s="66" t="str">
        <f>INDEX($BF$2:$BF$75,MATCH($AQ38,$BE$2:$BE$75,0))</f>
        <v>caveg</v>
      </c>
      <c r="AQ38" s="4" t="s">
        <v>941</v>
      </c>
      <c r="AR38" s="111">
        <v>7898</v>
      </c>
      <c r="AS38" s="111">
        <v>32005</v>
      </c>
      <c r="AT38" s="17">
        <f t="shared" si="7"/>
        <v>252.77548999999999</v>
      </c>
      <c r="AU38"/>
      <c r="AV38"/>
      <c r="AY38"/>
      <c r="BE38" s="4" t="s">
        <v>945</v>
      </c>
      <c r="BF38" s="120" t="s">
        <v>751</v>
      </c>
      <c r="BG38" s="120"/>
    </row>
    <row r="39" spans="36:59" x14ac:dyDescent="0.25">
      <c r="AJ39" s="66" t="s">
        <v>908</v>
      </c>
      <c r="AK39" s="66" t="s">
        <v>921</v>
      </c>
      <c r="AL39" s="66" t="s">
        <v>909</v>
      </c>
      <c r="AM39" s="66" t="str">
        <f t="shared" si="6"/>
        <v>caveg</v>
      </c>
      <c r="AN39" s="66">
        <v>225269</v>
      </c>
      <c r="AQ39" s="4" t="s">
        <v>942</v>
      </c>
      <c r="AR39" s="111"/>
      <c r="AS39" s="111">
        <v>7224</v>
      </c>
      <c r="AT39" s="17">
        <f t="shared" si="7"/>
        <v>0</v>
      </c>
      <c r="AU39"/>
      <c r="AV39"/>
      <c r="AY39"/>
      <c r="BE39" s="4" t="s">
        <v>946</v>
      </c>
      <c r="BF39" s="120" t="s">
        <v>750</v>
      </c>
      <c r="BG39" s="120"/>
    </row>
    <row r="40" spans="36:59" x14ac:dyDescent="0.25">
      <c r="AJ40" s="66" t="s">
        <v>903</v>
      </c>
      <c r="AK40" s="66" t="s">
        <v>922</v>
      </c>
      <c r="AL40" s="66" t="s">
        <v>905</v>
      </c>
      <c r="AM40" s="66" t="str">
        <f t="shared" si="6"/>
        <v>caoil</v>
      </c>
      <c r="AN40" s="66">
        <v>8914</v>
      </c>
      <c r="AQ40" s="4" t="s">
        <v>943</v>
      </c>
      <c r="AR40" s="111"/>
      <c r="AS40" s="111">
        <v>11275500</v>
      </c>
      <c r="AT40" s="17">
        <f t="shared" si="7"/>
        <v>0</v>
      </c>
      <c r="AU40"/>
      <c r="AV40"/>
      <c r="AY40"/>
      <c r="BE40" s="4" t="s">
        <v>947</v>
      </c>
      <c r="BF40" s="120" t="s">
        <v>749</v>
      </c>
      <c r="BG40" s="120"/>
    </row>
    <row r="41" spans="36:59" x14ac:dyDescent="0.25">
      <c r="AJ41" s="66" t="s">
        <v>906</v>
      </c>
      <c r="AK41" s="66" t="s">
        <v>922</v>
      </c>
      <c r="AL41" s="66" t="s">
        <v>907</v>
      </c>
      <c r="AM41" s="66" t="str">
        <f t="shared" si="6"/>
        <v>caoil</v>
      </c>
      <c r="AN41" s="66">
        <v>7540</v>
      </c>
      <c r="AP41" s="66" t="str">
        <f>INDEX($BF$2:$BF$75,MATCH($AQ41,$BE$2:$BE$75,0))</f>
        <v>camai</v>
      </c>
      <c r="AQ41" s="4" t="s">
        <v>944</v>
      </c>
      <c r="AR41" s="111">
        <v>17020</v>
      </c>
      <c r="AS41" s="111">
        <v>395450</v>
      </c>
      <c r="AT41" s="17">
        <f t="shared" si="7"/>
        <v>6730.5590000000002</v>
      </c>
      <c r="AU41"/>
      <c r="AV41"/>
      <c r="AY41"/>
      <c r="BE41" s="4" t="s">
        <v>948</v>
      </c>
      <c r="BF41" s="120" t="s">
        <v>750</v>
      </c>
      <c r="BG41" s="120"/>
    </row>
    <row r="42" spans="36:59" x14ac:dyDescent="0.25">
      <c r="AJ42" s="66" t="s">
        <v>908</v>
      </c>
      <c r="AK42" s="66" t="s">
        <v>922</v>
      </c>
      <c r="AL42" s="66" t="s">
        <v>909</v>
      </c>
      <c r="AM42" s="66" t="str">
        <f t="shared" si="6"/>
        <v>caoil</v>
      </c>
      <c r="AN42" s="66">
        <v>6721</v>
      </c>
      <c r="AP42" s="66" t="str">
        <f>INDEX($BF$2:$BF$75,MATCH($AQ42,$BE$2:$BE$75,0))</f>
        <v>caofr</v>
      </c>
      <c r="AQ42" s="4" t="s">
        <v>945</v>
      </c>
      <c r="AR42" s="111">
        <v>6197</v>
      </c>
      <c r="AS42" s="111">
        <v>112537</v>
      </c>
      <c r="AT42" s="17">
        <f t="shared" si="7"/>
        <v>697.39178900000002</v>
      </c>
      <c r="AU42"/>
      <c r="AV42"/>
      <c r="AY42"/>
      <c r="BE42" s="4" t="s">
        <v>949</v>
      </c>
      <c r="BF42" s="120" t="s">
        <v>751</v>
      </c>
      <c r="BG42" s="120"/>
    </row>
    <row r="43" spans="36:59" x14ac:dyDescent="0.25">
      <c r="AJ43" s="66" t="s">
        <v>903</v>
      </c>
      <c r="AK43" s="66" t="s">
        <v>923</v>
      </c>
      <c r="AL43" s="66" t="s">
        <v>905</v>
      </c>
      <c r="AM43" s="66" t="str">
        <f t="shared" si="6"/>
        <v>caveg</v>
      </c>
      <c r="AN43" s="66">
        <v>827</v>
      </c>
      <c r="AQ43" s="4" t="s">
        <v>946</v>
      </c>
      <c r="AR43" s="111"/>
      <c r="AS43" s="111">
        <v>15783</v>
      </c>
      <c r="AT43" s="17">
        <f t="shared" si="7"/>
        <v>0</v>
      </c>
      <c r="AU43"/>
      <c r="AV43"/>
      <c r="AY43"/>
      <c r="BE43" s="4" t="s">
        <v>950</v>
      </c>
      <c r="BF43" s="120" t="s">
        <v>749</v>
      </c>
      <c r="BG43" s="120"/>
    </row>
    <row r="44" spans="36:59" x14ac:dyDescent="0.25">
      <c r="AJ44" s="66" t="s">
        <v>906</v>
      </c>
      <c r="AK44" s="66" t="s">
        <v>923</v>
      </c>
      <c r="AL44" s="66" t="s">
        <v>907</v>
      </c>
      <c r="AM44" s="66" t="str">
        <f t="shared" si="6"/>
        <v>caveg</v>
      </c>
      <c r="AN44" s="66">
        <v>126651</v>
      </c>
      <c r="AQ44" s="4" t="s">
        <v>947</v>
      </c>
      <c r="AR44" s="111"/>
      <c r="AS44" s="111">
        <v>5160</v>
      </c>
      <c r="AT44" s="17">
        <f t="shared" si="7"/>
        <v>0</v>
      </c>
      <c r="AU44"/>
      <c r="AV44"/>
      <c r="AY44"/>
      <c r="BE44" s="4" t="s">
        <v>951</v>
      </c>
      <c r="BF44" s="120" t="s">
        <v>753</v>
      </c>
      <c r="BG44" s="120"/>
    </row>
    <row r="45" spans="36:59" x14ac:dyDescent="0.25">
      <c r="AJ45" s="66" t="s">
        <v>908</v>
      </c>
      <c r="AK45" s="66" t="s">
        <v>923</v>
      </c>
      <c r="AL45" s="66" t="s">
        <v>909</v>
      </c>
      <c r="AM45" s="66" t="str">
        <f t="shared" si="6"/>
        <v>caveg</v>
      </c>
      <c r="AN45" s="66">
        <v>10474</v>
      </c>
      <c r="AP45" s="66" t="str">
        <f>INDEX($BF$2:$BF$75,MATCH($AQ45,$BE$2:$BE$75,0))</f>
        <v>caveg</v>
      </c>
      <c r="AQ45" s="4" t="s">
        <v>948</v>
      </c>
      <c r="AR45" s="111">
        <v>24432</v>
      </c>
      <c r="AS45" s="111">
        <v>22869</v>
      </c>
      <c r="AT45" s="17">
        <f t="shared" si="7"/>
        <v>558.73540800000001</v>
      </c>
      <c r="AU45"/>
      <c r="AV45"/>
      <c r="AY45"/>
      <c r="BE45" s="4" t="s">
        <v>952</v>
      </c>
      <c r="BF45" s="120" t="s">
        <v>750</v>
      </c>
      <c r="BG45" s="120"/>
    </row>
    <row r="46" spans="36:59" x14ac:dyDescent="0.25">
      <c r="AJ46" s="66" t="s">
        <v>903</v>
      </c>
      <c r="AK46" s="66" t="s">
        <v>924</v>
      </c>
      <c r="AL46" s="66" t="s">
        <v>905</v>
      </c>
      <c r="AM46" s="66" t="str">
        <f t="shared" si="6"/>
        <v>caoce</v>
      </c>
      <c r="AN46" s="66">
        <v>5299</v>
      </c>
      <c r="AQ46" s="4" t="s">
        <v>949</v>
      </c>
      <c r="AR46" s="111"/>
      <c r="AS46" s="111">
        <v>23558</v>
      </c>
      <c r="AT46" s="17">
        <f t="shared" si="7"/>
        <v>0</v>
      </c>
      <c r="AU46"/>
      <c r="AV46"/>
      <c r="AY46"/>
      <c r="BE46" s="4" t="s">
        <v>953</v>
      </c>
      <c r="BF46" s="120" t="s">
        <v>751</v>
      </c>
      <c r="BG46" s="120"/>
    </row>
    <row r="47" spans="36:59" x14ac:dyDescent="0.25">
      <c r="AJ47" s="66" t="s">
        <v>906</v>
      </c>
      <c r="AK47" s="66" t="s">
        <v>924</v>
      </c>
      <c r="AL47" s="66" t="s">
        <v>907</v>
      </c>
      <c r="AM47" s="66" t="str">
        <f t="shared" si="6"/>
        <v>caoce</v>
      </c>
      <c r="AN47" s="66">
        <v>4473</v>
      </c>
      <c r="AQ47" s="4" t="s">
        <v>950</v>
      </c>
      <c r="AR47" s="111"/>
      <c r="AS47" s="111">
        <v>16500</v>
      </c>
      <c r="AT47" s="17">
        <f t="shared" si="7"/>
        <v>0</v>
      </c>
      <c r="AU47"/>
      <c r="AV47"/>
      <c r="AY47"/>
      <c r="BE47" s="4" t="s">
        <v>954</v>
      </c>
      <c r="BF47" s="120" t="s">
        <v>751</v>
      </c>
      <c r="BG47" s="120"/>
    </row>
    <row r="48" spans="36:59" x14ac:dyDescent="0.25">
      <c r="AJ48" s="66" t="s">
        <v>908</v>
      </c>
      <c r="AK48" s="66" t="s">
        <v>924</v>
      </c>
      <c r="AL48" s="66" t="s">
        <v>909</v>
      </c>
      <c r="AM48" s="66" t="str">
        <f t="shared" si="6"/>
        <v>caoce</v>
      </c>
      <c r="AN48" s="66">
        <v>2370</v>
      </c>
      <c r="AQ48" s="4" t="s">
        <v>951</v>
      </c>
      <c r="AR48" s="111"/>
      <c r="AS48" s="111">
        <v>14869</v>
      </c>
      <c r="AT48" s="17">
        <f t="shared" si="7"/>
        <v>0</v>
      </c>
      <c r="AU48"/>
      <c r="AV48"/>
      <c r="AY48"/>
      <c r="BE48" s="4" t="s">
        <v>955</v>
      </c>
      <c r="BF48" s="120" t="s">
        <v>751</v>
      </c>
      <c r="BG48" s="120"/>
    </row>
    <row r="49" spans="36:59" x14ac:dyDescent="0.25">
      <c r="AJ49" s="66" t="s">
        <v>903</v>
      </c>
      <c r="AK49" s="66" t="s">
        <v>925</v>
      </c>
      <c r="AL49" s="66" t="s">
        <v>905</v>
      </c>
      <c r="AM49" s="66" t="str">
        <f t="shared" si="6"/>
        <v>caofr</v>
      </c>
      <c r="AN49" s="66">
        <v>270</v>
      </c>
      <c r="AP49" s="66" t="str">
        <f>INDEX($BF$2:$BF$75,MATCH($AQ49,$BE$2:$BE$75,0))</f>
        <v>caveg</v>
      </c>
      <c r="AQ49" s="4" t="s">
        <v>952</v>
      </c>
      <c r="AR49" s="111">
        <v>3342</v>
      </c>
      <c r="AS49" s="111">
        <v>707242</v>
      </c>
      <c r="AT49" s="17">
        <f t="shared" si="7"/>
        <v>2363.6027640000002</v>
      </c>
      <c r="AU49"/>
      <c r="AV49"/>
      <c r="AY49"/>
      <c r="BE49" s="4" t="s">
        <v>956</v>
      </c>
      <c r="BF49" s="120" t="s">
        <v>751</v>
      </c>
      <c r="BG49" s="120"/>
    </row>
    <row r="50" spans="36:59" x14ac:dyDescent="0.25">
      <c r="AJ50" s="66" t="s">
        <v>906</v>
      </c>
      <c r="AK50" s="66" t="s">
        <v>925</v>
      </c>
      <c r="AL50" s="66" t="s">
        <v>907</v>
      </c>
      <c r="AM50" s="66" t="str">
        <f t="shared" si="6"/>
        <v>caofr</v>
      </c>
      <c r="AN50" s="66">
        <v>15593</v>
      </c>
      <c r="AP50" s="66" t="str">
        <f>INDEX($BF$2:$BF$75,MATCH($AQ50,$BE$2:$BE$75,0))</f>
        <v>caofr</v>
      </c>
      <c r="AQ50" s="4" t="s">
        <v>953</v>
      </c>
      <c r="AR50" s="111">
        <v>3639</v>
      </c>
      <c r="AS50" s="111">
        <v>1686455</v>
      </c>
      <c r="AT50" s="17">
        <f t="shared" si="7"/>
        <v>6137.0097450000003</v>
      </c>
      <c r="AU50"/>
      <c r="AV50"/>
      <c r="AY50"/>
      <c r="BE50" s="4" t="s">
        <v>957</v>
      </c>
      <c r="BF50" s="120" t="s">
        <v>755</v>
      </c>
      <c r="BG50" s="120"/>
    </row>
    <row r="51" spans="36:59" x14ac:dyDescent="0.25">
      <c r="AJ51" s="66" t="s">
        <v>908</v>
      </c>
      <c r="AK51" s="66" t="s">
        <v>925</v>
      </c>
      <c r="AL51" s="66" t="s">
        <v>909</v>
      </c>
      <c r="AM51" s="66" t="str">
        <f t="shared" si="6"/>
        <v>caofr</v>
      </c>
      <c r="AN51" s="66">
        <v>421</v>
      </c>
      <c r="AP51" s="66" t="str">
        <f>INDEX($BF$2:$BF$75,MATCH($AQ51,$BE$2:$BE$75,0))</f>
        <v>caofr</v>
      </c>
      <c r="AQ51" s="4" t="s">
        <v>954</v>
      </c>
      <c r="AR51" s="111">
        <v>10029</v>
      </c>
      <c r="AS51" s="111">
        <v>10543</v>
      </c>
      <c r="AT51" s="17">
        <f t="shared" si="7"/>
        <v>105.735747</v>
      </c>
      <c r="AU51"/>
      <c r="AV51"/>
      <c r="AY51"/>
      <c r="BE51" s="4" t="s">
        <v>958</v>
      </c>
      <c r="BF51" s="120" t="s">
        <v>755</v>
      </c>
      <c r="BG51" s="120"/>
    </row>
    <row r="52" spans="36:59" x14ac:dyDescent="0.25">
      <c r="AJ52" s="66" t="s">
        <v>903</v>
      </c>
      <c r="AK52" s="66" t="s">
        <v>926</v>
      </c>
      <c r="AL52" s="66" t="s">
        <v>905</v>
      </c>
      <c r="AM52" s="66" t="str">
        <f t="shared" si="6"/>
        <v>caveg</v>
      </c>
      <c r="AN52" s="66">
        <v>232</v>
      </c>
      <c r="AP52" s="66" t="str">
        <f>INDEX($BF$2:$BF$75,MATCH($AQ52,$BE$2:$BE$75,0))</f>
        <v>caofr</v>
      </c>
      <c r="AQ52" s="4" t="s">
        <v>955</v>
      </c>
      <c r="AR52" s="111">
        <v>31275</v>
      </c>
      <c r="AS52" s="111">
        <v>144300</v>
      </c>
      <c r="AT52" s="17">
        <f t="shared" si="7"/>
        <v>4512.9825000000001</v>
      </c>
      <c r="AU52"/>
      <c r="AV52"/>
      <c r="AY52"/>
      <c r="BE52" s="4" t="s">
        <v>959</v>
      </c>
      <c r="BF52" s="120" t="s">
        <v>751</v>
      </c>
      <c r="BG52" s="120"/>
    </row>
    <row r="53" spans="36:59" x14ac:dyDescent="0.25">
      <c r="AJ53" s="66" t="s">
        <v>906</v>
      </c>
      <c r="AK53" s="66" t="s">
        <v>926</v>
      </c>
      <c r="AL53" s="66" t="s">
        <v>907</v>
      </c>
      <c r="AM53" s="66" t="str">
        <f t="shared" si="6"/>
        <v>caveg</v>
      </c>
      <c r="AN53" s="66">
        <v>53103</v>
      </c>
      <c r="AP53" s="66" t="str">
        <f>INDEX($BF$2:$BF$75,MATCH($AQ53,$BE$2:$BE$75,0))</f>
        <v>caofr</v>
      </c>
      <c r="AQ53" s="4" t="s">
        <v>956</v>
      </c>
      <c r="AR53" s="111">
        <v>7289</v>
      </c>
      <c r="AS53" s="111">
        <v>407212</v>
      </c>
      <c r="AT53" s="17">
        <f t="shared" si="7"/>
        <v>2968.1682679999999</v>
      </c>
      <c r="AU53"/>
      <c r="AV53"/>
      <c r="AY53"/>
      <c r="BE53" s="4" t="s">
        <v>960</v>
      </c>
      <c r="BF53" s="120" t="s">
        <v>751</v>
      </c>
      <c r="BG53" s="120"/>
    </row>
    <row r="54" spans="36:59" x14ac:dyDescent="0.25">
      <c r="AJ54" s="66" t="s">
        <v>908</v>
      </c>
      <c r="AK54" s="66" t="s">
        <v>926</v>
      </c>
      <c r="AL54" s="66" t="s">
        <v>909</v>
      </c>
      <c r="AM54" s="66" t="str">
        <f t="shared" si="6"/>
        <v>caveg</v>
      </c>
      <c r="AN54" s="66">
        <v>1232</v>
      </c>
      <c r="AQ54" s="4" t="s">
        <v>957</v>
      </c>
      <c r="AR54" s="111"/>
      <c r="AS54" s="111">
        <v>821</v>
      </c>
      <c r="AT54" s="17">
        <f t="shared" si="7"/>
        <v>0</v>
      </c>
      <c r="AU54"/>
      <c r="AV54"/>
      <c r="AY54"/>
      <c r="BE54" s="4" t="s">
        <v>961</v>
      </c>
      <c r="BF54" s="120" t="s">
        <v>754</v>
      </c>
      <c r="BG54" s="120"/>
    </row>
    <row r="55" spans="36:59" x14ac:dyDescent="0.25">
      <c r="AJ55" s="66" t="s">
        <v>903</v>
      </c>
      <c r="AK55" s="66" t="s">
        <v>927</v>
      </c>
      <c r="AL55" s="66" t="s">
        <v>905</v>
      </c>
      <c r="AM55" s="66" t="str">
        <f t="shared" si="6"/>
        <v>caoth</v>
      </c>
      <c r="AN55" s="66">
        <v>7542</v>
      </c>
      <c r="AP55" s="66" t="str">
        <f t="shared" ref="AP55:AP60" si="15">INDEX($BF$2:$BF$75,MATCH($AQ55,$BE$2:$BE$75,0))</f>
        <v>capul</v>
      </c>
      <c r="AQ55" s="4" t="s">
        <v>958</v>
      </c>
      <c r="AR55" s="111">
        <v>9257</v>
      </c>
      <c r="AS55" s="111">
        <v>1961</v>
      </c>
      <c r="AT55" s="17">
        <f t="shared" si="7"/>
        <v>18.152977</v>
      </c>
      <c r="AU55"/>
      <c r="AV55"/>
      <c r="AY55"/>
      <c r="BE55" s="4" t="s">
        <v>962</v>
      </c>
      <c r="BF55" s="120" t="s">
        <v>750</v>
      </c>
      <c r="BG55" s="120"/>
    </row>
    <row r="56" spans="36:59" x14ac:dyDescent="0.25">
      <c r="AJ56" s="66" t="s">
        <v>906</v>
      </c>
      <c r="AK56" s="66" t="s">
        <v>927</v>
      </c>
      <c r="AL56" s="66" t="s">
        <v>907</v>
      </c>
      <c r="AM56" s="66" t="str">
        <f t="shared" si="6"/>
        <v>caoth</v>
      </c>
      <c r="AN56" s="66">
        <v>23613</v>
      </c>
      <c r="AP56" s="66" t="str">
        <f t="shared" si="15"/>
        <v>caofr</v>
      </c>
      <c r="AQ56" s="4" t="s">
        <v>959</v>
      </c>
      <c r="AR56" s="111">
        <v>6698</v>
      </c>
      <c r="AS56" s="111">
        <v>115106</v>
      </c>
      <c r="AT56" s="17">
        <f t="shared" si="7"/>
        <v>770.97998800000005</v>
      </c>
      <c r="AU56"/>
      <c r="AV56"/>
      <c r="AY56"/>
      <c r="BE56" s="4" t="s">
        <v>963</v>
      </c>
      <c r="BF56" s="120" t="s">
        <v>751</v>
      </c>
      <c r="BG56" s="120"/>
    </row>
    <row r="57" spans="36:59" x14ac:dyDescent="0.25">
      <c r="AJ57" s="66" t="s">
        <v>908</v>
      </c>
      <c r="AK57" s="66" t="s">
        <v>927</v>
      </c>
      <c r="AL57" s="66" t="s">
        <v>909</v>
      </c>
      <c r="AM57" s="66" t="str">
        <f t="shared" si="6"/>
        <v>caoth</v>
      </c>
      <c r="AN57" s="66">
        <v>17809</v>
      </c>
      <c r="AP57" s="66" t="str">
        <f t="shared" si="15"/>
        <v>caofr</v>
      </c>
      <c r="AQ57" s="4" t="s">
        <v>960</v>
      </c>
      <c r="AR57" s="111">
        <v>9745</v>
      </c>
      <c r="AS57" s="111">
        <v>60961</v>
      </c>
      <c r="AT57" s="17">
        <f t="shared" si="7"/>
        <v>594.06494499999997</v>
      </c>
      <c r="AU57"/>
      <c r="AV57"/>
      <c r="AY57"/>
      <c r="BE57" s="4" t="s">
        <v>964</v>
      </c>
      <c r="BF57" s="120" t="s">
        <v>753</v>
      </c>
      <c r="BG57" s="120"/>
    </row>
    <row r="58" spans="36:59" x14ac:dyDescent="0.25">
      <c r="AJ58" s="66" t="s">
        <v>908</v>
      </c>
      <c r="AK58" s="66" t="s">
        <v>928</v>
      </c>
      <c r="AL58" s="66" t="s">
        <v>909</v>
      </c>
      <c r="AM58" s="66" t="str">
        <f t="shared" si="6"/>
        <v>caoth</v>
      </c>
      <c r="AN58" s="66">
        <v>1048</v>
      </c>
      <c r="AP58" s="66" t="str">
        <f t="shared" si="15"/>
        <v>catub</v>
      </c>
      <c r="AQ58" s="4" t="s">
        <v>961</v>
      </c>
      <c r="AR58" s="111">
        <v>3226</v>
      </c>
      <c r="AS58" s="111">
        <v>2505775</v>
      </c>
      <c r="AT58" s="17">
        <f t="shared" si="7"/>
        <v>8083.63015</v>
      </c>
      <c r="AU58"/>
      <c r="AV58"/>
      <c r="AY58"/>
      <c r="BE58" s="4" t="s">
        <v>965</v>
      </c>
      <c r="BF58" s="120" t="s">
        <v>749</v>
      </c>
      <c r="BG58" s="120"/>
    </row>
    <row r="59" spans="36:59" x14ac:dyDescent="0.25">
      <c r="AJ59" s="66" t="s">
        <v>903</v>
      </c>
      <c r="AK59" s="66" t="s">
        <v>929</v>
      </c>
      <c r="AL59" s="66" t="s">
        <v>905</v>
      </c>
      <c r="AM59" s="66" t="str">
        <f t="shared" si="6"/>
        <v>capul</v>
      </c>
      <c r="AN59" s="66">
        <v>10990</v>
      </c>
      <c r="AP59" s="66" t="str">
        <f t="shared" si="15"/>
        <v>caveg</v>
      </c>
      <c r="AQ59" s="4" t="s">
        <v>962</v>
      </c>
      <c r="AR59" s="111">
        <v>4722</v>
      </c>
      <c r="AS59" s="111">
        <v>270486</v>
      </c>
      <c r="AT59" s="17">
        <f t="shared" si="7"/>
        <v>1277.2348919999999</v>
      </c>
      <c r="AU59"/>
      <c r="AV59"/>
      <c r="AY59"/>
      <c r="BE59" s="4" t="s">
        <v>966</v>
      </c>
      <c r="BF59" s="120" t="s">
        <v>749</v>
      </c>
      <c r="BG59" s="120"/>
    </row>
    <row r="60" spans="36:59" x14ac:dyDescent="0.25">
      <c r="AJ60" s="66" t="s">
        <v>906</v>
      </c>
      <c r="AK60" s="66" t="s">
        <v>929</v>
      </c>
      <c r="AL60" s="66" t="s">
        <v>907</v>
      </c>
      <c r="AM60" s="66" t="str">
        <f t="shared" si="6"/>
        <v>capul</v>
      </c>
      <c r="AN60" s="66">
        <v>4369</v>
      </c>
      <c r="AP60" s="66" t="str">
        <f t="shared" si="15"/>
        <v>caofr</v>
      </c>
      <c r="AQ60" s="4" t="s">
        <v>963</v>
      </c>
      <c r="AR60" s="111">
        <v>7219</v>
      </c>
      <c r="AS60" s="111">
        <v>153</v>
      </c>
      <c r="AT60" s="17">
        <f t="shared" si="7"/>
        <v>1.1045069999999999</v>
      </c>
      <c r="AU60"/>
      <c r="AV60"/>
      <c r="AY60"/>
      <c r="BE60" s="4" t="s">
        <v>967</v>
      </c>
      <c r="BF60" s="120" t="s">
        <v>749</v>
      </c>
      <c r="BG60" s="120"/>
    </row>
    <row r="61" spans="36:59" x14ac:dyDescent="0.25">
      <c r="AJ61" s="66" t="s">
        <v>908</v>
      </c>
      <c r="AK61" s="66" t="s">
        <v>929</v>
      </c>
      <c r="AL61" s="66" t="s">
        <v>909</v>
      </c>
      <c r="AM61" s="66" t="str">
        <f t="shared" si="6"/>
        <v>capul</v>
      </c>
      <c r="AN61" s="66">
        <v>4801</v>
      </c>
      <c r="AQ61" s="4" t="s">
        <v>964</v>
      </c>
      <c r="AR61" s="111"/>
      <c r="AS61" s="111">
        <v>95000</v>
      </c>
      <c r="AT61" s="17">
        <f t="shared" si="7"/>
        <v>0</v>
      </c>
      <c r="AU61"/>
      <c r="AV61"/>
      <c r="AY61"/>
      <c r="BE61" s="4" t="s">
        <v>968</v>
      </c>
      <c r="BF61" s="120" t="s">
        <v>757</v>
      </c>
      <c r="BG61" s="120"/>
    </row>
    <row r="62" spans="36:59" x14ac:dyDescent="0.25">
      <c r="AJ62" s="66" t="s">
        <v>903</v>
      </c>
      <c r="AK62" s="66" t="s">
        <v>930</v>
      </c>
      <c r="AL62" s="66" t="s">
        <v>905</v>
      </c>
      <c r="AM62" s="66" t="str">
        <f t="shared" si="6"/>
        <v>caveg</v>
      </c>
      <c r="AN62" s="66">
        <v>1680</v>
      </c>
      <c r="AQ62" s="4" t="s">
        <v>965</v>
      </c>
      <c r="AR62" s="111"/>
      <c r="AS62" s="111">
        <v>3077</v>
      </c>
      <c r="AT62" s="17">
        <f t="shared" si="7"/>
        <v>0</v>
      </c>
      <c r="AU62"/>
      <c r="AV62"/>
      <c r="AY62"/>
      <c r="BE62" s="4" t="s">
        <v>969</v>
      </c>
      <c r="BF62" s="120" t="s">
        <v>757</v>
      </c>
      <c r="BG62" s="120"/>
    </row>
    <row r="63" spans="36:59" x14ac:dyDescent="0.25">
      <c r="AJ63" s="66" t="s">
        <v>906</v>
      </c>
      <c r="AK63" s="66" t="s">
        <v>930</v>
      </c>
      <c r="AL63" s="66" t="s">
        <v>907</v>
      </c>
      <c r="AM63" s="66" t="str">
        <f t="shared" si="6"/>
        <v>caveg</v>
      </c>
      <c r="AN63" s="66">
        <v>173345</v>
      </c>
      <c r="AQ63" s="4" t="s">
        <v>966</v>
      </c>
      <c r="AR63" s="111"/>
      <c r="AS63" s="111">
        <v>2052</v>
      </c>
      <c r="AT63" s="17">
        <f t="shared" si="7"/>
        <v>0</v>
      </c>
      <c r="AU63"/>
      <c r="AV63"/>
      <c r="AY63"/>
      <c r="BE63" s="4" t="s">
        <v>970</v>
      </c>
      <c r="BF63" s="120" t="s">
        <v>749</v>
      </c>
      <c r="BG63" s="120"/>
    </row>
    <row r="64" spans="36:59" x14ac:dyDescent="0.25">
      <c r="AJ64" s="66" t="s">
        <v>908</v>
      </c>
      <c r="AK64" s="66" t="s">
        <v>930</v>
      </c>
      <c r="AL64" s="66" t="s">
        <v>909</v>
      </c>
      <c r="AM64" s="66" t="str">
        <f t="shared" si="6"/>
        <v>caveg</v>
      </c>
      <c r="AN64" s="66">
        <v>29122</v>
      </c>
      <c r="AQ64" s="4" t="s">
        <v>967</v>
      </c>
      <c r="AR64" s="111"/>
      <c r="AS64" s="111">
        <v>1681</v>
      </c>
      <c r="AT64" s="17">
        <f t="shared" si="7"/>
        <v>0</v>
      </c>
      <c r="AU64"/>
      <c r="AV64"/>
      <c r="AY64"/>
      <c r="BE64" s="4" t="s">
        <v>971</v>
      </c>
      <c r="BF64" s="120" t="s">
        <v>753</v>
      </c>
      <c r="BG64" s="120"/>
    </row>
    <row r="65" spans="36:59" x14ac:dyDescent="0.25">
      <c r="AJ65" s="66" t="s">
        <v>903</v>
      </c>
      <c r="AK65" s="66" t="s">
        <v>931</v>
      </c>
      <c r="AL65" s="66" t="s">
        <v>905</v>
      </c>
      <c r="AM65" s="66" t="str">
        <f t="shared" si="6"/>
        <v>caoth</v>
      </c>
      <c r="AN65" s="66">
        <v>3188</v>
      </c>
      <c r="AQ65" s="4" t="s">
        <v>968</v>
      </c>
      <c r="AR65" s="111"/>
      <c r="AS65" s="111">
        <v>73308</v>
      </c>
      <c r="AT65" s="17">
        <f t="shared" si="7"/>
        <v>0</v>
      </c>
      <c r="AU65"/>
      <c r="AV65"/>
      <c r="AY65"/>
      <c r="BE65" s="4" t="s">
        <v>972</v>
      </c>
      <c r="BF65" s="120" t="s">
        <v>751</v>
      </c>
      <c r="BG65" s="120"/>
    </row>
    <row r="66" spans="36:59" x14ac:dyDescent="0.25">
      <c r="AJ66" s="66" t="s">
        <v>906</v>
      </c>
      <c r="AK66" s="66" t="s">
        <v>931</v>
      </c>
      <c r="AL66" s="66" t="s">
        <v>907</v>
      </c>
      <c r="AM66" s="66" t="str">
        <f t="shared" si="6"/>
        <v>caoth</v>
      </c>
      <c r="AN66" s="66">
        <v>7108</v>
      </c>
      <c r="AQ66" s="4" t="s">
        <v>969</v>
      </c>
      <c r="AR66" s="111"/>
      <c r="AS66" s="111">
        <v>1118</v>
      </c>
      <c r="AT66" s="17">
        <f t="shared" si="7"/>
        <v>0</v>
      </c>
      <c r="AU66"/>
      <c r="AV66"/>
      <c r="AY66"/>
      <c r="BE66" s="4" t="s">
        <v>973</v>
      </c>
      <c r="BF66" s="120" t="s">
        <v>756</v>
      </c>
      <c r="BG66" s="120"/>
    </row>
    <row r="67" spans="36:59" x14ac:dyDescent="0.25">
      <c r="AJ67" s="66" t="s">
        <v>908</v>
      </c>
      <c r="AK67" s="66" t="s">
        <v>931</v>
      </c>
      <c r="AL67" s="66" t="s">
        <v>909</v>
      </c>
      <c r="AM67" s="66" t="str">
        <f t="shared" ref="AM67:AM130" si="16">VLOOKUP($AK67,$BE$2:$BF$75,2,)</f>
        <v>caoth</v>
      </c>
      <c r="AN67" s="66">
        <v>2266</v>
      </c>
      <c r="AQ67" s="4" t="s">
        <v>970</v>
      </c>
      <c r="AR67" s="111"/>
      <c r="AS67" s="111">
        <v>127000</v>
      </c>
      <c r="AT67" s="17">
        <f t="shared" si="7"/>
        <v>0</v>
      </c>
      <c r="AU67"/>
      <c r="AV67"/>
      <c r="AY67"/>
      <c r="BE67" s="4" t="s">
        <v>974</v>
      </c>
      <c r="BF67" s="120" t="s">
        <v>753</v>
      </c>
      <c r="BG67" s="120"/>
    </row>
    <row r="68" spans="36:59" x14ac:dyDescent="0.25">
      <c r="AJ68" s="66" t="s">
        <v>903</v>
      </c>
      <c r="AK68" s="66" t="s">
        <v>932</v>
      </c>
      <c r="AL68" s="66" t="s">
        <v>905</v>
      </c>
      <c r="AM68" s="66" t="str">
        <f t="shared" si="16"/>
        <v>caofr</v>
      </c>
      <c r="AN68" s="66">
        <v>610</v>
      </c>
      <c r="AQ68" s="4" t="s">
        <v>971</v>
      </c>
      <c r="AR68" s="111"/>
      <c r="AS68" s="111">
        <v>1170345</v>
      </c>
      <c r="AT68" s="17">
        <f t="shared" si="7"/>
        <v>0</v>
      </c>
      <c r="AU68"/>
      <c r="AV68"/>
      <c r="AY68"/>
      <c r="BE68" s="4" t="s">
        <v>975</v>
      </c>
      <c r="BF68" s="120" t="s">
        <v>754</v>
      </c>
      <c r="BG68" s="120"/>
    </row>
    <row r="69" spans="36:59" x14ac:dyDescent="0.25">
      <c r="AJ69" s="66" t="s">
        <v>906</v>
      </c>
      <c r="AK69" s="66" t="s">
        <v>932</v>
      </c>
      <c r="AL69" s="66" t="s">
        <v>907</v>
      </c>
      <c r="AM69" s="66" t="str">
        <f t="shared" si="16"/>
        <v>caofr</v>
      </c>
      <c r="AN69" s="66">
        <v>32328</v>
      </c>
      <c r="AP69" s="66" t="str">
        <f>INDEX($BF$2:$BF$75,MATCH($AQ69,$BE$2:$BE$75,0))</f>
        <v>caofr</v>
      </c>
      <c r="AQ69" s="4" t="s">
        <v>972</v>
      </c>
      <c r="AR69" s="111">
        <v>34845</v>
      </c>
      <c r="AS69" s="111">
        <v>9393</v>
      </c>
      <c r="AT69" s="17">
        <f t="shared" si="7"/>
        <v>327.29908499999999</v>
      </c>
      <c r="AU69"/>
      <c r="AV69"/>
      <c r="AY69"/>
      <c r="BE69" s="4" t="s">
        <v>976</v>
      </c>
      <c r="BF69" s="120" t="s">
        <v>751</v>
      </c>
      <c r="BG69" s="120"/>
    </row>
    <row r="70" spans="36:59" x14ac:dyDescent="0.25">
      <c r="AJ70" s="66" t="s">
        <v>908</v>
      </c>
      <c r="AK70" s="66" t="s">
        <v>932</v>
      </c>
      <c r="AL70" s="66" t="s">
        <v>909</v>
      </c>
      <c r="AM70" s="66" t="str">
        <f t="shared" si="16"/>
        <v>caofr</v>
      </c>
      <c r="AN70" s="66">
        <v>1972</v>
      </c>
      <c r="AQ70" s="4" t="s">
        <v>973</v>
      </c>
      <c r="AR70" s="111"/>
      <c r="AS70" s="111">
        <v>19482246</v>
      </c>
      <c r="AT70" s="17">
        <f t="shared" si="7"/>
        <v>0</v>
      </c>
      <c r="AU70"/>
      <c r="AV70"/>
      <c r="AY70"/>
      <c r="BE70" s="4" t="s">
        <v>977</v>
      </c>
      <c r="BF70" s="120" t="s">
        <v>757</v>
      </c>
      <c r="BG70" s="120"/>
    </row>
    <row r="71" spans="36:59" x14ac:dyDescent="0.25">
      <c r="AJ71" s="66" t="s">
        <v>903</v>
      </c>
      <c r="AK71" s="66" t="s">
        <v>933</v>
      </c>
      <c r="AL71" s="66" t="s">
        <v>905</v>
      </c>
      <c r="AM71" s="66" t="str">
        <f t="shared" si="16"/>
        <v>caofr</v>
      </c>
      <c r="AN71" s="66">
        <v>273</v>
      </c>
      <c r="AQ71" s="4" t="s">
        <v>974</v>
      </c>
      <c r="AR71" s="111"/>
      <c r="AS71" s="111">
        <v>678000</v>
      </c>
      <c r="AT71" s="17">
        <f t="shared" ref="AT71:AT79" si="17">(AR71*AS71)/1000000</f>
        <v>0</v>
      </c>
      <c r="AU71"/>
      <c r="AV71"/>
      <c r="AY71"/>
      <c r="BE71" s="4" t="s">
        <v>978</v>
      </c>
      <c r="BF71" s="120" t="s">
        <v>757</v>
      </c>
      <c r="BG71" s="120"/>
    </row>
    <row r="72" spans="36:59" x14ac:dyDescent="0.25">
      <c r="AJ72" s="66" t="s">
        <v>906</v>
      </c>
      <c r="AK72" s="66" t="s">
        <v>933</v>
      </c>
      <c r="AL72" s="66" t="s">
        <v>907</v>
      </c>
      <c r="AM72" s="66" t="str">
        <f t="shared" si="16"/>
        <v>caofr</v>
      </c>
      <c r="AN72" s="66">
        <v>426117</v>
      </c>
      <c r="AP72" s="66" t="str">
        <f>INDEX($BF$2:$BF$75,MATCH($AQ72,$BE$2:$BE$75,0))</f>
        <v>catub</v>
      </c>
      <c r="AQ72" s="4" t="s">
        <v>975</v>
      </c>
      <c r="AR72" s="111">
        <v>3227</v>
      </c>
      <c r="AS72" s="111">
        <v>88692</v>
      </c>
      <c r="AT72" s="17">
        <f t="shared" si="17"/>
        <v>286.20908400000002</v>
      </c>
      <c r="AU72"/>
      <c r="AV72"/>
      <c r="AY72"/>
      <c r="BE72" s="4" t="s">
        <v>979</v>
      </c>
      <c r="BF72" s="120" t="s">
        <v>750</v>
      </c>
      <c r="BG72" s="120"/>
    </row>
    <row r="73" spans="36:59" x14ac:dyDescent="0.25">
      <c r="AJ73" s="66" t="s">
        <v>908</v>
      </c>
      <c r="AK73" s="66" t="s">
        <v>933</v>
      </c>
      <c r="AL73" s="66" t="s">
        <v>909</v>
      </c>
      <c r="AM73" s="66" t="str">
        <f t="shared" si="16"/>
        <v>caofr</v>
      </c>
      <c r="AN73" s="66">
        <v>11633</v>
      </c>
      <c r="AQ73" s="4" t="s">
        <v>976</v>
      </c>
      <c r="AR73" s="111"/>
      <c r="AS73" s="111">
        <v>196122</v>
      </c>
      <c r="AT73" s="17">
        <f t="shared" si="17"/>
        <v>0</v>
      </c>
      <c r="AU73"/>
      <c r="AV73"/>
      <c r="AY73"/>
      <c r="BE73" s="4" t="s">
        <v>980</v>
      </c>
      <c r="BF73" s="120" t="s">
        <v>750</v>
      </c>
      <c r="BG73" s="120"/>
    </row>
    <row r="74" spans="36:59" x14ac:dyDescent="0.25">
      <c r="AJ74" s="66" t="s">
        <v>903</v>
      </c>
      <c r="AK74" s="66" t="s">
        <v>934</v>
      </c>
      <c r="AL74" s="66" t="s">
        <v>905</v>
      </c>
      <c r="AM74" s="66" t="str">
        <f t="shared" si="16"/>
        <v>caofr</v>
      </c>
      <c r="AN74" s="66">
        <v>6182</v>
      </c>
      <c r="AQ74" s="4" t="s">
        <v>977</v>
      </c>
      <c r="AR74" s="111"/>
      <c r="AS74" s="111">
        <v>1352</v>
      </c>
      <c r="AT74" s="17">
        <f t="shared" si="17"/>
        <v>0</v>
      </c>
      <c r="AU74"/>
      <c r="AV74"/>
      <c r="AY74"/>
      <c r="BE74" s="4" t="s">
        <v>981</v>
      </c>
      <c r="BF74" s="120" t="s">
        <v>750</v>
      </c>
      <c r="BG74" s="120"/>
    </row>
    <row r="75" spans="36:59" x14ac:dyDescent="0.25">
      <c r="AJ75" s="66" t="s">
        <v>906</v>
      </c>
      <c r="AK75" s="66" t="s">
        <v>934</v>
      </c>
      <c r="AL75" s="66" t="s">
        <v>907</v>
      </c>
      <c r="AM75" s="66" t="str">
        <f t="shared" si="16"/>
        <v>caofr</v>
      </c>
      <c r="AN75" s="66">
        <v>118253</v>
      </c>
      <c r="AQ75" s="4" t="s">
        <v>978</v>
      </c>
      <c r="AR75" s="111"/>
      <c r="AS75" s="111">
        <v>15370</v>
      </c>
      <c r="AT75" s="17">
        <f t="shared" si="17"/>
        <v>0</v>
      </c>
      <c r="AU75"/>
      <c r="AV75"/>
      <c r="AY75"/>
      <c r="BE75" s="4" t="s">
        <v>982</v>
      </c>
      <c r="BF75" s="120" t="s">
        <v>747</v>
      </c>
      <c r="BG75" s="120"/>
    </row>
    <row r="76" spans="36:59" x14ac:dyDescent="0.25">
      <c r="AJ76" s="66" t="s">
        <v>908</v>
      </c>
      <c r="AK76" s="66" t="s">
        <v>934</v>
      </c>
      <c r="AL76" s="66" t="s">
        <v>909</v>
      </c>
      <c r="AM76" s="66" t="str">
        <f t="shared" si="16"/>
        <v>caofr</v>
      </c>
      <c r="AN76" s="66">
        <v>73104</v>
      </c>
      <c r="AP76" s="66" t="str">
        <f>INDEX($BF$2:$BF$75,MATCH($AQ76,$BE$2:$BE$75,0))</f>
        <v>caveg</v>
      </c>
      <c r="AQ76" s="4" t="s">
        <v>979</v>
      </c>
      <c r="AR76" s="111">
        <v>4988</v>
      </c>
      <c r="AS76" s="111">
        <v>555485</v>
      </c>
      <c r="AT76" s="17">
        <f t="shared" si="17"/>
        <v>2770.75918</v>
      </c>
      <c r="AU76"/>
      <c r="AV76"/>
      <c r="AY76"/>
    </row>
    <row r="77" spans="36:59" x14ac:dyDescent="0.25">
      <c r="AJ77" s="66" t="s">
        <v>903</v>
      </c>
      <c r="AK77" s="66" t="s">
        <v>935</v>
      </c>
      <c r="AL77" s="66" t="s">
        <v>905</v>
      </c>
      <c r="AM77" s="66" t="str">
        <f t="shared" si="16"/>
        <v>cagra</v>
      </c>
      <c r="AN77" s="66">
        <v>12303</v>
      </c>
      <c r="AQ77" s="4" t="s">
        <v>980</v>
      </c>
      <c r="AR77" s="111"/>
      <c r="AS77" s="111">
        <v>155248</v>
      </c>
      <c r="AT77" s="17">
        <f t="shared" si="17"/>
        <v>0</v>
      </c>
      <c r="AU77"/>
      <c r="AV77"/>
      <c r="AY77"/>
    </row>
    <row r="78" spans="36:59" x14ac:dyDescent="0.25">
      <c r="AJ78" s="66" t="s">
        <v>906</v>
      </c>
      <c r="AK78" s="66" t="s">
        <v>935</v>
      </c>
      <c r="AL78" s="66" t="s">
        <v>907</v>
      </c>
      <c r="AM78" s="66" t="str">
        <f t="shared" si="16"/>
        <v>cagra</v>
      </c>
      <c r="AN78" s="66">
        <v>307757</v>
      </c>
      <c r="AQ78" s="4" t="s">
        <v>981</v>
      </c>
      <c r="AR78" s="111"/>
      <c r="AS78" s="111">
        <v>76007</v>
      </c>
      <c r="AT78" s="17">
        <f t="shared" si="17"/>
        <v>0</v>
      </c>
      <c r="AU78"/>
      <c r="AV78"/>
      <c r="AY78"/>
    </row>
    <row r="79" spans="36:59" x14ac:dyDescent="0.25">
      <c r="AJ79" s="66" t="s">
        <v>908</v>
      </c>
      <c r="AK79" s="66" t="s">
        <v>935</v>
      </c>
      <c r="AL79" s="66" t="s">
        <v>909</v>
      </c>
      <c r="AM79" s="66" t="str">
        <f t="shared" si="16"/>
        <v>cagra</v>
      </c>
      <c r="AN79" s="66">
        <v>378634</v>
      </c>
      <c r="AQ79" s="4" t="s">
        <v>982</v>
      </c>
      <c r="AR79" s="111"/>
      <c r="AS79" s="111">
        <v>1535000</v>
      </c>
      <c r="AT79" s="17">
        <f t="shared" si="17"/>
        <v>0</v>
      </c>
      <c r="AU79"/>
      <c r="AV79"/>
      <c r="AY79"/>
    </row>
    <row r="80" spans="36:59" x14ac:dyDescent="0.25">
      <c r="AJ80" s="66" t="s">
        <v>903</v>
      </c>
      <c r="AK80" s="66" t="s">
        <v>936</v>
      </c>
      <c r="AL80" s="66" t="s">
        <v>905</v>
      </c>
      <c r="AM80" s="66" t="str">
        <f t="shared" si="16"/>
        <v>cagra</v>
      </c>
      <c r="AN80" s="66">
        <v>115673</v>
      </c>
      <c r="AQ80"/>
      <c r="AR80"/>
      <c r="AS80"/>
      <c r="AT80"/>
      <c r="AU80"/>
      <c r="AV80"/>
      <c r="AY80"/>
    </row>
    <row r="81" spans="36:48" x14ac:dyDescent="0.25">
      <c r="AJ81" s="66" t="s">
        <v>906</v>
      </c>
      <c r="AK81" s="66" t="s">
        <v>936</v>
      </c>
      <c r="AL81" s="66" t="s">
        <v>907</v>
      </c>
      <c r="AM81" s="66" t="str">
        <f t="shared" si="16"/>
        <v>cagra</v>
      </c>
      <c r="AN81" s="66">
        <v>172300</v>
      </c>
      <c r="AV81"/>
    </row>
    <row r="82" spans="36:48" x14ac:dyDescent="0.25">
      <c r="AJ82" s="66" t="s">
        <v>908</v>
      </c>
      <c r="AK82" s="66" t="s">
        <v>936</v>
      </c>
      <c r="AL82" s="66" t="s">
        <v>909</v>
      </c>
      <c r="AM82" s="66" t="str">
        <f t="shared" si="16"/>
        <v>cagra</v>
      </c>
      <c r="AN82" s="66">
        <v>1993048</v>
      </c>
      <c r="AV82"/>
    </row>
    <row r="83" spans="36:48" x14ac:dyDescent="0.25">
      <c r="AJ83" s="66" t="s">
        <v>903</v>
      </c>
      <c r="AK83" s="66" t="s">
        <v>937</v>
      </c>
      <c r="AL83" s="66" t="s">
        <v>905</v>
      </c>
      <c r="AM83" s="66" t="str">
        <f t="shared" si="16"/>
        <v>caofr</v>
      </c>
      <c r="AN83" s="66">
        <v>20050</v>
      </c>
      <c r="AV83"/>
    </row>
    <row r="84" spans="36:48" x14ac:dyDescent="0.25">
      <c r="AJ84" s="66" t="s">
        <v>906</v>
      </c>
      <c r="AK84" s="66" t="s">
        <v>937</v>
      </c>
      <c r="AL84" s="66" t="s">
        <v>907</v>
      </c>
      <c r="AM84" s="66" t="str">
        <f t="shared" si="16"/>
        <v>caofr</v>
      </c>
      <c r="AN84" s="66">
        <v>9676</v>
      </c>
      <c r="AV84"/>
    </row>
    <row r="85" spans="36:48" x14ac:dyDescent="0.25">
      <c r="AJ85" s="66" t="s">
        <v>908</v>
      </c>
      <c r="AK85" s="66" t="s">
        <v>937</v>
      </c>
      <c r="AL85" s="66" t="s">
        <v>909</v>
      </c>
      <c r="AM85" s="66" t="str">
        <f t="shared" si="16"/>
        <v>caofr</v>
      </c>
      <c r="AN85" s="66">
        <v>19400</v>
      </c>
      <c r="AV85"/>
    </row>
    <row r="86" spans="36:48" x14ac:dyDescent="0.25">
      <c r="AJ86" s="66" t="s">
        <v>903</v>
      </c>
      <c r="AK86" s="66" t="s">
        <v>938</v>
      </c>
      <c r="AL86" s="66" t="s">
        <v>905</v>
      </c>
      <c r="AM86" s="66" t="str">
        <f t="shared" si="16"/>
        <v>caoth</v>
      </c>
      <c r="AN86" s="66">
        <v>383</v>
      </c>
      <c r="AV86"/>
    </row>
    <row r="87" spans="36:48" x14ac:dyDescent="0.25">
      <c r="AJ87" s="66" t="s">
        <v>906</v>
      </c>
      <c r="AK87" s="66" t="s">
        <v>938</v>
      </c>
      <c r="AL87" s="66" t="s">
        <v>907</v>
      </c>
      <c r="AM87" s="66" t="str">
        <f t="shared" si="16"/>
        <v>caoth</v>
      </c>
      <c r="AN87" s="66">
        <v>12324</v>
      </c>
      <c r="AV87"/>
    </row>
    <row r="88" spans="36:48" x14ac:dyDescent="0.25">
      <c r="AJ88" s="66" t="s">
        <v>908</v>
      </c>
      <c r="AK88" s="66" t="s">
        <v>938</v>
      </c>
      <c r="AL88" s="66" t="s">
        <v>909</v>
      </c>
      <c r="AM88" s="66" t="str">
        <f t="shared" si="16"/>
        <v>caoth</v>
      </c>
      <c r="AN88" s="66">
        <v>472</v>
      </c>
      <c r="AV88"/>
    </row>
    <row r="89" spans="36:48" x14ac:dyDescent="0.25">
      <c r="AJ89" s="66" t="s">
        <v>903</v>
      </c>
      <c r="AK89" s="66" t="s">
        <v>939</v>
      </c>
      <c r="AL89" s="66" t="s">
        <v>905</v>
      </c>
      <c r="AM89" s="66" t="str">
        <f t="shared" si="16"/>
        <v>caveg</v>
      </c>
      <c r="AN89" s="66"/>
      <c r="AV89"/>
    </row>
    <row r="90" spans="36:48" x14ac:dyDescent="0.25">
      <c r="AJ90" s="66" t="s">
        <v>908</v>
      </c>
      <c r="AK90" s="66" t="s">
        <v>939</v>
      </c>
      <c r="AL90" s="66" t="s">
        <v>909</v>
      </c>
      <c r="AM90" s="66" t="str">
        <f t="shared" si="16"/>
        <v>caveg</v>
      </c>
      <c r="AN90" s="66"/>
      <c r="AV90"/>
    </row>
    <row r="91" spans="36:48" x14ac:dyDescent="0.25">
      <c r="AJ91" s="66" t="s">
        <v>903</v>
      </c>
      <c r="AK91" s="66" t="s">
        <v>940</v>
      </c>
      <c r="AL91" s="66" t="s">
        <v>905</v>
      </c>
      <c r="AM91" s="66" t="str">
        <f t="shared" si="16"/>
        <v>caofr</v>
      </c>
      <c r="AN91" s="66">
        <v>24542</v>
      </c>
      <c r="AV91"/>
    </row>
    <row r="92" spans="36:48" x14ac:dyDescent="0.25">
      <c r="AJ92" s="66" t="s">
        <v>906</v>
      </c>
      <c r="AK92" s="66" t="s">
        <v>940</v>
      </c>
      <c r="AL92" s="66" t="s">
        <v>907</v>
      </c>
      <c r="AM92" s="66" t="str">
        <f t="shared" si="16"/>
        <v>caofr</v>
      </c>
      <c r="AN92" s="66">
        <v>208021</v>
      </c>
      <c r="AV92"/>
    </row>
    <row r="93" spans="36:48" x14ac:dyDescent="0.25">
      <c r="AJ93" s="66" t="s">
        <v>908</v>
      </c>
      <c r="AK93" s="66" t="s">
        <v>940</v>
      </c>
      <c r="AL93" s="66" t="s">
        <v>909</v>
      </c>
      <c r="AM93" s="66" t="str">
        <f t="shared" si="16"/>
        <v>caofr</v>
      </c>
      <c r="AN93" s="66">
        <v>510524</v>
      </c>
      <c r="AV93"/>
    </row>
    <row r="94" spans="36:48" x14ac:dyDescent="0.25">
      <c r="AJ94" s="66" t="s">
        <v>903</v>
      </c>
      <c r="AK94" s="66" t="s">
        <v>941</v>
      </c>
      <c r="AL94" s="66" t="s">
        <v>905</v>
      </c>
      <c r="AM94" s="66" t="str">
        <f t="shared" si="16"/>
        <v>caveg</v>
      </c>
      <c r="AN94" s="66">
        <v>2158</v>
      </c>
      <c r="AV94"/>
    </row>
    <row r="95" spans="36:48" x14ac:dyDescent="0.25">
      <c r="AJ95" s="66" t="s">
        <v>906</v>
      </c>
      <c r="AK95" s="66" t="s">
        <v>941</v>
      </c>
      <c r="AL95" s="66" t="s">
        <v>907</v>
      </c>
      <c r="AM95" s="66" t="str">
        <f t="shared" si="16"/>
        <v>caveg</v>
      </c>
      <c r="AN95" s="66">
        <v>148309</v>
      </c>
      <c r="AV95"/>
    </row>
    <row r="96" spans="36:48" x14ac:dyDescent="0.25">
      <c r="AJ96" s="66" t="s">
        <v>908</v>
      </c>
      <c r="AK96" s="66" t="s">
        <v>941</v>
      </c>
      <c r="AL96" s="66" t="s">
        <v>909</v>
      </c>
      <c r="AM96" s="66" t="str">
        <f t="shared" si="16"/>
        <v>caveg</v>
      </c>
      <c r="AN96" s="66">
        <v>32005</v>
      </c>
      <c r="AV96"/>
    </row>
    <row r="97" spans="36:48" x14ac:dyDescent="0.25">
      <c r="AJ97" s="66" t="s">
        <v>903</v>
      </c>
      <c r="AK97" s="66" t="s">
        <v>942</v>
      </c>
      <c r="AL97" s="66" t="s">
        <v>905</v>
      </c>
      <c r="AM97" s="66" t="str">
        <f t="shared" si="16"/>
        <v>capul</v>
      </c>
      <c r="AN97" s="66">
        <v>7321</v>
      </c>
      <c r="AV97"/>
    </row>
    <row r="98" spans="36:48" x14ac:dyDescent="0.25">
      <c r="AJ98" s="66" t="s">
        <v>906</v>
      </c>
      <c r="AK98" s="66" t="s">
        <v>942</v>
      </c>
      <c r="AL98" s="66" t="s">
        <v>907</v>
      </c>
      <c r="AM98" s="66" t="str">
        <f t="shared" si="16"/>
        <v>capul</v>
      </c>
      <c r="AN98" s="66">
        <v>9868</v>
      </c>
      <c r="AV98"/>
    </row>
    <row r="99" spans="36:48" x14ac:dyDescent="0.25">
      <c r="AJ99" s="66" t="s">
        <v>908</v>
      </c>
      <c r="AK99" s="66" t="s">
        <v>942</v>
      </c>
      <c r="AL99" s="66" t="s">
        <v>909</v>
      </c>
      <c r="AM99" s="66" t="str">
        <f t="shared" si="16"/>
        <v>capul</v>
      </c>
      <c r="AN99" s="66">
        <v>7224</v>
      </c>
      <c r="AV99"/>
    </row>
    <row r="100" spans="36:48" x14ac:dyDescent="0.25">
      <c r="AJ100" s="66" t="s">
        <v>903</v>
      </c>
      <c r="AK100" s="66" t="s">
        <v>943</v>
      </c>
      <c r="AL100" s="66" t="s">
        <v>905</v>
      </c>
      <c r="AM100" s="66" t="str">
        <f t="shared" si="16"/>
        <v>camai</v>
      </c>
      <c r="AN100" s="66">
        <v>2300500</v>
      </c>
      <c r="AV100"/>
    </row>
    <row r="101" spans="36:48" x14ac:dyDescent="0.25">
      <c r="AJ101" s="66" t="s">
        <v>906</v>
      </c>
      <c r="AK101" s="66" t="s">
        <v>943</v>
      </c>
      <c r="AL101" s="66" t="s">
        <v>907</v>
      </c>
      <c r="AM101" s="66" t="str">
        <f t="shared" si="16"/>
        <v>camai</v>
      </c>
      <c r="AN101" s="66">
        <v>49013</v>
      </c>
      <c r="AV101"/>
    </row>
    <row r="102" spans="36:48" x14ac:dyDescent="0.25">
      <c r="AJ102" s="66" t="s">
        <v>908</v>
      </c>
      <c r="AK102" s="66" t="s">
        <v>943</v>
      </c>
      <c r="AL102" s="66" t="s">
        <v>909</v>
      </c>
      <c r="AM102" s="66" t="str">
        <f t="shared" si="16"/>
        <v>camai</v>
      </c>
      <c r="AN102" s="66">
        <v>11275500</v>
      </c>
      <c r="AV102"/>
    </row>
    <row r="103" spans="36:48" x14ac:dyDescent="0.25">
      <c r="AJ103" s="66" t="s">
        <v>903</v>
      </c>
      <c r="AK103" s="66" t="s">
        <v>944</v>
      </c>
      <c r="AL103" s="66" t="s">
        <v>905</v>
      </c>
      <c r="AM103" s="66" t="str">
        <f t="shared" si="16"/>
        <v>camai</v>
      </c>
      <c r="AN103" s="66">
        <v>36764</v>
      </c>
      <c r="AV103"/>
    </row>
    <row r="104" spans="36:48" x14ac:dyDescent="0.25">
      <c r="AJ104" s="66" t="s">
        <v>906</v>
      </c>
      <c r="AK104" s="66" t="s">
        <v>944</v>
      </c>
      <c r="AL104" s="66" t="s">
        <v>907</v>
      </c>
      <c r="AM104" s="66" t="str">
        <f t="shared" si="16"/>
        <v>camai</v>
      </c>
      <c r="AN104" s="66">
        <v>107564</v>
      </c>
      <c r="AV104"/>
    </row>
    <row r="105" spans="36:48" x14ac:dyDescent="0.25">
      <c r="AJ105" s="66" t="s">
        <v>908</v>
      </c>
      <c r="AK105" s="66" t="s">
        <v>944</v>
      </c>
      <c r="AL105" s="66" t="s">
        <v>909</v>
      </c>
      <c r="AM105" s="66" t="str">
        <f t="shared" si="16"/>
        <v>camai</v>
      </c>
      <c r="AN105" s="66">
        <v>395450</v>
      </c>
      <c r="AV105"/>
    </row>
    <row r="106" spans="36:48" x14ac:dyDescent="0.25">
      <c r="AJ106" s="66" t="s">
        <v>903</v>
      </c>
      <c r="AK106" s="66" t="s">
        <v>945</v>
      </c>
      <c r="AL106" s="66" t="s">
        <v>905</v>
      </c>
      <c r="AM106" s="66" t="str">
        <f t="shared" si="16"/>
        <v>caofr</v>
      </c>
      <c r="AN106" s="66">
        <v>5574</v>
      </c>
      <c r="AV106"/>
    </row>
    <row r="107" spans="36:48" x14ac:dyDescent="0.25">
      <c r="AJ107" s="66" t="s">
        <v>906</v>
      </c>
      <c r="AK107" s="66" t="s">
        <v>945</v>
      </c>
      <c r="AL107" s="66" t="s">
        <v>907</v>
      </c>
      <c r="AM107" s="66" t="str">
        <f t="shared" si="16"/>
        <v>caofr</v>
      </c>
      <c r="AN107" s="66">
        <v>201896</v>
      </c>
      <c r="AV107"/>
    </row>
    <row r="108" spans="36:48" x14ac:dyDescent="0.25">
      <c r="AJ108" s="66" t="s">
        <v>908</v>
      </c>
      <c r="AK108" s="66" t="s">
        <v>945</v>
      </c>
      <c r="AL108" s="66" t="s">
        <v>909</v>
      </c>
      <c r="AM108" s="66" t="str">
        <f t="shared" si="16"/>
        <v>caofr</v>
      </c>
      <c r="AN108" s="66">
        <v>112537</v>
      </c>
      <c r="AV108"/>
    </row>
    <row r="109" spans="36:48" x14ac:dyDescent="0.25">
      <c r="AJ109" s="66" t="s">
        <v>903</v>
      </c>
      <c r="AK109" s="66" t="s">
        <v>946</v>
      </c>
      <c r="AL109" s="66" t="s">
        <v>905</v>
      </c>
      <c r="AM109" s="66" t="str">
        <f t="shared" si="16"/>
        <v>caveg</v>
      </c>
      <c r="AN109" s="66">
        <v>1624</v>
      </c>
      <c r="AV109"/>
    </row>
    <row r="110" spans="36:48" x14ac:dyDescent="0.25">
      <c r="AJ110" s="66" t="s">
        <v>906</v>
      </c>
      <c r="AK110" s="66" t="s">
        <v>946</v>
      </c>
      <c r="AL110" s="66" t="s">
        <v>907</v>
      </c>
      <c r="AM110" s="66" t="str">
        <f t="shared" si="16"/>
        <v>caveg</v>
      </c>
      <c r="AN110" s="66">
        <v>97186</v>
      </c>
      <c r="AV110"/>
    </row>
    <row r="111" spans="36:48" x14ac:dyDescent="0.25">
      <c r="AJ111" s="66" t="s">
        <v>908</v>
      </c>
      <c r="AK111" s="66" t="s">
        <v>946</v>
      </c>
      <c r="AL111" s="66" t="s">
        <v>909</v>
      </c>
      <c r="AM111" s="66" t="str">
        <f t="shared" si="16"/>
        <v>caveg</v>
      </c>
      <c r="AN111" s="66">
        <v>15783</v>
      </c>
      <c r="AV111"/>
    </row>
    <row r="112" spans="36:48" x14ac:dyDescent="0.25">
      <c r="AJ112" s="66" t="s">
        <v>903</v>
      </c>
      <c r="AK112" s="66" t="s">
        <v>947</v>
      </c>
      <c r="AL112" s="66" t="s">
        <v>905</v>
      </c>
      <c r="AM112" s="66" t="str">
        <f t="shared" si="16"/>
        <v>caoce</v>
      </c>
      <c r="AN112" s="66">
        <v>10673</v>
      </c>
      <c r="AV112"/>
    </row>
    <row r="113" spans="36:48" x14ac:dyDescent="0.25">
      <c r="AJ113" s="66" t="s">
        <v>906</v>
      </c>
      <c r="AK113" s="66" t="s">
        <v>947</v>
      </c>
      <c r="AL113" s="66" t="s">
        <v>907</v>
      </c>
      <c r="AM113" s="66" t="str">
        <f t="shared" si="16"/>
        <v>caoce</v>
      </c>
      <c r="AN113" s="66">
        <v>4835</v>
      </c>
      <c r="AV113"/>
    </row>
    <row r="114" spans="36:48" x14ac:dyDescent="0.25">
      <c r="AJ114" s="66" t="s">
        <v>908</v>
      </c>
      <c r="AK114" s="66" t="s">
        <v>947</v>
      </c>
      <c r="AL114" s="66" t="s">
        <v>909</v>
      </c>
      <c r="AM114" s="66" t="str">
        <f t="shared" si="16"/>
        <v>caoce</v>
      </c>
      <c r="AN114" s="66">
        <v>5160</v>
      </c>
      <c r="AV114"/>
    </row>
    <row r="115" spans="36:48" x14ac:dyDescent="0.25">
      <c r="AJ115" s="66" t="s">
        <v>908</v>
      </c>
      <c r="AK115" s="66" t="s">
        <v>948</v>
      </c>
      <c r="AL115" s="66" t="s">
        <v>909</v>
      </c>
      <c r="AM115" s="66" t="str">
        <f t="shared" si="16"/>
        <v>caveg</v>
      </c>
      <c r="AN115" s="66">
        <v>22869</v>
      </c>
      <c r="AV115"/>
    </row>
    <row r="116" spans="36:48" x14ac:dyDescent="0.25">
      <c r="AJ116" s="66" t="s">
        <v>903</v>
      </c>
      <c r="AK116" s="66" t="s">
        <v>949</v>
      </c>
      <c r="AL116" s="66" t="s">
        <v>905</v>
      </c>
      <c r="AM116" s="66" t="str">
        <f t="shared" si="16"/>
        <v>caofr</v>
      </c>
      <c r="AN116" s="66">
        <v>6761</v>
      </c>
      <c r="AV116"/>
    </row>
    <row r="117" spans="36:48" x14ac:dyDescent="0.25">
      <c r="AJ117" s="66" t="s">
        <v>906</v>
      </c>
      <c r="AK117" s="66" t="s">
        <v>949</v>
      </c>
      <c r="AL117" s="66" t="s">
        <v>907</v>
      </c>
      <c r="AM117" s="66" t="str">
        <f t="shared" si="16"/>
        <v>caofr</v>
      </c>
      <c r="AN117" s="66">
        <v>34844</v>
      </c>
      <c r="AV117"/>
    </row>
    <row r="118" spans="36:48" x14ac:dyDescent="0.25">
      <c r="AJ118" s="66" t="s">
        <v>908</v>
      </c>
      <c r="AK118" s="66" t="s">
        <v>949</v>
      </c>
      <c r="AL118" s="66" t="s">
        <v>909</v>
      </c>
      <c r="AM118" s="66" t="str">
        <f t="shared" si="16"/>
        <v>caofr</v>
      </c>
      <c r="AN118" s="66">
        <v>23558</v>
      </c>
      <c r="AV118"/>
    </row>
    <row r="119" spans="36:48" x14ac:dyDescent="0.25">
      <c r="AJ119" s="66" t="s">
        <v>903</v>
      </c>
      <c r="AK119" s="66" t="s">
        <v>950</v>
      </c>
      <c r="AL119" s="66" t="s">
        <v>905</v>
      </c>
      <c r="AM119" s="66" t="str">
        <f t="shared" si="16"/>
        <v>caoce</v>
      </c>
      <c r="AN119" s="66">
        <v>21000</v>
      </c>
      <c r="AV119"/>
    </row>
    <row r="120" spans="36:48" x14ac:dyDescent="0.25">
      <c r="AJ120" s="66" t="s">
        <v>906</v>
      </c>
      <c r="AK120" s="66" t="s">
        <v>950</v>
      </c>
      <c r="AL120" s="66" t="s">
        <v>907</v>
      </c>
      <c r="AM120" s="66" t="str">
        <f t="shared" si="16"/>
        <v>caoce</v>
      </c>
      <c r="AN120" s="66">
        <v>7857</v>
      </c>
      <c r="AV120"/>
    </row>
    <row r="121" spans="36:48" x14ac:dyDescent="0.25">
      <c r="AJ121" s="66" t="s">
        <v>908</v>
      </c>
      <c r="AK121" s="66" t="s">
        <v>950</v>
      </c>
      <c r="AL121" s="66" t="s">
        <v>909</v>
      </c>
      <c r="AM121" s="66" t="str">
        <f t="shared" si="16"/>
        <v>caoce</v>
      </c>
      <c r="AN121" s="66">
        <v>16500</v>
      </c>
      <c r="AV121"/>
    </row>
    <row r="122" spans="36:48" x14ac:dyDescent="0.25">
      <c r="AJ122" s="66" t="s">
        <v>903</v>
      </c>
      <c r="AK122" s="66" t="s">
        <v>951</v>
      </c>
      <c r="AL122" s="66" t="s">
        <v>905</v>
      </c>
      <c r="AM122" s="66" t="str">
        <f t="shared" si="16"/>
        <v>caoil</v>
      </c>
      <c r="AN122" s="66">
        <v>4870</v>
      </c>
      <c r="AV122"/>
    </row>
    <row r="123" spans="36:48" x14ac:dyDescent="0.25">
      <c r="AJ123" s="66" t="s">
        <v>906</v>
      </c>
      <c r="AK123" s="66" t="s">
        <v>951</v>
      </c>
      <c r="AL123" s="66" t="s">
        <v>907</v>
      </c>
      <c r="AM123" s="66" t="str">
        <f t="shared" si="16"/>
        <v>caoil</v>
      </c>
      <c r="AN123" s="66">
        <v>30532</v>
      </c>
      <c r="AV123"/>
    </row>
    <row r="124" spans="36:48" x14ac:dyDescent="0.25">
      <c r="AJ124" s="66" t="s">
        <v>908</v>
      </c>
      <c r="AK124" s="66" t="s">
        <v>951</v>
      </c>
      <c r="AL124" s="66" t="s">
        <v>909</v>
      </c>
      <c r="AM124" s="66" t="str">
        <f t="shared" si="16"/>
        <v>caoil</v>
      </c>
      <c r="AN124" s="66">
        <v>14869</v>
      </c>
      <c r="AV124"/>
    </row>
    <row r="125" spans="36:48" x14ac:dyDescent="0.25">
      <c r="AJ125" s="66" t="s">
        <v>903</v>
      </c>
      <c r="AK125" s="66" t="s">
        <v>952</v>
      </c>
      <c r="AL125" s="66" t="s">
        <v>905</v>
      </c>
      <c r="AM125" s="66" t="str">
        <f t="shared" si="16"/>
        <v>caveg</v>
      </c>
      <c r="AN125" s="66">
        <v>28613</v>
      </c>
      <c r="AV125"/>
    </row>
    <row r="126" spans="36:48" x14ac:dyDescent="0.25">
      <c r="AJ126" s="66" t="s">
        <v>906</v>
      </c>
      <c r="AK126" s="66" t="s">
        <v>952</v>
      </c>
      <c r="AL126" s="66" t="s">
        <v>907</v>
      </c>
      <c r="AM126" s="66" t="str">
        <f t="shared" si="16"/>
        <v>caveg</v>
      </c>
      <c r="AN126" s="66">
        <v>247175</v>
      </c>
      <c r="AV126"/>
    </row>
    <row r="127" spans="36:48" x14ac:dyDescent="0.25">
      <c r="AJ127" s="66" t="s">
        <v>908</v>
      </c>
      <c r="AK127" s="66" t="s">
        <v>952</v>
      </c>
      <c r="AL127" s="66" t="s">
        <v>909</v>
      </c>
      <c r="AM127" s="66" t="str">
        <f t="shared" si="16"/>
        <v>caveg</v>
      </c>
      <c r="AN127" s="66">
        <v>707242</v>
      </c>
      <c r="AV127"/>
    </row>
    <row r="128" spans="36:48" x14ac:dyDescent="0.25">
      <c r="AJ128" s="66" t="s">
        <v>903</v>
      </c>
      <c r="AK128" s="66" t="s">
        <v>953</v>
      </c>
      <c r="AL128" s="66" t="s">
        <v>905</v>
      </c>
      <c r="AM128" s="66" t="str">
        <f t="shared" si="16"/>
        <v>caofr</v>
      </c>
      <c r="AN128" s="66">
        <v>39365</v>
      </c>
      <c r="AV128"/>
    </row>
    <row r="129" spans="36:48" x14ac:dyDescent="0.25">
      <c r="AJ129" s="66" t="s">
        <v>906</v>
      </c>
      <c r="AK129" s="66" t="s">
        <v>953</v>
      </c>
      <c r="AL129" s="66" t="s">
        <v>907</v>
      </c>
      <c r="AM129" s="66" t="str">
        <f t="shared" si="16"/>
        <v>caofr</v>
      </c>
      <c r="AN129" s="66">
        <v>428415</v>
      </c>
      <c r="AV129"/>
    </row>
    <row r="130" spans="36:48" x14ac:dyDescent="0.25">
      <c r="AJ130" s="66" t="s">
        <v>908</v>
      </c>
      <c r="AK130" s="66" t="s">
        <v>953</v>
      </c>
      <c r="AL130" s="66" t="s">
        <v>909</v>
      </c>
      <c r="AM130" s="66" t="str">
        <f t="shared" si="16"/>
        <v>caofr</v>
      </c>
      <c r="AN130" s="66">
        <v>1686455</v>
      </c>
      <c r="AV130"/>
    </row>
    <row r="131" spans="36:48" x14ac:dyDescent="0.25">
      <c r="AJ131" s="66" t="s">
        <v>903</v>
      </c>
      <c r="AK131" s="66" t="s">
        <v>954</v>
      </c>
      <c r="AL131" s="66" t="s">
        <v>905</v>
      </c>
      <c r="AM131" s="66" t="str">
        <f t="shared" ref="AM131:AM194" si="18">VLOOKUP($AK131,$BE$2:$BF$75,2,)</f>
        <v>caofr</v>
      </c>
      <c r="AN131" s="66">
        <v>1171</v>
      </c>
      <c r="AV131"/>
    </row>
    <row r="132" spans="36:48" x14ac:dyDescent="0.25">
      <c r="AJ132" s="66" t="s">
        <v>906</v>
      </c>
      <c r="AK132" s="66" t="s">
        <v>954</v>
      </c>
      <c r="AL132" s="66" t="s">
        <v>907</v>
      </c>
      <c r="AM132" s="66" t="str">
        <f t="shared" si="18"/>
        <v>caofr</v>
      </c>
      <c r="AN132" s="66">
        <v>90034</v>
      </c>
      <c r="AV132"/>
    </row>
    <row r="133" spans="36:48" x14ac:dyDescent="0.25">
      <c r="AJ133" s="66" t="s">
        <v>908</v>
      </c>
      <c r="AK133" s="66" t="s">
        <v>954</v>
      </c>
      <c r="AL133" s="66" t="s">
        <v>909</v>
      </c>
      <c r="AM133" s="66" t="str">
        <f t="shared" si="18"/>
        <v>caofr</v>
      </c>
      <c r="AN133" s="66">
        <v>10543</v>
      </c>
      <c r="AV133"/>
    </row>
    <row r="134" spans="36:48" x14ac:dyDescent="0.25">
      <c r="AJ134" s="66" t="s">
        <v>903</v>
      </c>
      <c r="AK134" s="66" t="s">
        <v>955</v>
      </c>
      <c r="AL134" s="66" t="s">
        <v>905</v>
      </c>
      <c r="AM134" s="66" t="str">
        <f t="shared" si="18"/>
        <v>caofr</v>
      </c>
      <c r="AN134" s="66">
        <v>8118</v>
      </c>
      <c r="AV134"/>
    </row>
    <row r="135" spans="36:48" x14ac:dyDescent="0.25">
      <c r="AJ135" s="66" t="s">
        <v>906</v>
      </c>
      <c r="AK135" s="66" t="s">
        <v>955</v>
      </c>
      <c r="AL135" s="66" t="s">
        <v>907</v>
      </c>
      <c r="AM135" s="66" t="str">
        <f t="shared" si="18"/>
        <v>caofr</v>
      </c>
      <c r="AN135" s="66">
        <v>177753</v>
      </c>
      <c r="AV135"/>
    </row>
    <row r="136" spans="36:48" x14ac:dyDescent="0.25">
      <c r="AJ136" s="66" t="s">
        <v>908</v>
      </c>
      <c r="AK136" s="66" t="s">
        <v>955</v>
      </c>
      <c r="AL136" s="66" t="s">
        <v>909</v>
      </c>
      <c r="AM136" s="66" t="str">
        <f t="shared" si="18"/>
        <v>caofr</v>
      </c>
      <c r="AN136" s="66">
        <v>144300</v>
      </c>
      <c r="AV136"/>
    </row>
    <row r="137" spans="36:48" x14ac:dyDescent="0.25">
      <c r="AJ137" s="66" t="s">
        <v>903</v>
      </c>
      <c r="AK137" s="66" t="s">
        <v>956</v>
      </c>
      <c r="AL137" s="66" t="s">
        <v>905</v>
      </c>
      <c r="AM137" s="66" t="str">
        <f t="shared" si="18"/>
        <v>caofr</v>
      </c>
      <c r="AN137" s="66">
        <v>11006</v>
      </c>
      <c r="AV137"/>
    </row>
    <row r="138" spans="36:48" x14ac:dyDescent="0.25">
      <c r="AJ138" s="66" t="s">
        <v>906</v>
      </c>
      <c r="AK138" s="66" t="s">
        <v>956</v>
      </c>
      <c r="AL138" s="66" t="s">
        <v>907</v>
      </c>
      <c r="AM138" s="66" t="str">
        <f t="shared" si="18"/>
        <v>caofr</v>
      </c>
      <c r="AN138" s="66">
        <v>369991</v>
      </c>
      <c r="AV138"/>
    </row>
    <row r="139" spans="36:48" x14ac:dyDescent="0.25">
      <c r="AJ139" s="66" t="s">
        <v>908</v>
      </c>
      <c r="AK139" s="66" t="s">
        <v>956</v>
      </c>
      <c r="AL139" s="66" t="s">
        <v>909</v>
      </c>
      <c r="AM139" s="66" t="str">
        <f t="shared" si="18"/>
        <v>caofr</v>
      </c>
      <c r="AN139" s="66">
        <v>407212</v>
      </c>
      <c r="AV139"/>
    </row>
    <row r="140" spans="36:48" x14ac:dyDescent="0.25">
      <c r="AJ140" s="66" t="s">
        <v>903</v>
      </c>
      <c r="AK140" s="66" t="s">
        <v>957</v>
      </c>
      <c r="AL140" s="66" t="s">
        <v>905</v>
      </c>
      <c r="AM140" s="66" t="str">
        <f t="shared" si="18"/>
        <v>capul</v>
      </c>
      <c r="AN140" s="66">
        <v>802</v>
      </c>
      <c r="AV140"/>
    </row>
    <row r="141" spans="36:48" x14ac:dyDescent="0.25">
      <c r="AJ141" s="66" t="s">
        <v>906</v>
      </c>
      <c r="AK141" s="66" t="s">
        <v>957</v>
      </c>
      <c r="AL141" s="66" t="s">
        <v>907</v>
      </c>
      <c r="AM141" s="66" t="str">
        <f t="shared" si="18"/>
        <v>capul</v>
      </c>
      <c r="AN141" s="66">
        <v>10237</v>
      </c>
      <c r="AV141"/>
    </row>
    <row r="142" spans="36:48" x14ac:dyDescent="0.25">
      <c r="AJ142" s="66" t="s">
        <v>908</v>
      </c>
      <c r="AK142" s="66" t="s">
        <v>957</v>
      </c>
      <c r="AL142" s="66" t="s">
        <v>909</v>
      </c>
      <c r="AM142" s="66" t="str">
        <f t="shared" si="18"/>
        <v>capul</v>
      </c>
      <c r="AN142" s="66">
        <v>821</v>
      </c>
      <c r="AV142"/>
    </row>
    <row r="143" spans="36:48" x14ac:dyDescent="0.25">
      <c r="AJ143" s="66" t="s">
        <v>903</v>
      </c>
      <c r="AK143" s="66" t="s">
        <v>958</v>
      </c>
      <c r="AL143" s="66" t="s">
        <v>905</v>
      </c>
      <c r="AM143" s="66" t="str">
        <f t="shared" si="18"/>
        <v>capul</v>
      </c>
      <c r="AN143" s="66">
        <v>857</v>
      </c>
      <c r="AV143"/>
    </row>
    <row r="144" spans="36:48" x14ac:dyDescent="0.25">
      <c r="AJ144" s="66" t="s">
        <v>906</v>
      </c>
      <c r="AK144" s="66" t="s">
        <v>958</v>
      </c>
      <c r="AL144" s="66" t="s">
        <v>907</v>
      </c>
      <c r="AM144" s="66" t="str">
        <f t="shared" si="18"/>
        <v>capul</v>
      </c>
      <c r="AN144" s="66">
        <v>22882</v>
      </c>
      <c r="AV144"/>
    </row>
    <row r="145" spans="36:48" x14ac:dyDescent="0.25">
      <c r="AJ145" s="66" t="s">
        <v>908</v>
      </c>
      <c r="AK145" s="66" t="s">
        <v>958</v>
      </c>
      <c r="AL145" s="66" t="s">
        <v>909</v>
      </c>
      <c r="AM145" s="66" t="str">
        <f t="shared" si="18"/>
        <v>capul</v>
      </c>
      <c r="AN145" s="66">
        <v>1961</v>
      </c>
      <c r="AV145"/>
    </row>
    <row r="146" spans="36:48" x14ac:dyDescent="0.25">
      <c r="AJ146" s="66" t="s">
        <v>903</v>
      </c>
      <c r="AK146" s="66" t="s">
        <v>959</v>
      </c>
      <c r="AL146" s="66" t="s">
        <v>905</v>
      </c>
      <c r="AM146" s="66" t="str">
        <f t="shared" si="18"/>
        <v>caofr</v>
      </c>
      <c r="AN146" s="66">
        <v>9323</v>
      </c>
      <c r="AV146"/>
    </row>
    <row r="147" spans="36:48" x14ac:dyDescent="0.25">
      <c r="AJ147" s="66" t="s">
        <v>906</v>
      </c>
      <c r="AK147" s="66" t="s">
        <v>959</v>
      </c>
      <c r="AL147" s="66" t="s">
        <v>907</v>
      </c>
      <c r="AM147" s="66" t="str">
        <f t="shared" si="18"/>
        <v>caofr</v>
      </c>
      <c r="AN147" s="66">
        <v>123465</v>
      </c>
      <c r="AV147"/>
    </row>
    <row r="148" spans="36:48" x14ac:dyDescent="0.25">
      <c r="AJ148" s="66" t="s">
        <v>908</v>
      </c>
      <c r="AK148" s="66" t="s">
        <v>959</v>
      </c>
      <c r="AL148" s="66" t="s">
        <v>909</v>
      </c>
      <c r="AM148" s="66" t="str">
        <f t="shared" si="18"/>
        <v>caofr</v>
      </c>
      <c r="AN148" s="66">
        <v>115106</v>
      </c>
      <c r="AV148"/>
    </row>
    <row r="149" spans="36:48" x14ac:dyDescent="0.25">
      <c r="AJ149" s="66" t="s">
        <v>903</v>
      </c>
      <c r="AK149" s="66" t="s">
        <v>960</v>
      </c>
      <c r="AL149" s="66" t="s">
        <v>905</v>
      </c>
      <c r="AM149" s="66" t="str">
        <f t="shared" si="18"/>
        <v>caofr</v>
      </c>
      <c r="AN149" s="66">
        <v>7300</v>
      </c>
      <c r="AV149"/>
    </row>
    <row r="150" spans="36:48" x14ac:dyDescent="0.25">
      <c r="AJ150" s="66" t="s">
        <v>906</v>
      </c>
      <c r="AK150" s="66" t="s">
        <v>960</v>
      </c>
      <c r="AL150" s="66" t="s">
        <v>907</v>
      </c>
      <c r="AM150" s="66" t="str">
        <f t="shared" si="18"/>
        <v>caofr</v>
      </c>
      <c r="AN150" s="66">
        <v>83508</v>
      </c>
      <c r="AV150"/>
    </row>
    <row r="151" spans="36:48" x14ac:dyDescent="0.25">
      <c r="AJ151" s="66" t="s">
        <v>908</v>
      </c>
      <c r="AK151" s="66" t="s">
        <v>960</v>
      </c>
      <c r="AL151" s="66" t="s">
        <v>909</v>
      </c>
      <c r="AM151" s="66" t="str">
        <f t="shared" si="18"/>
        <v>caofr</v>
      </c>
      <c r="AN151" s="66">
        <v>60961</v>
      </c>
      <c r="AV151"/>
    </row>
    <row r="152" spans="36:48" x14ac:dyDescent="0.25">
      <c r="AJ152" s="66" t="s">
        <v>903</v>
      </c>
      <c r="AK152" s="66" t="s">
        <v>961</v>
      </c>
      <c r="AL152" s="66" t="s">
        <v>905</v>
      </c>
      <c r="AM152" s="66" t="str">
        <f t="shared" si="18"/>
        <v>catub</v>
      </c>
      <c r="AN152" s="66">
        <v>68348</v>
      </c>
      <c r="AV152"/>
    </row>
    <row r="153" spans="36:48" x14ac:dyDescent="0.25">
      <c r="AJ153" s="66" t="s">
        <v>906</v>
      </c>
      <c r="AK153" s="66" t="s">
        <v>961</v>
      </c>
      <c r="AL153" s="66" t="s">
        <v>907</v>
      </c>
      <c r="AM153" s="66" t="str">
        <f t="shared" si="18"/>
        <v>catub</v>
      </c>
      <c r="AN153" s="66">
        <v>366620</v>
      </c>
      <c r="AV153"/>
    </row>
    <row r="154" spans="36:48" x14ac:dyDescent="0.25">
      <c r="AJ154" s="66" t="s">
        <v>908</v>
      </c>
      <c r="AK154" s="66" t="s">
        <v>961</v>
      </c>
      <c r="AL154" s="66" t="s">
        <v>909</v>
      </c>
      <c r="AM154" s="66" t="str">
        <f t="shared" si="18"/>
        <v>catub</v>
      </c>
      <c r="AN154" s="66">
        <v>2505775</v>
      </c>
      <c r="AV154"/>
    </row>
    <row r="155" spans="36:48" x14ac:dyDescent="0.25">
      <c r="AJ155" s="66" t="s">
        <v>903</v>
      </c>
      <c r="AK155" s="66" t="s">
        <v>962</v>
      </c>
      <c r="AL155" s="66" t="s">
        <v>905</v>
      </c>
      <c r="AM155" s="66" t="str">
        <f t="shared" si="18"/>
        <v>caveg</v>
      </c>
      <c r="AN155" s="66">
        <v>31978</v>
      </c>
      <c r="AV155"/>
    </row>
    <row r="156" spans="36:48" x14ac:dyDescent="0.25">
      <c r="AJ156" s="66" t="s">
        <v>906</v>
      </c>
      <c r="AK156" s="66" t="s">
        <v>962</v>
      </c>
      <c r="AL156" s="66" t="s">
        <v>907</v>
      </c>
      <c r="AM156" s="66" t="str">
        <f t="shared" si="18"/>
        <v>caveg</v>
      </c>
      <c r="AN156" s="66">
        <v>84585</v>
      </c>
      <c r="AV156"/>
    </row>
    <row r="157" spans="36:48" x14ac:dyDescent="0.25">
      <c r="AJ157" s="66" t="s">
        <v>908</v>
      </c>
      <c r="AK157" s="66" t="s">
        <v>962</v>
      </c>
      <c r="AL157" s="66" t="s">
        <v>909</v>
      </c>
      <c r="AM157" s="66" t="str">
        <f t="shared" si="18"/>
        <v>caveg</v>
      </c>
      <c r="AN157" s="66">
        <v>270486</v>
      </c>
      <c r="AV157"/>
    </row>
    <row r="158" spans="36:48" x14ac:dyDescent="0.25">
      <c r="AJ158" s="66" t="s">
        <v>903</v>
      </c>
      <c r="AK158" s="66" t="s">
        <v>963</v>
      </c>
      <c r="AL158" s="66" t="s">
        <v>905</v>
      </c>
      <c r="AM158" s="66" t="str">
        <f t="shared" si="18"/>
        <v>caofr</v>
      </c>
      <c r="AN158" s="66">
        <v>31</v>
      </c>
      <c r="AV158"/>
    </row>
    <row r="159" spans="36:48" x14ac:dyDescent="0.25">
      <c r="AJ159" s="66" t="s">
        <v>906</v>
      </c>
      <c r="AK159" s="66" t="s">
        <v>963</v>
      </c>
      <c r="AL159" s="66" t="s">
        <v>907</v>
      </c>
      <c r="AM159" s="66" t="str">
        <f t="shared" si="18"/>
        <v>caofr</v>
      </c>
      <c r="AN159" s="66">
        <v>49355</v>
      </c>
      <c r="AV159"/>
    </row>
    <row r="160" spans="36:48" x14ac:dyDescent="0.25">
      <c r="AJ160" s="66" t="s">
        <v>908</v>
      </c>
      <c r="AK160" s="66" t="s">
        <v>963</v>
      </c>
      <c r="AL160" s="66" t="s">
        <v>909</v>
      </c>
      <c r="AM160" s="66" t="str">
        <f t="shared" si="18"/>
        <v>caofr</v>
      </c>
      <c r="AN160" s="66">
        <v>153</v>
      </c>
      <c r="AV160"/>
    </row>
    <row r="161" spans="36:48" x14ac:dyDescent="0.25">
      <c r="AJ161" s="66" t="s">
        <v>903</v>
      </c>
      <c r="AK161" s="66" t="s">
        <v>964</v>
      </c>
      <c r="AL161" s="66" t="s">
        <v>905</v>
      </c>
      <c r="AM161" s="66" t="str">
        <f t="shared" si="18"/>
        <v>caoil</v>
      </c>
      <c r="AN161" s="66">
        <v>74000</v>
      </c>
      <c r="AV161"/>
    </row>
    <row r="162" spans="36:48" x14ac:dyDescent="0.25">
      <c r="AJ162" s="66" t="s">
        <v>906</v>
      </c>
      <c r="AK162" s="66" t="s">
        <v>964</v>
      </c>
      <c r="AL162" s="66" t="s">
        <v>907</v>
      </c>
      <c r="AM162" s="66" t="str">
        <f t="shared" si="18"/>
        <v>caoil</v>
      </c>
      <c r="AN162" s="66">
        <v>12838</v>
      </c>
      <c r="AV162"/>
    </row>
    <row r="163" spans="36:48" x14ac:dyDescent="0.25">
      <c r="AJ163" s="66" t="s">
        <v>908</v>
      </c>
      <c r="AK163" s="66" t="s">
        <v>964</v>
      </c>
      <c r="AL163" s="66" t="s">
        <v>909</v>
      </c>
      <c r="AM163" s="66" t="str">
        <f t="shared" si="18"/>
        <v>caoil</v>
      </c>
      <c r="AN163" s="66">
        <v>95000</v>
      </c>
      <c r="AV163"/>
    </row>
    <row r="164" spans="36:48" x14ac:dyDescent="0.25">
      <c r="AJ164" s="66" t="s">
        <v>903</v>
      </c>
      <c r="AK164" s="66" t="s">
        <v>965</v>
      </c>
      <c r="AL164" s="66" t="s">
        <v>905</v>
      </c>
      <c r="AM164" s="66" t="str">
        <f t="shared" si="18"/>
        <v>caoce</v>
      </c>
      <c r="AN164" s="66">
        <v>1097</v>
      </c>
      <c r="AV164"/>
    </row>
    <row r="165" spans="36:48" x14ac:dyDescent="0.25">
      <c r="AJ165" s="66" t="s">
        <v>906</v>
      </c>
      <c r="AK165" s="66" t="s">
        <v>965</v>
      </c>
      <c r="AL165" s="66" t="s">
        <v>907</v>
      </c>
      <c r="AM165" s="66" t="str">
        <f t="shared" si="18"/>
        <v>caoce</v>
      </c>
      <c r="AN165" s="66">
        <v>28049</v>
      </c>
      <c r="AV165"/>
    </row>
    <row r="166" spans="36:48" x14ac:dyDescent="0.25">
      <c r="AJ166" s="66" t="s">
        <v>908</v>
      </c>
      <c r="AK166" s="66" t="s">
        <v>965</v>
      </c>
      <c r="AL166" s="66" t="s">
        <v>909</v>
      </c>
      <c r="AM166" s="66" t="str">
        <f t="shared" si="18"/>
        <v>caoce</v>
      </c>
      <c r="AN166" s="66">
        <v>3077</v>
      </c>
      <c r="AV166"/>
    </row>
    <row r="167" spans="36:48" x14ac:dyDescent="0.25">
      <c r="AJ167" s="66" t="s">
        <v>908</v>
      </c>
      <c r="AK167" s="66" t="s">
        <v>966</v>
      </c>
      <c r="AL167" s="66" t="s">
        <v>909</v>
      </c>
      <c r="AM167" s="66" t="str">
        <f t="shared" si="18"/>
        <v>caoce</v>
      </c>
      <c r="AN167" s="66">
        <v>2052</v>
      </c>
      <c r="AV167"/>
    </row>
    <row r="168" spans="36:48" x14ac:dyDescent="0.25">
      <c r="AJ168" s="66" t="s">
        <v>903</v>
      </c>
      <c r="AK168" s="66" t="s">
        <v>967</v>
      </c>
      <c r="AL168" s="66" t="s">
        <v>905</v>
      </c>
      <c r="AM168" s="66" t="str">
        <f t="shared" si="18"/>
        <v>caoce</v>
      </c>
      <c r="AN168" s="66">
        <v>1254</v>
      </c>
      <c r="AV168"/>
    </row>
    <row r="169" spans="36:48" x14ac:dyDescent="0.25">
      <c r="AJ169" s="66" t="s">
        <v>906</v>
      </c>
      <c r="AK169" s="66" t="s">
        <v>967</v>
      </c>
      <c r="AL169" s="66" t="s">
        <v>907</v>
      </c>
      <c r="AM169" s="66" t="str">
        <f t="shared" si="18"/>
        <v>caoce</v>
      </c>
      <c r="AN169" s="66">
        <v>13405</v>
      </c>
      <c r="AV169"/>
    </row>
    <row r="170" spans="36:48" x14ac:dyDescent="0.25">
      <c r="AJ170" s="66" t="s">
        <v>908</v>
      </c>
      <c r="AK170" s="66" t="s">
        <v>967</v>
      </c>
      <c r="AL170" s="66" t="s">
        <v>909</v>
      </c>
      <c r="AM170" s="66" t="str">
        <f t="shared" si="18"/>
        <v>caoce</v>
      </c>
      <c r="AN170" s="66">
        <v>1681</v>
      </c>
      <c r="AV170"/>
    </row>
    <row r="171" spans="36:48" x14ac:dyDescent="0.25">
      <c r="AJ171" s="66" t="s">
        <v>903</v>
      </c>
      <c r="AK171" s="66" t="s">
        <v>968</v>
      </c>
      <c r="AL171" s="66" t="s">
        <v>905</v>
      </c>
      <c r="AM171" s="66" t="str">
        <f t="shared" si="18"/>
        <v>caoth</v>
      </c>
      <c r="AN171" s="66">
        <v>24802</v>
      </c>
      <c r="AV171"/>
    </row>
    <row r="172" spans="36:48" x14ac:dyDescent="0.25">
      <c r="AJ172" s="66" t="s">
        <v>906</v>
      </c>
      <c r="AK172" s="66" t="s">
        <v>968</v>
      </c>
      <c r="AL172" s="66" t="s">
        <v>907</v>
      </c>
      <c r="AM172" s="66" t="str">
        <f t="shared" si="18"/>
        <v>caoth</v>
      </c>
      <c r="AN172" s="66">
        <v>29557</v>
      </c>
      <c r="AV172"/>
    </row>
    <row r="173" spans="36:48" x14ac:dyDescent="0.25">
      <c r="AJ173" s="66" t="s">
        <v>908</v>
      </c>
      <c r="AK173" s="66" t="s">
        <v>968</v>
      </c>
      <c r="AL173" s="66" t="s">
        <v>909</v>
      </c>
      <c r="AM173" s="66" t="str">
        <f t="shared" si="18"/>
        <v>caoth</v>
      </c>
      <c r="AN173" s="66">
        <v>73308</v>
      </c>
      <c r="AV173"/>
    </row>
    <row r="174" spans="36:48" x14ac:dyDescent="0.25">
      <c r="AJ174" s="66" t="s">
        <v>903</v>
      </c>
      <c r="AK174" s="66" t="s">
        <v>969</v>
      </c>
      <c r="AL174" s="66" t="s">
        <v>905</v>
      </c>
      <c r="AM174" s="66" t="str">
        <f t="shared" si="18"/>
        <v>caoth</v>
      </c>
      <c r="AN174" s="66">
        <v>1813</v>
      </c>
      <c r="AV174"/>
    </row>
    <row r="175" spans="36:48" x14ac:dyDescent="0.25">
      <c r="AJ175" s="66" t="s">
        <v>906</v>
      </c>
      <c r="AK175" s="66" t="s">
        <v>969</v>
      </c>
      <c r="AL175" s="66" t="s">
        <v>907</v>
      </c>
      <c r="AM175" s="66" t="str">
        <f t="shared" si="18"/>
        <v>caoth</v>
      </c>
      <c r="AN175" s="66">
        <v>6167</v>
      </c>
      <c r="AV175"/>
    </row>
    <row r="176" spans="36:48" x14ac:dyDescent="0.25">
      <c r="AJ176" s="66" t="s">
        <v>908</v>
      </c>
      <c r="AK176" s="66" t="s">
        <v>969</v>
      </c>
      <c r="AL176" s="66" t="s">
        <v>909</v>
      </c>
      <c r="AM176" s="66" t="str">
        <f t="shared" si="18"/>
        <v>caoth</v>
      </c>
      <c r="AN176" s="66">
        <v>1118</v>
      </c>
      <c r="AV176"/>
    </row>
    <row r="177" spans="36:48" x14ac:dyDescent="0.25">
      <c r="AJ177" s="66" t="s">
        <v>903</v>
      </c>
      <c r="AK177" s="66" t="s">
        <v>970</v>
      </c>
      <c r="AL177" s="66" t="s">
        <v>905</v>
      </c>
      <c r="AM177" s="66" t="str">
        <f t="shared" si="18"/>
        <v>caoce</v>
      </c>
      <c r="AN177" s="66">
        <v>50500</v>
      </c>
      <c r="AV177"/>
    </row>
    <row r="178" spans="36:48" x14ac:dyDescent="0.25">
      <c r="AJ178" s="66" t="s">
        <v>906</v>
      </c>
      <c r="AK178" s="66" t="s">
        <v>970</v>
      </c>
      <c r="AL178" s="66" t="s">
        <v>907</v>
      </c>
      <c r="AM178" s="66" t="str">
        <f t="shared" si="18"/>
        <v>caoce</v>
      </c>
      <c r="AN178" s="66">
        <v>25149</v>
      </c>
      <c r="AV178"/>
    </row>
    <row r="179" spans="36:48" x14ac:dyDescent="0.25">
      <c r="AJ179" s="66" t="s">
        <v>908</v>
      </c>
      <c r="AK179" s="66" t="s">
        <v>970</v>
      </c>
      <c r="AL179" s="66" t="s">
        <v>909</v>
      </c>
      <c r="AM179" s="66" t="str">
        <f t="shared" si="18"/>
        <v>caoce</v>
      </c>
      <c r="AN179" s="66">
        <v>127000</v>
      </c>
      <c r="AV179"/>
    </row>
    <row r="180" spans="36:48" x14ac:dyDescent="0.25">
      <c r="AJ180" s="66" t="s">
        <v>903</v>
      </c>
      <c r="AK180" s="66" t="s">
        <v>971</v>
      </c>
      <c r="AL180" s="66" t="s">
        <v>905</v>
      </c>
      <c r="AM180" s="66" t="str">
        <f t="shared" si="18"/>
        <v>caoil</v>
      </c>
      <c r="AN180" s="66">
        <v>730500</v>
      </c>
      <c r="AV180"/>
    </row>
    <row r="181" spans="36:48" x14ac:dyDescent="0.25">
      <c r="AJ181" s="66" t="s">
        <v>906</v>
      </c>
      <c r="AK181" s="66" t="s">
        <v>971</v>
      </c>
      <c r="AL181" s="66" t="s">
        <v>907</v>
      </c>
      <c r="AM181" s="66" t="str">
        <f t="shared" si="18"/>
        <v>caoil</v>
      </c>
      <c r="AN181" s="66">
        <v>16021</v>
      </c>
      <c r="AV181"/>
    </row>
    <row r="182" spans="36:48" x14ac:dyDescent="0.25">
      <c r="AJ182" s="66" t="s">
        <v>908</v>
      </c>
      <c r="AK182" s="66" t="s">
        <v>971</v>
      </c>
      <c r="AL182" s="66" t="s">
        <v>909</v>
      </c>
      <c r="AM182" s="66" t="str">
        <f t="shared" si="18"/>
        <v>caoil</v>
      </c>
      <c r="AN182" s="66">
        <v>1170345</v>
      </c>
      <c r="AV182"/>
    </row>
    <row r="183" spans="36:48" x14ac:dyDescent="0.25">
      <c r="AJ183" s="66" t="s">
        <v>903</v>
      </c>
      <c r="AK183" s="66" t="s">
        <v>972</v>
      </c>
      <c r="AL183" s="66" t="s">
        <v>905</v>
      </c>
      <c r="AM183" s="66" t="str">
        <f t="shared" si="18"/>
        <v>caofr</v>
      </c>
      <c r="AN183" s="66">
        <v>810</v>
      </c>
      <c r="AV183"/>
    </row>
    <row r="184" spans="36:48" x14ac:dyDescent="0.25">
      <c r="AJ184" s="66" t="s">
        <v>906</v>
      </c>
      <c r="AK184" s="66" t="s">
        <v>972</v>
      </c>
      <c r="AL184" s="66" t="s">
        <v>907</v>
      </c>
      <c r="AM184" s="66" t="str">
        <f t="shared" si="18"/>
        <v>caofr</v>
      </c>
      <c r="AN184" s="66">
        <v>115963</v>
      </c>
      <c r="AV184"/>
    </row>
    <row r="185" spans="36:48" x14ac:dyDescent="0.25">
      <c r="AJ185" s="66" t="s">
        <v>908</v>
      </c>
      <c r="AK185" s="66" t="s">
        <v>972</v>
      </c>
      <c r="AL185" s="66" t="s">
        <v>909</v>
      </c>
      <c r="AM185" s="66" t="str">
        <f t="shared" si="18"/>
        <v>caofr</v>
      </c>
      <c r="AN185" s="66">
        <v>9393</v>
      </c>
      <c r="AV185"/>
    </row>
    <row r="186" spans="36:48" x14ac:dyDescent="0.25">
      <c r="AJ186" s="66" t="s">
        <v>903</v>
      </c>
      <c r="AK186" s="66" t="s">
        <v>973</v>
      </c>
      <c r="AL186" s="66" t="s">
        <v>905</v>
      </c>
      <c r="AM186" s="66" t="str">
        <f t="shared" si="18"/>
        <v>casug</v>
      </c>
      <c r="AN186" s="66">
        <v>298611</v>
      </c>
      <c r="AV186"/>
    </row>
    <row r="187" spans="36:48" x14ac:dyDescent="0.25">
      <c r="AJ187" s="66" t="s">
        <v>906</v>
      </c>
      <c r="AK187" s="66" t="s">
        <v>973</v>
      </c>
      <c r="AL187" s="66" t="s">
        <v>907</v>
      </c>
      <c r="AM187" s="66" t="str">
        <f t="shared" si="18"/>
        <v>casug</v>
      </c>
      <c r="AN187" s="66">
        <v>652429</v>
      </c>
      <c r="AV187"/>
    </row>
    <row r="188" spans="36:48" x14ac:dyDescent="0.25">
      <c r="AJ188" s="66" t="s">
        <v>908</v>
      </c>
      <c r="AK188" s="66" t="s">
        <v>973</v>
      </c>
      <c r="AL188" s="66" t="s">
        <v>909</v>
      </c>
      <c r="AM188" s="66" t="str">
        <f t="shared" si="18"/>
        <v>casug</v>
      </c>
      <c r="AN188" s="66">
        <v>19482246</v>
      </c>
      <c r="AV188"/>
    </row>
    <row r="189" spans="36:48" x14ac:dyDescent="0.25">
      <c r="AJ189" s="66" t="s">
        <v>903</v>
      </c>
      <c r="AK189" s="66" t="s">
        <v>974</v>
      </c>
      <c r="AL189" s="66" t="s">
        <v>905</v>
      </c>
      <c r="AM189" s="66" t="str">
        <f t="shared" si="18"/>
        <v>caoil</v>
      </c>
      <c r="AN189" s="66">
        <v>515350</v>
      </c>
      <c r="AV189"/>
    </row>
    <row r="190" spans="36:48" x14ac:dyDescent="0.25">
      <c r="AJ190" s="66" t="s">
        <v>906</v>
      </c>
      <c r="AK190" s="66" t="s">
        <v>974</v>
      </c>
      <c r="AL190" s="66" t="s">
        <v>907</v>
      </c>
      <c r="AM190" s="66" t="str">
        <f t="shared" si="18"/>
        <v>caoil</v>
      </c>
      <c r="AN190" s="66">
        <v>13156</v>
      </c>
      <c r="AV190"/>
    </row>
    <row r="191" spans="36:48" x14ac:dyDescent="0.25">
      <c r="AJ191" s="66" t="s">
        <v>908</v>
      </c>
      <c r="AK191" s="66" t="s">
        <v>974</v>
      </c>
      <c r="AL191" s="66" t="s">
        <v>909</v>
      </c>
      <c r="AM191" s="66" t="str">
        <f t="shared" si="18"/>
        <v>caoil</v>
      </c>
      <c r="AN191" s="66">
        <v>678000</v>
      </c>
      <c r="AV191"/>
    </row>
    <row r="192" spans="36:48" x14ac:dyDescent="0.25">
      <c r="AJ192" s="66" t="s">
        <v>903</v>
      </c>
      <c r="AK192" s="66" t="s">
        <v>975</v>
      </c>
      <c r="AL192" s="66" t="s">
        <v>905</v>
      </c>
      <c r="AM192" s="66" t="str">
        <f t="shared" si="18"/>
        <v>catub</v>
      </c>
      <c r="AN192" s="66">
        <v>32112</v>
      </c>
      <c r="AV192"/>
    </row>
    <row r="193" spans="36:48" x14ac:dyDescent="0.25">
      <c r="AJ193" s="66" t="s">
        <v>906</v>
      </c>
      <c r="AK193" s="66" t="s">
        <v>975</v>
      </c>
      <c r="AL193" s="66" t="s">
        <v>907</v>
      </c>
      <c r="AM193" s="66" t="str">
        <f t="shared" si="18"/>
        <v>catub</v>
      </c>
      <c r="AN193" s="66">
        <v>27620</v>
      </c>
      <c r="AV193"/>
    </row>
    <row r="194" spans="36:48" x14ac:dyDescent="0.25">
      <c r="AJ194" s="66" t="s">
        <v>908</v>
      </c>
      <c r="AK194" s="66" t="s">
        <v>975</v>
      </c>
      <c r="AL194" s="66" t="s">
        <v>909</v>
      </c>
      <c r="AM194" s="66" t="str">
        <f t="shared" si="18"/>
        <v>catub</v>
      </c>
      <c r="AN194" s="66">
        <v>88692</v>
      </c>
      <c r="AV194"/>
    </row>
    <row r="195" spans="36:48" x14ac:dyDescent="0.25">
      <c r="AJ195" s="66" t="s">
        <v>903</v>
      </c>
      <c r="AK195" s="66" t="s">
        <v>976</v>
      </c>
      <c r="AL195" s="66" t="s">
        <v>905</v>
      </c>
      <c r="AM195" s="66" t="str">
        <f t="shared" ref="AM195:AM251" si="19">VLOOKUP($AK195,$BE$2:$BF$75,2,)</f>
        <v>caofr</v>
      </c>
      <c r="AN195" s="66">
        <v>6514</v>
      </c>
      <c r="AV195"/>
    </row>
    <row r="196" spans="36:48" x14ac:dyDescent="0.25">
      <c r="AJ196" s="66" t="s">
        <v>906</v>
      </c>
      <c r="AK196" s="66" t="s">
        <v>976</v>
      </c>
      <c r="AL196" s="66" t="s">
        <v>907</v>
      </c>
      <c r="AM196" s="66" t="str">
        <f t="shared" si="19"/>
        <v>caofr</v>
      </c>
      <c r="AN196" s="66">
        <v>301078</v>
      </c>
      <c r="AV196"/>
    </row>
    <row r="197" spans="36:48" x14ac:dyDescent="0.25">
      <c r="AJ197" s="66" t="s">
        <v>908</v>
      </c>
      <c r="AK197" s="66" t="s">
        <v>976</v>
      </c>
      <c r="AL197" s="66" t="s">
        <v>909</v>
      </c>
      <c r="AM197" s="66" t="str">
        <f t="shared" si="19"/>
        <v>caofr</v>
      </c>
      <c r="AN197" s="66">
        <v>196122</v>
      </c>
      <c r="AV197"/>
    </row>
    <row r="198" spans="36:48" x14ac:dyDescent="0.25">
      <c r="AJ198" s="66" t="s">
        <v>903</v>
      </c>
      <c r="AK198" s="66" t="s">
        <v>977</v>
      </c>
      <c r="AL198" s="66" t="s">
        <v>905</v>
      </c>
      <c r="AM198" s="66" t="str">
        <f t="shared" si="19"/>
        <v>caoth</v>
      </c>
      <c r="AN198" s="66">
        <v>717</v>
      </c>
      <c r="AV198"/>
    </row>
    <row r="199" spans="36:48" x14ac:dyDescent="0.25">
      <c r="AJ199" s="66" t="s">
        <v>906</v>
      </c>
      <c r="AK199" s="66" t="s">
        <v>977</v>
      </c>
      <c r="AL199" s="66" t="s">
        <v>907</v>
      </c>
      <c r="AM199" s="66" t="str">
        <f t="shared" si="19"/>
        <v>caoth</v>
      </c>
      <c r="AN199" s="66">
        <v>18856</v>
      </c>
      <c r="AV199"/>
    </row>
    <row r="200" spans="36:48" x14ac:dyDescent="0.25">
      <c r="AJ200" s="66" t="s">
        <v>908</v>
      </c>
      <c r="AK200" s="66" t="s">
        <v>977</v>
      </c>
      <c r="AL200" s="66" t="s">
        <v>909</v>
      </c>
      <c r="AM200" s="66" t="str">
        <f t="shared" si="19"/>
        <v>caoth</v>
      </c>
      <c r="AN200" s="66">
        <v>1352</v>
      </c>
      <c r="AV200"/>
    </row>
    <row r="201" spans="36:48" x14ac:dyDescent="0.25">
      <c r="AJ201" s="66" t="s">
        <v>903</v>
      </c>
      <c r="AK201" s="66" t="s">
        <v>978</v>
      </c>
      <c r="AL201" s="66" t="s">
        <v>905</v>
      </c>
      <c r="AM201" s="66" t="str">
        <f t="shared" si="19"/>
        <v>caoth</v>
      </c>
      <c r="AN201" s="66">
        <v>4817</v>
      </c>
      <c r="AV201"/>
    </row>
    <row r="202" spans="36:48" x14ac:dyDescent="0.25">
      <c r="AJ202" s="66" t="s">
        <v>906</v>
      </c>
      <c r="AK202" s="66" t="s">
        <v>978</v>
      </c>
      <c r="AL202" s="66" t="s">
        <v>907</v>
      </c>
      <c r="AM202" s="66" t="str">
        <f t="shared" si="19"/>
        <v>caoth</v>
      </c>
      <c r="AN202" s="66">
        <v>31908</v>
      </c>
      <c r="AV202"/>
    </row>
    <row r="203" spans="36:48" x14ac:dyDescent="0.25">
      <c r="AJ203" s="66" t="s">
        <v>908</v>
      </c>
      <c r="AK203" s="66" t="s">
        <v>978</v>
      </c>
      <c r="AL203" s="66" t="s">
        <v>909</v>
      </c>
      <c r="AM203" s="66" t="str">
        <f t="shared" si="19"/>
        <v>caoth</v>
      </c>
      <c r="AN203" s="66">
        <v>15370</v>
      </c>
      <c r="AV203"/>
    </row>
    <row r="204" spans="36:48" x14ac:dyDescent="0.25">
      <c r="AJ204" s="66" t="s">
        <v>903</v>
      </c>
      <c r="AK204" s="66" t="s">
        <v>979</v>
      </c>
      <c r="AL204" s="66" t="s">
        <v>905</v>
      </c>
      <c r="AM204" s="66" t="str">
        <f t="shared" si="19"/>
        <v>caveg</v>
      </c>
      <c r="AN204" s="66">
        <v>8278</v>
      </c>
      <c r="AV204"/>
    </row>
    <row r="205" spans="36:48" x14ac:dyDescent="0.25">
      <c r="AJ205" s="66" t="s">
        <v>906</v>
      </c>
      <c r="AK205" s="66" t="s">
        <v>979</v>
      </c>
      <c r="AL205" s="66" t="s">
        <v>907</v>
      </c>
      <c r="AM205" s="66" t="str">
        <f t="shared" si="19"/>
        <v>caveg</v>
      </c>
      <c r="AN205" s="66">
        <v>671038</v>
      </c>
      <c r="AV205"/>
    </row>
    <row r="206" spans="36:48" x14ac:dyDescent="0.25">
      <c r="AJ206" s="66" t="s">
        <v>908</v>
      </c>
      <c r="AK206" s="66" t="s">
        <v>979</v>
      </c>
      <c r="AL206" s="66" t="s">
        <v>909</v>
      </c>
      <c r="AM206" s="66" t="str">
        <f t="shared" si="19"/>
        <v>caveg</v>
      </c>
      <c r="AN206" s="66">
        <v>555485</v>
      </c>
      <c r="AV206"/>
    </row>
    <row r="207" spans="36:48" x14ac:dyDescent="0.25">
      <c r="AJ207" s="66" t="s">
        <v>903</v>
      </c>
      <c r="AK207" s="66" t="s">
        <v>980</v>
      </c>
      <c r="AL207" s="66" t="s">
        <v>905</v>
      </c>
      <c r="AM207" s="66" t="str">
        <f t="shared" si="19"/>
        <v>caveg</v>
      </c>
      <c r="AN207" s="66">
        <v>13844</v>
      </c>
      <c r="AV207"/>
    </row>
    <row r="208" spans="36:48" x14ac:dyDescent="0.25">
      <c r="AJ208" s="66" t="s">
        <v>906</v>
      </c>
      <c r="AK208" s="66" t="s">
        <v>980</v>
      </c>
      <c r="AL208" s="66" t="s">
        <v>907</v>
      </c>
      <c r="AM208" s="66" t="str">
        <f t="shared" si="19"/>
        <v>caveg</v>
      </c>
      <c r="AN208" s="66">
        <v>112141</v>
      </c>
      <c r="AV208"/>
    </row>
    <row r="209" spans="36:48" x14ac:dyDescent="0.25">
      <c r="AJ209" s="66" t="s">
        <v>908</v>
      </c>
      <c r="AK209" s="66" t="s">
        <v>980</v>
      </c>
      <c r="AL209" s="66" t="s">
        <v>909</v>
      </c>
      <c r="AM209" s="66" t="str">
        <f t="shared" si="19"/>
        <v>caveg</v>
      </c>
      <c r="AN209" s="66">
        <v>155248</v>
      </c>
      <c r="AV209"/>
    </row>
    <row r="210" spans="36:48" x14ac:dyDescent="0.25">
      <c r="AJ210" s="66" t="s">
        <v>903</v>
      </c>
      <c r="AK210" s="66" t="s">
        <v>981</v>
      </c>
      <c r="AL210" s="66" t="s">
        <v>905</v>
      </c>
      <c r="AM210" s="66" t="str">
        <f t="shared" si="19"/>
        <v>caveg</v>
      </c>
      <c r="AN210" s="66">
        <v>4786</v>
      </c>
      <c r="AV210"/>
    </row>
    <row r="211" spans="36:48" x14ac:dyDescent="0.25">
      <c r="AJ211" s="66" t="s">
        <v>906</v>
      </c>
      <c r="AK211" s="66" t="s">
        <v>981</v>
      </c>
      <c r="AL211" s="66" t="s">
        <v>907</v>
      </c>
      <c r="AM211" s="66" t="str">
        <f t="shared" si="19"/>
        <v>caveg</v>
      </c>
      <c r="AN211" s="66">
        <v>158811</v>
      </c>
      <c r="AV211"/>
    </row>
    <row r="212" spans="36:48" x14ac:dyDescent="0.25">
      <c r="AJ212" s="66" t="s">
        <v>908</v>
      </c>
      <c r="AK212" s="66" t="s">
        <v>981</v>
      </c>
      <c r="AL212" s="66" t="s">
        <v>909</v>
      </c>
      <c r="AM212" s="66" t="str">
        <f t="shared" si="19"/>
        <v>caveg</v>
      </c>
      <c r="AN212" s="66">
        <v>76007</v>
      </c>
      <c r="AV212"/>
    </row>
    <row r="213" spans="36:48" x14ac:dyDescent="0.25">
      <c r="AJ213" s="66" t="s">
        <v>903</v>
      </c>
      <c r="AK213" s="66" t="s">
        <v>982</v>
      </c>
      <c r="AL213" s="66" t="s">
        <v>905</v>
      </c>
      <c r="AM213" s="66" t="str">
        <f t="shared" si="19"/>
        <v>cawhe</v>
      </c>
      <c r="AN213" s="66">
        <v>540000</v>
      </c>
      <c r="AV213"/>
    </row>
    <row r="214" spans="36:48" x14ac:dyDescent="0.25">
      <c r="AJ214" s="66" t="s">
        <v>906</v>
      </c>
      <c r="AK214" s="66" t="s">
        <v>982</v>
      </c>
      <c r="AL214" s="66" t="s">
        <v>907</v>
      </c>
      <c r="AM214" s="66" t="str">
        <f t="shared" si="19"/>
        <v>cawhe</v>
      </c>
      <c r="AN214" s="66">
        <v>28426</v>
      </c>
      <c r="AV214"/>
    </row>
    <row r="215" spans="36:48" x14ac:dyDescent="0.25">
      <c r="AJ215" s="66" t="s">
        <v>908</v>
      </c>
      <c r="AK215" s="66" t="s">
        <v>982</v>
      </c>
      <c r="AL215" s="66" t="s">
        <v>909</v>
      </c>
      <c r="AM215" s="66" t="str">
        <f t="shared" si="19"/>
        <v>cawhe</v>
      </c>
      <c r="AN215" s="66">
        <v>1535000</v>
      </c>
      <c r="AV215"/>
    </row>
    <row r="216" spans="36:48" x14ac:dyDescent="0.25">
      <c r="AJ216" s="66" t="s">
        <v>992</v>
      </c>
      <c r="AK216" s="66" t="s">
        <v>904</v>
      </c>
      <c r="AL216" t="s">
        <v>991</v>
      </c>
      <c r="AM216" s="66" t="str">
        <f t="shared" si="19"/>
        <v>caofr</v>
      </c>
      <c r="AN216" s="66">
        <v>7595</v>
      </c>
      <c r="AV216"/>
    </row>
    <row r="217" spans="36:48" x14ac:dyDescent="0.25">
      <c r="AJ217" s="66" t="s">
        <v>992</v>
      </c>
      <c r="AK217" s="66" t="s">
        <v>910</v>
      </c>
      <c r="AL217" s="66" t="s">
        <v>991</v>
      </c>
      <c r="AM217" s="66" t="str">
        <f t="shared" si="19"/>
        <v>caofr</v>
      </c>
      <c r="AN217" s="66">
        <v>17545</v>
      </c>
      <c r="AV217"/>
    </row>
    <row r="218" spans="36:48" x14ac:dyDescent="0.25">
      <c r="AJ218" s="66" t="s">
        <v>992</v>
      </c>
      <c r="AK218" s="66" t="s">
        <v>911</v>
      </c>
      <c r="AL218" s="66" t="s">
        <v>991</v>
      </c>
      <c r="AM218" s="66" t="str">
        <f t="shared" si="19"/>
        <v>caveg</v>
      </c>
      <c r="AN218" s="66">
        <v>70758</v>
      </c>
      <c r="AV218"/>
    </row>
    <row r="219" spans="36:48" x14ac:dyDescent="0.25">
      <c r="AJ219" s="66" t="s">
        <v>992</v>
      </c>
      <c r="AK219" s="66" t="s">
        <v>912</v>
      </c>
      <c r="AL219" s="66" t="s">
        <v>991</v>
      </c>
      <c r="AM219" s="66" t="str">
        <f t="shared" si="19"/>
        <v>caofr</v>
      </c>
      <c r="AN219" s="66">
        <v>13087</v>
      </c>
      <c r="AV219"/>
    </row>
    <row r="220" spans="36:48" x14ac:dyDescent="0.25">
      <c r="AJ220" s="66" t="s">
        <v>992</v>
      </c>
      <c r="AK220" s="66" t="s">
        <v>913</v>
      </c>
      <c r="AL220" s="66" t="s">
        <v>991</v>
      </c>
      <c r="AM220" s="66" t="str">
        <f t="shared" si="19"/>
        <v>caofr</v>
      </c>
      <c r="AN220" s="66">
        <v>6576</v>
      </c>
      <c r="AV220"/>
    </row>
    <row r="221" spans="36:48" x14ac:dyDescent="0.25">
      <c r="AJ221" s="66" t="s">
        <v>992</v>
      </c>
      <c r="AK221" s="66" t="s">
        <v>917</v>
      </c>
      <c r="AL221" s="66" t="s">
        <v>991</v>
      </c>
      <c r="AM221" s="66" t="str">
        <f t="shared" si="19"/>
        <v>capul</v>
      </c>
      <c r="AN221" s="66">
        <v>7633</v>
      </c>
      <c r="AV221"/>
    </row>
    <row r="222" spans="36:48" x14ac:dyDescent="0.25">
      <c r="AJ222" s="66" t="s">
        <v>992</v>
      </c>
      <c r="AK222" s="66" t="s">
        <v>918</v>
      </c>
      <c r="AL222" s="66" t="s">
        <v>991</v>
      </c>
      <c r="AM222" s="66" t="str">
        <f t="shared" si="19"/>
        <v>caofr</v>
      </c>
      <c r="AN222" s="66">
        <v>74102</v>
      </c>
      <c r="AV222"/>
    </row>
    <row r="223" spans="36:48" x14ac:dyDescent="0.25">
      <c r="AJ223" s="66" t="s">
        <v>992</v>
      </c>
      <c r="AK223" s="66" t="s">
        <v>920</v>
      </c>
      <c r="AL223" s="66" t="s">
        <v>991</v>
      </c>
      <c r="AM223" s="66" t="str">
        <f t="shared" si="19"/>
        <v>caveg</v>
      </c>
      <c r="AN223" s="66">
        <v>2083</v>
      </c>
      <c r="AV223"/>
    </row>
    <row r="224" spans="36:48" x14ac:dyDescent="0.25">
      <c r="AJ224" s="66" t="s">
        <v>992</v>
      </c>
      <c r="AK224" s="66" t="s">
        <v>921</v>
      </c>
      <c r="AL224" s="66" t="s">
        <v>991</v>
      </c>
      <c r="AM224" s="66" t="str">
        <f t="shared" si="19"/>
        <v>caveg</v>
      </c>
      <c r="AN224" s="66">
        <v>3186</v>
      </c>
      <c r="AV224"/>
    </row>
    <row r="225" spans="36:48" x14ac:dyDescent="0.25">
      <c r="AJ225" s="66" t="s">
        <v>992</v>
      </c>
      <c r="AK225" s="66" t="s">
        <v>923</v>
      </c>
      <c r="AL225" s="66" t="s">
        <v>991</v>
      </c>
      <c r="AM225" s="66" t="str">
        <f t="shared" si="19"/>
        <v>caveg</v>
      </c>
      <c r="AN225" s="66">
        <v>9045</v>
      </c>
      <c r="AV225"/>
    </row>
    <row r="226" spans="36:48" x14ac:dyDescent="0.25">
      <c r="AJ226" s="66" t="s">
        <v>992</v>
      </c>
      <c r="AK226" s="66" t="s">
        <v>925</v>
      </c>
      <c r="AL226" s="66" t="s">
        <v>991</v>
      </c>
      <c r="AM226" s="66" t="str">
        <f t="shared" si="19"/>
        <v>caofr</v>
      </c>
      <c r="AN226" s="66">
        <v>84291</v>
      </c>
      <c r="AV226"/>
    </row>
    <row r="227" spans="36:48" x14ac:dyDescent="0.25">
      <c r="AJ227" s="66" t="s">
        <v>992</v>
      </c>
      <c r="AK227" s="66" t="s">
        <v>928</v>
      </c>
      <c r="AL227" s="66" t="s">
        <v>991</v>
      </c>
      <c r="AM227" s="66" t="str">
        <f t="shared" si="19"/>
        <v>caoth</v>
      </c>
      <c r="AN227" s="66">
        <v>11706</v>
      </c>
      <c r="AV227"/>
    </row>
    <row r="228" spans="36:48" x14ac:dyDescent="0.25">
      <c r="AJ228" s="66" t="s">
        <v>992</v>
      </c>
      <c r="AK228" s="66" t="s">
        <v>930</v>
      </c>
      <c r="AL228" s="66" t="s">
        <v>991</v>
      </c>
      <c r="AM228" s="66" t="str">
        <f t="shared" si="19"/>
        <v>caveg</v>
      </c>
      <c r="AN228" s="66">
        <v>8230</v>
      </c>
      <c r="AV228"/>
    </row>
    <row r="229" spans="36:48" x14ac:dyDescent="0.25">
      <c r="AJ229" s="66" t="s">
        <v>992</v>
      </c>
      <c r="AK229" s="66" t="s">
        <v>932</v>
      </c>
      <c r="AL229" s="66" t="s">
        <v>991</v>
      </c>
      <c r="AM229" s="66" t="str">
        <f t="shared" si="19"/>
        <v>caofr</v>
      </c>
      <c r="AN229" s="66">
        <v>27276</v>
      </c>
      <c r="AV229"/>
    </row>
    <row r="230" spans="36:48" x14ac:dyDescent="0.25">
      <c r="AJ230" s="66" t="s">
        <v>992</v>
      </c>
      <c r="AK230" s="66" t="s">
        <v>935</v>
      </c>
      <c r="AL230" s="66" t="s">
        <v>991</v>
      </c>
      <c r="AM230" s="66" t="str">
        <f t="shared" si="19"/>
        <v>cagra</v>
      </c>
      <c r="AN230" s="66">
        <v>2908</v>
      </c>
      <c r="AV230"/>
    </row>
    <row r="231" spans="36:48" x14ac:dyDescent="0.25">
      <c r="AJ231" s="66" t="s">
        <v>992</v>
      </c>
      <c r="AK231" s="66" t="s">
        <v>936</v>
      </c>
      <c r="AL231" s="66" t="s">
        <v>991</v>
      </c>
      <c r="AM231" s="66" t="str">
        <f t="shared" si="19"/>
        <v>cagra</v>
      </c>
      <c r="AN231" s="66">
        <v>15726</v>
      </c>
      <c r="AV231"/>
    </row>
    <row r="232" spans="36:48" x14ac:dyDescent="0.25">
      <c r="AJ232" s="66" t="s">
        <v>992</v>
      </c>
      <c r="AK232" s="66" t="s">
        <v>939</v>
      </c>
      <c r="AL232" s="66" t="s">
        <v>991</v>
      </c>
      <c r="AM232" s="66" t="str">
        <f t="shared" si="19"/>
        <v>caveg</v>
      </c>
      <c r="AN232" s="66">
        <v>10744</v>
      </c>
      <c r="AV232"/>
    </row>
    <row r="233" spans="36:48" x14ac:dyDescent="0.25">
      <c r="AJ233" s="66" t="s">
        <v>992</v>
      </c>
      <c r="AK233" s="66" t="s">
        <v>940</v>
      </c>
      <c r="AL233" s="66" t="s">
        <v>991</v>
      </c>
      <c r="AM233" s="66" t="str">
        <f t="shared" si="19"/>
        <v>caofr</v>
      </c>
      <c r="AN233" s="66">
        <v>25980</v>
      </c>
      <c r="AV233"/>
    </row>
    <row r="234" spans="36:48" x14ac:dyDescent="0.25">
      <c r="AJ234" s="66" t="s">
        <v>992</v>
      </c>
      <c r="AK234" s="66" t="s">
        <v>941</v>
      </c>
      <c r="AL234" s="66" t="s">
        <v>991</v>
      </c>
      <c r="AM234" s="66" t="str">
        <f t="shared" si="19"/>
        <v>caveg</v>
      </c>
      <c r="AN234" s="66">
        <v>7898</v>
      </c>
      <c r="AV234"/>
    </row>
    <row r="235" spans="36:48" x14ac:dyDescent="0.25">
      <c r="AJ235" s="66" t="s">
        <v>992</v>
      </c>
      <c r="AK235" s="66" t="s">
        <v>944</v>
      </c>
      <c r="AL235" s="66" t="s">
        <v>991</v>
      </c>
      <c r="AM235" s="66" t="str">
        <f t="shared" si="19"/>
        <v>camai</v>
      </c>
      <c r="AN235" s="66">
        <v>17020</v>
      </c>
      <c r="AV235"/>
    </row>
    <row r="236" spans="36:48" x14ac:dyDescent="0.25">
      <c r="AJ236" s="66" t="s">
        <v>992</v>
      </c>
      <c r="AK236" s="66" t="s">
        <v>945</v>
      </c>
      <c r="AL236" s="66" t="s">
        <v>991</v>
      </c>
      <c r="AM236" s="66" t="str">
        <f t="shared" si="19"/>
        <v>caofr</v>
      </c>
      <c r="AN236" s="66">
        <v>6197</v>
      </c>
      <c r="AV236"/>
    </row>
    <row r="237" spans="36:48" x14ac:dyDescent="0.25">
      <c r="AJ237" s="66" t="s">
        <v>992</v>
      </c>
      <c r="AK237" s="66" t="s">
        <v>948</v>
      </c>
      <c r="AL237" s="66" t="s">
        <v>991</v>
      </c>
      <c r="AM237" s="66" t="str">
        <f t="shared" si="19"/>
        <v>caveg</v>
      </c>
      <c r="AN237" s="66">
        <v>24432</v>
      </c>
      <c r="AV237"/>
    </row>
    <row r="238" spans="36:48" x14ac:dyDescent="0.25">
      <c r="AJ238" s="66" t="s">
        <v>992</v>
      </c>
      <c r="AK238" s="66" t="s">
        <v>952</v>
      </c>
      <c r="AL238" s="66" t="s">
        <v>991</v>
      </c>
      <c r="AM238" s="66" t="str">
        <f t="shared" si="19"/>
        <v>caveg</v>
      </c>
      <c r="AN238" s="66">
        <v>3342</v>
      </c>
      <c r="AV238"/>
    </row>
    <row r="239" spans="36:48" x14ac:dyDescent="0.25">
      <c r="AJ239" s="66" t="s">
        <v>992</v>
      </c>
      <c r="AK239" s="66" t="s">
        <v>953</v>
      </c>
      <c r="AL239" s="66" t="s">
        <v>991</v>
      </c>
      <c r="AM239" s="66" t="str">
        <f t="shared" si="19"/>
        <v>caofr</v>
      </c>
      <c r="AN239" s="66">
        <v>3639</v>
      </c>
      <c r="AV239"/>
    </row>
    <row r="240" spans="36:48" x14ac:dyDescent="0.25">
      <c r="AJ240" s="66" t="s">
        <v>992</v>
      </c>
      <c r="AK240" s="66" t="s">
        <v>954</v>
      </c>
      <c r="AL240" s="66" t="s">
        <v>991</v>
      </c>
      <c r="AM240" s="66" t="str">
        <f t="shared" si="19"/>
        <v>caofr</v>
      </c>
      <c r="AN240" s="66">
        <v>10029</v>
      </c>
      <c r="AV240"/>
    </row>
    <row r="241" spans="36:48" x14ac:dyDescent="0.25">
      <c r="AJ241" s="66" t="s">
        <v>992</v>
      </c>
      <c r="AK241" s="66" t="s">
        <v>955</v>
      </c>
      <c r="AL241" s="66" t="s">
        <v>991</v>
      </c>
      <c r="AM241" s="66" t="str">
        <f t="shared" si="19"/>
        <v>caofr</v>
      </c>
      <c r="AN241" s="66">
        <v>31275</v>
      </c>
      <c r="AV241"/>
    </row>
    <row r="242" spans="36:48" x14ac:dyDescent="0.25">
      <c r="AJ242" s="66" t="s">
        <v>992</v>
      </c>
      <c r="AK242" s="66" t="s">
        <v>956</v>
      </c>
      <c r="AL242" s="66" t="s">
        <v>991</v>
      </c>
      <c r="AM242" s="66" t="str">
        <f t="shared" si="19"/>
        <v>caofr</v>
      </c>
      <c r="AN242" s="66">
        <v>7289</v>
      </c>
      <c r="AV242"/>
    </row>
    <row r="243" spans="36:48" x14ac:dyDescent="0.25">
      <c r="AJ243" s="66" t="s">
        <v>992</v>
      </c>
      <c r="AK243" s="66" t="s">
        <v>958</v>
      </c>
      <c r="AL243" s="66" t="s">
        <v>991</v>
      </c>
      <c r="AM243" s="66" t="str">
        <f t="shared" si="19"/>
        <v>capul</v>
      </c>
      <c r="AN243" s="66">
        <v>9257</v>
      </c>
      <c r="AV243"/>
    </row>
    <row r="244" spans="36:48" x14ac:dyDescent="0.25">
      <c r="AJ244" s="66" t="s">
        <v>992</v>
      </c>
      <c r="AK244" s="66" t="s">
        <v>959</v>
      </c>
      <c r="AL244" s="66" t="s">
        <v>991</v>
      </c>
      <c r="AM244" s="66" t="str">
        <f t="shared" si="19"/>
        <v>caofr</v>
      </c>
      <c r="AN244" s="66">
        <v>6698</v>
      </c>
      <c r="AV244"/>
    </row>
    <row r="245" spans="36:48" x14ac:dyDescent="0.25">
      <c r="AJ245" s="66" t="s">
        <v>992</v>
      </c>
      <c r="AK245" s="66" t="s">
        <v>960</v>
      </c>
      <c r="AL245" s="66" t="s">
        <v>991</v>
      </c>
      <c r="AM245" s="66" t="str">
        <f t="shared" si="19"/>
        <v>caofr</v>
      </c>
      <c r="AN245" s="66">
        <v>9745</v>
      </c>
      <c r="AV245"/>
    </row>
    <row r="246" spans="36:48" x14ac:dyDescent="0.25">
      <c r="AJ246" s="66" t="s">
        <v>992</v>
      </c>
      <c r="AK246" s="66" t="s">
        <v>961</v>
      </c>
      <c r="AL246" s="66" t="s">
        <v>991</v>
      </c>
      <c r="AM246" s="66" t="str">
        <f t="shared" si="19"/>
        <v>catub</v>
      </c>
      <c r="AN246" s="66">
        <v>3226</v>
      </c>
      <c r="AV246"/>
    </row>
    <row r="247" spans="36:48" x14ac:dyDescent="0.25">
      <c r="AJ247" s="66" t="s">
        <v>992</v>
      </c>
      <c r="AK247" s="66" t="s">
        <v>962</v>
      </c>
      <c r="AL247" s="66" t="s">
        <v>991</v>
      </c>
      <c r="AM247" s="66" t="str">
        <f t="shared" si="19"/>
        <v>caveg</v>
      </c>
      <c r="AN247" s="66">
        <v>4722</v>
      </c>
      <c r="AV247"/>
    </row>
    <row r="248" spans="36:48" x14ac:dyDescent="0.25">
      <c r="AJ248" s="66" t="s">
        <v>992</v>
      </c>
      <c r="AK248" s="66" t="s">
        <v>963</v>
      </c>
      <c r="AL248" s="66" t="s">
        <v>991</v>
      </c>
      <c r="AM248" s="66" t="str">
        <f t="shared" si="19"/>
        <v>caofr</v>
      </c>
      <c r="AN248" s="66">
        <v>7219</v>
      </c>
      <c r="AV248"/>
    </row>
    <row r="249" spans="36:48" x14ac:dyDescent="0.25">
      <c r="AJ249" s="66" t="s">
        <v>992</v>
      </c>
      <c r="AK249" s="66" t="s">
        <v>972</v>
      </c>
      <c r="AL249" s="66" t="s">
        <v>991</v>
      </c>
      <c r="AM249" s="66" t="str">
        <f t="shared" si="19"/>
        <v>caofr</v>
      </c>
      <c r="AN249" s="66">
        <v>34845</v>
      </c>
      <c r="AV249"/>
    </row>
    <row r="250" spans="36:48" x14ac:dyDescent="0.25">
      <c r="AJ250" s="66" t="s">
        <v>992</v>
      </c>
      <c r="AK250" s="66" t="s">
        <v>975</v>
      </c>
      <c r="AL250" s="66" t="s">
        <v>991</v>
      </c>
      <c r="AM250" s="66" t="str">
        <f t="shared" si="19"/>
        <v>catub</v>
      </c>
      <c r="AN250" s="66">
        <v>3227</v>
      </c>
      <c r="AV250"/>
    </row>
    <row r="251" spans="36:48" x14ac:dyDescent="0.25">
      <c r="AJ251" s="66" t="s">
        <v>992</v>
      </c>
      <c r="AK251" s="66" t="s">
        <v>979</v>
      </c>
      <c r="AL251" s="66" t="s">
        <v>991</v>
      </c>
      <c r="AM251" s="66" t="str">
        <f t="shared" si="19"/>
        <v>caveg</v>
      </c>
      <c r="AN251" s="66">
        <v>4988</v>
      </c>
      <c r="AV251"/>
    </row>
  </sheetData>
  <pageMargins left="0.7" right="0.7" top="0.75" bottom="0.75" header="0.3" footer="0.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79998168889431442"/>
  </sheetPr>
  <dimension ref="A1:AD64"/>
  <sheetViews>
    <sheetView zoomScale="85" zoomScaleNormal="85" workbookViewId="0">
      <pane xSplit="1" ySplit="7" topLeftCell="L8" activePane="bottomRight" state="frozen"/>
      <selection activeCell="V57" sqref="V57"/>
      <selection pane="topRight" activeCell="V57" sqref="V57"/>
      <selection pane="bottomLeft" activeCell="V57" sqref="V57"/>
      <selection pane="bottomRight" activeCell="V57" sqref="V57"/>
    </sheetView>
    <sheetView workbookViewId="1"/>
  </sheetViews>
  <sheetFormatPr defaultRowHeight="15" x14ac:dyDescent="0.25"/>
  <cols>
    <col min="2" max="2" width="32.7109375" customWidth="1"/>
    <col min="13" max="16" width="9.28515625" bestFit="1" customWidth="1"/>
    <col min="17" max="17" width="9.5703125" bestFit="1" customWidth="1"/>
  </cols>
  <sheetData>
    <row r="1" spans="1:30" x14ac:dyDescent="0.25">
      <c r="A1" s="44" t="s">
        <v>697</v>
      </c>
    </row>
    <row r="4" spans="1:30" x14ac:dyDescent="0.25">
      <c r="A4" s="23" t="s">
        <v>618</v>
      </c>
    </row>
    <row r="5" spans="1:30" x14ac:dyDescent="0.25">
      <c r="A5" s="39" t="s">
        <v>638</v>
      </c>
      <c r="M5" s="170" t="s">
        <v>639</v>
      </c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</row>
    <row r="6" spans="1:30" x14ac:dyDescent="0.25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s="66" t="s">
        <v>717</v>
      </c>
    </row>
    <row r="7" spans="1:30" x14ac:dyDescent="0.25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25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747</v>
      </c>
      <c r="AD8" s="43" t="s">
        <v>476</v>
      </c>
    </row>
    <row r="9" spans="1:30" x14ac:dyDescent="0.25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25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25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25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25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25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25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25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25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25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25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25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759</v>
      </c>
      <c r="AD20" s="43" t="s">
        <v>651</v>
      </c>
    </row>
    <row r="21" spans="1:30" x14ac:dyDescent="0.25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25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25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25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25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25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25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25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25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1356</v>
      </c>
      <c r="AD29" s="43" t="s">
        <v>663</v>
      </c>
    </row>
    <row r="30" spans="1:30" x14ac:dyDescent="0.25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1357</v>
      </c>
      <c r="AD30" s="43" t="s">
        <v>663</v>
      </c>
    </row>
    <row r="31" spans="1:30" x14ac:dyDescent="0.25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1361</v>
      </c>
      <c r="AD31" s="43" t="s">
        <v>663</v>
      </c>
    </row>
    <row r="32" spans="1:30" x14ac:dyDescent="0.25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25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25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25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25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25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25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25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25">
      <c r="AC40" s="43" t="s">
        <v>383</v>
      </c>
      <c r="AD40" s="43" t="s">
        <v>670</v>
      </c>
    </row>
    <row r="41" spans="1:30" x14ac:dyDescent="0.25">
      <c r="AC41" s="43" t="s">
        <v>32</v>
      </c>
      <c r="AD41" s="43" t="s">
        <v>670</v>
      </c>
    </row>
    <row r="42" spans="1:30" x14ac:dyDescent="0.25">
      <c r="AC42" s="43" t="s">
        <v>384</v>
      </c>
      <c r="AD42" s="43" t="s">
        <v>672</v>
      </c>
    </row>
    <row r="43" spans="1:30" x14ac:dyDescent="0.25">
      <c r="AC43" s="43" t="s">
        <v>385</v>
      </c>
      <c r="AD43" s="43" t="s">
        <v>672</v>
      </c>
    </row>
    <row r="44" spans="1:30" x14ac:dyDescent="0.25">
      <c r="AC44" s="43" t="s">
        <v>33</v>
      </c>
      <c r="AD44" s="43" t="s">
        <v>674</v>
      </c>
    </row>
    <row r="45" spans="1:30" x14ac:dyDescent="0.25">
      <c r="AC45" s="43" t="s">
        <v>386</v>
      </c>
      <c r="AD45" s="43" t="s">
        <v>674</v>
      </c>
    </row>
    <row r="46" spans="1:30" x14ac:dyDescent="0.25">
      <c r="AC46" s="43" t="s">
        <v>387</v>
      </c>
      <c r="AD46" s="43" t="s">
        <v>505</v>
      </c>
    </row>
    <row r="47" spans="1:30" x14ac:dyDescent="0.25">
      <c r="AC47" s="43" t="s">
        <v>34</v>
      </c>
      <c r="AD47" s="43" t="s">
        <v>505</v>
      </c>
    </row>
    <row r="48" spans="1:30" x14ac:dyDescent="0.25">
      <c r="AC48" s="43" t="s">
        <v>35</v>
      </c>
      <c r="AD48" s="43" t="s">
        <v>649</v>
      </c>
    </row>
    <row r="49" spans="29:30" x14ac:dyDescent="0.25">
      <c r="AC49" s="43" t="s">
        <v>36</v>
      </c>
      <c r="AD49" s="43" t="s">
        <v>649</v>
      </c>
    </row>
    <row r="50" spans="29:30" x14ac:dyDescent="0.25">
      <c r="AC50" s="43" t="s">
        <v>37</v>
      </c>
      <c r="AD50" s="43" t="s">
        <v>508</v>
      </c>
    </row>
    <row r="51" spans="29:30" x14ac:dyDescent="0.25">
      <c r="AC51" s="43" t="s">
        <v>38</v>
      </c>
      <c r="AD51" s="43" t="s">
        <v>676</v>
      </c>
    </row>
    <row r="52" spans="29:30" x14ac:dyDescent="0.25">
      <c r="AC52" s="43" t="s">
        <v>388</v>
      </c>
      <c r="AD52" s="43" t="s">
        <v>676</v>
      </c>
    </row>
    <row r="53" spans="29:30" x14ac:dyDescent="0.25">
      <c r="AC53" s="43" t="s">
        <v>566</v>
      </c>
      <c r="AD53" s="43" t="s">
        <v>678</v>
      </c>
    </row>
    <row r="54" spans="29:30" x14ac:dyDescent="0.25">
      <c r="AC54" s="43" t="s">
        <v>567</v>
      </c>
      <c r="AD54" s="43" t="s">
        <v>678</v>
      </c>
    </row>
    <row r="55" spans="29:30" x14ac:dyDescent="0.25">
      <c r="AC55" s="43" t="s">
        <v>568</v>
      </c>
      <c r="AD55" s="43" t="s">
        <v>678</v>
      </c>
    </row>
    <row r="56" spans="29:30" x14ac:dyDescent="0.25">
      <c r="AC56" s="43" t="s">
        <v>569</v>
      </c>
      <c r="AD56" s="43" t="s">
        <v>678</v>
      </c>
    </row>
    <row r="57" spans="29:30" x14ac:dyDescent="0.25">
      <c r="AC57" s="43" t="s">
        <v>570</v>
      </c>
      <c r="AD57" s="43" t="s">
        <v>678</v>
      </c>
    </row>
    <row r="58" spans="29:30" x14ac:dyDescent="0.25">
      <c r="AC58" s="43" t="s">
        <v>706</v>
      </c>
      <c r="AD58" s="43" t="s">
        <v>678</v>
      </c>
    </row>
    <row r="59" spans="29:30" x14ac:dyDescent="0.25">
      <c r="AC59" s="43" t="s">
        <v>40</v>
      </c>
      <c r="AD59" s="43" t="s">
        <v>635</v>
      </c>
    </row>
    <row r="60" spans="29:30" x14ac:dyDescent="0.25">
      <c r="AC60" s="43" t="s">
        <v>41</v>
      </c>
      <c r="AD60" s="43" t="s">
        <v>682</v>
      </c>
    </row>
    <row r="61" spans="29:30" x14ac:dyDescent="0.25">
      <c r="AC61" s="43" t="s">
        <v>389</v>
      </c>
      <c r="AD61" s="43" t="s">
        <v>512</v>
      </c>
    </row>
    <row r="62" spans="29:30" x14ac:dyDescent="0.25">
      <c r="AC62" s="43" t="s">
        <v>42</v>
      </c>
      <c r="AD62" s="43" t="s">
        <v>514</v>
      </c>
    </row>
    <row r="63" spans="29:30" x14ac:dyDescent="0.25">
      <c r="AC63" s="43" t="s">
        <v>390</v>
      </c>
      <c r="AD63" s="43" t="s">
        <v>512</v>
      </c>
    </row>
    <row r="64" spans="29:30" x14ac:dyDescent="0.25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6" tint="0.79998168889431442"/>
  </sheetPr>
  <dimension ref="A1:O103"/>
  <sheetViews>
    <sheetView topLeftCell="A25" workbookViewId="0">
      <selection activeCell="V57" sqref="V57"/>
    </sheetView>
    <sheetView workbookViewId="1"/>
  </sheetViews>
  <sheetFormatPr defaultColWidth="9.28515625" defaultRowHeight="12" x14ac:dyDescent="0.2"/>
  <cols>
    <col min="1" max="3" width="9.28515625" style="45"/>
    <col min="4" max="4" width="9.28515625" style="46"/>
    <col min="5" max="9" width="9.28515625" style="46" customWidth="1"/>
    <col min="10" max="11" width="8.42578125" style="46" customWidth="1"/>
    <col min="12" max="16384" width="9.28515625" style="46"/>
  </cols>
  <sheetData>
    <row r="1" spans="1:15" x14ac:dyDescent="0.2">
      <c r="E1" s="54" t="s">
        <v>699</v>
      </c>
    </row>
    <row r="5" spans="1:15" x14ac:dyDescent="0.2">
      <c r="A5" s="171" t="s">
        <v>698</v>
      </c>
      <c r="B5" s="171"/>
      <c r="C5" s="171"/>
      <c r="E5" s="47" t="s">
        <v>618</v>
      </c>
      <c r="J5" s="47" t="s">
        <v>618</v>
      </c>
    </row>
    <row r="6" spans="1:15" x14ac:dyDescent="0.2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720</v>
      </c>
      <c r="J8" s="51" t="s">
        <v>621</v>
      </c>
      <c r="K8" s="51">
        <v>0.80900000000000005</v>
      </c>
      <c r="L8" s="52"/>
      <c r="N8" s="46" t="s">
        <v>747</v>
      </c>
      <c r="O8" s="46" t="s">
        <v>476</v>
      </c>
    </row>
    <row r="9" spans="1:15" x14ac:dyDescent="0.2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732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704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479</v>
      </c>
    </row>
    <row r="20" spans="1:15" x14ac:dyDescent="0.2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759</v>
      </c>
      <c r="O21" s="46" t="s">
        <v>480</v>
      </c>
    </row>
    <row r="22" spans="1:15" x14ac:dyDescent="0.2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1356</v>
      </c>
      <c r="O30" s="46" t="s">
        <v>489</v>
      </c>
    </row>
    <row r="31" spans="1:15" x14ac:dyDescent="0.2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1357</v>
      </c>
      <c r="O31" s="46" t="s">
        <v>489</v>
      </c>
    </row>
    <row r="32" spans="1:15" x14ac:dyDescent="0.2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1361</v>
      </c>
      <c r="O32" s="46" t="s">
        <v>489</v>
      </c>
    </row>
    <row r="33" spans="1:15" x14ac:dyDescent="0.2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">
      <c r="N49" s="46" t="s">
        <v>35</v>
      </c>
      <c r="O49" s="46" t="s">
        <v>507</v>
      </c>
    </row>
    <row r="50" spans="2:15" x14ac:dyDescent="0.2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">
      <c r="N51" s="46" t="s">
        <v>37</v>
      </c>
      <c r="O51" s="46" t="s">
        <v>508</v>
      </c>
    </row>
    <row r="52" spans="2:15" x14ac:dyDescent="0.2">
      <c r="N52" s="46" t="s">
        <v>38</v>
      </c>
      <c r="O52" s="46" t="s">
        <v>632</v>
      </c>
    </row>
    <row r="53" spans="2:15" x14ac:dyDescent="0.2">
      <c r="N53" s="46" t="s">
        <v>388</v>
      </c>
      <c r="O53" s="46" t="s">
        <v>633</v>
      </c>
    </row>
    <row r="54" spans="2:15" x14ac:dyDescent="0.2">
      <c r="N54" s="46" t="s">
        <v>566</v>
      </c>
      <c r="O54" s="46" t="s">
        <v>634</v>
      </c>
    </row>
    <row r="55" spans="2:15" x14ac:dyDescent="0.2">
      <c r="N55" s="46" t="s">
        <v>567</v>
      </c>
      <c r="O55" s="46" t="s">
        <v>634</v>
      </c>
    </row>
    <row r="56" spans="2:15" x14ac:dyDescent="0.2">
      <c r="N56" s="46" t="s">
        <v>568</v>
      </c>
      <c r="O56" s="46" t="s">
        <v>634</v>
      </c>
    </row>
    <row r="57" spans="2:15" x14ac:dyDescent="0.2">
      <c r="N57" s="46" t="s">
        <v>569</v>
      </c>
      <c r="O57" s="46" t="s">
        <v>634</v>
      </c>
    </row>
    <row r="58" spans="2:15" x14ac:dyDescent="0.2">
      <c r="N58" s="46" t="s">
        <v>570</v>
      </c>
      <c r="O58" s="46" t="s">
        <v>634</v>
      </c>
    </row>
    <row r="59" spans="2:15" x14ac:dyDescent="0.2">
      <c r="N59" s="46" t="s">
        <v>706</v>
      </c>
      <c r="O59" s="46" t="s">
        <v>634</v>
      </c>
    </row>
    <row r="60" spans="2:15" x14ac:dyDescent="0.2">
      <c r="N60" s="46" t="s">
        <v>40</v>
      </c>
      <c r="O60" s="46" t="s">
        <v>635</v>
      </c>
    </row>
    <row r="61" spans="2:15" x14ac:dyDescent="0.2">
      <c r="N61" s="46" t="s">
        <v>41</v>
      </c>
      <c r="O61" s="46" t="s">
        <v>636</v>
      </c>
    </row>
    <row r="62" spans="2:15" x14ac:dyDescent="0.2">
      <c r="N62" s="46" t="s">
        <v>389</v>
      </c>
      <c r="O62" s="46" t="s">
        <v>637</v>
      </c>
    </row>
    <row r="63" spans="2:15" x14ac:dyDescent="0.2">
      <c r="N63" s="46" t="s">
        <v>42</v>
      </c>
      <c r="O63" s="46" t="s">
        <v>514</v>
      </c>
    </row>
    <row r="64" spans="2:15" x14ac:dyDescent="0.2">
      <c r="N64" s="46" t="s">
        <v>390</v>
      </c>
      <c r="O64" s="46" t="s">
        <v>514</v>
      </c>
    </row>
    <row r="65" spans="9:15" x14ac:dyDescent="0.2">
      <c r="M65" s="52"/>
      <c r="N65" s="46" t="s">
        <v>552</v>
      </c>
      <c r="O65" s="46" t="str">
        <f>O43</f>
        <v>emch</v>
      </c>
    </row>
    <row r="66" spans="9:15" x14ac:dyDescent="0.2">
      <c r="M66" s="52"/>
      <c r="N66" s="52"/>
    </row>
    <row r="67" spans="9:15" x14ac:dyDescent="0.2">
      <c r="J67" s="51"/>
      <c r="L67" s="52"/>
      <c r="M67" s="52"/>
      <c r="N67" s="52"/>
    </row>
    <row r="68" spans="9:15" x14ac:dyDescent="0.2">
      <c r="J68" s="51"/>
      <c r="N68" s="52"/>
    </row>
    <row r="69" spans="9:15" x14ac:dyDescent="0.2">
      <c r="J69" s="51"/>
      <c r="N69" s="52"/>
    </row>
    <row r="70" spans="9:15" x14ac:dyDescent="0.2">
      <c r="J70" s="51"/>
      <c r="L70" s="52"/>
      <c r="N70" s="52"/>
    </row>
    <row r="71" spans="9:15" x14ac:dyDescent="0.2">
      <c r="I71" s="51"/>
      <c r="L71" s="52"/>
    </row>
    <row r="72" spans="9:15" x14ac:dyDescent="0.2">
      <c r="L72" s="52"/>
    </row>
    <row r="73" spans="9:15" x14ac:dyDescent="0.2">
      <c r="L73" s="52"/>
    </row>
    <row r="74" spans="9:15" x14ac:dyDescent="0.2">
      <c r="L74" s="52"/>
    </row>
    <row r="75" spans="9:15" x14ac:dyDescent="0.2">
      <c r="L75" s="52"/>
    </row>
    <row r="102" spans="10:12" x14ac:dyDescent="0.2">
      <c r="J102" s="51"/>
      <c r="K102" s="51"/>
      <c r="L102" s="52"/>
    </row>
    <row r="103" spans="10:12" x14ac:dyDescent="0.2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sheetPr>
    <tabColor theme="6" tint="0.79998168889431442"/>
  </sheetPr>
  <dimension ref="A1:BD129"/>
  <sheetViews>
    <sheetView topLeftCell="A25" workbookViewId="0">
      <selection activeCell="C2" sqref="C2"/>
    </sheetView>
    <sheetView workbookViewId="1"/>
  </sheetViews>
  <sheetFormatPr defaultColWidth="9.140625" defaultRowHeight="12" x14ac:dyDescent="0.2"/>
  <cols>
    <col min="1" max="20" width="9.140625" style="92"/>
    <col min="21" max="21" width="12" style="92" bestFit="1" customWidth="1"/>
    <col min="22" max="22" width="9.140625" style="92"/>
    <col min="23" max="23" width="11.28515625" style="92" bestFit="1" customWidth="1"/>
    <col min="24" max="34" width="9.140625" style="92"/>
    <col min="35" max="35" width="11.5703125" style="92" bestFit="1" customWidth="1"/>
    <col min="36" max="38" width="13" style="92" bestFit="1" customWidth="1"/>
    <col min="39" max="39" width="9.140625" style="92"/>
    <col min="40" max="40" width="13" style="92" bestFit="1" customWidth="1"/>
    <col min="41" max="48" width="13" style="92" customWidth="1"/>
    <col min="49" max="50" width="9.140625" style="92"/>
    <col min="51" max="53" width="10.5703125" style="92" bestFit="1" customWidth="1"/>
    <col min="54" max="54" width="11.5703125" style="92" bestFit="1" customWidth="1"/>
    <col min="55" max="55" width="9.140625" style="92"/>
    <col min="56" max="56" width="11.28515625" style="92" bestFit="1" customWidth="1"/>
    <col min="57" max="16384" width="9.140625" style="92"/>
  </cols>
  <sheetData>
    <row r="1" spans="1:56" x14ac:dyDescent="0.2">
      <c r="C1" s="92" t="s">
        <v>391</v>
      </c>
      <c r="D1" s="92" t="s">
        <v>392</v>
      </c>
      <c r="E1" s="92" t="s">
        <v>393</v>
      </c>
      <c r="F1" s="92" t="s">
        <v>394</v>
      </c>
      <c r="Q1" s="107" t="s">
        <v>887</v>
      </c>
    </row>
    <row r="2" spans="1:56" x14ac:dyDescent="0.2">
      <c r="A2" s="92" t="s">
        <v>720</v>
      </c>
      <c r="B2" s="92" t="s">
        <v>868</v>
      </c>
      <c r="C2" s="100">
        <f>VLOOKUP($B2,$W$69:$AA$96,2,)</f>
        <v>28.988513291539853</v>
      </c>
      <c r="D2" s="100">
        <f>VLOOKUP($B2,$W$69:$AA$96,3,)</f>
        <v>34.173074736228479</v>
      </c>
      <c r="E2" s="100">
        <f>VLOOKUP($B2,$W$69:$AA$96,4,)</f>
        <v>34.789608873149177</v>
      </c>
      <c r="F2" s="100">
        <f>VLOOKUP($B2,$W$69:$AA$96,5,)</f>
        <v>97.753994050166639</v>
      </c>
      <c r="J2" s="92" t="s">
        <v>884</v>
      </c>
      <c r="Q2" s="92" t="s">
        <v>886</v>
      </c>
      <c r="W2" s="92" t="s">
        <v>885</v>
      </c>
      <c r="AH2" s="92" t="s">
        <v>851</v>
      </c>
    </row>
    <row r="3" spans="1:56" x14ac:dyDescent="0.2">
      <c r="A3" s="92" t="s">
        <v>721</v>
      </c>
      <c r="B3" s="92" t="s">
        <v>868</v>
      </c>
      <c r="C3" s="100">
        <f t="shared" ref="C3:C66" si="0">VLOOKUP($B3,$W$69:$AA$96,2,)</f>
        <v>28.988513291539853</v>
      </c>
      <c r="D3" s="100">
        <f t="shared" ref="D3:D66" si="1">VLOOKUP($B3,$W$69:$AA$96,3,)</f>
        <v>34.173074736228479</v>
      </c>
      <c r="E3" s="100">
        <f t="shared" ref="E3:E66" si="2">VLOOKUP($B3,$W$69:$AA$96,4,)</f>
        <v>34.789608873149177</v>
      </c>
      <c r="F3" s="100">
        <f t="shared" ref="F3:F66" si="3">VLOOKUP($B3,$W$69:$AA$96,5,)</f>
        <v>97.753994050166639</v>
      </c>
      <c r="L3" s="92" t="s">
        <v>391</v>
      </c>
      <c r="M3" s="92" t="s">
        <v>392</v>
      </c>
      <c r="N3" s="92" t="s">
        <v>393</v>
      </c>
      <c r="O3" s="92" t="s">
        <v>394</v>
      </c>
      <c r="R3" s="92" t="s">
        <v>391</v>
      </c>
      <c r="S3" s="92" t="s">
        <v>392</v>
      </c>
      <c r="T3" s="92" t="s">
        <v>393</v>
      </c>
      <c r="U3" s="92" t="s">
        <v>394</v>
      </c>
      <c r="X3" s="92" t="s">
        <v>391</v>
      </c>
      <c r="Y3" s="92" t="s">
        <v>392</v>
      </c>
      <c r="Z3" s="92" t="s">
        <v>393</v>
      </c>
      <c r="AA3" s="92" t="s">
        <v>394</v>
      </c>
      <c r="AH3" s="92" t="s">
        <v>857</v>
      </c>
      <c r="AI3" s="92" t="s">
        <v>858</v>
      </c>
      <c r="AJ3" s="92" t="s">
        <v>859</v>
      </c>
      <c r="AK3" s="92" t="s">
        <v>860</v>
      </c>
      <c r="AL3" s="92" t="s">
        <v>861</v>
      </c>
      <c r="AP3" s="92" t="s">
        <v>857</v>
      </c>
      <c r="AQ3" s="92" t="s">
        <v>858</v>
      </c>
      <c r="AR3" s="92" t="s">
        <v>859</v>
      </c>
      <c r="AS3" s="92" t="s">
        <v>860</v>
      </c>
      <c r="AT3" s="92" t="s">
        <v>861</v>
      </c>
      <c r="AX3" s="92" t="s">
        <v>857</v>
      </c>
      <c r="AY3" s="92" t="s">
        <v>858</v>
      </c>
      <c r="AZ3" s="92" t="s">
        <v>859</v>
      </c>
      <c r="BA3" s="92" t="s">
        <v>860</v>
      </c>
      <c r="BB3" s="92" t="s">
        <v>861</v>
      </c>
    </row>
    <row r="4" spans="1:56" x14ac:dyDescent="0.2">
      <c r="A4" s="92" t="s">
        <v>722</v>
      </c>
      <c r="B4" s="92" t="s">
        <v>868</v>
      </c>
      <c r="C4" s="100">
        <f t="shared" si="0"/>
        <v>28.988513291539853</v>
      </c>
      <c r="D4" s="100">
        <f t="shared" si="1"/>
        <v>34.173074736228479</v>
      </c>
      <c r="E4" s="100">
        <f t="shared" si="2"/>
        <v>34.789608873149177</v>
      </c>
      <c r="F4" s="100">
        <f t="shared" si="3"/>
        <v>97.753994050166639</v>
      </c>
      <c r="J4" s="92" t="s">
        <v>868</v>
      </c>
      <c r="K4" s="92" t="s">
        <v>720</v>
      </c>
      <c r="L4" s="99">
        <v>0.12537114512099001</v>
      </c>
      <c r="M4" s="99">
        <v>0.110898260875657</v>
      </c>
      <c r="N4" s="99">
        <v>0.11057339559842599</v>
      </c>
      <c r="O4" s="99">
        <v>0.198522044211806</v>
      </c>
      <c r="Q4" s="92" t="s">
        <v>862</v>
      </c>
      <c r="R4" s="99">
        <f t="shared" ref="R4:R31" si="4">SUMIF($J$4:$J$76,$Q4,L$4:L$76)</f>
        <v>1.6744592723923</v>
      </c>
      <c r="S4" s="99">
        <f t="shared" ref="S4:S31" si="5">SUMIF($J$4:$J$76,$Q4,M$4:M$76)</f>
        <v>4.3117820376125797</v>
      </c>
      <c r="T4" s="99">
        <f t="shared" ref="T4:T31" si="6">SUMIF($J$4:$J$76,$Q4,N$4:N$76)</f>
        <v>7.2723934590272004</v>
      </c>
      <c r="U4" s="99">
        <f t="shared" ref="U4:U31" si="7">SUMIF($J$4:$J$76,$Q4,O$4:O$76)</f>
        <v>4.1006011920520002</v>
      </c>
      <c r="W4" s="92" t="s">
        <v>862</v>
      </c>
      <c r="X4" s="101">
        <f>VLOOKUP(INDEX($AG$40:$AG$72,MATCH($W4,$AH$40:$AH$72,0)),$AH$40:$AL$72,COLUMNS($AH$40:AI$40),)*$U$33</f>
        <v>40.706985354225736</v>
      </c>
      <c r="Y4" s="101">
        <f>VLOOKUP(INDEX($AG$40:$AG$72,MATCH($W4,$AH$40:$AH$72,0)),$AH$40:$AL$72,COLUMNS($AH$40:AJ$40),)*$U$33</f>
        <v>55.640461086308179</v>
      </c>
      <c r="Z4" s="101">
        <f>VLOOKUP(INDEX($AG$40:$AG$72,MATCH($W4,$AH$40:$AH$72,0)),$AH$40:$AL$72,COLUMNS($AH$40:AK$40),)*$U$33</f>
        <v>97.203192535026517</v>
      </c>
      <c r="AA4" s="101">
        <f>VLOOKUP(INDEX($AG$40:$AG$72,MATCH($W4,$AH$40:$AH$72,0)),$AH$40:$AL$72,COLUMNS($AH$40:AL$40),)*$U$33</f>
        <v>204.74213853991657</v>
      </c>
      <c r="AH4" s="92" t="s">
        <v>862</v>
      </c>
      <c r="AI4" s="93">
        <f>Sheet2!K3</f>
        <v>68942.753201727304</v>
      </c>
      <c r="AJ4" s="93">
        <f>Sheet2!L3</f>
        <v>213476.39161734705</v>
      </c>
      <c r="AK4" s="93">
        <f>Sheet2!M3</f>
        <v>226672.44295059014</v>
      </c>
      <c r="AL4" s="93">
        <f>Sheet2!N3</f>
        <v>70878.552772629744</v>
      </c>
      <c r="AN4" s="93">
        <f t="shared" ref="AN4:AN31" si="8">SUM(AI4:AL4)</f>
        <v>579970.14054229425</v>
      </c>
      <c r="AO4" s="93"/>
      <c r="AP4" s="92" t="s">
        <v>862</v>
      </c>
      <c r="AQ4" s="109">
        <f t="shared" ref="AQ4:AQ31" si="9">AI4/SUM($AI$4:$AL$31)</f>
        <v>4.2167196118981943E-3</v>
      </c>
      <c r="AR4" s="109">
        <f t="shared" ref="AR4:AR31" si="10">AJ4/SUM($AI$4:$AL$31)</f>
        <v>1.305677602657118E-2</v>
      </c>
      <c r="AS4" s="109">
        <f t="shared" ref="AS4:AS31" si="11">AK4/SUM($AI$4:$AL$31)</f>
        <v>1.3863881137295237E-2</v>
      </c>
      <c r="AT4" s="109">
        <f t="shared" ref="AT4:AT31" si="12">AL4/SUM($AI$4:$AL$31)</f>
        <v>4.3351181909547076E-3</v>
      </c>
      <c r="AU4" s="93"/>
      <c r="AV4" s="93"/>
      <c r="AX4" s="92" t="s">
        <v>862</v>
      </c>
      <c r="AY4" s="93">
        <v>2456.6149999999998</v>
      </c>
      <c r="AZ4" s="93">
        <v>5489.9380000000001</v>
      </c>
      <c r="BA4" s="93">
        <v>9431.7659999999996</v>
      </c>
      <c r="BB4" s="93">
        <v>4322.4139999999998</v>
      </c>
      <c r="BD4" s="93">
        <f t="shared" ref="BD4:BD31" si="13">SUM(AY4:BB4)</f>
        <v>21700.733</v>
      </c>
    </row>
    <row r="5" spans="1:56" x14ac:dyDescent="0.2">
      <c r="A5" s="92" t="s">
        <v>723</v>
      </c>
      <c r="B5" s="92" t="s">
        <v>868</v>
      </c>
      <c r="C5" s="100">
        <f t="shared" si="0"/>
        <v>28.988513291539853</v>
      </c>
      <c r="D5" s="100">
        <f t="shared" si="1"/>
        <v>34.173074736228479</v>
      </c>
      <c r="E5" s="100">
        <f t="shared" si="2"/>
        <v>34.789608873149177</v>
      </c>
      <c r="F5" s="100">
        <f t="shared" si="3"/>
        <v>97.753994050166639</v>
      </c>
      <c r="J5" s="92" t="s">
        <v>868</v>
      </c>
      <c r="K5" s="92" t="s">
        <v>721</v>
      </c>
      <c r="L5" s="99">
        <v>0.67351201321841903</v>
      </c>
      <c r="M5" s="99">
        <v>0.59696954680328496</v>
      </c>
      <c r="N5" s="99">
        <v>0.59439397358369594</v>
      </c>
      <c r="O5" s="99">
        <v>1.0449893078558199</v>
      </c>
      <c r="Q5" s="92" t="s">
        <v>863</v>
      </c>
      <c r="R5" s="99">
        <f t="shared" si="4"/>
        <v>0.50321903331574003</v>
      </c>
      <c r="S5" s="99">
        <f t="shared" si="5"/>
        <v>1.5141622638574901</v>
      </c>
      <c r="T5" s="99">
        <f t="shared" si="6"/>
        <v>0.60691890740714505</v>
      </c>
      <c r="U5" s="99">
        <f t="shared" si="7"/>
        <v>0.65265771594029898</v>
      </c>
      <c r="W5" s="92" t="s">
        <v>863</v>
      </c>
      <c r="X5" s="101">
        <f>VLOOKUP(INDEX($AG$40:$AG$72,MATCH($W5,$AH$40:$AH$72,0)),$AH$40:$AL$72,COLUMNS($AH$40:AI$40),)*$U$33</f>
        <v>36.310403582009947</v>
      </c>
      <c r="Y5" s="101">
        <f>VLOOKUP(INDEX($AG$40:$AG$72,MATCH($W5,$AH$40:$AH$72,0)),$AH$40:$AL$72,COLUMNS($AH$40:AJ$40),)*$U$33</f>
        <v>42.804476477680431</v>
      </c>
      <c r="Z5" s="101">
        <f>VLOOKUP(INDEX($AG$40:$AG$72,MATCH($W5,$AH$40:$AH$72,0)),$AH$40:$AL$72,COLUMNS($AH$40:AK$40),)*$U$33</f>
        <v>43.576734202957091</v>
      </c>
      <c r="AA5" s="101">
        <f>VLOOKUP(INDEX($AG$40:$AG$72,MATCH($W5,$AH$40:$AH$72,0)),$AH$40:$AL$72,COLUMNS($AH$40:AL$40),)*$U$33</f>
        <v>122.44460210903085</v>
      </c>
      <c r="AH5" s="92" t="s">
        <v>863</v>
      </c>
      <c r="AI5" s="93">
        <f>Sheet2!K4</f>
        <v>26074.3589940149</v>
      </c>
      <c r="AJ5" s="93">
        <f>Sheet2!L4</f>
        <v>29998.506621536071</v>
      </c>
      <c r="AK5" s="93">
        <f>Sheet2!M4</f>
        <v>7419.0094846826596</v>
      </c>
      <c r="AL5" s="93">
        <f>Sheet2!N4</f>
        <v>142.06885004730648</v>
      </c>
      <c r="AN5" s="93">
        <f t="shared" si="8"/>
        <v>63633.943950280933</v>
      </c>
      <c r="AO5" s="93"/>
      <c r="AP5" s="92" t="s">
        <v>863</v>
      </c>
      <c r="AQ5" s="109">
        <f t="shared" si="9"/>
        <v>1.5947761850477133E-3</v>
      </c>
      <c r="AR5" s="109">
        <f t="shared" si="10"/>
        <v>1.8347873463736251E-3</v>
      </c>
      <c r="AS5" s="109">
        <f t="shared" si="11"/>
        <v>4.5376607898705581E-4</v>
      </c>
      <c r="AT5" s="109">
        <f t="shared" si="12"/>
        <v>8.6893034933117799E-6</v>
      </c>
      <c r="AU5" s="93"/>
      <c r="AV5" s="93"/>
      <c r="AX5" s="92" t="s">
        <v>863</v>
      </c>
      <c r="AY5" s="93">
        <v>806.76790000000005</v>
      </c>
      <c r="AZ5" s="93">
        <v>986.45820000000003</v>
      </c>
      <c r="BA5" s="93">
        <v>193.4819</v>
      </c>
      <c r="BB5" s="93">
        <v>0</v>
      </c>
      <c r="BD5" s="93">
        <f t="shared" si="13"/>
        <v>1986.7080000000001</v>
      </c>
    </row>
    <row r="6" spans="1:56" x14ac:dyDescent="0.2">
      <c r="A6" s="92" t="s">
        <v>724</v>
      </c>
      <c r="B6" s="92" t="s">
        <v>868</v>
      </c>
      <c r="C6" s="100">
        <f t="shared" si="0"/>
        <v>28.988513291539853</v>
      </c>
      <c r="D6" s="100">
        <f t="shared" si="1"/>
        <v>34.173074736228479</v>
      </c>
      <c r="E6" s="100">
        <f t="shared" si="2"/>
        <v>34.789608873149177</v>
      </c>
      <c r="F6" s="100">
        <f t="shared" si="3"/>
        <v>97.753994050166639</v>
      </c>
      <c r="J6" s="92" t="s">
        <v>868</v>
      </c>
      <c r="K6" s="92" t="s">
        <v>722</v>
      </c>
      <c r="L6" s="99">
        <v>2.7121918072032899E-2</v>
      </c>
      <c r="M6" s="99">
        <v>2.4033109812936899E-2</v>
      </c>
      <c r="N6" s="99">
        <v>2.39702932462812E-2</v>
      </c>
      <c r="O6" s="99">
        <v>4.2654029160753698E-2</v>
      </c>
      <c r="Q6" s="92" t="s">
        <v>864</v>
      </c>
      <c r="R6" s="99">
        <f t="shared" si="4"/>
        <v>0</v>
      </c>
      <c r="S6" s="99">
        <f t="shared" si="5"/>
        <v>1.7201748865439399</v>
      </c>
      <c r="T6" s="99">
        <f t="shared" si="6"/>
        <v>5.4498796842419102E-2</v>
      </c>
      <c r="U6" s="99">
        <f t="shared" si="7"/>
        <v>0</v>
      </c>
      <c r="W6" s="92" t="s">
        <v>864</v>
      </c>
      <c r="X6" s="101">
        <f>VLOOKUP(INDEX($AG$40:$AG$72,MATCH($W6,$AH$40:$AH$72,0)),$AH$40:$AL$72,COLUMNS($AH$40:AI$40),)*$U$33</f>
        <v>36.310403582009947</v>
      </c>
      <c r="Y6" s="101">
        <f>VLOOKUP(INDEX($AG$40:$AG$72,MATCH($W6,$AH$40:$AH$72,0)),$AH$40:$AL$72,COLUMNS($AH$40:AJ$40),)*$U$33</f>
        <v>42.804476477680431</v>
      </c>
      <c r="Z6" s="101">
        <f>VLOOKUP(INDEX($AG$40:$AG$72,MATCH($W6,$AH$40:$AH$72,0)),$AH$40:$AL$72,COLUMNS($AH$40:AK$40),)*$U$33</f>
        <v>43.576734202957091</v>
      </c>
      <c r="AA6" s="101">
        <f>VLOOKUP(INDEX($AG$40:$AG$72,MATCH($W6,$AH$40:$AH$72,0)),$AH$40:$AL$72,COLUMNS($AH$40:AL$40),)*$U$33</f>
        <v>122.44460210903085</v>
      </c>
      <c r="AH6" s="92" t="s">
        <v>864</v>
      </c>
      <c r="AI6" s="93">
        <f>Sheet2!K5</f>
        <v>2652.1111375609848</v>
      </c>
      <c r="AJ6" s="93">
        <f>Sheet2!L5</f>
        <v>3534.9978999999635</v>
      </c>
      <c r="AK6" s="93">
        <f>Sheet2!M5</f>
        <v>953.49646743259507</v>
      </c>
      <c r="AL6" s="93">
        <f>Sheet2!N5</f>
        <v>476.74823371629753</v>
      </c>
      <c r="AN6" s="93">
        <f t="shared" si="8"/>
        <v>7617.3537387098404</v>
      </c>
      <c r="AO6" s="93"/>
      <c r="AP6" s="92" t="s">
        <v>864</v>
      </c>
      <c r="AQ6" s="109">
        <f t="shared" si="9"/>
        <v>1.6221007324678248E-4</v>
      </c>
      <c r="AR6" s="109">
        <f t="shared" si="10"/>
        <v>2.162097433117208E-4</v>
      </c>
      <c r="AS6" s="109">
        <f t="shared" si="11"/>
        <v>5.8318344820582792E-5</v>
      </c>
      <c r="AT6" s="109">
        <f t="shared" si="12"/>
        <v>2.9159172410291396E-5</v>
      </c>
      <c r="AU6" s="93"/>
      <c r="AV6" s="93"/>
      <c r="AX6" s="92" t="s">
        <v>864</v>
      </c>
      <c r="AY6" s="93">
        <v>17.28</v>
      </c>
      <c r="AZ6" s="93">
        <v>449.28</v>
      </c>
      <c r="BA6" s="93">
        <v>0</v>
      </c>
      <c r="BB6" s="93">
        <v>0</v>
      </c>
      <c r="BD6" s="93">
        <f t="shared" si="13"/>
        <v>466.55999999999995</v>
      </c>
    </row>
    <row r="7" spans="1:56" x14ac:dyDescent="0.2">
      <c r="A7" s="92" t="s">
        <v>725</v>
      </c>
      <c r="B7" s="92" t="s">
        <v>868</v>
      </c>
      <c r="C7" s="100">
        <f t="shared" si="0"/>
        <v>28.988513291539853</v>
      </c>
      <c r="D7" s="100">
        <f t="shared" si="1"/>
        <v>34.173074736228479</v>
      </c>
      <c r="E7" s="100">
        <f t="shared" si="2"/>
        <v>34.789608873149177</v>
      </c>
      <c r="F7" s="100">
        <f t="shared" si="3"/>
        <v>97.753994050166639</v>
      </c>
      <c r="J7" s="92" t="s">
        <v>868</v>
      </c>
      <c r="K7" s="92" t="s">
        <v>723</v>
      </c>
      <c r="L7" s="99">
        <v>0.94988425790306996</v>
      </c>
      <c r="M7" s="99">
        <v>0.83478300457040699</v>
      </c>
      <c r="N7" s="99">
        <v>0.83169763698055998</v>
      </c>
      <c r="O7" s="99">
        <v>1.5524518362408599</v>
      </c>
      <c r="Q7" s="92" t="s">
        <v>865</v>
      </c>
      <c r="R7" s="99">
        <f t="shared" si="4"/>
        <v>0.85094452524095399</v>
      </c>
      <c r="S7" s="99">
        <f t="shared" si="5"/>
        <v>0.75135516751131304</v>
      </c>
      <c r="T7" s="99">
        <f t="shared" si="6"/>
        <v>0.74842218806523697</v>
      </c>
      <c r="U7" s="99">
        <f t="shared" si="7"/>
        <v>1.3533026603007201</v>
      </c>
      <c r="W7" s="92" t="s">
        <v>865</v>
      </c>
      <c r="X7" s="101">
        <f>VLOOKUP(INDEX($AG$40:$AG$72,MATCH($W7,$AH$40:$AH$72,0)),$AH$40:$AL$72,COLUMNS($AH$40:AI$40),)*$U$33</f>
        <v>36.310403582009947</v>
      </c>
      <c r="Y7" s="101">
        <f>VLOOKUP(INDEX($AG$40:$AG$72,MATCH($W7,$AH$40:$AH$72,0)),$AH$40:$AL$72,COLUMNS($AH$40:AJ$40),)*$U$33</f>
        <v>42.804476477680431</v>
      </c>
      <c r="Z7" s="101">
        <f>VLOOKUP(INDEX($AG$40:$AG$72,MATCH($W7,$AH$40:$AH$72,0)),$AH$40:$AL$72,COLUMNS($AH$40:AK$40),)*$U$33</f>
        <v>43.576734202957091</v>
      </c>
      <c r="AA7" s="101">
        <f>VLOOKUP(INDEX($AG$40:$AG$72,MATCH($W7,$AH$40:$AH$72,0)),$AH$40:$AL$72,COLUMNS($AH$40:AL$40),)*$U$33</f>
        <v>122.44460210903085</v>
      </c>
      <c r="AH7" s="92" t="s">
        <v>865</v>
      </c>
      <c r="AI7" s="93">
        <f>Sheet2!K6</f>
        <v>109685.43427710632</v>
      </c>
      <c r="AJ7" s="93">
        <f>Sheet2!L6</f>
        <v>81718.172435222703</v>
      </c>
      <c r="AK7" s="93">
        <f>Sheet2!M6</f>
        <v>32474.603160649058</v>
      </c>
      <c r="AL7" s="93">
        <f>Sheet2!N6</f>
        <v>15632.457785549137</v>
      </c>
      <c r="AN7" s="93">
        <f t="shared" si="8"/>
        <v>239510.66765852724</v>
      </c>
      <c r="AO7" s="93"/>
      <c r="AP7" s="92" t="s">
        <v>865</v>
      </c>
      <c r="AQ7" s="109">
        <f t="shared" si="9"/>
        <v>6.7086488481614163E-3</v>
      </c>
      <c r="AR7" s="109">
        <f t="shared" si="10"/>
        <v>4.9980977601493401E-3</v>
      </c>
      <c r="AS7" s="109">
        <f t="shared" si="11"/>
        <v>1.98623190512051E-3</v>
      </c>
      <c r="AT7" s="109">
        <f t="shared" si="12"/>
        <v>9.5612211966092679E-4</v>
      </c>
      <c r="AU7" s="93"/>
      <c r="AV7" s="93"/>
      <c r="AX7" s="92" t="s">
        <v>865</v>
      </c>
      <c r="AY7" s="93">
        <v>2412.4459999999999</v>
      </c>
      <c r="AZ7" s="93">
        <v>2775.5549999999998</v>
      </c>
      <c r="BA7" s="93">
        <v>756.52790000000005</v>
      </c>
      <c r="BB7" s="93">
        <v>3438.3890000000001</v>
      </c>
      <c r="BD7" s="93">
        <f t="shared" si="13"/>
        <v>9382.9179000000004</v>
      </c>
    </row>
    <row r="8" spans="1:56" x14ac:dyDescent="0.2">
      <c r="A8" s="92" t="s">
        <v>726</v>
      </c>
      <c r="B8" s="92" t="s">
        <v>868</v>
      </c>
      <c r="C8" s="100">
        <f t="shared" si="0"/>
        <v>28.988513291539853</v>
      </c>
      <c r="D8" s="100">
        <f t="shared" si="1"/>
        <v>34.173074736228479</v>
      </c>
      <c r="E8" s="100">
        <f t="shared" si="2"/>
        <v>34.789608873149177</v>
      </c>
      <c r="F8" s="100">
        <f t="shared" si="3"/>
        <v>97.753994050166639</v>
      </c>
      <c r="J8" s="92" t="s">
        <v>868</v>
      </c>
      <c r="K8" s="92" t="s">
        <v>724</v>
      </c>
      <c r="L8" s="99">
        <v>1.7812786870011099</v>
      </c>
      <c r="M8" s="99">
        <v>1.5726649197173399</v>
      </c>
      <c r="N8" s="99">
        <v>1.56618639471627</v>
      </c>
      <c r="O8" s="99">
        <v>2.8429136758970999</v>
      </c>
      <c r="Q8" s="92" t="s">
        <v>866</v>
      </c>
      <c r="R8" s="99">
        <f t="shared" si="4"/>
        <v>0.43063703932022235</v>
      </c>
      <c r="S8" s="99">
        <f t="shared" si="5"/>
        <v>5.184823866454856</v>
      </c>
      <c r="T8" s="99">
        <f t="shared" si="6"/>
        <v>4.0664364003506854</v>
      </c>
      <c r="U8" s="99">
        <f t="shared" si="7"/>
        <v>5.2685008537284501</v>
      </c>
      <c r="W8" s="92" t="s">
        <v>866</v>
      </c>
      <c r="X8" s="101">
        <f>VLOOKUP(INDEX($AG$40:$AG$72,MATCH($W8,$AH$40:$AH$72,0)),$AH$40:$AL$72,COLUMNS($AH$40:AI$40),)*$U$33</f>
        <v>10.883670320132998</v>
      </c>
      <c r="Y8" s="101">
        <f>VLOOKUP(INDEX($AG$40:$AG$72,MATCH($W8,$AH$40:$AH$72,0)),$AH$40:$AL$72,COLUMNS($AH$40:AJ$40),)*$U$33</f>
        <v>21.408558126111636</v>
      </c>
      <c r="Z8" s="101">
        <f>VLOOKUP(INDEX($AG$40:$AG$72,MATCH($W8,$AH$40:$AH$72,0)),$AH$40:$AL$72,COLUMNS($AH$40:AK$40),)*$U$33</f>
        <v>44.074543861744949</v>
      </c>
      <c r="AA8" s="101">
        <f>VLOOKUP(INDEX($AG$40:$AG$72,MATCH($W8,$AH$40:$AH$72,0)),$AH$40:$AL$72,COLUMNS($AH$40:AL$40),)*$U$33</f>
        <v>452.6122683854972</v>
      </c>
      <c r="AH8" s="92" t="s">
        <v>866</v>
      </c>
      <c r="AI8" s="93">
        <f>Sheet2!K7</f>
        <v>47139.039053738343</v>
      </c>
      <c r="AJ8" s="93">
        <f>Sheet2!L7</f>
        <v>98341.353398837164</v>
      </c>
      <c r="AK8" s="93">
        <f>Sheet2!M7</f>
        <v>92247.120013844513</v>
      </c>
      <c r="AL8" s="93">
        <f>Sheet2!N7</f>
        <v>13067.446108147946</v>
      </c>
      <c r="AN8" s="93">
        <f t="shared" si="8"/>
        <v>250794.95857456795</v>
      </c>
      <c r="AO8" s="93"/>
      <c r="AP8" s="92" t="s">
        <v>866</v>
      </c>
      <c r="AQ8" s="109">
        <f t="shared" si="9"/>
        <v>2.8831472668682644E-3</v>
      </c>
      <c r="AR8" s="109">
        <f t="shared" si="10"/>
        <v>6.014815107892999E-3</v>
      </c>
      <c r="AS8" s="109">
        <f t="shared" si="11"/>
        <v>5.6420758098439123E-3</v>
      </c>
      <c r="AT8" s="109">
        <f t="shared" si="12"/>
        <v>7.9923927784580624E-4</v>
      </c>
      <c r="AU8" s="93"/>
      <c r="AV8" s="93"/>
      <c r="AX8" s="92" t="s">
        <v>866</v>
      </c>
      <c r="AY8" s="93">
        <v>214.9177</v>
      </c>
      <c r="AZ8" s="93">
        <v>881.94129999999996</v>
      </c>
      <c r="BA8" s="93">
        <v>1703.165</v>
      </c>
      <c r="BB8" s="93">
        <v>2477.6109999999999</v>
      </c>
      <c r="BD8" s="93">
        <f t="shared" si="13"/>
        <v>5277.6350000000002</v>
      </c>
    </row>
    <row r="9" spans="1:56" x14ac:dyDescent="0.2">
      <c r="A9" s="92" t="s">
        <v>727</v>
      </c>
      <c r="B9" s="92" t="s">
        <v>868</v>
      </c>
      <c r="C9" s="100">
        <f t="shared" si="0"/>
        <v>28.988513291539853</v>
      </c>
      <c r="D9" s="100">
        <f t="shared" si="1"/>
        <v>34.173074736228479</v>
      </c>
      <c r="E9" s="100">
        <f t="shared" si="2"/>
        <v>34.789608873149177</v>
      </c>
      <c r="F9" s="100">
        <f t="shared" si="3"/>
        <v>97.753994050166639</v>
      </c>
      <c r="J9" s="92" t="s">
        <v>868</v>
      </c>
      <c r="K9" s="92" t="s">
        <v>725</v>
      </c>
      <c r="L9" s="99">
        <v>0.95753481331135404</v>
      </c>
      <c r="M9" s="99">
        <v>0.84503387002058294</v>
      </c>
      <c r="N9" s="99">
        <v>0.84072448249687004</v>
      </c>
      <c r="O9" s="99">
        <v>1.5109445812615701</v>
      </c>
      <c r="Q9" s="92" t="s">
        <v>867</v>
      </c>
      <c r="R9" s="99">
        <f t="shared" si="4"/>
        <v>2.3554574064141787</v>
      </c>
      <c r="S9" s="99">
        <f t="shared" si="5"/>
        <v>16.195755074614208</v>
      </c>
      <c r="T9" s="99">
        <f t="shared" si="6"/>
        <v>18.56384943455296</v>
      </c>
      <c r="U9" s="99">
        <f t="shared" si="7"/>
        <v>32.95836326682543</v>
      </c>
      <c r="W9" s="92" t="s">
        <v>867</v>
      </c>
      <c r="X9" s="101">
        <f>VLOOKUP(INDEX($AG$40:$AG$72,MATCH($W9,$AH$40:$AH$72,0)),$AH$40:$AL$72,COLUMNS($AH$40:AI$40),)*$U$33</f>
        <v>54.408641115346775</v>
      </c>
      <c r="Y9" s="101">
        <f>VLOOKUP(INDEX($AG$40:$AG$72,MATCH($W9,$AH$40:$AH$72,0)),$AH$40:$AL$72,COLUMNS($AH$40:AJ$40),)*$U$33</f>
        <v>141.02921444128708</v>
      </c>
      <c r="Z9" s="101">
        <f>VLOOKUP(INDEX($AG$40:$AG$72,MATCH($W9,$AH$40:$AH$72,0)),$AH$40:$AL$72,COLUMNS($AH$40:AK$40),)*$U$33</f>
        <v>142.2878887532714</v>
      </c>
      <c r="AA9" s="101">
        <f>VLOOKUP(INDEX($AG$40:$AG$72,MATCH($W9,$AH$40:$AH$72,0)),$AH$40:$AL$72,COLUMNS($AH$40:AL$40),)*$U$33</f>
        <v>499.95290020501812</v>
      </c>
      <c r="AH9" s="92" t="s">
        <v>867</v>
      </c>
      <c r="AI9" s="93">
        <f>Sheet2!K8</f>
        <v>19128.381442785714</v>
      </c>
      <c r="AJ9" s="93">
        <f>Sheet2!L8</f>
        <v>49207.829084046047</v>
      </c>
      <c r="AK9" s="93">
        <f>Sheet2!M8</f>
        <v>71459.038873682512</v>
      </c>
      <c r="AL9" s="93">
        <f>Sheet2!N8</f>
        <v>46889.356766080462</v>
      </c>
      <c r="AN9" s="93">
        <f t="shared" si="8"/>
        <v>186684.60616659475</v>
      </c>
      <c r="AO9" s="93"/>
      <c r="AP9" s="92" t="s">
        <v>867</v>
      </c>
      <c r="AQ9" s="109">
        <f t="shared" si="9"/>
        <v>1.1699419797995992E-3</v>
      </c>
      <c r="AR9" s="109">
        <f t="shared" si="10"/>
        <v>3.009679891235221E-3</v>
      </c>
      <c r="AS9" s="109">
        <f t="shared" si="11"/>
        <v>4.3706222434195313E-3</v>
      </c>
      <c r="AT9" s="109">
        <f t="shared" si="12"/>
        <v>2.8678760432774403E-3</v>
      </c>
      <c r="AU9" s="93"/>
      <c r="AV9" s="93"/>
      <c r="AX9" s="92" t="s">
        <v>867</v>
      </c>
      <c r="AY9" s="93">
        <v>435.97559999999999</v>
      </c>
      <c r="AZ9" s="93">
        <v>2907.096</v>
      </c>
      <c r="BA9" s="93">
        <v>4259.3289999999997</v>
      </c>
      <c r="BB9" s="93">
        <v>9820.18</v>
      </c>
      <c r="BD9" s="93">
        <f t="shared" si="13"/>
        <v>17422.580600000001</v>
      </c>
    </row>
    <row r="10" spans="1:56" x14ac:dyDescent="0.2">
      <c r="A10" s="92" t="s">
        <v>728</v>
      </c>
      <c r="B10" s="92" t="s">
        <v>868</v>
      </c>
      <c r="C10" s="100">
        <f t="shared" si="0"/>
        <v>28.988513291539853</v>
      </c>
      <c r="D10" s="100">
        <f t="shared" si="1"/>
        <v>34.173074736228479</v>
      </c>
      <c r="E10" s="100">
        <f t="shared" si="2"/>
        <v>34.789608873149177</v>
      </c>
      <c r="F10" s="100">
        <f t="shared" si="3"/>
        <v>97.753994050166639</v>
      </c>
      <c r="J10" s="92" t="s">
        <v>868</v>
      </c>
      <c r="K10" s="92" t="s">
        <v>726</v>
      </c>
      <c r="L10" s="99">
        <v>0.28655789413873001</v>
      </c>
      <c r="M10" s="99">
        <v>0.25391950862121998</v>
      </c>
      <c r="N10" s="99">
        <v>0.25307799858045199</v>
      </c>
      <c r="O10" s="99">
        <v>0.44843665417633699</v>
      </c>
      <c r="Q10" s="92" t="s">
        <v>19</v>
      </c>
      <c r="R10" s="99">
        <f t="shared" si="4"/>
        <v>6.9251440682127399</v>
      </c>
      <c r="S10" s="99">
        <f t="shared" si="5"/>
        <v>19.740503841427</v>
      </c>
      <c r="T10" s="99">
        <f t="shared" si="6"/>
        <v>21.526174446911899</v>
      </c>
      <c r="U10" s="99">
        <f t="shared" si="7"/>
        <v>23.814307113186299</v>
      </c>
      <c r="W10" s="92" t="s">
        <v>19</v>
      </c>
      <c r="X10" s="101">
        <f>VLOOKUP(INDEX($AG$40:$AG$72,MATCH($W10,$AH$40:$AH$72,0)),$AH$40:$AL$72,COLUMNS($AH$40:AI$40),)*$U$33</f>
        <v>28.493950246090492</v>
      </c>
      <c r="Y10" s="101">
        <f>VLOOKUP(INDEX($AG$40:$AG$72,MATCH($W10,$AH$40:$AH$72,0)),$AH$40:$AL$72,COLUMNS($AH$40:AJ$40),)*$U$33</f>
        <v>53.269521314152932</v>
      </c>
      <c r="Z10" s="101">
        <f>VLOOKUP(INDEX($AG$40:$AG$72,MATCH($W10,$AH$40:$AH$72,0)),$AH$40:$AL$72,COLUMNS($AH$40:AK$40),)*$U$33</f>
        <v>100.87022366229168</v>
      </c>
      <c r="AA10" s="101">
        <f>VLOOKUP(INDEX($AG$40:$AG$72,MATCH($W10,$AH$40:$AH$72,0)),$AH$40:$AL$72,COLUMNS($AH$40:AL$40),)*$U$33</f>
        <v>209.19858528343397</v>
      </c>
      <c r="AH10" s="92" t="s">
        <v>19</v>
      </c>
      <c r="AI10" s="93">
        <f>Sheet2!K9</f>
        <v>307175.36396386859</v>
      </c>
      <c r="AJ10" s="93">
        <f>Sheet2!L9</f>
        <v>509215.00079239241</v>
      </c>
      <c r="AK10" s="93">
        <f>Sheet2!M9</f>
        <v>349787.41839745227</v>
      </c>
      <c r="AL10" s="93">
        <f>Sheet2!N9</f>
        <v>161339.99051018831</v>
      </c>
      <c r="AN10" s="93">
        <f t="shared" si="8"/>
        <v>1327517.7736639015</v>
      </c>
      <c r="AO10" s="93"/>
      <c r="AP10" s="92" t="s">
        <v>19</v>
      </c>
      <c r="AQ10" s="109">
        <f t="shared" si="9"/>
        <v>1.8787650933063671E-2</v>
      </c>
      <c r="AR10" s="109">
        <f t="shared" si="10"/>
        <v>3.1144925039927746E-2</v>
      </c>
      <c r="AS10" s="109">
        <f t="shared" si="11"/>
        <v>2.1393915946989226E-2</v>
      </c>
      <c r="AT10" s="109">
        <f t="shared" si="12"/>
        <v>9.8679769892150836E-3</v>
      </c>
      <c r="AU10" s="93"/>
      <c r="AV10" s="93"/>
      <c r="AX10" s="92" t="s">
        <v>19</v>
      </c>
      <c r="AY10" s="93">
        <v>3666.529</v>
      </c>
      <c r="AZ10" s="93">
        <v>11363.08</v>
      </c>
      <c r="BA10" s="93">
        <v>14780.3</v>
      </c>
      <c r="BB10" s="93">
        <v>14138.94</v>
      </c>
      <c r="BD10" s="93">
        <f t="shared" si="13"/>
        <v>43948.849000000002</v>
      </c>
    </row>
    <row r="11" spans="1:56" x14ac:dyDescent="0.2">
      <c r="A11" s="92" t="s">
        <v>729</v>
      </c>
      <c r="B11" s="92" t="s">
        <v>868</v>
      </c>
      <c r="C11" s="100">
        <f t="shared" si="0"/>
        <v>28.988513291539853</v>
      </c>
      <c r="D11" s="100">
        <f t="shared" si="1"/>
        <v>34.173074736228479</v>
      </c>
      <c r="E11" s="100">
        <f t="shared" si="2"/>
        <v>34.789608873149177</v>
      </c>
      <c r="F11" s="100">
        <f t="shared" si="3"/>
        <v>97.753994050166639</v>
      </c>
      <c r="J11" s="92" t="s">
        <v>868</v>
      </c>
      <c r="K11" s="92" t="s">
        <v>727</v>
      </c>
      <c r="L11" s="99">
        <v>0.36827494142966499</v>
      </c>
      <c r="M11" s="99">
        <v>0.32574692745781803</v>
      </c>
      <c r="N11" s="99">
        <v>0.32460293652299299</v>
      </c>
      <c r="O11" s="99">
        <v>0.58093607493648203</v>
      </c>
      <c r="Q11" s="92" t="s">
        <v>868</v>
      </c>
      <c r="R11" s="99">
        <f t="shared" si="4"/>
        <v>5.6763891240768602</v>
      </c>
      <c r="S11" s="99">
        <f t="shared" si="5"/>
        <v>5.0125368867755968</v>
      </c>
      <c r="T11" s="99">
        <f t="shared" si="6"/>
        <v>4.9922248427553964</v>
      </c>
      <c r="U11" s="99">
        <f t="shared" si="7"/>
        <v>9.0208888658370388</v>
      </c>
      <c r="W11" s="92" t="s">
        <v>868</v>
      </c>
      <c r="X11" s="101">
        <f>VLOOKUP(INDEX($AG$40:$AG$72,MATCH($W11,$AH$40:$AH$72,0)),$AH$40:$AL$72,COLUMNS($AH$40:AI$40),)*$U$33</f>
        <v>36.310403582009947</v>
      </c>
      <c r="Y11" s="101">
        <f>VLOOKUP(INDEX($AG$40:$AG$72,MATCH($W11,$AH$40:$AH$72,0)),$AH$40:$AL$72,COLUMNS($AH$40:AJ$40),)*$U$33</f>
        <v>42.804476477680431</v>
      </c>
      <c r="Z11" s="101">
        <f>VLOOKUP(INDEX($AG$40:$AG$72,MATCH($W11,$AH$40:$AH$72,0)),$AH$40:$AL$72,COLUMNS($AH$40:AK$40),)*$U$33</f>
        <v>43.576734202957091</v>
      </c>
      <c r="AA11" s="101">
        <f>VLOOKUP(INDEX($AG$40:$AG$72,MATCH($W11,$AH$40:$AH$72,0)),$AH$40:$AL$72,COLUMNS($AH$40:AL$40),)*$U$33</f>
        <v>122.44460210903085</v>
      </c>
      <c r="AH11" s="92" t="s">
        <v>868</v>
      </c>
      <c r="AI11" s="93">
        <f>Sheet2!K10</f>
        <v>252784.23039725202</v>
      </c>
      <c r="AJ11" s="93">
        <f>Sheet2!L10</f>
        <v>239261.25082088812</v>
      </c>
      <c r="AK11" s="93">
        <f>Sheet2!M10</f>
        <v>63559.331259004226</v>
      </c>
      <c r="AL11" s="93">
        <f>Sheet2!N10</f>
        <v>22670.312897276031</v>
      </c>
      <c r="AN11" s="93">
        <f t="shared" si="8"/>
        <v>578275.12537442031</v>
      </c>
      <c r="AO11" s="93"/>
      <c r="AP11" s="92" t="s">
        <v>868</v>
      </c>
      <c r="AQ11" s="109">
        <f t="shared" si="9"/>
        <v>1.5460946544675828E-2</v>
      </c>
      <c r="AR11" s="109">
        <f t="shared" si="10"/>
        <v>1.4633845645120751E-2</v>
      </c>
      <c r="AS11" s="109">
        <f t="shared" si="11"/>
        <v>3.8874554060057795E-3</v>
      </c>
      <c r="AT11" s="109">
        <f t="shared" si="12"/>
        <v>1.3865757974895812E-3</v>
      </c>
      <c r="AU11" s="93"/>
      <c r="AV11" s="93"/>
      <c r="AX11" s="92" t="s">
        <v>868</v>
      </c>
      <c r="AY11" s="93">
        <v>3845.0070000000001</v>
      </c>
      <c r="AZ11" s="93">
        <v>4290.201</v>
      </c>
      <c r="BA11" s="93">
        <v>1160.2460000000001</v>
      </c>
      <c r="BB11" s="93">
        <v>1162.8219999999999</v>
      </c>
      <c r="BD11" s="93">
        <f t="shared" si="13"/>
        <v>10458.276000000002</v>
      </c>
    </row>
    <row r="12" spans="1:56" x14ac:dyDescent="0.2">
      <c r="A12" s="92" t="s">
        <v>730</v>
      </c>
      <c r="B12" s="92" t="s">
        <v>868</v>
      </c>
      <c r="C12" s="100">
        <f t="shared" si="0"/>
        <v>28.988513291539853</v>
      </c>
      <c r="D12" s="100">
        <f t="shared" si="1"/>
        <v>34.173074736228479</v>
      </c>
      <c r="E12" s="100">
        <f t="shared" si="2"/>
        <v>34.789608873149177</v>
      </c>
      <c r="F12" s="100">
        <f t="shared" si="3"/>
        <v>97.753994050166639</v>
      </c>
      <c r="J12" s="92" t="s">
        <v>868</v>
      </c>
      <c r="K12" s="92" t="s">
        <v>728</v>
      </c>
      <c r="L12" s="99">
        <v>3.53579655244389E-2</v>
      </c>
      <c r="M12" s="99">
        <v>3.1250941267693899E-2</v>
      </c>
      <c r="N12" s="99">
        <v>3.1166125596197799E-2</v>
      </c>
      <c r="O12" s="99">
        <v>5.6309727616991503E-2</v>
      </c>
      <c r="Q12" s="92" t="s">
        <v>17</v>
      </c>
      <c r="R12" s="99">
        <f t="shared" si="4"/>
        <v>6.6080047264795096</v>
      </c>
      <c r="S12" s="99">
        <f t="shared" si="5"/>
        <v>2.60189561371141</v>
      </c>
      <c r="T12" s="99">
        <f t="shared" si="6"/>
        <v>6.7256221137541496</v>
      </c>
      <c r="U12" s="99">
        <f t="shared" si="7"/>
        <v>26.100765601717299</v>
      </c>
      <c r="W12" s="92" t="s">
        <v>17</v>
      </c>
      <c r="X12" s="101">
        <f>VLOOKUP(INDEX($AG$40:$AG$72,MATCH($W12,$AH$40:$AH$72,0)),$AH$40:$AL$72,COLUMNS($AH$40:AI$40),)*$U$33</f>
        <v>54.408641115346775</v>
      </c>
      <c r="Y12" s="101">
        <f>VLOOKUP(INDEX($AG$40:$AG$72,MATCH($W12,$AH$40:$AH$72,0)),$AH$40:$AL$72,COLUMNS($AH$40:AJ$40),)*$U$33</f>
        <v>141.02921444128708</v>
      </c>
      <c r="Z12" s="101">
        <f>VLOOKUP(INDEX($AG$40:$AG$72,MATCH($W12,$AH$40:$AH$72,0)),$AH$40:$AL$72,COLUMNS($AH$40:AK$40),)*$U$33</f>
        <v>142.2878887532714</v>
      </c>
      <c r="AA12" s="101">
        <f>VLOOKUP(INDEX($AG$40:$AG$72,MATCH($W12,$AH$40:$AH$72,0)),$AH$40:$AL$72,COLUMNS($AH$40:AL$40),)*$U$33</f>
        <v>499.95290020501812</v>
      </c>
      <c r="AH12" s="92" t="s">
        <v>17</v>
      </c>
      <c r="AI12" s="93">
        <f>Sheet2!K11</f>
        <v>4712.0563732431747</v>
      </c>
      <c r="AJ12" s="93">
        <f>Sheet2!L11</f>
        <v>16139.892041435593</v>
      </c>
      <c r="AK12" s="93">
        <f>Sheet2!M11</f>
        <v>30532.273519284809</v>
      </c>
      <c r="AL12" s="93">
        <f>Sheet2!N11</f>
        <v>54294.35048977191</v>
      </c>
      <c r="AN12" s="93">
        <f t="shared" si="8"/>
        <v>105678.57242373549</v>
      </c>
      <c r="AO12" s="93"/>
      <c r="AP12" s="92" t="s">
        <v>17</v>
      </c>
      <c r="AQ12" s="109">
        <f t="shared" si="9"/>
        <v>2.882017267759269E-4</v>
      </c>
      <c r="AR12" s="109">
        <f t="shared" si="10"/>
        <v>9.8715812967179145E-4</v>
      </c>
      <c r="AS12" s="109">
        <f t="shared" si="11"/>
        <v>1.8674339298271965E-3</v>
      </c>
      <c r="AT12" s="109">
        <f t="shared" si="12"/>
        <v>3.3207848815611199E-3</v>
      </c>
      <c r="AU12" s="93"/>
      <c r="AV12" s="93"/>
      <c r="AX12" s="92" t="s">
        <v>17</v>
      </c>
      <c r="AY12" s="93">
        <v>140.07599999999999</v>
      </c>
      <c r="AZ12" s="93">
        <v>5306.4290000000001</v>
      </c>
      <c r="BA12" s="93">
        <v>2666.9969999999998</v>
      </c>
      <c r="BB12" s="93">
        <v>12272.8</v>
      </c>
      <c r="BD12" s="93">
        <f t="shared" si="13"/>
        <v>20386.302</v>
      </c>
    </row>
    <row r="13" spans="1:56" x14ac:dyDescent="0.2">
      <c r="A13" s="92" t="s">
        <v>731</v>
      </c>
      <c r="B13" s="92" t="s">
        <v>865</v>
      </c>
      <c r="C13" s="100">
        <f t="shared" si="0"/>
        <v>10.493262133760567</v>
      </c>
      <c r="D13" s="100">
        <f t="shared" si="1"/>
        <v>12.369969702050499</v>
      </c>
      <c r="E13" s="100">
        <f t="shared" si="2"/>
        <v>12.593142730900128</v>
      </c>
      <c r="F13" s="100">
        <f t="shared" si="3"/>
        <v>35.384991078167211</v>
      </c>
      <c r="J13" s="92" t="s">
        <v>868</v>
      </c>
      <c r="K13" s="92" t="s">
        <v>729</v>
      </c>
      <c r="L13" s="99">
        <v>0.36255323843409698</v>
      </c>
      <c r="M13" s="99">
        <v>0.32082401226709201</v>
      </c>
      <c r="N13" s="99">
        <v>0.31969051023127698</v>
      </c>
      <c r="O13" s="99">
        <v>0.57049916700293701</v>
      </c>
      <c r="Q13" s="92" t="s">
        <v>869</v>
      </c>
      <c r="R13" s="99">
        <f t="shared" si="4"/>
        <v>0.95480627515740746</v>
      </c>
      <c r="S13" s="99">
        <f t="shared" si="5"/>
        <v>7.9688479293906909</v>
      </c>
      <c r="T13" s="99">
        <f t="shared" si="6"/>
        <v>19.500630853502241</v>
      </c>
      <c r="U13" s="99">
        <f t="shared" si="7"/>
        <v>16.545910006725315</v>
      </c>
      <c r="W13" s="92" t="s">
        <v>869</v>
      </c>
      <c r="X13" s="101">
        <f>VLOOKUP(INDEX($AG$40:$AG$72,MATCH($W13,$AH$40:$AH$72,0)),$AH$40:$AL$72,COLUMNS($AH$40:AI$40),)*$U$33</f>
        <v>28.220439974051928</v>
      </c>
      <c r="Y13" s="101">
        <f>VLOOKUP(INDEX($AG$40:$AG$72,MATCH($W13,$AH$40:$AH$72,0)),$AH$40:$AL$72,COLUMNS($AH$40:AJ$40),)*$U$33</f>
        <v>102.84413211649562</v>
      </c>
      <c r="Z13" s="101">
        <f>VLOOKUP(INDEX($AG$40:$AG$72,MATCH($W13,$AH$40:$AH$72,0)),$AH$40:$AL$72,COLUMNS($AH$40:AK$40),)*$U$33</f>
        <v>134.80702996026713</v>
      </c>
      <c r="AA13" s="101">
        <f>VLOOKUP(INDEX($AG$40:$AG$72,MATCH($W13,$AH$40:$AH$72,0)),$AH$40:$AL$72,COLUMNS($AH$40:AL$40),)*$U$33</f>
        <v>258.04123911868402</v>
      </c>
      <c r="AH13" s="92" t="s">
        <v>869</v>
      </c>
      <c r="AI13" s="93">
        <f>Sheet2!K12</f>
        <v>6806.6693813771171</v>
      </c>
      <c r="AJ13" s="93">
        <f>Sheet2!L12</f>
        <v>36485.468000302993</v>
      </c>
      <c r="AK13" s="93">
        <f>Sheet2!M12</f>
        <v>74683.704465735354</v>
      </c>
      <c r="AL13" s="93">
        <f>Sheet2!N12</f>
        <v>42112.477498252927</v>
      </c>
      <c r="AN13" s="93">
        <f t="shared" si="8"/>
        <v>160088.31934566839</v>
      </c>
      <c r="AO13" s="93"/>
      <c r="AP13" s="92" t="s">
        <v>869</v>
      </c>
      <c r="AQ13" s="109">
        <f t="shared" si="9"/>
        <v>4.1631375219637644E-4</v>
      </c>
      <c r="AR13" s="109">
        <f t="shared" si="10"/>
        <v>2.2315469185861738E-3</v>
      </c>
      <c r="AS13" s="109">
        <f t="shared" si="11"/>
        <v>4.5678512488240017E-3</v>
      </c>
      <c r="AT13" s="109">
        <f t="shared" si="12"/>
        <v>2.5757095782483995E-3</v>
      </c>
      <c r="AU13" s="93"/>
      <c r="AV13" s="93"/>
      <c r="AX13" s="92" t="s">
        <v>869</v>
      </c>
      <c r="AY13" s="93">
        <v>80.466390000000004</v>
      </c>
      <c r="AZ13" s="93">
        <v>1571.866</v>
      </c>
      <c r="BA13" s="93">
        <v>4217.4939999999997</v>
      </c>
      <c r="BB13" s="93">
        <v>4552.1440000000002</v>
      </c>
      <c r="BD13" s="93">
        <f t="shared" si="13"/>
        <v>10421.97039</v>
      </c>
    </row>
    <row r="14" spans="1:56" x14ac:dyDescent="0.2">
      <c r="A14" s="92" t="s">
        <v>402</v>
      </c>
      <c r="B14" s="92" t="s">
        <v>863</v>
      </c>
      <c r="C14" s="100">
        <f t="shared" si="0"/>
        <v>39.081651830702135</v>
      </c>
      <c r="D14" s="100">
        <f t="shared" si="1"/>
        <v>46.071359210257086</v>
      </c>
      <c r="E14" s="100">
        <f t="shared" si="2"/>
        <v>46.902556458579213</v>
      </c>
      <c r="F14" s="100">
        <f t="shared" si="3"/>
        <v>131.78970311816926</v>
      </c>
      <c r="J14" s="92" t="s">
        <v>868</v>
      </c>
      <c r="K14" s="92" t="s">
        <v>730</v>
      </c>
      <c r="L14" s="99">
        <v>0.108942249922953</v>
      </c>
      <c r="M14" s="99">
        <v>9.6412785361564196E-2</v>
      </c>
      <c r="N14" s="99">
        <v>9.6141095202372406E-2</v>
      </c>
      <c r="O14" s="99">
        <v>0.172231767476382</v>
      </c>
      <c r="Q14" s="92" t="s">
        <v>870</v>
      </c>
      <c r="R14" s="99">
        <f t="shared" si="4"/>
        <v>13.2100874582957</v>
      </c>
      <c r="S14" s="99">
        <f t="shared" si="5"/>
        <v>32.481144252470202</v>
      </c>
      <c r="T14" s="99">
        <f t="shared" si="6"/>
        <v>86.317078834517801</v>
      </c>
      <c r="U14" s="99">
        <f t="shared" si="7"/>
        <v>256.79226634443592</v>
      </c>
      <c r="W14" s="92" t="s">
        <v>870</v>
      </c>
      <c r="X14" s="101">
        <f>VLOOKUP(INDEX($AG$40:$AG$72,MATCH($W14,$AH$40:$AH$72,0)),$AH$40:$AL$72,COLUMNS($AH$40:AI$40),)*$U$33</f>
        <v>83.242513254880635</v>
      </c>
      <c r="Y14" s="101">
        <f>VLOOKUP(INDEX($AG$40:$AG$72,MATCH($W14,$AH$40:$AH$72,0)),$AH$40:$AL$72,COLUMNS($AH$40:AJ$40),)*$U$33</f>
        <v>125.14262598128265</v>
      </c>
      <c r="Z14" s="101">
        <f>VLOOKUP(INDEX($AG$40:$AG$72,MATCH($W14,$AH$40:$AH$72,0)),$AH$40:$AL$72,COLUMNS($AH$40:AK$40),)*$U$33</f>
        <v>153.26879270435353</v>
      </c>
      <c r="AA14" s="101">
        <f>VLOOKUP(INDEX($AG$40:$AG$72,MATCH($W14,$AH$40:$AH$72,0)),$AH$40:$AL$72,COLUMNS($AH$40:AL$40),)*$U$33</f>
        <v>346.44097570729321</v>
      </c>
      <c r="AH14" s="92" t="s">
        <v>870</v>
      </c>
      <c r="AI14" s="93">
        <f>Sheet2!K13</f>
        <v>166208.45003449253</v>
      </c>
      <c r="AJ14" s="93">
        <f>Sheet2!L13</f>
        <v>742796.04593156849</v>
      </c>
      <c r="AK14" s="93">
        <f>Sheet2!M13</f>
        <v>893637.91291931493</v>
      </c>
      <c r="AL14" s="93">
        <f>Sheet2!N13</f>
        <v>782636.27126912458</v>
      </c>
      <c r="AN14" s="93">
        <f t="shared" si="8"/>
        <v>2585278.6801545005</v>
      </c>
      <c r="AO14" s="93"/>
      <c r="AP14" s="92" t="s">
        <v>870</v>
      </c>
      <c r="AQ14" s="109">
        <f t="shared" si="9"/>
        <v>1.0165744742930957E-2</v>
      </c>
      <c r="AR14" s="109">
        <f t="shared" si="10"/>
        <v>4.5431354407262092E-2</v>
      </c>
      <c r="AS14" s="109">
        <f t="shared" si="11"/>
        <v>5.4657238626905261E-2</v>
      </c>
      <c r="AT14" s="109">
        <f t="shared" si="12"/>
        <v>4.7868087083599527E-2</v>
      </c>
      <c r="AU14" s="93"/>
      <c r="AV14" s="93"/>
      <c r="AX14" s="92" t="s">
        <v>870</v>
      </c>
      <c r="AY14" s="93">
        <v>5795.8130000000001</v>
      </c>
      <c r="AZ14" s="93">
        <v>38939.550000000003</v>
      </c>
      <c r="BA14" s="93">
        <v>57376.15</v>
      </c>
      <c r="BB14" s="93">
        <v>113580.9</v>
      </c>
      <c r="BD14" s="93">
        <f t="shared" si="13"/>
        <v>215692.413</v>
      </c>
    </row>
    <row r="15" spans="1:56" x14ac:dyDescent="0.2">
      <c r="A15" s="92" t="s">
        <v>403</v>
      </c>
      <c r="B15" s="92" t="s">
        <v>864</v>
      </c>
      <c r="C15" s="100">
        <f t="shared" si="0"/>
        <v>197.52399214949938</v>
      </c>
      <c r="D15" s="100">
        <f t="shared" si="1"/>
        <v>232.85092540061385</v>
      </c>
      <c r="E15" s="100">
        <f t="shared" si="2"/>
        <v>237.05190952133327</v>
      </c>
      <c r="F15" s="100">
        <f t="shared" si="3"/>
        <v>666.08311227131765</v>
      </c>
      <c r="J15" s="92" t="s">
        <v>865</v>
      </c>
      <c r="K15" s="92" t="s">
        <v>731</v>
      </c>
      <c r="L15" s="99">
        <v>0.85094452524095399</v>
      </c>
      <c r="M15" s="99">
        <v>0.75135516751131304</v>
      </c>
      <c r="N15" s="99">
        <v>0.74842218806523697</v>
      </c>
      <c r="O15" s="99">
        <v>1.3533026603007201</v>
      </c>
      <c r="Q15" s="92" t="s">
        <v>871</v>
      </c>
      <c r="R15" s="99">
        <f t="shared" si="4"/>
        <v>63.122193357192998</v>
      </c>
      <c r="S15" s="99">
        <f t="shared" si="5"/>
        <v>50.8235646252487</v>
      </c>
      <c r="T15" s="99">
        <f t="shared" si="6"/>
        <v>181.71181445545699</v>
      </c>
      <c r="U15" s="99">
        <f t="shared" si="7"/>
        <v>387.719741991744</v>
      </c>
      <c r="W15" s="92" t="s">
        <v>871</v>
      </c>
      <c r="X15" s="101">
        <f>VLOOKUP(INDEX($AG$40:$AG$72,MATCH($W15,$AH$40:$AH$72,0)),$AH$40:$AL$72,COLUMNS($AH$40:AI$40),)*$U$33</f>
        <v>143.80035095448287</v>
      </c>
      <c r="Y15" s="101">
        <f>VLOOKUP(INDEX($AG$40:$AG$72,MATCH($W15,$AH$40:$AH$72,0)),$AH$40:$AL$72,COLUMNS($AH$40:AJ$40),)*$U$33</f>
        <v>143.80035095448287</v>
      </c>
      <c r="Z15" s="101">
        <f>VLOOKUP(INDEX($AG$40:$AG$72,MATCH($W15,$AH$40:$AH$72,0)),$AH$40:$AL$72,COLUMNS($AH$40:AK$40),)*$U$33</f>
        <v>221.91707616881627</v>
      </c>
      <c r="AA15" s="101">
        <f>VLOOKUP(INDEX($AG$40:$AG$72,MATCH($W15,$AH$40:$AH$72,0)),$AH$40:$AL$72,COLUMNS($AH$40:AL$40),)*$U$33</f>
        <v>415.92545406290532</v>
      </c>
      <c r="AH15" s="92" t="s">
        <v>871</v>
      </c>
      <c r="AI15" s="93">
        <f>Sheet2!K14</f>
        <v>19260.52246213091</v>
      </c>
      <c r="AJ15" s="93">
        <f>Sheet2!L14</f>
        <v>79184.186556015702</v>
      </c>
      <c r="AK15" s="93">
        <f>Sheet2!M14</f>
        <v>174034.76602798048</v>
      </c>
      <c r="AL15" s="93">
        <f>Sheet2!N14</f>
        <v>252237.9342586172</v>
      </c>
      <c r="AN15" s="93">
        <f t="shared" si="8"/>
        <v>524717.40930474433</v>
      </c>
      <c r="AO15" s="93"/>
      <c r="AP15" s="92" t="s">
        <v>871</v>
      </c>
      <c r="AQ15" s="109">
        <f t="shared" si="9"/>
        <v>1.1780240711280194E-3</v>
      </c>
      <c r="AR15" s="109">
        <f t="shared" si="10"/>
        <v>4.8431125375276024E-3</v>
      </c>
      <c r="AS15" s="109">
        <f t="shared" si="11"/>
        <v>1.0644422756297942E-2</v>
      </c>
      <c r="AT15" s="109">
        <f t="shared" si="12"/>
        <v>1.5427533639987423E-2</v>
      </c>
      <c r="AU15" s="93"/>
      <c r="AV15" s="93"/>
      <c r="AX15" s="92" t="s">
        <v>871</v>
      </c>
      <c r="AY15" s="93">
        <v>1160.23</v>
      </c>
      <c r="AZ15" s="93">
        <v>7912.6949999999997</v>
      </c>
      <c r="BA15" s="93">
        <v>16178.67</v>
      </c>
      <c r="BB15" s="93">
        <v>43948.29</v>
      </c>
      <c r="BD15" s="93">
        <f t="shared" si="13"/>
        <v>69199.885000000009</v>
      </c>
    </row>
    <row r="16" spans="1:56" x14ac:dyDescent="0.2">
      <c r="A16" s="92" t="s">
        <v>8</v>
      </c>
      <c r="B16" s="92" t="s">
        <v>561</v>
      </c>
      <c r="C16" s="100">
        <f t="shared" si="0"/>
        <v>266.12419379691306</v>
      </c>
      <c r="D16" s="100">
        <f t="shared" si="1"/>
        <v>322.8722374847265</v>
      </c>
      <c r="E16" s="100">
        <f t="shared" si="2"/>
        <v>337.46611732413999</v>
      </c>
      <c r="F16" s="100">
        <f t="shared" si="3"/>
        <v>751.06279325885839</v>
      </c>
      <c r="J16" s="92" t="s">
        <v>863</v>
      </c>
      <c r="K16" s="92" t="s">
        <v>402</v>
      </c>
      <c r="L16" s="99">
        <v>0.50321903331574003</v>
      </c>
      <c r="M16" s="99">
        <v>1.5141622638574901</v>
      </c>
      <c r="N16" s="99">
        <v>0.60691890740714505</v>
      </c>
      <c r="O16" s="99">
        <v>0.65265771594029898</v>
      </c>
      <c r="Q16" s="92" t="s">
        <v>14</v>
      </c>
      <c r="R16" s="99">
        <f t="shared" si="4"/>
        <v>1.415918721028256</v>
      </c>
      <c r="S16" s="99">
        <f t="shared" si="5"/>
        <v>8.043998210052127</v>
      </c>
      <c r="T16" s="99">
        <f t="shared" si="6"/>
        <v>15.76639455121768</v>
      </c>
      <c r="U16" s="99">
        <f t="shared" si="7"/>
        <v>13.27038940757226</v>
      </c>
      <c r="W16" s="92" t="s">
        <v>14</v>
      </c>
      <c r="X16" s="101">
        <f>VLOOKUP(INDEX($AG$40:$AG$72,MATCH($W16,$AH$40:$AH$72,0)),$AH$40:$AL$72,COLUMNS($AH$40:AI$40),)*$U$33</f>
        <v>109.01353279795978</v>
      </c>
      <c r="Y16" s="101">
        <f>VLOOKUP(INDEX($AG$40:$AG$72,MATCH($W16,$AH$40:$AH$72,0)),$AH$40:$AL$72,COLUMNS($AH$40:AJ$40),)*$U$33</f>
        <v>136.9865069531005</v>
      </c>
      <c r="Z16" s="101">
        <f>VLOOKUP(INDEX($AG$40:$AG$72,MATCH($W16,$AH$40:$AH$72,0)),$AH$40:$AL$72,COLUMNS($AH$40:AK$40),)*$U$33</f>
        <v>145.64514510247747</v>
      </c>
      <c r="AA16" s="101">
        <f>VLOOKUP(INDEX($AG$40:$AG$72,MATCH($W16,$AH$40:$AH$72,0)),$AH$40:$AL$72,COLUMNS($AH$40:AL$40),)*$U$33</f>
        <v>279.75463529241932</v>
      </c>
      <c r="AH16" s="92" t="s">
        <v>14</v>
      </c>
      <c r="AI16" s="93">
        <f>Sheet2!K15</f>
        <v>8600.5806082450108</v>
      </c>
      <c r="AJ16" s="93">
        <f>Sheet2!L15</f>
        <v>23970.136695201374</v>
      </c>
      <c r="AK16" s="93">
        <f>Sheet2!M15</f>
        <v>38050.136590958529</v>
      </c>
      <c r="AL16" s="93">
        <f>Sheet2!N15</f>
        <v>27084.396315446142</v>
      </c>
      <c r="AN16" s="93">
        <f t="shared" si="8"/>
        <v>97705.250209851059</v>
      </c>
      <c r="AO16" s="93"/>
      <c r="AP16" s="92" t="s">
        <v>14</v>
      </c>
      <c r="AQ16" s="109">
        <f t="shared" si="9"/>
        <v>5.2603406798075794E-4</v>
      </c>
      <c r="AR16" s="109">
        <f t="shared" si="10"/>
        <v>1.4660764302056309E-3</v>
      </c>
      <c r="AS16" s="109">
        <f t="shared" si="11"/>
        <v>2.3272461534721545E-3</v>
      </c>
      <c r="AT16" s="109">
        <f t="shared" si="12"/>
        <v>1.6565527167966881E-3</v>
      </c>
      <c r="AU16" s="93"/>
      <c r="AV16" s="93"/>
      <c r="AX16" s="92" t="s">
        <v>14</v>
      </c>
      <c r="AY16" s="93">
        <v>392.75729999999999</v>
      </c>
      <c r="AZ16" s="93">
        <v>1375.5119999999999</v>
      </c>
      <c r="BA16" s="93">
        <v>2321.498</v>
      </c>
      <c r="BB16" s="93">
        <v>3174.0410000000002</v>
      </c>
      <c r="BD16" s="93">
        <f t="shared" si="13"/>
        <v>7263.8083000000006</v>
      </c>
    </row>
    <row r="17" spans="1:56" x14ac:dyDescent="0.2">
      <c r="A17" s="92" t="s">
        <v>585</v>
      </c>
      <c r="B17" s="92" t="s">
        <v>561</v>
      </c>
      <c r="C17" s="100">
        <f t="shared" si="0"/>
        <v>266.12419379691306</v>
      </c>
      <c r="D17" s="100">
        <f t="shared" si="1"/>
        <v>322.8722374847265</v>
      </c>
      <c r="E17" s="100">
        <f t="shared" si="2"/>
        <v>337.46611732413999</v>
      </c>
      <c r="F17" s="100">
        <f t="shared" si="3"/>
        <v>751.06279325885839</v>
      </c>
      <c r="J17" s="92" t="s">
        <v>864</v>
      </c>
      <c r="K17" s="92" t="s">
        <v>403</v>
      </c>
      <c r="L17" s="99"/>
      <c r="M17" s="99">
        <v>1.7201748865439399</v>
      </c>
      <c r="N17" s="99">
        <v>5.4498796842419102E-2</v>
      </c>
      <c r="O17" s="99"/>
      <c r="Q17" s="92" t="s">
        <v>872</v>
      </c>
      <c r="R17" s="99">
        <f t="shared" si="4"/>
        <v>3.6205837439446018</v>
      </c>
      <c r="S17" s="99">
        <f t="shared" si="5"/>
        <v>18.284399627332348</v>
      </c>
      <c r="T17" s="99">
        <f t="shared" si="6"/>
        <v>20.917283342509769</v>
      </c>
      <c r="U17" s="99">
        <f t="shared" si="7"/>
        <v>13.389839614746279</v>
      </c>
      <c r="W17" s="92" t="s">
        <v>872</v>
      </c>
      <c r="X17" s="101">
        <f>VLOOKUP(INDEX($AG$40:$AG$72,MATCH($W17,$AH$40:$AH$72,0)),$AH$40:$AL$72,COLUMNS($AH$40:AI$40),)*$U$33</f>
        <v>57.637231749856184</v>
      </c>
      <c r="Y17" s="101">
        <f>VLOOKUP(INDEX($AG$40:$AG$72,MATCH($W17,$AH$40:$AH$72,0)),$AH$40:$AL$72,COLUMNS($AH$40:AJ$40),)*$U$33</f>
        <v>91.837988915155634</v>
      </c>
      <c r="Z17" s="101">
        <f>VLOOKUP(INDEX($AG$40:$AG$72,MATCH($W17,$AH$40:$AH$72,0)),$AH$40:$AL$72,COLUMNS($AH$40:AK$40),)*$U$33</f>
        <v>126.5713249427329</v>
      </c>
      <c r="AA17" s="101">
        <f>VLOOKUP(INDEX($AG$40:$AG$72,MATCH($W17,$AH$40:$AH$72,0)),$AH$40:$AL$72,COLUMNS($AH$40:AL$40),)*$U$33</f>
        <v>339.73319079310915</v>
      </c>
      <c r="AH17" s="92" t="s">
        <v>872</v>
      </c>
      <c r="AI17" s="93">
        <f>Sheet2!K16</f>
        <v>33363.191789491284</v>
      </c>
      <c r="AJ17" s="93">
        <f>Sheet2!L16</f>
        <v>91903.967465576279</v>
      </c>
      <c r="AK17" s="93">
        <f>Sheet2!M16</f>
        <v>117134.17416389157</v>
      </c>
      <c r="AL17" s="93">
        <f>Sheet2!N16</f>
        <v>43615.08387451934</v>
      </c>
      <c r="AN17" s="93">
        <f t="shared" si="8"/>
        <v>286016.41729347844</v>
      </c>
      <c r="AO17" s="93"/>
      <c r="AP17" s="92" t="s">
        <v>872</v>
      </c>
      <c r="AQ17" s="109">
        <f t="shared" si="9"/>
        <v>2.0405803162897767E-3</v>
      </c>
      <c r="AR17" s="109">
        <f t="shared" si="10"/>
        <v>5.6210876999562547E-3</v>
      </c>
      <c r="AS17" s="109">
        <f t="shared" si="11"/>
        <v>7.1642333165192699E-3</v>
      </c>
      <c r="AT17" s="109">
        <f t="shared" si="12"/>
        <v>2.6676129253228402E-3</v>
      </c>
      <c r="AU17" s="93"/>
      <c r="AV17" s="93"/>
      <c r="AX17" s="92" t="s">
        <v>872</v>
      </c>
      <c r="AY17" s="93">
        <v>805.5394</v>
      </c>
      <c r="AZ17" s="93">
        <v>3535.6779999999999</v>
      </c>
      <c r="BA17" s="93">
        <v>6210.6210000000001</v>
      </c>
      <c r="BB17" s="93">
        <v>6207.1289999999999</v>
      </c>
      <c r="BD17" s="93">
        <f t="shared" si="13"/>
        <v>16758.967400000001</v>
      </c>
    </row>
    <row r="18" spans="1:56" x14ac:dyDescent="0.2">
      <c r="A18" s="92" t="s">
        <v>327</v>
      </c>
      <c r="B18" s="92" t="s">
        <v>561</v>
      </c>
      <c r="C18" s="100">
        <f t="shared" si="0"/>
        <v>266.12419379691306</v>
      </c>
      <c r="D18" s="100">
        <f t="shared" si="1"/>
        <v>322.8722374847265</v>
      </c>
      <c r="E18" s="100">
        <f t="shared" si="2"/>
        <v>337.46611732413999</v>
      </c>
      <c r="F18" s="100">
        <f t="shared" si="3"/>
        <v>751.06279325885839</v>
      </c>
      <c r="J18" s="92" t="s">
        <v>561</v>
      </c>
      <c r="K18" s="92" t="s">
        <v>8</v>
      </c>
      <c r="L18" s="99">
        <v>0.51644432378857097</v>
      </c>
      <c r="M18" s="99">
        <v>6.1129994059446799</v>
      </c>
      <c r="N18" s="99">
        <v>7.7385475119623797</v>
      </c>
      <c r="O18" s="99">
        <v>9.5447582769471797</v>
      </c>
      <c r="Q18" s="92" t="s">
        <v>561</v>
      </c>
      <c r="R18" s="99">
        <f t="shared" si="4"/>
        <v>15.749043919969157</v>
      </c>
      <c r="S18" s="99">
        <f t="shared" si="5"/>
        <v>44.127493413734683</v>
      </c>
      <c r="T18" s="99">
        <f t="shared" si="6"/>
        <v>55.355674034106478</v>
      </c>
      <c r="U18" s="99">
        <f t="shared" si="7"/>
        <v>56.637083216743804</v>
      </c>
      <c r="W18" s="92" t="s">
        <v>561</v>
      </c>
      <c r="X18" s="101">
        <f>VLOOKUP(INDEX($AG$40:$AG$72,MATCH($W18,$AH$40:$AH$72,0)),$AH$40:$AL$72,COLUMNS($AH$40:AI$40),)*$U$33</f>
        <v>179.00057323281885</v>
      </c>
      <c r="Y18" s="101">
        <f>VLOOKUP(INDEX($AG$40:$AG$72,MATCH($W18,$AH$40:$AH$72,0)),$AH$40:$AL$72,COLUMNS($AH$40:AJ$40),)*$U$33</f>
        <v>217.17046754055497</v>
      </c>
      <c r="Z18" s="101">
        <f>VLOOKUP(INDEX($AG$40:$AG$72,MATCH($W18,$AH$40:$AH$72,0)),$AH$40:$AL$72,COLUMNS($AH$40:AK$40),)*$U$33</f>
        <v>226.98660946915925</v>
      </c>
      <c r="AA18" s="101">
        <f>VLOOKUP(INDEX($AG$40:$AG$72,MATCH($W18,$AH$40:$AH$72,0)),$AH$40:$AL$72,COLUMNS($AH$40:AL$40),)*$U$33</f>
        <v>505.18018902773366</v>
      </c>
      <c r="AH18" s="92" t="s">
        <v>561</v>
      </c>
      <c r="AI18" s="93">
        <f>Sheet2!K17</f>
        <v>67533.298546048711</v>
      </c>
      <c r="AJ18" s="93">
        <f>Sheet2!L17</f>
        <v>128015.60751344165</v>
      </c>
      <c r="AK18" s="93">
        <f>Sheet2!M17</f>
        <v>171805.94149035489</v>
      </c>
      <c r="AL18" s="93">
        <f>Sheet2!N17</f>
        <v>67938.672578717335</v>
      </c>
      <c r="AN18" s="93">
        <f t="shared" si="8"/>
        <v>435293.52012856258</v>
      </c>
      <c r="AO18" s="93"/>
      <c r="AP18" s="92" t="s">
        <v>561</v>
      </c>
      <c r="AQ18" s="109">
        <f t="shared" si="9"/>
        <v>4.130513668377328E-3</v>
      </c>
      <c r="AR18" s="109">
        <f t="shared" si="10"/>
        <v>7.8297703204789747E-3</v>
      </c>
      <c r="AS18" s="109">
        <f t="shared" si="11"/>
        <v>1.050810200171789E-2</v>
      </c>
      <c r="AT18" s="109">
        <f t="shared" si="12"/>
        <v>4.1553074074481547E-3</v>
      </c>
      <c r="AU18" s="93"/>
      <c r="AV18" s="93"/>
      <c r="AX18" s="92" t="s">
        <v>561</v>
      </c>
      <c r="AY18" s="93">
        <v>5063.9390000000003</v>
      </c>
      <c r="AZ18" s="93">
        <v>11646.08</v>
      </c>
      <c r="BA18" s="93">
        <v>16336.33</v>
      </c>
      <c r="BB18" s="93">
        <v>14377.37</v>
      </c>
      <c r="BD18" s="93">
        <f t="shared" si="13"/>
        <v>47423.719000000005</v>
      </c>
    </row>
    <row r="19" spans="1:56" x14ac:dyDescent="0.2">
      <c r="A19" s="92" t="s">
        <v>408</v>
      </c>
      <c r="B19" s="92" t="s">
        <v>561</v>
      </c>
      <c r="C19" s="100">
        <f t="shared" si="0"/>
        <v>266.12419379691306</v>
      </c>
      <c r="D19" s="100">
        <f t="shared" si="1"/>
        <v>322.8722374847265</v>
      </c>
      <c r="E19" s="100">
        <f t="shared" si="2"/>
        <v>337.46611732413999</v>
      </c>
      <c r="F19" s="100">
        <f t="shared" si="3"/>
        <v>751.06279325885839</v>
      </c>
      <c r="J19" s="92" t="s">
        <v>561</v>
      </c>
      <c r="K19" s="92" t="s">
        <v>585</v>
      </c>
      <c r="L19" s="99">
        <v>2.8216886201261602</v>
      </c>
      <c r="M19" s="99">
        <v>13.640139237837101</v>
      </c>
      <c r="N19" s="99">
        <v>17.1281877206013</v>
      </c>
      <c r="O19" s="99">
        <v>14.5044341698125</v>
      </c>
      <c r="Q19" s="92" t="s">
        <v>873</v>
      </c>
      <c r="R19" s="99">
        <f t="shared" si="4"/>
        <v>1.07525199482625</v>
      </c>
      <c r="S19" s="99">
        <f t="shared" si="5"/>
        <v>2.8551898993196798</v>
      </c>
      <c r="T19" s="99">
        <f t="shared" si="6"/>
        <v>5.3051429420769498</v>
      </c>
      <c r="U19" s="99">
        <f t="shared" si="7"/>
        <v>2.0685048064951199</v>
      </c>
      <c r="W19" s="92" t="s">
        <v>873</v>
      </c>
      <c r="X19" s="101">
        <f>VLOOKUP(INDEX($AG$40:$AG$72,MATCH($W19,$AH$40:$AH$72,0)),$AH$40:$AL$72,COLUMNS($AH$40:AI$40),)*$U$33</f>
        <v>45.59880896777004</v>
      </c>
      <c r="Y19" s="101">
        <f>VLOOKUP(INDEX($AG$40:$AG$72,MATCH($W19,$AH$40:$AH$72,0)),$AH$40:$AL$72,COLUMNS($AH$40:AJ$40),)*$U$33</f>
        <v>57.792847312204081</v>
      </c>
      <c r="Z19" s="101">
        <f>VLOOKUP(INDEX($AG$40:$AG$72,MATCH($W19,$AH$40:$AH$72,0)),$AH$40:$AL$72,COLUMNS($AH$40:AK$40),)*$U$33</f>
        <v>165.65412084428368</v>
      </c>
      <c r="AA19" s="101">
        <f>VLOOKUP(INDEX($AG$40:$AG$72,MATCH($W19,$AH$40:$AH$72,0)),$AH$40:$AL$72,COLUMNS($AH$40:AL$40),)*$U$33</f>
        <v>190.29782572510291</v>
      </c>
      <c r="AH19" s="92" t="s">
        <v>873</v>
      </c>
      <c r="AI19" s="93">
        <f>Sheet2!K18</f>
        <v>38621.512447367029</v>
      </c>
      <c r="AJ19" s="93">
        <f>Sheet2!L18</f>
        <v>47454.531710050418</v>
      </c>
      <c r="AK19" s="93">
        <f>Sheet2!M18</f>
        <v>35902.911389103785</v>
      </c>
      <c r="AL19" s="93">
        <f>Sheet2!N18</f>
        <v>11668.651925223277</v>
      </c>
      <c r="AN19" s="93">
        <f t="shared" si="8"/>
        <v>133647.6074717445</v>
      </c>
      <c r="AO19" s="93"/>
      <c r="AP19" s="92" t="s">
        <v>873</v>
      </c>
      <c r="AQ19" s="109">
        <f t="shared" si="9"/>
        <v>2.3621929994797849E-3</v>
      </c>
      <c r="AR19" s="109">
        <f t="shared" si="10"/>
        <v>2.9024436252163039E-3</v>
      </c>
      <c r="AS19" s="109">
        <f t="shared" si="11"/>
        <v>2.1959162282901685E-3</v>
      </c>
      <c r="AT19" s="109">
        <f t="shared" si="12"/>
        <v>7.136853567993258E-4</v>
      </c>
      <c r="AU19" s="93"/>
      <c r="AV19" s="93"/>
      <c r="AX19" s="92" t="s">
        <v>873</v>
      </c>
      <c r="AY19" s="93">
        <v>737.73239999999998</v>
      </c>
      <c r="AZ19" s="93">
        <v>1148.8620000000001</v>
      </c>
      <c r="BA19" s="93">
        <v>2491.4259999999999</v>
      </c>
      <c r="BB19" s="93">
        <v>930.18769999999995</v>
      </c>
      <c r="BD19" s="93">
        <f t="shared" si="13"/>
        <v>5308.2080999999998</v>
      </c>
    </row>
    <row r="20" spans="1:56" x14ac:dyDescent="0.2">
      <c r="A20" s="92" t="s">
        <v>586</v>
      </c>
      <c r="B20" s="92" t="s">
        <v>561</v>
      </c>
      <c r="C20" s="100">
        <f t="shared" si="0"/>
        <v>266.12419379691306</v>
      </c>
      <c r="D20" s="100">
        <f t="shared" si="1"/>
        <v>322.8722374847265</v>
      </c>
      <c r="E20" s="100">
        <f t="shared" si="2"/>
        <v>337.46611732413999</v>
      </c>
      <c r="F20" s="100">
        <f t="shared" si="3"/>
        <v>751.06279325885839</v>
      </c>
      <c r="J20" s="92" t="s">
        <v>561</v>
      </c>
      <c r="K20" s="92" t="s">
        <v>408</v>
      </c>
      <c r="L20" s="99">
        <v>0.29110384449490601</v>
      </c>
      <c r="M20" s="99">
        <v>0.212277532040137</v>
      </c>
      <c r="N20" s="99">
        <v>0.322719319156894</v>
      </c>
      <c r="O20" s="99">
        <v>0.78234324221971996</v>
      </c>
      <c r="Q20" s="92" t="s">
        <v>16</v>
      </c>
      <c r="R20" s="99">
        <f t="shared" si="4"/>
        <v>0.94400308605329908</v>
      </c>
      <c r="S20" s="99">
        <f t="shared" si="5"/>
        <v>6.0967101764256704</v>
      </c>
      <c r="T20" s="99">
        <f t="shared" si="6"/>
        <v>2.7479360917701099</v>
      </c>
      <c r="U20" s="99">
        <f t="shared" si="7"/>
        <v>1.4862853358986501</v>
      </c>
      <c r="W20" s="92" t="s">
        <v>16</v>
      </c>
      <c r="X20" s="101">
        <f>VLOOKUP(INDEX($AG$40:$AG$72,MATCH($W20,$AH$40:$AH$72,0)),$AH$40:$AL$72,COLUMNS($AH$40:AI$40),)*$U$33</f>
        <v>25.640860719439118</v>
      </c>
      <c r="Y20" s="101">
        <f>VLOOKUP(INDEX($AG$40:$AG$72,MATCH($W20,$AH$40:$AH$72,0)),$AH$40:$AL$72,COLUMNS($AH$40:AJ$40),)*$U$33</f>
        <v>52.262778617698807</v>
      </c>
      <c r="Z20" s="101">
        <f>VLOOKUP(INDEX($AG$40:$AG$72,MATCH($W20,$AH$40:$AH$72,0)),$AH$40:$AL$72,COLUMNS($AH$40:AK$40),)*$U$33</f>
        <v>49.378254261884308</v>
      </c>
      <c r="AA20" s="101">
        <f>VLOOKUP(INDEX($AG$40:$AG$72,MATCH($W20,$AH$40:$AH$72,0)),$AH$40:$AL$72,COLUMNS($AH$40:AL$40),)*$U$33</f>
        <v>987.76227313412289</v>
      </c>
      <c r="AH20" s="92" t="s">
        <v>16</v>
      </c>
      <c r="AI20" s="93">
        <f>Sheet2!K19</f>
        <v>20456.958786744552</v>
      </c>
      <c r="AJ20" s="93">
        <f>Sheet2!L19</f>
        <v>40523.759135896558</v>
      </c>
      <c r="AK20" s="93">
        <f>Sheet2!M19</f>
        <v>33820.806385854426</v>
      </c>
      <c r="AL20" s="93">
        <f>Sheet2!N19</f>
        <v>14335.766297845312</v>
      </c>
      <c r="AN20" s="93">
        <f t="shared" si="8"/>
        <v>109137.29060634086</v>
      </c>
      <c r="AO20" s="93"/>
      <c r="AP20" s="92" t="s">
        <v>16</v>
      </c>
      <c r="AQ20" s="109">
        <f t="shared" si="9"/>
        <v>1.2512012548071207E-3</v>
      </c>
      <c r="AR20" s="109">
        <f t="shared" si="10"/>
        <v>2.4785393962463982E-3</v>
      </c>
      <c r="AS20" s="109">
        <f t="shared" si="11"/>
        <v>2.0685692252550049E-3</v>
      </c>
      <c r="AT20" s="109">
        <f t="shared" si="12"/>
        <v>8.7681306725358589E-4</v>
      </c>
      <c r="AU20" s="93"/>
      <c r="AV20" s="93"/>
      <c r="AX20" s="92" t="s">
        <v>16</v>
      </c>
      <c r="AY20" s="93">
        <v>219.7302</v>
      </c>
      <c r="AZ20" s="93">
        <v>887.1934</v>
      </c>
      <c r="BA20" s="93">
        <v>699.57740000000001</v>
      </c>
      <c r="BB20" s="93">
        <v>5931.84</v>
      </c>
      <c r="BD20" s="93">
        <f t="shared" si="13"/>
        <v>7738.3410000000003</v>
      </c>
    </row>
    <row r="21" spans="1:56" x14ac:dyDescent="0.2">
      <c r="A21" s="92" t="s">
        <v>561</v>
      </c>
      <c r="B21" s="92" t="s">
        <v>561</v>
      </c>
      <c r="C21" s="100">
        <f t="shared" si="0"/>
        <v>266.12419379691306</v>
      </c>
      <c r="D21" s="100">
        <f t="shared" si="1"/>
        <v>322.8722374847265</v>
      </c>
      <c r="E21" s="100">
        <f t="shared" si="2"/>
        <v>337.46611732413999</v>
      </c>
      <c r="F21" s="100">
        <f t="shared" si="3"/>
        <v>751.06279325885839</v>
      </c>
      <c r="J21" s="92" t="s">
        <v>561</v>
      </c>
      <c r="K21" s="92" t="s">
        <v>586</v>
      </c>
      <c r="L21" s="99">
        <v>8.1522646247130801</v>
      </c>
      <c r="M21" s="99">
        <v>21.268882429444901</v>
      </c>
      <c r="N21" s="99">
        <v>25.7677800912568</v>
      </c>
      <c r="O21" s="99">
        <v>21.142754414068101</v>
      </c>
      <c r="Q21" s="92" t="s">
        <v>368</v>
      </c>
      <c r="R21" s="99">
        <f t="shared" si="4"/>
        <v>32.766823461297697</v>
      </c>
      <c r="S21" s="99">
        <f t="shared" si="5"/>
        <v>71.593460210767901</v>
      </c>
      <c r="T21" s="99">
        <f t="shared" si="6"/>
        <v>45.106683841252298</v>
      </c>
      <c r="U21" s="99">
        <f t="shared" si="7"/>
        <v>60.643426821763001</v>
      </c>
      <c r="W21" s="92" t="s">
        <v>368</v>
      </c>
      <c r="X21" s="101">
        <f>VLOOKUP(INDEX($AG$40:$AG$72,MATCH($W21,$AH$40:$AH$72,0)),$AH$40:$AL$72,COLUMNS($AH$40:AI$40),)*$U$33</f>
        <v>50.832759083104726</v>
      </c>
      <c r="Y21" s="101">
        <f>VLOOKUP(INDEX($AG$40:$AG$72,MATCH($W21,$AH$40:$AH$72,0)),$AH$40:$AL$72,COLUMNS($AH$40:AJ$40),)*$U$33</f>
        <v>89.730414752930486</v>
      </c>
      <c r="Z21" s="101">
        <f>VLOOKUP(INDEX($AG$40:$AG$72,MATCH($W21,$AH$40:$AH$72,0)),$AH$40:$AL$72,COLUMNS($AH$40:AK$40),)*$U$33</f>
        <v>125.15502598801949</v>
      </c>
      <c r="AA21" s="101">
        <f>VLOOKUP(INDEX($AG$40:$AG$72,MATCH($W21,$AH$40:$AH$72,0)),$AH$40:$AL$72,COLUMNS($AH$40:AL$40),)*$U$33</f>
        <v>361.98721464408482</v>
      </c>
      <c r="AH21" s="92" t="s">
        <v>368</v>
      </c>
      <c r="AI21" s="93">
        <f>Sheet2!K20</f>
        <v>698891.88698660536</v>
      </c>
      <c r="AJ21" s="93">
        <f>Sheet2!L20</f>
        <v>1133125.4333362051</v>
      </c>
      <c r="AK21" s="93">
        <f>Sheet2!M20</f>
        <v>1006789.2750015365</v>
      </c>
      <c r="AL21" s="93">
        <f>Sheet2!N20</f>
        <v>1327801.1681039436</v>
      </c>
      <c r="AN21" s="93">
        <f t="shared" si="8"/>
        <v>4166607.7634282904</v>
      </c>
      <c r="AO21" s="93"/>
      <c r="AP21" s="92" t="s">
        <v>368</v>
      </c>
      <c r="AQ21" s="109">
        <f t="shared" si="9"/>
        <v>4.2746060892432124E-2</v>
      </c>
      <c r="AR21" s="109">
        <f t="shared" si="10"/>
        <v>6.9304923513987329E-2</v>
      </c>
      <c r="AS21" s="109">
        <f t="shared" si="11"/>
        <v>6.157787271021517E-2</v>
      </c>
      <c r="AT21" s="109">
        <f t="shared" si="12"/>
        <v>8.1211802056448082E-2</v>
      </c>
      <c r="AU21" s="93"/>
      <c r="AV21" s="93"/>
      <c r="AX21" s="92" t="s">
        <v>368</v>
      </c>
      <c r="AY21" s="93">
        <v>14882.29</v>
      </c>
      <c r="AZ21" s="93">
        <v>42592.56</v>
      </c>
      <c r="BA21" s="93">
        <v>52784.08</v>
      </c>
      <c r="BB21" s="93">
        <v>201345.7</v>
      </c>
      <c r="BD21" s="93">
        <f t="shared" si="13"/>
        <v>311604.63</v>
      </c>
    </row>
    <row r="22" spans="1:56" x14ac:dyDescent="0.2">
      <c r="A22" s="92" t="s">
        <v>732</v>
      </c>
      <c r="B22" s="92" t="s">
        <v>877</v>
      </c>
      <c r="C22" s="100">
        <f t="shared" si="0"/>
        <v>17.677570238879895</v>
      </c>
      <c r="D22" s="100">
        <f t="shared" si="1"/>
        <v>22.050954658103137</v>
      </c>
      <c r="E22" s="100">
        <f t="shared" si="2"/>
        <v>37.889690674400953</v>
      </c>
      <c r="F22" s="100">
        <f t="shared" si="3"/>
        <v>61.181464946621247</v>
      </c>
      <c r="J22" s="92" t="s">
        <v>561</v>
      </c>
      <c r="K22" s="92" t="s">
        <v>561</v>
      </c>
      <c r="L22" s="99">
        <v>3.9675425068464398</v>
      </c>
      <c r="M22" s="99">
        <v>2.8931948084678698</v>
      </c>
      <c r="N22" s="99">
        <v>4.3984393911291102</v>
      </c>
      <c r="O22" s="99">
        <v>10.662793113696299</v>
      </c>
      <c r="Q22" s="92" t="s">
        <v>874</v>
      </c>
      <c r="R22" s="99">
        <f t="shared" si="4"/>
        <v>0.26696336673947002</v>
      </c>
      <c r="S22" s="99">
        <f t="shared" si="5"/>
        <v>0.69469695539214604</v>
      </c>
      <c r="T22" s="99">
        <f t="shared" si="6"/>
        <v>1.6419857121010799</v>
      </c>
      <c r="U22" s="99">
        <f t="shared" si="7"/>
        <v>3.0790238115369601</v>
      </c>
      <c r="W22" s="92" t="s">
        <v>874</v>
      </c>
      <c r="X22" s="101">
        <f>VLOOKUP(INDEX($AG$40:$AG$72,MATCH($W22,$AH$40:$AH$72,0)),$AH$40:$AL$72,COLUMNS($AH$40:AI$40),)*$U$33</f>
        <v>38.26264895689814</v>
      </c>
      <c r="Y22" s="101">
        <f>VLOOKUP(INDEX($AG$40:$AG$72,MATCH($W22,$AH$40:$AH$72,0)),$AH$40:$AL$72,COLUMNS($AH$40:AJ$40),)*$U$33</f>
        <v>45.314563085338079</v>
      </c>
      <c r="Z22" s="101">
        <f>VLOOKUP(INDEX($AG$40:$AG$72,MATCH($W22,$AH$40:$AH$72,0)),$AH$40:$AL$72,COLUMNS($AH$40:AK$40),)*$U$33</f>
        <v>119.53835883499805</v>
      </c>
      <c r="AA22" s="101">
        <f>VLOOKUP(INDEX($AG$40:$AG$72,MATCH($W22,$AH$40:$AH$72,0)),$AH$40:$AL$72,COLUMNS($AH$40:AL$40),)*$U$33</f>
        <v>183.93480819495028</v>
      </c>
      <c r="AH22" s="92" t="s">
        <v>874</v>
      </c>
      <c r="AI22" s="93">
        <f>Sheet2!K21</f>
        <v>4811.7859452961884</v>
      </c>
      <c r="AJ22" s="93">
        <f>Sheet2!L21</f>
        <v>14483.165384269581</v>
      </c>
      <c r="AK22" s="93">
        <f>Sheet2!M21</f>
        <v>17744.855944940868</v>
      </c>
      <c r="AL22" s="93">
        <f>Sheet2!N21</f>
        <v>4953.2973503040712</v>
      </c>
      <c r="AN22" s="93">
        <f t="shared" si="8"/>
        <v>41993.104624810709</v>
      </c>
      <c r="AO22" s="93"/>
      <c r="AP22" s="92" t="s">
        <v>874</v>
      </c>
      <c r="AQ22" s="109">
        <f t="shared" si="9"/>
        <v>2.9430144897779018E-4</v>
      </c>
      <c r="AR22" s="109">
        <f t="shared" si="10"/>
        <v>8.858283819840907E-4</v>
      </c>
      <c r="AS22" s="109">
        <f t="shared" si="11"/>
        <v>1.0853219315799785E-3</v>
      </c>
      <c r="AT22" s="109">
        <f t="shared" si="12"/>
        <v>3.0295665767039948E-4</v>
      </c>
      <c r="AU22" s="93"/>
      <c r="AV22" s="93"/>
      <c r="AX22" s="92" t="s">
        <v>874</v>
      </c>
      <c r="AY22" s="93">
        <v>220.7364</v>
      </c>
      <c r="AZ22" s="93">
        <v>347.7552</v>
      </c>
      <c r="BA22" s="93">
        <v>470.23360000000002</v>
      </c>
      <c r="BB22" s="93">
        <v>1021.17</v>
      </c>
      <c r="BD22" s="93">
        <f t="shared" si="13"/>
        <v>2059.8951999999999</v>
      </c>
    </row>
    <row r="23" spans="1:56" x14ac:dyDescent="0.2">
      <c r="A23" s="92" t="s">
        <v>733</v>
      </c>
      <c r="B23" s="92" t="s">
        <v>878</v>
      </c>
      <c r="C23" s="100">
        <f t="shared" si="0"/>
        <v>132.23645383427672</v>
      </c>
      <c r="D23" s="100">
        <f t="shared" si="1"/>
        <v>209.9900200307319</v>
      </c>
      <c r="E23" s="100">
        <f t="shared" si="2"/>
        <v>316.73890579116073</v>
      </c>
      <c r="F23" s="100">
        <f t="shared" si="3"/>
        <v>371.07063664899454</v>
      </c>
      <c r="J23" s="92" t="s">
        <v>877</v>
      </c>
      <c r="K23" s="92" t="s">
        <v>732</v>
      </c>
      <c r="L23" s="99">
        <v>0.21760575711973701</v>
      </c>
      <c r="M23" s="99">
        <v>0.567734876826684</v>
      </c>
      <c r="N23" s="99">
        <v>1.3514112397545699</v>
      </c>
      <c r="O23" s="99">
        <v>2.5598188203333301</v>
      </c>
      <c r="Q23" s="92" t="s">
        <v>12</v>
      </c>
      <c r="R23" s="99">
        <f t="shared" si="4"/>
        <v>0.28273611918177499</v>
      </c>
      <c r="S23" s="99">
        <f t="shared" si="5"/>
        <v>1.1707787626042188</v>
      </c>
      <c r="T23" s="99">
        <f t="shared" si="6"/>
        <v>2.3218120367944155</v>
      </c>
      <c r="U23" s="99">
        <f t="shared" si="7"/>
        <v>5.8795068891623261</v>
      </c>
      <c r="W23" s="92" t="s">
        <v>12</v>
      </c>
      <c r="X23" s="101">
        <f>VLOOKUP(INDEX($AG$40:$AG$72,MATCH($W23,$AH$40:$AH$72,0)),$AH$40:$AL$72,COLUMNS($AH$40:AI$40),)*$U$33</f>
        <v>54.408641115346775</v>
      </c>
      <c r="Y23" s="101">
        <f>VLOOKUP(INDEX($AG$40:$AG$72,MATCH($W23,$AH$40:$AH$72,0)),$AH$40:$AL$72,COLUMNS($AH$40:AJ$40),)*$U$33</f>
        <v>141.02921444128708</v>
      </c>
      <c r="Z23" s="101">
        <f>VLOOKUP(INDEX($AG$40:$AG$72,MATCH($W23,$AH$40:$AH$72,0)),$AH$40:$AL$72,COLUMNS($AH$40:AK$40),)*$U$33</f>
        <v>142.2878887532714</v>
      </c>
      <c r="AA23" s="101">
        <f>VLOOKUP(INDEX($AG$40:$AG$72,MATCH($W23,$AH$40:$AH$72,0)),$AH$40:$AL$72,COLUMNS($AH$40:AL$40),)*$U$33</f>
        <v>499.95290020501812</v>
      </c>
      <c r="AH23" s="92" t="s">
        <v>12</v>
      </c>
      <c r="AI23" s="93">
        <f>Sheet2!K22</f>
        <v>648.75984588119775</v>
      </c>
      <c r="AJ23" s="93">
        <f>Sheet2!L22</f>
        <v>9197.9493304917578</v>
      </c>
      <c r="AK23" s="93">
        <f>Sheet2!M22</f>
        <v>9061.4018408349293</v>
      </c>
      <c r="AL23" s="93">
        <f>Sheet2!N22</f>
        <v>22120.48096439115</v>
      </c>
      <c r="AN23" s="93">
        <f t="shared" si="8"/>
        <v>41028.591981599035</v>
      </c>
      <c r="AO23" s="93"/>
      <c r="AP23" s="92" t="s">
        <v>12</v>
      </c>
      <c r="AQ23" s="109">
        <f t="shared" si="9"/>
        <v>3.9679853769906556E-5</v>
      </c>
      <c r="AR23" s="109">
        <f t="shared" si="10"/>
        <v>5.6257070583828569E-4</v>
      </c>
      <c r="AS23" s="109">
        <f t="shared" si="11"/>
        <v>5.5421910322812201E-4</v>
      </c>
      <c r="AT23" s="109">
        <f t="shared" si="12"/>
        <v>1.3529466343510036E-3</v>
      </c>
      <c r="AU23" s="93"/>
      <c r="AV23" s="93"/>
      <c r="AX23" s="92" t="s">
        <v>12</v>
      </c>
      <c r="AY23" s="93">
        <v>1.0584</v>
      </c>
      <c r="AZ23" s="93">
        <v>892.15729999999996</v>
      </c>
      <c r="BA23" s="93">
        <v>400.87889999999999</v>
      </c>
      <c r="BB23" s="93">
        <v>1720.425</v>
      </c>
      <c r="BD23" s="93">
        <f t="shared" si="13"/>
        <v>3014.5195999999996</v>
      </c>
    </row>
    <row r="24" spans="1:56" x14ac:dyDescent="0.2">
      <c r="A24" s="92" t="s">
        <v>734</v>
      </c>
      <c r="B24" s="92" t="s">
        <v>878</v>
      </c>
      <c r="C24" s="100">
        <f t="shared" si="0"/>
        <v>132.23645383427672</v>
      </c>
      <c r="D24" s="100">
        <f t="shared" si="1"/>
        <v>209.9900200307319</v>
      </c>
      <c r="E24" s="100">
        <f t="shared" si="2"/>
        <v>316.73890579116073</v>
      </c>
      <c r="F24" s="100">
        <f t="shared" si="3"/>
        <v>371.07063664899454</v>
      </c>
      <c r="J24" s="92" t="s">
        <v>878</v>
      </c>
      <c r="K24" s="92" t="s">
        <v>733</v>
      </c>
      <c r="L24" s="99">
        <v>0.15343344469129799</v>
      </c>
      <c r="M24" s="99">
        <v>0.40101527732738601</v>
      </c>
      <c r="N24" s="99">
        <v>0.959145924555317</v>
      </c>
      <c r="O24" s="99">
        <v>1.8293682257820201</v>
      </c>
      <c r="Q24" s="92" t="s">
        <v>875</v>
      </c>
      <c r="R24" s="99">
        <f t="shared" si="4"/>
        <v>0.66987760093503201</v>
      </c>
      <c r="S24" s="99">
        <f t="shared" si="5"/>
        <v>3.2164786109877799</v>
      </c>
      <c r="T24" s="99">
        <f t="shared" si="6"/>
        <v>4.0889862126404903</v>
      </c>
      <c r="U24" s="99">
        <f t="shared" si="7"/>
        <v>13.7986617951235</v>
      </c>
      <c r="W24" s="92" t="s">
        <v>875</v>
      </c>
      <c r="X24" s="101">
        <f>VLOOKUP(INDEX($AG$40:$AG$72,MATCH($W24,$AH$40:$AH$72,0)),$AH$40:$AL$72,COLUMNS($AH$40:AI$40),)*$U$33</f>
        <v>38.26264895689814</v>
      </c>
      <c r="Y24" s="101">
        <f>VLOOKUP(INDEX($AG$40:$AG$72,MATCH($W24,$AH$40:$AH$72,0)),$AH$40:$AL$72,COLUMNS($AH$40:AJ$40),)*$U$33</f>
        <v>45.314563085338079</v>
      </c>
      <c r="Z24" s="101">
        <f>VLOOKUP(INDEX($AG$40:$AG$72,MATCH($W24,$AH$40:$AH$72,0)),$AH$40:$AL$72,COLUMNS($AH$40:AK$40),)*$U$33</f>
        <v>119.53835883499805</v>
      </c>
      <c r="AA24" s="101">
        <f>VLOOKUP(INDEX($AG$40:$AG$72,MATCH($W24,$AH$40:$AH$72,0)),$AH$40:$AL$72,COLUMNS($AH$40:AL$40),)*$U$33</f>
        <v>183.93480819495028</v>
      </c>
      <c r="AH24" s="92" t="s">
        <v>875</v>
      </c>
      <c r="AI24" s="93">
        <f>Sheet2!K23</f>
        <v>13484.616739650834</v>
      </c>
      <c r="AJ24" s="93">
        <f>Sheet2!L23</f>
        <v>16310.226009481847</v>
      </c>
      <c r="AK24" s="93">
        <f>Sheet2!M23</f>
        <v>21916.243719947212</v>
      </c>
      <c r="AL24" s="93">
        <f>Sheet2!N23</f>
        <v>21182.561104060154</v>
      </c>
      <c r="AN24" s="93">
        <f t="shared" si="8"/>
        <v>72893.647573140042</v>
      </c>
      <c r="AO24" s="93"/>
      <c r="AP24" s="92" t="s">
        <v>875</v>
      </c>
      <c r="AQ24" s="109">
        <f t="shared" si="9"/>
        <v>8.2475452784197415E-4</v>
      </c>
      <c r="AR24" s="109">
        <f t="shared" si="10"/>
        <v>9.9757620191691159E-4</v>
      </c>
      <c r="AS24" s="109">
        <f t="shared" si="11"/>
        <v>1.340454948798399E-3</v>
      </c>
      <c r="AT24" s="109">
        <f t="shared" si="12"/>
        <v>1.2955809956757638E-3</v>
      </c>
      <c r="AU24" s="93"/>
      <c r="AV24" s="93"/>
      <c r="AX24" s="92" t="s">
        <v>875</v>
      </c>
      <c r="AY24" s="93">
        <v>216.13730000000001</v>
      </c>
      <c r="AZ24" s="93">
        <v>309.60919999999999</v>
      </c>
      <c r="BA24" s="93">
        <v>1097.462</v>
      </c>
      <c r="BB24" s="93">
        <v>1632.144</v>
      </c>
      <c r="BD24" s="93">
        <f t="shared" si="13"/>
        <v>3255.3525</v>
      </c>
    </row>
    <row r="25" spans="1:56" x14ac:dyDescent="0.2">
      <c r="A25" s="92" t="s">
        <v>735</v>
      </c>
      <c r="B25" s="92" t="s">
        <v>878</v>
      </c>
      <c r="C25" s="100">
        <f t="shared" si="0"/>
        <v>132.23645383427672</v>
      </c>
      <c r="D25" s="100">
        <f t="shared" si="1"/>
        <v>209.9900200307319</v>
      </c>
      <c r="E25" s="100">
        <f t="shared" si="2"/>
        <v>316.73890579116073</v>
      </c>
      <c r="F25" s="100">
        <f t="shared" si="3"/>
        <v>371.07063664899454</v>
      </c>
      <c r="J25" s="92" t="s">
        <v>878</v>
      </c>
      <c r="K25" s="92" t="s">
        <v>734</v>
      </c>
      <c r="L25" s="99">
        <v>0.27486116882399098</v>
      </c>
      <c r="M25" s="99">
        <v>0.71628941337044905</v>
      </c>
      <c r="N25" s="99">
        <v>1.70033337635662</v>
      </c>
      <c r="O25" s="99">
        <v>3.2077294106016199</v>
      </c>
      <c r="Q25" s="92" t="s">
        <v>876</v>
      </c>
      <c r="R25" s="99">
        <f t="shared" si="4"/>
        <v>0.22444128011144701</v>
      </c>
      <c r="S25" s="99">
        <f t="shared" si="5"/>
        <v>0.58019957874304895</v>
      </c>
      <c r="T25" s="99">
        <f t="shared" si="6"/>
        <v>1.3529878554130499</v>
      </c>
      <c r="U25" s="99">
        <f t="shared" si="7"/>
        <v>2.4848467129312799</v>
      </c>
      <c r="W25" s="92" t="s">
        <v>876</v>
      </c>
      <c r="X25" s="101">
        <f>VLOOKUP(INDEX($AG$40:$AG$72,MATCH($W25,$AH$40:$AH$72,0)),$AH$40:$AL$72,COLUMNS($AH$40:AI$40),)*$U$33</f>
        <v>134.93896297726513</v>
      </c>
      <c r="Y25" s="101">
        <f>VLOOKUP(INDEX($AG$40:$AG$72,MATCH($W25,$AH$40:$AH$72,0)),$AH$40:$AL$72,COLUMNS($AH$40:AJ$40),)*$U$33</f>
        <v>45.754963393451455</v>
      </c>
      <c r="Z25" s="101">
        <f>VLOOKUP(INDEX($AG$40:$AG$72,MATCH($W25,$AH$40:$AH$72,0)),$AH$40:$AL$72,COLUMNS($AH$40:AK$40),)*$U$33</f>
        <v>99.744457172074775</v>
      </c>
      <c r="AA25" s="101">
        <f>VLOOKUP(INDEX($AG$40:$AG$72,MATCH($W25,$AH$40:$AH$72,0)),$AH$40:$AL$72,COLUMNS($AH$40:AL$40),)*$U$33</f>
        <v>266.47968891677976</v>
      </c>
      <c r="AH25" s="92" t="s">
        <v>876</v>
      </c>
      <c r="AI25" s="93">
        <f>Sheet2!K24</f>
        <v>2926.321006953488</v>
      </c>
      <c r="AJ25" s="93">
        <f>Sheet2!L24</f>
        <v>9138.2761662715875</v>
      </c>
      <c r="AK25" s="93">
        <f>Sheet2!M24</f>
        <v>8859.5801915618213</v>
      </c>
      <c r="AL25" s="93">
        <f>Sheet2!N24</f>
        <v>1595.885512863241</v>
      </c>
      <c r="AN25" s="93">
        <f t="shared" si="8"/>
        <v>22520.06287765014</v>
      </c>
      <c r="AO25" s="93"/>
      <c r="AP25" s="92" t="s">
        <v>876</v>
      </c>
      <c r="AQ25" s="109">
        <f t="shared" si="9"/>
        <v>1.7898146806851468E-4</v>
      </c>
      <c r="AR25" s="109">
        <f t="shared" si="10"/>
        <v>5.5892093860118459E-4</v>
      </c>
      <c r="AS25" s="109">
        <f t="shared" si="11"/>
        <v>5.4187516181189454E-4</v>
      </c>
      <c r="AT25" s="109">
        <f t="shared" si="12"/>
        <v>9.7608543725318422E-5</v>
      </c>
      <c r="AU25" s="93"/>
      <c r="AV25" s="93"/>
      <c r="AX25" s="92" t="s">
        <v>876</v>
      </c>
      <c r="AY25" s="93">
        <v>165.4152</v>
      </c>
      <c r="AZ25" s="93">
        <v>175.1534</v>
      </c>
      <c r="BA25" s="93">
        <v>370.18430000000001</v>
      </c>
      <c r="BB25" s="93">
        <v>178.14840000000001</v>
      </c>
      <c r="BD25" s="93">
        <f t="shared" si="13"/>
        <v>888.90129999999999</v>
      </c>
    </row>
    <row r="26" spans="1:56" x14ac:dyDescent="0.2">
      <c r="A26" s="92" t="s">
        <v>736</v>
      </c>
      <c r="B26" s="92" t="s">
        <v>874</v>
      </c>
      <c r="C26" s="100">
        <f t="shared" si="0"/>
        <v>48.094466643923973</v>
      </c>
      <c r="D26" s="100">
        <f t="shared" si="1"/>
        <v>56.958412504236037</v>
      </c>
      <c r="E26" s="100">
        <f t="shared" si="2"/>
        <v>150.25445881009114</v>
      </c>
      <c r="F26" s="100">
        <f t="shared" si="3"/>
        <v>231.19796298875315</v>
      </c>
      <c r="J26" s="92" t="s">
        <v>878</v>
      </c>
      <c r="K26" s="92" t="s">
        <v>735</v>
      </c>
      <c r="L26" s="99">
        <v>3.5039697542312502E-2</v>
      </c>
      <c r="M26" s="99">
        <v>9.0922739394698304E-2</v>
      </c>
      <c r="N26" s="99">
        <v>0.21439428429725199</v>
      </c>
      <c r="O26" s="99">
        <v>0.40012403374352001</v>
      </c>
      <c r="Q26" s="92" t="s">
        <v>877</v>
      </c>
      <c r="R26" s="99">
        <f t="shared" si="4"/>
        <v>0.21760575711973701</v>
      </c>
      <c r="S26" s="99">
        <f t="shared" si="5"/>
        <v>0.567734876826684</v>
      </c>
      <c r="T26" s="99">
        <f t="shared" si="6"/>
        <v>1.3514112397545699</v>
      </c>
      <c r="U26" s="99">
        <f t="shared" si="7"/>
        <v>2.5598188203333301</v>
      </c>
      <c r="W26" s="92" t="s">
        <v>877</v>
      </c>
      <c r="X26" s="101">
        <f>VLOOKUP(INDEX($AG$40:$AG$72,MATCH($W26,$AH$40:$AH$72,0)),$AH$40:$AL$72,COLUMNS($AH$40:AI$40),)*$U$33</f>
        <v>35.900373777617112</v>
      </c>
      <c r="Y26" s="101">
        <f>VLOOKUP(INDEX($AG$40:$AG$72,MATCH($W26,$AH$40:$AH$72,0)),$AH$40:$AL$72,COLUMNS($AH$40:AJ$40),)*$U$33</f>
        <v>44.782031901537529</v>
      </c>
      <c r="Z26" s="101">
        <f>VLOOKUP(INDEX($AG$40:$AG$72,MATCH($W26,$AH$40:$AH$72,0)),$AH$40:$AL$72,COLUMNS($AH$40:AK$40),)*$U$33</f>
        <v>76.94802165387847</v>
      </c>
      <c r="AA26" s="101">
        <f>VLOOKUP(INDEX($AG$40:$AG$72,MATCH($W26,$AH$40:$AH$72,0)),$AH$40:$AL$72,COLUMNS($AH$40:AL$40),)*$U$33</f>
        <v>124.24996366384428</v>
      </c>
      <c r="AH26" s="92" t="s">
        <v>877</v>
      </c>
      <c r="AI26" s="93">
        <f>Sheet2!K25</f>
        <v>16392.600459307483</v>
      </c>
      <c r="AJ26" s="93">
        <f>Sheet2!L25</f>
        <v>48095.774011399968</v>
      </c>
      <c r="AK26" s="93">
        <f>Sheet2!M25</f>
        <v>42119.379198741022</v>
      </c>
      <c r="AL26" s="93">
        <f>Sheet2!N25</f>
        <v>8955.2218333257315</v>
      </c>
      <c r="AN26" s="93">
        <f t="shared" si="8"/>
        <v>115562.97550277421</v>
      </c>
      <c r="AO26" s="93"/>
      <c r="AP26" s="92" t="s">
        <v>877</v>
      </c>
      <c r="AQ26" s="109">
        <f t="shared" si="9"/>
        <v>1.0026144393235719E-3</v>
      </c>
      <c r="AR26" s="109">
        <f t="shared" si="10"/>
        <v>2.941663686245309E-3</v>
      </c>
      <c r="AS26" s="109">
        <f t="shared" si="11"/>
        <v>2.5761317043523344E-3</v>
      </c>
      <c r="AT26" s="109">
        <f t="shared" si="12"/>
        <v>5.4772485547527317E-4</v>
      </c>
      <c r="AU26" s="93"/>
      <c r="AV26" s="93"/>
      <c r="AX26" s="92" t="s">
        <v>877</v>
      </c>
      <c r="AY26" s="93">
        <v>246.52610000000001</v>
      </c>
      <c r="AZ26" s="93">
        <v>902.24980000000005</v>
      </c>
      <c r="BA26" s="93">
        <v>1357.674</v>
      </c>
      <c r="BB26" s="93">
        <v>466.1103</v>
      </c>
      <c r="BD26" s="93">
        <f t="shared" si="13"/>
        <v>2972.5601999999999</v>
      </c>
    </row>
    <row r="27" spans="1:56" x14ac:dyDescent="0.2">
      <c r="A27" s="92" t="s">
        <v>737</v>
      </c>
      <c r="B27" s="92" t="s">
        <v>876</v>
      </c>
      <c r="C27" s="100">
        <f t="shared" si="0"/>
        <v>223.09876670107604</v>
      </c>
      <c r="D27" s="100">
        <f t="shared" si="1"/>
        <v>75.648098060837697</v>
      </c>
      <c r="E27" s="100">
        <f t="shared" si="2"/>
        <v>164.91060024010559</v>
      </c>
      <c r="F27" s="100">
        <f t="shared" si="3"/>
        <v>440.57912286043336</v>
      </c>
      <c r="J27" s="92" t="s">
        <v>874</v>
      </c>
      <c r="K27" s="92" t="s">
        <v>736</v>
      </c>
      <c r="L27" s="99">
        <v>0.26696336673947002</v>
      </c>
      <c r="M27" s="99">
        <v>0.69469695539214604</v>
      </c>
      <c r="N27" s="99">
        <v>1.6419857121010799</v>
      </c>
      <c r="O27" s="99">
        <v>3.0790238115369601</v>
      </c>
      <c r="Q27" s="92" t="s">
        <v>878</v>
      </c>
      <c r="R27" s="99">
        <f t="shared" si="4"/>
        <v>1.9884650362911949</v>
      </c>
      <c r="S27" s="99">
        <f t="shared" si="5"/>
        <v>5.167260969008189</v>
      </c>
      <c r="T27" s="99">
        <f t="shared" si="6"/>
        <v>12.157389479254887</v>
      </c>
      <c r="U27" s="99">
        <f t="shared" si="7"/>
        <v>22.653940968856126</v>
      </c>
      <c r="W27" s="92" t="s">
        <v>878</v>
      </c>
      <c r="X27" s="101">
        <f>VLOOKUP(INDEX($AG$40:$AG$72,MATCH($W27,$AH$40:$AH$72,0)),$AH$40:$AL$72,COLUMNS($AH$40:AI$40),)*$U$33</f>
        <v>36.617283003937715</v>
      </c>
      <c r="Y27" s="101">
        <f>VLOOKUP(INDEX($AG$40:$AG$72,MATCH($W27,$AH$40:$AH$72,0)),$AH$40:$AL$72,COLUMNS($AH$40:AJ$40),)*$U$33</f>
        <v>58.147838727619764</v>
      </c>
      <c r="Z27" s="101">
        <f>VLOOKUP(INDEX($AG$40:$AG$72,MATCH($W27,$AH$40:$AH$72,0)),$AH$40:$AL$72,COLUMNS($AH$40:AK$40),)*$U$33</f>
        <v>87.707419666952504</v>
      </c>
      <c r="AA27" s="101">
        <f>VLOOKUP(INDEX($AG$40:$AG$72,MATCH($W27,$AH$40:$AH$72,0)),$AH$40:$AL$72,COLUMNS($AH$40:AL$40),)*$U$33</f>
        <v>102.75229048153409</v>
      </c>
      <c r="AH27" s="92" t="s">
        <v>878</v>
      </c>
      <c r="AI27" s="93">
        <f>Sheet2!K26</f>
        <v>13583.905664672684</v>
      </c>
      <c r="AJ27" s="93">
        <f>Sheet2!L26</f>
        <v>33354.272668860511</v>
      </c>
      <c r="AK27" s="93">
        <f>Sheet2!M26</f>
        <v>69383.591356903999</v>
      </c>
      <c r="AL27" s="93">
        <f>Sheet2!N26</f>
        <v>22755.809039322434</v>
      </c>
      <c r="AN27" s="93">
        <f t="shared" si="8"/>
        <v>139077.57872975961</v>
      </c>
      <c r="AO27" s="93"/>
      <c r="AP27" s="92" t="s">
        <v>878</v>
      </c>
      <c r="AQ27" s="109">
        <f t="shared" si="9"/>
        <v>8.3082729891566307E-4</v>
      </c>
      <c r="AR27" s="109">
        <f t="shared" si="10"/>
        <v>2.0400347994785372E-3</v>
      </c>
      <c r="AS27" s="109">
        <f t="shared" si="11"/>
        <v>4.2436824297184721E-3</v>
      </c>
      <c r="AT27" s="109">
        <f t="shared" si="12"/>
        <v>1.3918049657801748E-3</v>
      </c>
      <c r="AU27" s="93"/>
      <c r="AV27" s="93"/>
      <c r="AX27" s="92" t="s">
        <v>878</v>
      </c>
      <c r="AY27" s="93">
        <v>208.36600000000001</v>
      </c>
      <c r="AZ27" s="93">
        <v>812.45839999999998</v>
      </c>
      <c r="BA27" s="93">
        <v>2549.2310000000002</v>
      </c>
      <c r="BB27" s="93">
        <v>979.48969999999997</v>
      </c>
      <c r="BD27" s="93">
        <f t="shared" si="13"/>
        <v>4549.5451000000003</v>
      </c>
    </row>
    <row r="28" spans="1:56" x14ac:dyDescent="0.2">
      <c r="A28" s="92" t="s">
        <v>738</v>
      </c>
      <c r="B28" s="92" t="s">
        <v>878</v>
      </c>
      <c r="C28" s="100">
        <f t="shared" si="0"/>
        <v>132.23645383427672</v>
      </c>
      <c r="D28" s="100">
        <f t="shared" si="1"/>
        <v>209.9900200307319</v>
      </c>
      <c r="E28" s="100">
        <f t="shared" si="2"/>
        <v>316.73890579116073</v>
      </c>
      <c r="F28" s="100">
        <f t="shared" si="3"/>
        <v>371.07063664899454</v>
      </c>
      <c r="J28" s="92" t="s">
        <v>876</v>
      </c>
      <c r="K28" s="92" t="s">
        <v>737</v>
      </c>
      <c r="L28" s="99">
        <v>0.22444128011144701</v>
      </c>
      <c r="M28" s="99">
        <v>0.58019957874304895</v>
      </c>
      <c r="N28" s="99">
        <v>1.3529878554130499</v>
      </c>
      <c r="O28" s="99">
        <v>2.4848467129312799</v>
      </c>
      <c r="Q28" s="92" t="s">
        <v>879</v>
      </c>
      <c r="R28" s="99">
        <f t="shared" si="4"/>
        <v>10.964867443484875</v>
      </c>
      <c r="S28" s="99">
        <f t="shared" si="5"/>
        <v>27.711982708204481</v>
      </c>
      <c r="T28" s="99">
        <f t="shared" si="6"/>
        <v>52.271803862987369</v>
      </c>
      <c r="U28" s="99">
        <f t="shared" si="7"/>
        <v>64.207426952768657</v>
      </c>
      <c r="W28" s="92" t="s">
        <v>879</v>
      </c>
      <c r="X28" s="101">
        <f>VLOOKUP(INDEX($AG$40:$AG$72,MATCH($W28,$AH$40:$AH$72,0)),$AH$40:$AL$72,COLUMNS($AH$40:AI$40),)*$U$33</f>
        <v>48.148913762835946</v>
      </c>
      <c r="Y28" s="101">
        <f>VLOOKUP(INDEX($AG$40:$AG$72,MATCH($W28,$AH$40:$AH$72,0)),$AH$40:$AL$72,COLUMNS($AH$40:AJ$40),)*$U$33</f>
        <v>61.469595440281026</v>
      </c>
      <c r="Z28" s="101">
        <f>VLOOKUP(INDEX($AG$40:$AG$72,MATCH($W28,$AH$40:$AH$72,0)),$AH$40:$AL$72,COLUMNS($AH$40:AK$40),)*$U$33</f>
        <v>120.14904707830674</v>
      </c>
      <c r="AA28" s="101">
        <f>VLOOKUP(INDEX($AG$40:$AG$72,MATCH($W28,$AH$40:$AH$72,0)),$AH$40:$AL$72,COLUMNS($AH$40:AL$40),)*$U$33</f>
        <v>365.99746042460151</v>
      </c>
      <c r="AH28" s="92" t="s">
        <v>879</v>
      </c>
      <c r="AI28" s="93">
        <f>Sheet2!K27</f>
        <v>121730.28196893468</v>
      </c>
      <c r="AJ28" s="93">
        <f>Sheet2!L27</f>
        <v>323400.94327136409</v>
      </c>
      <c r="AK28" s="93">
        <f>Sheet2!M27</f>
        <v>409816.6041827997</v>
      </c>
      <c r="AL28" s="93">
        <f>Sheet2!N27</f>
        <v>178628.64405286592</v>
      </c>
      <c r="AN28" s="93">
        <f t="shared" si="8"/>
        <v>1033576.4734759644</v>
      </c>
      <c r="AO28" s="93"/>
      <c r="AP28" s="92" t="s">
        <v>879</v>
      </c>
      <c r="AQ28" s="109">
        <f t="shared" si="9"/>
        <v>7.4453433247490845E-3</v>
      </c>
      <c r="AR28" s="109">
        <f t="shared" si="10"/>
        <v>1.9780049920672012E-2</v>
      </c>
      <c r="AS28" s="109">
        <f t="shared" si="11"/>
        <v>2.5065458396805587E-2</v>
      </c>
      <c r="AT28" s="109">
        <f t="shared" si="12"/>
        <v>1.0925396385324948E-2</v>
      </c>
      <c r="AU28" s="93"/>
      <c r="AV28" s="93"/>
      <c r="AX28" s="92" t="s">
        <v>879</v>
      </c>
      <c r="AY28" s="93">
        <v>2455.2809999999999</v>
      </c>
      <c r="AZ28" s="93">
        <v>8327.5589999999993</v>
      </c>
      <c r="BA28" s="93">
        <v>20626.52</v>
      </c>
      <c r="BB28" s="93">
        <v>27387.05</v>
      </c>
      <c r="BD28" s="93">
        <f t="shared" si="13"/>
        <v>58796.41</v>
      </c>
    </row>
    <row r="29" spans="1:56" x14ac:dyDescent="0.2">
      <c r="A29" s="92" t="s">
        <v>739</v>
      </c>
      <c r="B29" s="92" t="s">
        <v>878</v>
      </c>
      <c r="C29" s="100">
        <f t="shared" si="0"/>
        <v>132.23645383427672</v>
      </c>
      <c r="D29" s="100">
        <f t="shared" si="1"/>
        <v>209.9900200307319</v>
      </c>
      <c r="E29" s="100">
        <f t="shared" si="2"/>
        <v>316.73890579116073</v>
      </c>
      <c r="F29" s="100">
        <f t="shared" si="3"/>
        <v>371.07063664899454</v>
      </c>
      <c r="J29" s="92" t="s">
        <v>878</v>
      </c>
      <c r="K29" s="92" t="s">
        <v>738</v>
      </c>
      <c r="L29" s="99">
        <v>0.17051733707442299</v>
      </c>
      <c r="M29" s="99">
        <v>0.44152393885108998</v>
      </c>
      <c r="N29" s="99">
        <v>1.03459332714346</v>
      </c>
      <c r="O29" s="99">
        <v>1.91352810398593</v>
      </c>
      <c r="Q29" s="92" t="s">
        <v>18</v>
      </c>
      <c r="R29" s="99">
        <f t="shared" si="4"/>
        <v>0.43790985401574101</v>
      </c>
      <c r="S29" s="99">
        <f t="shared" si="5"/>
        <v>2.6267560134846999</v>
      </c>
      <c r="T29" s="99">
        <f t="shared" si="6"/>
        <v>2.3265072983478001</v>
      </c>
      <c r="U29" s="99">
        <f t="shared" si="7"/>
        <v>5.9468694998924096</v>
      </c>
      <c r="W29" s="92" t="s">
        <v>18</v>
      </c>
      <c r="X29" s="101">
        <f>VLOOKUP(INDEX($AG$40:$AG$72,MATCH($W29,$AH$40:$AH$72,0)),$AH$40:$AL$72,COLUMNS($AH$40:AI$40),)*$U$33</f>
        <v>163.18456953667632</v>
      </c>
      <c r="Y29" s="101">
        <f>VLOOKUP(INDEX($AG$40:$AG$72,MATCH($W29,$AH$40:$AH$72,0)),$AH$40:$AL$72,COLUMNS($AH$40:AJ$40),)*$U$33</f>
        <v>223.38497719926562</v>
      </c>
      <c r="Z29" s="101">
        <f>VLOOKUP(INDEX($AG$40:$AG$72,MATCH($W29,$AH$40:$AH$72,0)),$AH$40:$AL$72,COLUMNS($AH$40:AK$40),)*$U$33</f>
        <v>180.43168942521967</v>
      </c>
      <c r="AA29" s="101">
        <f>VLOOKUP(INDEX($AG$40:$AG$72,MATCH($W29,$AH$40:$AH$72,0)),$AH$40:$AL$72,COLUMNS($AH$40:AL$40),)*$U$33</f>
        <v>304.79742633192041</v>
      </c>
      <c r="AH29" s="92" t="s">
        <v>18</v>
      </c>
      <c r="AI29" s="93">
        <f>Sheet2!K28</f>
        <v>3993.6955324396972</v>
      </c>
      <c r="AJ29" s="93">
        <f>Sheet2!L28</f>
        <v>10282.684287205722</v>
      </c>
      <c r="AK29" s="93">
        <f>Sheet2!M28</f>
        <v>14382.71909716588</v>
      </c>
      <c r="AL29" s="93">
        <f>Sheet2!N28</f>
        <v>12346.292733146978</v>
      </c>
      <c r="AN29" s="93">
        <f t="shared" si="8"/>
        <v>41005.391649958277</v>
      </c>
      <c r="AO29" s="93"/>
      <c r="AP29" s="92" t="s">
        <v>18</v>
      </c>
      <c r="AQ29" s="109">
        <f t="shared" si="9"/>
        <v>2.4426489360402786E-4</v>
      </c>
      <c r="AR29" s="109">
        <f t="shared" si="10"/>
        <v>6.2891594088138969E-4</v>
      </c>
      <c r="AS29" s="109">
        <f t="shared" si="11"/>
        <v>8.7968482360989571E-4</v>
      </c>
      <c r="AT29" s="109">
        <f t="shared" si="12"/>
        <v>7.5513164595800738E-4</v>
      </c>
      <c r="AU29" s="93"/>
      <c r="AV29" s="93"/>
      <c r="AX29" s="94" t="s">
        <v>18</v>
      </c>
      <c r="AY29" s="93">
        <v>273.00470000000001</v>
      </c>
      <c r="AZ29" s="93">
        <v>962.22479999999996</v>
      </c>
      <c r="BA29" s="93">
        <v>1087.1010000000001</v>
      </c>
      <c r="BB29" s="93">
        <v>1576.3910000000001</v>
      </c>
      <c r="BD29" s="93">
        <f t="shared" si="13"/>
        <v>3898.7215000000001</v>
      </c>
    </row>
    <row r="30" spans="1:56" x14ac:dyDescent="0.2">
      <c r="A30" s="92" t="s">
        <v>740</v>
      </c>
      <c r="B30" s="92" t="s">
        <v>878</v>
      </c>
      <c r="C30" s="100">
        <f t="shared" si="0"/>
        <v>132.23645383427672</v>
      </c>
      <c r="D30" s="100">
        <f t="shared" si="1"/>
        <v>209.9900200307319</v>
      </c>
      <c r="E30" s="100">
        <f t="shared" si="2"/>
        <v>316.73890579116073</v>
      </c>
      <c r="F30" s="100">
        <f t="shared" si="3"/>
        <v>371.07063664899454</v>
      </c>
      <c r="J30" s="92" t="s">
        <v>878</v>
      </c>
      <c r="K30" s="92" t="s">
        <v>739</v>
      </c>
      <c r="L30" s="99">
        <v>4.6695162888672502E-2</v>
      </c>
      <c r="M30" s="99">
        <v>0.121302347512319</v>
      </c>
      <c r="N30" s="99">
        <v>0.28677498097250897</v>
      </c>
      <c r="O30" s="99">
        <v>0.53727046164560399</v>
      </c>
      <c r="Q30" s="92" t="s">
        <v>880</v>
      </c>
      <c r="R30" s="99">
        <f t="shared" si="4"/>
        <v>1.8710121828837849</v>
      </c>
      <c r="S30" s="99">
        <f t="shared" si="5"/>
        <v>8.6986074815678691</v>
      </c>
      <c r="T30" s="99">
        <f t="shared" si="6"/>
        <v>15.431586434209549</v>
      </c>
      <c r="U30" s="99">
        <f t="shared" si="7"/>
        <v>16.478347473907579</v>
      </c>
      <c r="W30" s="92" t="s">
        <v>880</v>
      </c>
      <c r="X30" s="101">
        <f>VLOOKUP(INDEX($AG$40:$AG$72,MATCH($W30,$AH$40:$AH$72,0)),$AH$40:$AL$72,COLUMNS($AH$40:AI$40),)*$U$33</f>
        <v>24.083701202212797</v>
      </c>
      <c r="Y30" s="101">
        <f>VLOOKUP(INDEX($AG$40:$AG$72,MATCH($W30,$AH$40:$AH$72,0)),$AH$40:$AL$72,COLUMNS($AH$40:AJ$40),)*$U$33</f>
        <v>109.49205298311664</v>
      </c>
      <c r="Z30" s="101">
        <f>VLOOKUP(INDEX($AG$40:$AG$72,MATCH($W30,$AH$40:$AH$72,0)),$AH$40:$AL$72,COLUMNS($AH$40:AK$40),)*$U$33</f>
        <v>112.82459475891541</v>
      </c>
      <c r="AA30" s="101">
        <f>VLOOKUP(INDEX($AG$40:$AG$72,MATCH($W30,$AH$40:$AH$72,0)),$AH$40:$AL$72,COLUMNS($AH$40:AL$40),)*$U$33</f>
        <v>197.3610734648507</v>
      </c>
      <c r="AH30" s="92" t="s">
        <v>880</v>
      </c>
      <c r="AI30" s="93">
        <f>Sheet2!K29</f>
        <v>22013.292246810615</v>
      </c>
      <c r="AJ30" s="93">
        <f>Sheet2!L29</f>
        <v>52963.203589631354</v>
      </c>
      <c r="AK30" s="93">
        <f>Sheet2!M29</f>
        <v>71690.245840033793</v>
      </c>
      <c r="AL30" s="93">
        <f>Sheet2!N29</f>
        <v>31352.97065132565</v>
      </c>
      <c r="AN30" s="93">
        <f t="shared" si="8"/>
        <v>178019.71232780142</v>
      </c>
      <c r="AO30" s="93"/>
      <c r="AP30" s="92" t="s">
        <v>880</v>
      </c>
      <c r="AQ30" s="109">
        <f t="shared" si="9"/>
        <v>1.3463906912445029E-3</v>
      </c>
      <c r="AR30" s="109">
        <f t="shared" si="10"/>
        <v>3.2393684457579799E-3</v>
      </c>
      <c r="AS30" s="109">
        <f t="shared" si="11"/>
        <v>4.3847634679013599E-3</v>
      </c>
      <c r="AT30" s="109">
        <f t="shared" si="12"/>
        <v>1.9176299189832911E-3</v>
      </c>
      <c r="AU30" s="93"/>
      <c r="AV30" s="93"/>
      <c r="AX30" s="92" t="s">
        <v>880</v>
      </c>
      <c r="AY30" s="93">
        <v>222.08760000000001</v>
      </c>
      <c r="AZ30" s="93">
        <v>2429.2539999999999</v>
      </c>
      <c r="BA30" s="93">
        <v>3388.2849999999999</v>
      </c>
      <c r="BB30" s="93">
        <v>2592.127</v>
      </c>
      <c r="BD30" s="93">
        <f t="shared" si="13"/>
        <v>8631.7536</v>
      </c>
    </row>
    <row r="31" spans="1:56" x14ac:dyDescent="0.2">
      <c r="A31" s="92" t="s">
        <v>741</v>
      </c>
      <c r="B31" s="92" t="s">
        <v>878</v>
      </c>
      <c r="C31" s="100">
        <f t="shared" si="0"/>
        <v>132.23645383427672</v>
      </c>
      <c r="D31" s="100">
        <f t="shared" si="1"/>
        <v>209.9900200307319</v>
      </c>
      <c r="E31" s="100">
        <f t="shared" si="2"/>
        <v>316.73890579116073</v>
      </c>
      <c r="F31" s="100">
        <f t="shared" si="3"/>
        <v>371.07063664899454</v>
      </c>
      <c r="J31" s="92" t="s">
        <v>878</v>
      </c>
      <c r="K31" s="92" t="s">
        <v>740</v>
      </c>
      <c r="L31" s="99">
        <v>0.71521373265565702</v>
      </c>
      <c r="M31" s="99">
        <v>1.8581191006672899</v>
      </c>
      <c r="N31" s="99">
        <v>4.3433377990461297</v>
      </c>
      <c r="O31" s="99">
        <v>8.0295670425656507</v>
      </c>
      <c r="Q31" s="92" t="s">
        <v>881</v>
      </c>
      <c r="R31" s="99">
        <f t="shared" si="4"/>
        <v>5.8902404139500399</v>
      </c>
      <c r="S31" s="99">
        <f t="shared" si="5"/>
        <v>41.980635476449997</v>
      </c>
      <c r="T31" s="99">
        <f t="shared" si="6"/>
        <v>85.525269454511502</v>
      </c>
      <c r="U31" s="99">
        <f t="shared" si="7"/>
        <v>120.23447912311499</v>
      </c>
      <c r="W31" s="92" t="s">
        <v>881</v>
      </c>
      <c r="X31" s="101">
        <f>VLOOKUP(INDEX($AG$40:$AG$72,MATCH($W31,$AH$40:$AH$72,0)),$AH$40:$AL$72,COLUMNS($AH$40:AI$40),)*$U$33</f>
        <v>40.706985354225736</v>
      </c>
      <c r="Y31" s="101">
        <f>VLOOKUP(INDEX($AG$40:$AG$72,MATCH($W31,$AH$40:$AH$72,0)),$AH$40:$AL$72,COLUMNS($AH$40:AJ$40),)*$U$33</f>
        <v>55.640461086308179</v>
      </c>
      <c r="Z31" s="101">
        <f>VLOOKUP(INDEX($AG$40:$AG$72,MATCH($W31,$AH$40:$AH$72,0)),$AH$40:$AL$72,COLUMNS($AH$40:AK$40),)*$U$33</f>
        <v>97.203192535026517</v>
      </c>
      <c r="AA31" s="101">
        <f>VLOOKUP(INDEX($AG$40:$AG$72,MATCH($W31,$AH$40:$AH$72,0)),$AH$40:$AL$72,COLUMNS($AH$40:AL$40),)*$U$33</f>
        <v>204.74213853991657</v>
      </c>
      <c r="AH31" s="92" t="s">
        <v>881</v>
      </c>
      <c r="AI31" s="93">
        <f>Sheet2!K30</f>
        <v>445673.48653864826</v>
      </c>
      <c r="AJ31" s="93">
        <f>Sheet2!L30</f>
        <v>919114.10684102681</v>
      </c>
      <c r="AK31" s="93">
        <f>Sheet2!M30</f>
        <v>1159382.6873931547</v>
      </c>
      <c r="AL31" s="93">
        <f>Sheet2!N30</f>
        <v>301831.53654594568</v>
      </c>
      <c r="AN31" s="93">
        <f t="shared" si="8"/>
        <v>2826001.8173187752</v>
      </c>
      <c r="AO31" s="93"/>
      <c r="AP31" s="92" t="s">
        <v>881</v>
      </c>
      <c r="AQ31" s="109">
        <f t="shared" si="9"/>
        <v>2.7258559368694896E-2</v>
      </c>
      <c r="AR31" s="109">
        <f t="shared" si="10"/>
        <v>5.6215429467237302E-2</v>
      </c>
      <c r="AS31" s="109">
        <f t="shared" si="11"/>
        <v>7.0910886040789337E-2</v>
      </c>
      <c r="AT31" s="109">
        <f t="shared" si="12"/>
        <v>1.8460808432158294E-2</v>
      </c>
      <c r="AU31" s="93"/>
      <c r="AV31" s="93"/>
      <c r="AX31" s="92" t="s">
        <v>881</v>
      </c>
      <c r="AY31" s="93">
        <v>7599.7939999999999</v>
      </c>
      <c r="AZ31" s="93">
        <v>21422.799999999999</v>
      </c>
      <c r="BA31" s="93">
        <v>47208.85</v>
      </c>
      <c r="BB31" s="93">
        <v>25887.37</v>
      </c>
      <c r="BD31" s="93">
        <f t="shared" si="13"/>
        <v>102118.81399999998</v>
      </c>
    </row>
    <row r="32" spans="1:56" x14ac:dyDescent="0.2">
      <c r="A32" s="92" t="s">
        <v>742</v>
      </c>
      <c r="B32" s="92" t="s">
        <v>878</v>
      </c>
      <c r="C32" s="100">
        <f t="shared" si="0"/>
        <v>132.23645383427672</v>
      </c>
      <c r="D32" s="100">
        <f t="shared" si="1"/>
        <v>209.9900200307319</v>
      </c>
      <c r="E32" s="100">
        <f t="shared" si="2"/>
        <v>316.73890579116073</v>
      </c>
      <c r="F32" s="100">
        <f t="shared" si="3"/>
        <v>371.07063664899454</v>
      </c>
      <c r="J32" s="92" t="s">
        <v>878</v>
      </c>
      <c r="K32" s="92" t="s">
        <v>741</v>
      </c>
      <c r="L32" s="99">
        <v>0.24914525442407501</v>
      </c>
      <c r="M32" s="99">
        <v>0.64622025186753695</v>
      </c>
      <c r="N32" s="99">
        <v>1.5162081306530499</v>
      </c>
      <c r="O32" s="99">
        <v>2.8122280359206702</v>
      </c>
      <c r="U32" s="105">
        <f>SUM(R4:U31)</f>
        <v>2417.3206916698805</v>
      </c>
      <c r="AI32" s="95">
        <f>SUM(AI4:AI31)</f>
        <v>2543295.5458323951</v>
      </c>
      <c r="AJ32" s="95">
        <f t="shared" ref="AJ32:AL32" si="14">SUM(AJ4:AJ31)</f>
        <v>5000693.1326159667</v>
      </c>
      <c r="AK32" s="95">
        <f t="shared" si="14"/>
        <v>5245321.6713274373</v>
      </c>
      <c r="AL32" s="95">
        <f t="shared" si="14"/>
        <v>3560544.4063226487</v>
      </c>
      <c r="AN32" s="95">
        <f>SUM(AN4:AN31)</f>
        <v>16349854.756098447</v>
      </c>
      <c r="AO32" s="95"/>
      <c r="AP32" s="95"/>
      <c r="AQ32" s="95"/>
      <c r="AR32" s="95"/>
      <c r="AS32" s="95"/>
      <c r="AT32" s="95"/>
      <c r="AU32" s="95"/>
      <c r="AV32" s="95"/>
      <c r="AY32" s="95">
        <f>SUM(AY4:AY31)</f>
        <v>54742.518590000014</v>
      </c>
      <c r="AZ32" s="95">
        <f t="shared" ref="AZ32:BB32" si="15">SUM(AZ4:AZ31)</f>
        <v>180641.196</v>
      </c>
      <c r="BA32" s="95">
        <f t="shared" si="15"/>
        <v>272124.07899999997</v>
      </c>
      <c r="BB32" s="95">
        <f t="shared" si="15"/>
        <v>505121.18309999991</v>
      </c>
      <c r="BD32" s="95">
        <f>SUM(BD4:BD31)</f>
        <v>1012628.97669</v>
      </c>
    </row>
    <row r="33" spans="1:56" x14ac:dyDescent="0.2">
      <c r="A33" s="92" t="s">
        <v>743</v>
      </c>
      <c r="B33" s="92" t="s">
        <v>878</v>
      </c>
      <c r="C33" s="100">
        <f t="shared" si="0"/>
        <v>132.23645383427672</v>
      </c>
      <c r="D33" s="100">
        <f t="shared" si="1"/>
        <v>209.9900200307319</v>
      </c>
      <c r="E33" s="100">
        <f t="shared" si="2"/>
        <v>316.73890579116073</v>
      </c>
      <c r="F33" s="100">
        <f t="shared" si="3"/>
        <v>371.07063664899454</v>
      </c>
      <c r="J33" s="92" t="s">
        <v>878</v>
      </c>
      <c r="K33" s="92" t="s">
        <v>742</v>
      </c>
      <c r="L33" s="99">
        <v>7.46552423533412E-2</v>
      </c>
      <c r="M33" s="99">
        <v>0.19331695557096701</v>
      </c>
      <c r="N33" s="99">
        <v>0.45345211516640799</v>
      </c>
      <c r="O33" s="99">
        <v>0.83976431774231597</v>
      </c>
      <c r="U33" s="99">
        <f>U32/(BD32/1000)</f>
        <v>2.3871731377581384</v>
      </c>
      <c r="W33" s="92" t="s">
        <v>851</v>
      </c>
      <c r="AN33" s="95"/>
      <c r="AO33" s="95"/>
      <c r="AP33" s="95"/>
      <c r="AQ33" s="95"/>
      <c r="AR33" s="95"/>
      <c r="AS33" s="95"/>
      <c r="AT33" s="95"/>
      <c r="AU33" s="95"/>
      <c r="AV33" s="95"/>
      <c r="BD33" s="95"/>
    </row>
    <row r="34" spans="1:56" x14ac:dyDescent="0.2">
      <c r="A34" s="92" t="s">
        <v>744</v>
      </c>
      <c r="B34" s="92" t="s">
        <v>878</v>
      </c>
      <c r="C34" s="100">
        <f t="shared" si="0"/>
        <v>132.23645383427672</v>
      </c>
      <c r="D34" s="100">
        <f t="shared" si="1"/>
        <v>209.9900200307319</v>
      </c>
      <c r="E34" s="100">
        <f t="shared" si="2"/>
        <v>316.73890579116073</v>
      </c>
      <c r="F34" s="100">
        <f t="shared" si="3"/>
        <v>371.07063664899454</v>
      </c>
      <c r="J34" s="92" t="s">
        <v>878</v>
      </c>
      <c r="K34" s="92" t="s">
        <v>743</v>
      </c>
      <c r="L34" s="99">
        <v>5.0489287730387002E-3</v>
      </c>
      <c r="M34" s="99">
        <v>1.30964975294268E-2</v>
      </c>
      <c r="N34" s="99">
        <v>3.0874997042869501E-2</v>
      </c>
      <c r="O34" s="99">
        <v>5.7593459788043803E-2</v>
      </c>
      <c r="X34" s="92" t="s">
        <v>391</v>
      </c>
      <c r="Y34" s="92" t="s">
        <v>392</v>
      </c>
      <c r="Z34" s="92" t="s">
        <v>393</v>
      </c>
      <c r="AA34" s="92" t="s">
        <v>394</v>
      </c>
      <c r="AH34" s="92" t="s">
        <v>882</v>
      </c>
      <c r="AI34" s="95">
        <f>SUM(AI5,AI6,AI7,AI11)</f>
        <v>391196.13480593421</v>
      </c>
      <c r="AJ34" s="95">
        <f t="shared" ref="AJ34:AL34" si="16">SUM(AJ5,AJ6,AJ7,AJ11)</f>
        <v>354512.92777764687</v>
      </c>
      <c r="AK34" s="95">
        <f t="shared" si="16"/>
        <v>104406.44037176855</v>
      </c>
      <c r="AL34" s="95">
        <f t="shared" si="16"/>
        <v>38921.587766588775</v>
      </c>
      <c r="AN34" s="95"/>
      <c r="AO34" s="95"/>
      <c r="AP34" s="95"/>
      <c r="AQ34" s="95"/>
      <c r="AR34" s="95"/>
      <c r="AS34" s="95"/>
      <c r="AT34" s="95"/>
      <c r="AU34" s="95"/>
      <c r="AV34" s="95"/>
      <c r="AX34" s="92" t="s">
        <v>882</v>
      </c>
      <c r="AY34" s="95">
        <f>SUM(AY5,AY6,AY7,AY11)</f>
        <v>7081.5009</v>
      </c>
      <c r="AZ34" s="95">
        <f t="shared" ref="AZ34:BB34" si="17">SUM(AZ5,AZ6,AZ7,AZ11)</f>
        <v>8501.494200000001</v>
      </c>
      <c r="BA34" s="95">
        <f t="shared" si="17"/>
        <v>2110.2557999999999</v>
      </c>
      <c r="BB34" s="95">
        <f t="shared" si="17"/>
        <v>4601.2110000000002</v>
      </c>
      <c r="BD34" s="95"/>
    </row>
    <row r="35" spans="1:56" x14ac:dyDescent="0.2">
      <c r="A35" s="92" t="s">
        <v>347</v>
      </c>
      <c r="B35" s="92" t="s">
        <v>875</v>
      </c>
      <c r="C35" s="100">
        <f t="shared" si="0"/>
        <v>103.78231194716788</v>
      </c>
      <c r="D35" s="100">
        <f t="shared" si="1"/>
        <v>122.90968477299654</v>
      </c>
      <c r="E35" s="100">
        <f t="shared" si="2"/>
        <v>324.23179221703271</v>
      </c>
      <c r="F35" s="100">
        <f t="shared" si="3"/>
        <v>498.89853845546025</v>
      </c>
      <c r="J35" s="92" t="s">
        <v>878</v>
      </c>
      <c r="K35" s="92" t="s">
        <v>744</v>
      </c>
      <c r="L35" s="99">
        <v>0.263855067064386</v>
      </c>
      <c r="M35" s="99">
        <v>0.68545444691702695</v>
      </c>
      <c r="N35" s="99">
        <v>1.61827454402127</v>
      </c>
      <c r="O35" s="99">
        <v>3.0267678770807498</v>
      </c>
      <c r="W35" s="92" t="s">
        <v>862</v>
      </c>
      <c r="X35" s="101">
        <f>R4/X4*1000</f>
        <v>41.134445545928315</v>
      </c>
      <c r="Y35" s="101">
        <f t="shared" ref="Y35:AA35" si="18">S4/Y4*1000</f>
        <v>77.493643176756649</v>
      </c>
      <c r="Z35" s="101">
        <f t="shared" si="18"/>
        <v>74.816405401567877</v>
      </c>
      <c r="AA35" s="101">
        <f t="shared" si="18"/>
        <v>20.028125237407082</v>
      </c>
      <c r="AB35" s="104">
        <f t="shared" ref="AB35:AB61" si="19">SUM(X35:AA35)</f>
        <v>213.47261936165995</v>
      </c>
      <c r="AC35" s="106">
        <f>VLOOKUP($W35,$AH$4:$AN$31,7,)/1000</f>
        <v>579.9701405422943</v>
      </c>
      <c r="AD35" s="99">
        <f>AC35/AB35</f>
        <v>2.7168362025844797</v>
      </c>
      <c r="AH35" s="92" t="s">
        <v>10</v>
      </c>
      <c r="AI35" s="95">
        <f>SUM(AI22,AI24,AI25,AI26,AI27)</f>
        <v>51199.229815880673</v>
      </c>
      <c r="AJ35" s="95">
        <f t="shared" ref="AJ35:AL35" si="20">SUM(AJ22,AJ24,AJ25,AJ26,AJ27)</f>
        <v>121381.7142402835</v>
      </c>
      <c r="AK35" s="95">
        <f t="shared" si="20"/>
        <v>160023.65041209492</v>
      </c>
      <c r="AL35" s="95">
        <f t="shared" si="20"/>
        <v>59442.77483987563</v>
      </c>
      <c r="AN35" s="95"/>
      <c r="AO35" s="95"/>
      <c r="AP35" s="95"/>
      <c r="AQ35" s="95"/>
      <c r="AR35" s="95"/>
      <c r="AS35" s="95"/>
      <c r="AT35" s="95"/>
      <c r="AU35" s="95"/>
      <c r="AV35" s="95"/>
      <c r="AX35" s="92" t="s">
        <v>10</v>
      </c>
      <c r="AY35" s="95">
        <f>SUM(AY22,AY24,AY25,AY26,AY27)</f>
        <v>1057.181</v>
      </c>
      <c r="AZ35" s="95">
        <f t="shared" ref="AZ35:BB35" si="21">SUM(AZ22,AZ24,AZ25,AZ26,AZ27)</f>
        <v>2547.2260000000001</v>
      </c>
      <c r="BA35" s="95">
        <f t="shared" si="21"/>
        <v>5844.7849000000006</v>
      </c>
      <c r="BB35" s="95">
        <f t="shared" si="21"/>
        <v>4277.0623999999998</v>
      </c>
      <c r="BD35" s="95"/>
    </row>
    <row r="36" spans="1:56" x14ac:dyDescent="0.2">
      <c r="A36" s="92" t="s">
        <v>11</v>
      </c>
      <c r="B36" s="92" t="s">
        <v>866</v>
      </c>
      <c r="C36" s="100">
        <f t="shared" si="0"/>
        <v>16.736140918288012</v>
      </c>
      <c r="D36" s="100">
        <f t="shared" si="1"/>
        <v>32.920571380518062</v>
      </c>
      <c r="E36" s="100">
        <f t="shared" si="2"/>
        <v>67.774726290167109</v>
      </c>
      <c r="F36" s="100">
        <f t="shared" si="3"/>
        <v>695.99523710610788</v>
      </c>
      <c r="J36" s="92" t="s">
        <v>875</v>
      </c>
      <c r="K36" s="92" t="s">
        <v>347</v>
      </c>
      <c r="L36" s="99">
        <v>0.66987760093503201</v>
      </c>
      <c r="M36" s="99">
        <v>3.2164786109877799</v>
      </c>
      <c r="N36" s="99">
        <v>4.0889862126404903</v>
      </c>
      <c r="O36" s="99">
        <v>13.7986617951235</v>
      </c>
      <c r="W36" s="92" t="s">
        <v>863</v>
      </c>
      <c r="X36" s="101">
        <f t="shared" ref="X36:AA36" si="22">R5/X5*1000</f>
        <v>13.85881135083447</v>
      </c>
      <c r="Y36" s="101">
        <f t="shared" si="22"/>
        <v>35.373923207471556</v>
      </c>
      <c r="Z36" s="101">
        <f t="shared" si="22"/>
        <v>13.927590456422038</v>
      </c>
      <c r="AA36" s="101">
        <f t="shared" si="22"/>
        <v>5.3302285662142914</v>
      </c>
      <c r="AB36" s="104">
        <f t="shared" si="19"/>
        <v>68.490553580942361</v>
      </c>
      <c r="AC36" s="106">
        <f t="shared" ref="AC36:AC62" si="23">VLOOKUP($W36,$AH$4:$AN$31,7,)/1000</f>
        <v>63.63394395028093</v>
      </c>
      <c r="AD36" s="99">
        <f t="shared" ref="AD36:AD62" si="24">AC36/AB36</f>
        <v>0.92909081067768162</v>
      </c>
      <c r="AH36" s="92" t="s">
        <v>883</v>
      </c>
      <c r="AI36" s="95">
        <f>SUM(AI9,AI23)</f>
        <v>19777.141288666913</v>
      </c>
      <c r="AJ36" s="95">
        <f t="shared" ref="AJ36:AL36" si="25">SUM(AJ9,AJ23)</f>
        <v>58405.778414537803</v>
      </c>
      <c r="AK36" s="95">
        <f t="shared" si="25"/>
        <v>80520.440714517434</v>
      </c>
      <c r="AL36" s="95">
        <f t="shared" si="25"/>
        <v>69009.837730471612</v>
      </c>
      <c r="AN36" s="95"/>
      <c r="AO36" s="95"/>
      <c r="AP36" s="95"/>
      <c r="AQ36" s="95"/>
      <c r="AR36" s="95"/>
      <c r="AS36" s="95"/>
      <c r="AT36" s="95"/>
      <c r="AU36" s="95"/>
      <c r="AV36" s="95"/>
      <c r="AX36" s="92" t="s">
        <v>883</v>
      </c>
      <c r="AY36" s="95">
        <f>SUM(AY9,AY23)</f>
        <v>437.03399999999999</v>
      </c>
      <c r="AZ36" s="95">
        <f t="shared" ref="AZ36:BB36" si="26">SUM(AZ9,AZ23)</f>
        <v>3799.2532999999999</v>
      </c>
      <c r="BA36" s="95">
        <f t="shared" si="26"/>
        <v>4660.2078999999994</v>
      </c>
      <c r="BB36" s="95">
        <f t="shared" si="26"/>
        <v>11540.605</v>
      </c>
      <c r="BD36" s="95"/>
    </row>
    <row r="37" spans="1:56" x14ac:dyDescent="0.2">
      <c r="A37" s="92" t="s">
        <v>348</v>
      </c>
      <c r="B37" s="92" t="s">
        <v>866</v>
      </c>
      <c r="C37" s="100">
        <f t="shared" si="0"/>
        <v>16.736140918288012</v>
      </c>
      <c r="D37" s="100">
        <f t="shared" si="1"/>
        <v>32.920571380518062</v>
      </c>
      <c r="E37" s="100">
        <f t="shared" si="2"/>
        <v>67.774726290167109</v>
      </c>
      <c r="F37" s="100">
        <f t="shared" si="3"/>
        <v>695.99523710610788</v>
      </c>
      <c r="J37" s="92" t="s">
        <v>866</v>
      </c>
      <c r="K37" s="92" t="s">
        <v>11</v>
      </c>
      <c r="L37" s="99">
        <v>0.112952987547701</v>
      </c>
      <c r="M37" s="99">
        <v>2.3576510429441</v>
      </c>
      <c r="N37" s="99">
        <v>2.1880540983310501</v>
      </c>
      <c r="O37" s="99">
        <v>1.21569280774199</v>
      </c>
      <c r="W37" s="92" t="s">
        <v>864</v>
      </c>
      <c r="X37" s="101">
        <f t="shared" ref="X37:AA37" si="27">R6/X6*1000</f>
        <v>0</v>
      </c>
      <c r="Y37" s="101">
        <f t="shared" si="27"/>
        <v>40.186798860649354</v>
      </c>
      <c r="Z37" s="101">
        <f t="shared" si="27"/>
        <v>1.2506397700340022</v>
      </c>
      <c r="AA37" s="101">
        <f t="shared" si="27"/>
        <v>0</v>
      </c>
      <c r="AB37" s="104">
        <f t="shared" si="19"/>
        <v>41.437438630683353</v>
      </c>
      <c r="AC37" s="106">
        <f t="shared" si="23"/>
        <v>7.6173537387098404</v>
      </c>
      <c r="AD37" s="99">
        <f t="shared" si="24"/>
        <v>0.18382781345634105</v>
      </c>
      <c r="AN37" s="95"/>
      <c r="AO37" s="95"/>
      <c r="AP37" s="95"/>
      <c r="AQ37" s="95"/>
      <c r="AR37" s="95"/>
      <c r="AS37" s="95"/>
      <c r="AT37" s="95"/>
      <c r="AU37" s="95"/>
      <c r="AV37" s="95"/>
      <c r="BD37" s="95"/>
    </row>
    <row r="38" spans="1:56" x14ac:dyDescent="0.2">
      <c r="A38" s="92" t="s">
        <v>349</v>
      </c>
      <c r="B38" s="92" t="s">
        <v>866</v>
      </c>
      <c r="C38" s="100">
        <f t="shared" si="0"/>
        <v>16.736140918288012</v>
      </c>
      <c r="D38" s="100">
        <f t="shared" si="1"/>
        <v>32.920571380518062</v>
      </c>
      <c r="E38" s="100">
        <f t="shared" si="2"/>
        <v>67.774726290167109</v>
      </c>
      <c r="F38" s="100">
        <f t="shared" si="3"/>
        <v>695.99523710610788</v>
      </c>
      <c r="J38" s="92" t="s">
        <v>866</v>
      </c>
      <c r="K38" s="92" t="s">
        <v>348</v>
      </c>
      <c r="L38" s="99">
        <v>0.13855742898978901</v>
      </c>
      <c r="M38" s="99">
        <v>2.1617525477411199</v>
      </c>
      <c r="N38" s="99">
        <v>1.1930260276763001</v>
      </c>
      <c r="O38" s="99">
        <v>3.09397959217192</v>
      </c>
      <c r="W38" s="92" t="s">
        <v>865</v>
      </c>
      <c r="X38" s="101">
        <f t="shared" ref="X38:AA38" si="28">R7/X7*1000</f>
        <v>23.435281387578847</v>
      </c>
      <c r="Y38" s="101">
        <f t="shared" si="28"/>
        <v>17.553191379483234</v>
      </c>
      <c r="Z38" s="101">
        <f t="shared" si="28"/>
        <v>17.17481132430639</v>
      </c>
      <c r="AA38" s="101">
        <f t="shared" si="28"/>
        <v>11.052366841746696</v>
      </c>
      <c r="AB38" s="104">
        <f t="shared" si="19"/>
        <v>69.215650933115171</v>
      </c>
      <c r="AC38" s="106">
        <f t="shared" si="23"/>
        <v>239.51066765852724</v>
      </c>
      <c r="AD38" s="99">
        <f t="shared" si="24"/>
        <v>3.460354189112119</v>
      </c>
    </row>
    <row r="39" spans="1:56" x14ac:dyDescent="0.2">
      <c r="A39" s="92" t="s">
        <v>350</v>
      </c>
      <c r="B39" s="92" t="s">
        <v>866</v>
      </c>
      <c r="C39" s="100">
        <f t="shared" si="0"/>
        <v>16.736140918288012</v>
      </c>
      <c r="D39" s="100">
        <f t="shared" si="1"/>
        <v>32.920571380518062</v>
      </c>
      <c r="E39" s="100">
        <f t="shared" si="2"/>
        <v>67.774726290167109</v>
      </c>
      <c r="F39" s="100">
        <f t="shared" si="3"/>
        <v>695.99523710610788</v>
      </c>
      <c r="J39" s="92" t="s">
        <v>866</v>
      </c>
      <c r="K39" s="92" t="s">
        <v>349</v>
      </c>
      <c r="L39" s="99">
        <v>2.8498606321982301E-2</v>
      </c>
      <c r="M39" s="99">
        <v>0.41297322036705397</v>
      </c>
      <c r="N39" s="99">
        <v>0.40158499316108298</v>
      </c>
      <c r="O39" s="99">
        <v>6.99171946539014E-3</v>
      </c>
      <c r="W39" s="92" t="s">
        <v>866</v>
      </c>
      <c r="X39" s="101">
        <f t="shared" ref="X39:AA39" si="29">R8/X8*1000</f>
        <v>39.567262389748684</v>
      </c>
      <c r="Y39" s="101">
        <f t="shared" si="29"/>
        <v>242.1846364389678</v>
      </c>
      <c r="Z39" s="101">
        <f t="shared" si="29"/>
        <v>92.262699600623648</v>
      </c>
      <c r="AA39" s="101">
        <f t="shared" si="29"/>
        <v>11.640207793132957</v>
      </c>
      <c r="AB39" s="104">
        <f t="shared" si="19"/>
        <v>385.6548062224731</v>
      </c>
      <c r="AC39" s="106">
        <f t="shared" si="23"/>
        <v>250.79495857456794</v>
      </c>
      <c r="AD39" s="99">
        <f t="shared" si="24"/>
        <v>0.65030943353495141</v>
      </c>
      <c r="AI39" s="92" t="s">
        <v>858</v>
      </c>
      <c r="AJ39" s="92" t="s">
        <v>859</v>
      </c>
      <c r="AK39" s="92" t="s">
        <v>860</v>
      </c>
      <c r="AL39" s="92" t="s">
        <v>861</v>
      </c>
    </row>
    <row r="40" spans="1:56" x14ac:dyDescent="0.2">
      <c r="A40" s="92" t="s">
        <v>351</v>
      </c>
      <c r="B40" s="92" t="s">
        <v>880</v>
      </c>
      <c r="C40" s="100">
        <f t="shared" si="0"/>
        <v>51.057397581584702</v>
      </c>
      <c r="D40" s="100">
        <f t="shared" si="1"/>
        <v>232.1229297043962</v>
      </c>
      <c r="E40" s="100">
        <f t="shared" si="2"/>
        <v>239.18791149334834</v>
      </c>
      <c r="F40" s="100">
        <f t="shared" si="3"/>
        <v>418.40507446992336</v>
      </c>
      <c r="J40" s="92" t="s">
        <v>866</v>
      </c>
      <c r="K40" s="92" t="s">
        <v>350</v>
      </c>
      <c r="L40" s="99">
        <v>0.15062801646075</v>
      </c>
      <c r="M40" s="99">
        <v>0.252447055402582</v>
      </c>
      <c r="N40" s="99">
        <v>0.28377128118225198</v>
      </c>
      <c r="O40" s="99">
        <v>0.95183673434914995</v>
      </c>
      <c r="W40" s="92" t="s">
        <v>867</v>
      </c>
      <c r="X40" s="101">
        <f t="shared" ref="X40:AA40" si="30">R9/X9*1000</f>
        <v>43.291972711110155</v>
      </c>
      <c r="Y40" s="101">
        <f t="shared" si="30"/>
        <v>114.839716996061</v>
      </c>
      <c r="Z40" s="101">
        <f t="shared" si="30"/>
        <v>130.46682748060769</v>
      </c>
      <c r="AA40" s="101">
        <f t="shared" si="30"/>
        <v>65.922936447233397</v>
      </c>
      <c r="AB40" s="104">
        <f t="shared" si="19"/>
        <v>354.52145363501222</v>
      </c>
      <c r="AC40" s="106">
        <f t="shared" si="23"/>
        <v>186.68460616659476</v>
      </c>
      <c r="AD40" s="99">
        <f t="shared" si="24"/>
        <v>0.52658197198635759</v>
      </c>
      <c r="AG40" s="103" t="s">
        <v>881</v>
      </c>
      <c r="AH40" s="96" t="s">
        <v>862</v>
      </c>
      <c r="AI40" s="97">
        <f t="shared" ref="AI40:AI67" si="31">AY4/AI4*1000</f>
        <v>35.632679083933816</v>
      </c>
      <c r="AJ40" s="97">
        <f t="shared" ref="AJ40:AJ67" si="32">AZ4/AJ4*1000</f>
        <v>25.716839030334675</v>
      </c>
      <c r="AK40" s="97">
        <f t="shared" ref="AK40:AK67" si="33">BA4/AK4*1000</f>
        <v>41.609671988473373</v>
      </c>
      <c r="AL40" s="97">
        <f t="shared" ref="AL40:AL67" si="34">BB4/AL4*1000</f>
        <v>60.983383984515136</v>
      </c>
    </row>
    <row r="41" spans="1:56" x14ac:dyDescent="0.2">
      <c r="A41" s="92" t="s">
        <v>352</v>
      </c>
      <c r="B41" s="92" t="s">
        <v>880</v>
      </c>
      <c r="C41" s="100">
        <f t="shared" si="0"/>
        <v>51.057397581584702</v>
      </c>
      <c r="D41" s="100">
        <f t="shared" si="1"/>
        <v>232.1229297043962</v>
      </c>
      <c r="E41" s="100">
        <f t="shared" si="2"/>
        <v>239.18791149334834</v>
      </c>
      <c r="F41" s="100">
        <f t="shared" si="3"/>
        <v>418.40507446992336</v>
      </c>
      <c r="J41" s="92" t="s">
        <v>880</v>
      </c>
      <c r="K41" s="92" t="s">
        <v>351</v>
      </c>
      <c r="L41" s="99">
        <v>1.44866387562351</v>
      </c>
      <c r="M41" s="99">
        <v>4.9973014221968102</v>
      </c>
      <c r="N41" s="99">
        <v>3.48943448887852</v>
      </c>
      <c r="O41" s="99">
        <v>2.2301795376851201</v>
      </c>
      <c r="W41" s="92" t="s">
        <v>19</v>
      </c>
      <c r="X41" s="101">
        <f t="shared" ref="X41:AA41" si="35">R10/X10*1000</f>
        <v>243.03910157781311</v>
      </c>
      <c r="Y41" s="101">
        <f t="shared" si="35"/>
        <v>370.57783427429143</v>
      </c>
      <c r="Z41" s="101">
        <f t="shared" si="35"/>
        <v>213.40464673678554</v>
      </c>
      <c r="AA41" s="101">
        <f t="shared" si="35"/>
        <v>113.8358898599689</v>
      </c>
      <c r="AB41" s="104">
        <f t="shared" si="19"/>
        <v>940.85747244885908</v>
      </c>
      <c r="AC41" s="106">
        <f t="shared" si="23"/>
        <v>1327.5177736639014</v>
      </c>
      <c r="AD41" s="99">
        <f t="shared" si="24"/>
        <v>1.4109658609700413</v>
      </c>
      <c r="AG41" s="103" t="str">
        <f>AH69</f>
        <v>aff</v>
      </c>
      <c r="AH41" s="96" t="s">
        <v>863</v>
      </c>
      <c r="AI41" s="97">
        <f t="shared" si="31"/>
        <v>30.941044425490393</v>
      </c>
      <c r="AJ41" s="97">
        <f t="shared" si="32"/>
        <v>32.883576920853017</v>
      </c>
      <c r="AK41" s="97">
        <f t="shared" si="33"/>
        <v>26.079209145029957</v>
      </c>
      <c r="AL41" s="97">
        <f t="shared" si="34"/>
        <v>0</v>
      </c>
    </row>
    <row r="42" spans="1:56" x14ac:dyDescent="0.2">
      <c r="A42" s="92" t="s">
        <v>353</v>
      </c>
      <c r="B42" s="92" t="s">
        <v>880</v>
      </c>
      <c r="C42" s="100">
        <f t="shared" si="0"/>
        <v>51.057397581584702</v>
      </c>
      <c r="D42" s="100">
        <f t="shared" si="1"/>
        <v>232.1229297043962</v>
      </c>
      <c r="E42" s="100">
        <f t="shared" si="2"/>
        <v>239.18791149334834</v>
      </c>
      <c r="F42" s="100">
        <f t="shared" si="3"/>
        <v>418.40507446992336</v>
      </c>
      <c r="J42" s="92" t="s">
        <v>880</v>
      </c>
      <c r="K42" s="92" t="s">
        <v>352</v>
      </c>
      <c r="L42" s="99">
        <v>0.20230945817384399</v>
      </c>
      <c r="M42" s="99">
        <v>1.1169232389317201</v>
      </c>
      <c r="N42" s="99">
        <v>5.72462155446427</v>
      </c>
      <c r="O42" s="99">
        <v>6.9459212778393304</v>
      </c>
      <c r="W42" s="92" t="s">
        <v>868</v>
      </c>
      <c r="X42" s="101">
        <f t="shared" ref="X42:AA42" si="36">R11/X11*1000</f>
        <v>156.32955197692257</v>
      </c>
      <c r="Y42" s="101">
        <f t="shared" si="36"/>
        <v>117.10309993837414</v>
      </c>
      <c r="Z42" s="101">
        <f t="shared" si="36"/>
        <v>114.56170211159667</v>
      </c>
      <c r="AA42" s="101">
        <f t="shared" si="36"/>
        <v>73.673226181129522</v>
      </c>
      <c r="AB42" s="104">
        <f t="shared" si="19"/>
        <v>461.66758020802291</v>
      </c>
      <c r="AC42" s="106">
        <f t="shared" si="23"/>
        <v>578.27512537442033</v>
      </c>
      <c r="AD42" s="99">
        <f t="shared" si="24"/>
        <v>1.2525790204151983</v>
      </c>
      <c r="AG42" s="103" t="str">
        <f>AG41</f>
        <v>aff</v>
      </c>
      <c r="AH42" s="92" t="s">
        <v>864</v>
      </c>
      <c r="AI42" s="93">
        <f t="shared" si="31"/>
        <v>6.5155640558455481</v>
      </c>
      <c r="AJ42" s="93">
        <f t="shared" si="32"/>
        <v>127.09484212140681</v>
      </c>
      <c r="AK42" s="93">
        <f t="shared" si="33"/>
        <v>0</v>
      </c>
      <c r="AL42" s="93">
        <f t="shared" si="34"/>
        <v>0</v>
      </c>
    </row>
    <row r="43" spans="1:56" x14ac:dyDescent="0.2">
      <c r="A43" s="92" t="s">
        <v>12</v>
      </c>
      <c r="B43" s="92" t="s">
        <v>12</v>
      </c>
      <c r="C43" s="100">
        <f t="shared" si="0"/>
        <v>55.134611518635239</v>
      </c>
      <c r="D43" s="100">
        <f t="shared" si="1"/>
        <v>142.91095663489091</v>
      </c>
      <c r="E43" s="100">
        <f t="shared" si="2"/>
        <v>144.18642534348484</v>
      </c>
      <c r="F43" s="100">
        <f t="shared" si="3"/>
        <v>506.62373412306465</v>
      </c>
      <c r="J43" s="92" t="s">
        <v>880</v>
      </c>
      <c r="K43" s="92" t="s">
        <v>353</v>
      </c>
      <c r="L43" s="99">
        <v>0.22003884908643101</v>
      </c>
      <c r="M43" s="99">
        <v>2.5843828204393402</v>
      </c>
      <c r="N43" s="99">
        <v>6.2175303908667603</v>
      </c>
      <c r="O43" s="99">
        <v>7.3022466583831296</v>
      </c>
      <c r="W43" s="92" t="s">
        <v>17</v>
      </c>
      <c r="X43" s="101">
        <f t="shared" ref="X43:AA43" si="37">R12/X12*1000</f>
        <v>121.45138329168125</v>
      </c>
      <c r="Y43" s="101">
        <f t="shared" si="37"/>
        <v>18.449337777419334</v>
      </c>
      <c r="Z43" s="101">
        <f t="shared" si="37"/>
        <v>47.267706146209285</v>
      </c>
      <c r="AA43" s="101">
        <f t="shared" si="37"/>
        <v>52.206449029526638</v>
      </c>
      <c r="AB43" s="104">
        <f t="shared" si="19"/>
        <v>239.37487624483651</v>
      </c>
      <c r="AC43" s="106">
        <f t="shared" si="23"/>
        <v>105.67857242373549</v>
      </c>
      <c r="AD43" s="99">
        <f t="shared" si="24"/>
        <v>0.44147729319615703</v>
      </c>
      <c r="AG43" s="103" t="str">
        <f>AG42</f>
        <v>aff</v>
      </c>
      <c r="AH43" s="96" t="s">
        <v>865</v>
      </c>
      <c r="AI43" s="97">
        <f t="shared" si="31"/>
        <v>21.994223899458348</v>
      </c>
      <c r="AJ43" s="97">
        <f t="shared" si="32"/>
        <v>33.96496663211795</v>
      </c>
      <c r="AK43" s="97">
        <f t="shared" si="33"/>
        <v>23.295985981954015</v>
      </c>
      <c r="AL43" s="97">
        <f t="shared" si="34"/>
        <v>219.95191333115224</v>
      </c>
    </row>
    <row r="44" spans="1:56" x14ac:dyDescent="0.2">
      <c r="A44" s="92" t="s">
        <v>574</v>
      </c>
      <c r="B44" s="92" t="s">
        <v>867</v>
      </c>
      <c r="C44" s="100">
        <f t="shared" si="0"/>
        <v>103.32416225741272</v>
      </c>
      <c r="D44" s="100">
        <f t="shared" si="1"/>
        <v>267.82005830792247</v>
      </c>
      <c r="E44" s="100">
        <f t="shared" si="2"/>
        <v>270.21033062817753</v>
      </c>
      <c r="F44" s="100">
        <f t="shared" si="3"/>
        <v>949.4303390583425</v>
      </c>
      <c r="J44" s="92" t="s">
        <v>12</v>
      </c>
      <c r="K44" s="92" t="s">
        <v>12</v>
      </c>
      <c r="L44" s="99">
        <v>0.28273611918177499</v>
      </c>
      <c r="M44" s="99">
        <v>1.1707434035578399</v>
      </c>
      <c r="N44" s="99">
        <v>2.32180172077046</v>
      </c>
      <c r="O44" s="99">
        <v>5.8794265424809398</v>
      </c>
      <c r="W44" s="92" t="s">
        <v>869</v>
      </c>
      <c r="X44" s="101">
        <f t="shared" ref="X44:AA44" si="38">R13/X13*1000</f>
        <v>33.833855036821916</v>
      </c>
      <c r="Y44" s="101">
        <f t="shared" si="38"/>
        <v>77.484711722435094</v>
      </c>
      <c r="Z44" s="101">
        <f t="shared" si="38"/>
        <v>144.6558896761529</v>
      </c>
      <c r="AA44" s="101">
        <f t="shared" si="38"/>
        <v>64.121184905313356</v>
      </c>
      <c r="AB44" s="104">
        <f t="shared" si="19"/>
        <v>320.09564134072326</v>
      </c>
      <c r="AC44" s="106">
        <f t="shared" si="23"/>
        <v>160.0883193456684</v>
      </c>
      <c r="AD44" s="99">
        <f t="shared" si="24"/>
        <v>0.50012652054597539</v>
      </c>
      <c r="AG44" s="102" t="s">
        <v>866</v>
      </c>
      <c r="AH44" s="92" t="s">
        <v>866</v>
      </c>
      <c r="AI44" s="93">
        <f t="shared" si="31"/>
        <v>4.5592295539795487</v>
      </c>
      <c r="AJ44" s="93">
        <f t="shared" si="32"/>
        <v>8.9681631329921121</v>
      </c>
      <c r="AK44" s="93">
        <f t="shared" si="33"/>
        <v>18.463069630188865</v>
      </c>
      <c r="AL44" s="93">
        <f t="shared" si="34"/>
        <v>189.60177677374426</v>
      </c>
    </row>
    <row r="45" spans="1:56" x14ac:dyDescent="0.2">
      <c r="A45" s="92" t="s">
        <v>354</v>
      </c>
      <c r="B45" s="92" t="s">
        <v>867</v>
      </c>
      <c r="C45" s="100">
        <f t="shared" si="0"/>
        <v>103.32416225741272</v>
      </c>
      <c r="D45" s="100">
        <f t="shared" si="1"/>
        <v>267.82005830792247</v>
      </c>
      <c r="E45" s="100">
        <f t="shared" si="2"/>
        <v>270.21033062817753</v>
      </c>
      <c r="F45" s="100">
        <f t="shared" si="3"/>
        <v>949.4303390583425</v>
      </c>
      <c r="J45" s="92" t="s">
        <v>12</v>
      </c>
      <c r="K45" s="92" t="s">
        <v>574</v>
      </c>
      <c r="L45" s="99"/>
      <c r="M45" s="99">
        <v>3.5359046378824397E-5</v>
      </c>
      <c r="N45" s="99">
        <v>1.03160239557136E-5</v>
      </c>
      <c r="O45" s="99">
        <v>8.0346681386619294E-5</v>
      </c>
      <c r="W45" s="92" t="s">
        <v>870</v>
      </c>
      <c r="X45" s="101">
        <f t="shared" ref="X45:AA45" si="39">R14/X14*1000</f>
        <v>158.69400071869134</v>
      </c>
      <c r="Y45" s="101">
        <f t="shared" si="39"/>
        <v>259.55300200691289</v>
      </c>
      <c r="Z45" s="101">
        <f t="shared" si="39"/>
        <v>563.17452047148538</v>
      </c>
      <c r="AA45" s="101">
        <f t="shared" si="39"/>
        <v>741.22948597569712</v>
      </c>
      <c r="AB45" s="104">
        <f t="shared" si="19"/>
        <v>1722.6510091727869</v>
      </c>
      <c r="AC45" s="106">
        <f t="shared" si="23"/>
        <v>2585.2786801545003</v>
      </c>
      <c r="AD45" s="99">
        <f t="shared" si="24"/>
        <v>1.5007559084158</v>
      </c>
      <c r="AG45" s="102" t="s">
        <v>867</v>
      </c>
      <c r="AH45" s="92" t="s">
        <v>867</v>
      </c>
      <c r="AI45" s="93">
        <f t="shared" si="31"/>
        <v>22.792079994014788</v>
      </c>
      <c r="AJ45" s="93">
        <f t="shared" si="32"/>
        <v>59.077916138806586</v>
      </c>
      <c r="AK45" s="93">
        <f t="shared" si="33"/>
        <v>59.605181753552223</v>
      </c>
      <c r="AL45" s="93">
        <f t="shared" si="34"/>
        <v>209.43302867195379</v>
      </c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</row>
    <row r="46" spans="1:56" x14ac:dyDescent="0.2">
      <c r="A46" s="92" t="s">
        <v>355</v>
      </c>
      <c r="B46" s="92" t="s">
        <v>867</v>
      </c>
      <c r="C46" s="100">
        <f t="shared" si="0"/>
        <v>103.32416225741272</v>
      </c>
      <c r="D46" s="100">
        <f t="shared" si="1"/>
        <v>267.82005830792247</v>
      </c>
      <c r="E46" s="100">
        <f t="shared" si="2"/>
        <v>270.21033062817753</v>
      </c>
      <c r="F46" s="100">
        <f t="shared" si="3"/>
        <v>949.4303390583425</v>
      </c>
      <c r="J46" s="92" t="s">
        <v>867</v>
      </c>
      <c r="K46" s="92" t="s">
        <v>354</v>
      </c>
      <c r="L46" s="99"/>
      <c r="M46" s="99">
        <v>5.4789451926662602</v>
      </c>
      <c r="N46" s="99">
        <v>1.5984856959670699</v>
      </c>
      <c r="O46" s="99">
        <v>12.4498567923353</v>
      </c>
      <c r="W46" s="92" t="s">
        <v>871</v>
      </c>
      <c r="X46" s="101">
        <f t="shared" ref="X46:AA46" si="40">R15/X15*1000</f>
        <v>438.95715788046351</v>
      </c>
      <c r="Y46" s="101">
        <f t="shared" si="40"/>
        <v>353.43143662657599</v>
      </c>
      <c r="Z46" s="101">
        <f t="shared" si="40"/>
        <v>818.8275440202068</v>
      </c>
      <c r="AA46" s="101">
        <f t="shared" si="40"/>
        <v>932.18565539656674</v>
      </c>
      <c r="AB46" s="104">
        <f t="shared" si="19"/>
        <v>2543.4017939238129</v>
      </c>
      <c r="AC46" s="106">
        <f t="shared" si="23"/>
        <v>524.71740930474436</v>
      </c>
      <c r="AD46" s="99">
        <f t="shared" si="24"/>
        <v>0.20630535472542888</v>
      </c>
      <c r="AG46" s="102" t="s">
        <v>19</v>
      </c>
      <c r="AH46" s="92" t="s">
        <v>19</v>
      </c>
      <c r="AI46" s="93">
        <f t="shared" si="31"/>
        <v>11.93627298975472</v>
      </c>
      <c r="AJ46" s="93">
        <f t="shared" si="32"/>
        <v>22.314896423549673</v>
      </c>
      <c r="AK46" s="93">
        <f t="shared" si="33"/>
        <v>42.255093301285115</v>
      </c>
      <c r="AL46" s="93">
        <f t="shared" si="34"/>
        <v>87.634441748074565</v>
      </c>
    </row>
    <row r="47" spans="1:56" x14ac:dyDescent="0.2">
      <c r="A47" s="92" t="s">
        <v>356</v>
      </c>
      <c r="B47" s="92" t="s">
        <v>867</v>
      </c>
      <c r="C47" s="100">
        <f t="shared" si="0"/>
        <v>103.32416225741272</v>
      </c>
      <c r="D47" s="100">
        <f t="shared" si="1"/>
        <v>267.82005830792247</v>
      </c>
      <c r="E47" s="100">
        <f t="shared" si="2"/>
        <v>270.21033062817753</v>
      </c>
      <c r="F47" s="100">
        <f t="shared" si="3"/>
        <v>949.4303390583425</v>
      </c>
      <c r="J47" s="92" t="s">
        <v>867</v>
      </c>
      <c r="K47" s="92" t="s">
        <v>355</v>
      </c>
      <c r="L47" s="99">
        <v>2.0556004772266898</v>
      </c>
      <c r="M47" s="99">
        <v>5.7291045839965804</v>
      </c>
      <c r="N47" s="99">
        <v>10.4570093735501</v>
      </c>
      <c r="O47" s="99">
        <v>13.7498302246674</v>
      </c>
      <c r="W47" s="92" t="s">
        <v>14</v>
      </c>
      <c r="X47" s="101">
        <f t="shared" ref="X47:AA47" si="41">R16/X16*1000</f>
        <v>12.988467437822134</v>
      </c>
      <c r="Y47" s="101">
        <f t="shared" si="41"/>
        <v>58.721098807243237</v>
      </c>
      <c r="Z47" s="101">
        <f t="shared" si="41"/>
        <v>108.25211194045828</v>
      </c>
      <c r="AA47" s="101">
        <f t="shared" si="41"/>
        <v>47.43581600962969</v>
      </c>
      <c r="AB47" s="104">
        <f t="shared" si="19"/>
        <v>227.39749419515334</v>
      </c>
      <c r="AC47" s="106">
        <f t="shared" si="23"/>
        <v>97.705250209851059</v>
      </c>
      <c r="AD47" s="99">
        <f t="shared" si="24"/>
        <v>0.4296672245913144</v>
      </c>
      <c r="AG47" s="102" t="s">
        <v>868</v>
      </c>
      <c r="AH47" s="92" t="s">
        <v>868</v>
      </c>
      <c r="AI47" s="93">
        <f t="shared" si="31"/>
        <v>15.210628423923231</v>
      </c>
      <c r="AJ47" s="93">
        <f t="shared" si="32"/>
        <v>17.931031394681042</v>
      </c>
      <c r="AK47" s="93">
        <f t="shared" si="33"/>
        <v>18.254534417173122</v>
      </c>
      <c r="AL47" s="93">
        <f t="shared" si="34"/>
        <v>51.292719481596556</v>
      </c>
    </row>
    <row r="48" spans="1:56" x14ac:dyDescent="0.2">
      <c r="A48" s="92" t="s">
        <v>357</v>
      </c>
      <c r="B48" s="92" t="s">
        <v>867</v>
      </c>
      <c r="C48" s="100">
        <f t="shared" si="0"/>
        <v>103.32416225741272</v>
      </c>
      <c r="D48" s="100">
        <f t="shared" si="1"/>
        <v>267.82005830792247</v>
      </c>
      <c r="E48" s="100">
        <f t="shared" si="2"/>
        <v>270.21033062817753</v>
      </c>
      <c r="F48" s="100">
        <f t="shared" si="3"/>
        <v>949.4303390583425</v>
      </c>
      <c r="J48" s="92" t="s">
        <v>867</v>
      </c>
      <c r="K48" s="92" t="s">
        <v>356</v>
      </c>
      <c r="L48" s="99">
        <v>0.107043728790313</v>
      </c>
      <c r="M48" s="99">
        <v>1.7441113351333899</v>
      </c>
      <c r="N48" s="99">
        <v>1.6284764735635999</v>
      </c>
      <c r="O48" s="99">
        <v>1.00197042489071</v>
      </c>
      <c r="W48" s="92" t="s">
        <v>872</v>
      </c>
      <c r="X48" s="101">
        <f t="shared" ref="X48:AA48" si="42">R17/X17*1000</f>
        <v>62.816752887401393</v>
      </c>
      <c r="Y48" s="101">
        <f t="shared" si="42"/>
        <v>199.09407689909628</v>
      </c>
      <c r="Z48" s="101">
        <f t="shared" si="42"/>
        <v>165.26083891413617</v>
      </c>
      <c r="AA48" s="101">
        <f t="shared" si="42"/>
        <v>39.412809750756523</v>
      </c>
      <c r="AB48" s="104">
        <f t="shared" si="19"/>
        <v>466.5844784513904</v>
      </c>
      <c r="AC48" s="106">
        <f t="shared" si="23"/>
        <v>286.01641729347847</v>
      </c>
      <c r="AD48" s="99">
        <f t="shared" si="24"/>
        <v>0.61300028291291775</v>
      </c>
      <c r="AG48" s="103" t="s">
        <v>867</v>
      </c>
      <c r="AH48" s="96" t="s">
        <v>17</v>
      </c>
      <c r="AI48" s="97">
        <f t="shared" si="31"/>
        <v>29.727148595972686</v>
      </c>
      <c r="AJ48" s="97">
        <f t="shared" si="32"/>
        <v>328.77723013121278</v>
      </c>
      <c r="AK48" s="97">
        <f t="shared" si="33"/>
        <v>87.350095246443729</v>
      </c>
      <c r="AL48" s="97">
        <f t="shared" si="34"/>
        <v>226.04193418451476</v>
      </c>
    </row>
    <row r="49" spans="1:38" x14ac:dyDescent="0.2">
      <c r="A49" s="92" t="s">
        <v>13</v>
      </c>
      <c r="B49" s="92" t="s">
        <v>873</v>
      </c>
      <c r="C49" s="100">
        <f t="shared" si="0"/>
        <v>39.536671832320728</v>
      </c>
      <c r="D49" s="100">
        <f t="shared" si="1"/>
        <v>50.109572819173003</v>
      </c>
      <c r="E49" s="100">
        <f t="shared" si="2"/>
        <v>143.63122111635136</v>
      </c>
      <c r="F49" s="100">
        <f t="shared" si="3"/>
        <v>164.99866677253468</v>
      </c>
      <c r="J49" s="92" t="s">
        <v>867</v>
      </c>
      <c r="K49" s="92" t="s">
        <v>357</v>
      </c>
      <c r="L49" s="99">
        <v>0.192813200397176</v>
      </c>
      <c r="M49" s="99">
        <v>3.2435939628179802</v>
      </c>
      <c r="N49" s="99">
        <v>4.8798778914721899</v>
      </c>
      <c r="O49" s="99">
        <v>5.7567058249320198</v>
      </c>
      <c r="W49" s="92" t="s">
        <v>561</v>
      </c>
      <c r="X49" s="101">
        <f t="shared" ref="X49:AA49" si="43">R18/X18*1000</f>
        <v>87.983203827425797</v>
      </c>
      <c r="Y49" s="101">
        <f t="shared" si="43"/>
        <v>203.1928830539272</v>
      </c>
      <c r="Z49" s="101">
        <f t="shared" si="43"/>
        <v>243.87198065808226</v>
      </c>
      <c r="AA49" s="101">
        <f t="shared" si="43"/>
        <v>112.11263712804563</v>
      </c>
      <c r="AB49" s="104">
        <f t="shared" si="19"/>
        <v>647.1607046674809</v>
      </c>
      <c r="AC49" s="106">
        <f t="shared" si="23"/>
        <v>435.29352012856259</v>
      </c>
      <c r="AD49" s="99">
        <f t="shared" si="24"/>
        <v>0.67262044340628147</v>
      </c>
      <c r="AG49" s="102" t="s">
        <v>869</v>
      </c>
      <c r="AH49" s="92" t="s">
        <v>869</v>
      </c>
      <c r="AI49" s="93">
        <f t="shared" si="31"/>
        <v>11.821698027548408</v>
      </c>
      <c r="AJ49" s="93">
        <f t="shared" si="32"/>
        <v>43.08197444492</v>
      </c>
      <c r="AK49" s="93">
        <f t="shared" si="33"/>
        <v>56.471408725245709</v>
      </c>
      <c r="AL49" s="93">
        <f t="shared" si="34"/>
        <v>108.09489895693859</v>
      </c>
    </row>
    <row r="50" spans="1:38" x14ac:dyDescent="0.2">
      <c r="A50" s="92" t="s">
        <v>359</v>
      </c>
      <c r="B50" s="92" t="s">
        <v>872</v>
      </c>
      <c r="C50" s="100">
        <f t="shared" si="0"/>
        <v>94.024804484542258</v>
      </c>
      <c r="D50" s="100">
        <f t="shared" si="1"/>
        <v>149.81720477966249</v>
      </c>
      <c r="E50" s="100">
        <f t="shared" si="2"/>
        <v>206.47841195321848</v>
      </c>
      <c r="F50" s="100">
        <f t="shared" si="3"/>
        <v>554.21375856260624</v>
      </c>
      <c r="J50" s="92" t="s">
        <v>873</v>
      </c>
      <c r="K50" s="92" t="s">
        <v>13</v>
      </c>
      <c r="L50" s="99">
        <v>1.07525199482625</v>
      </c>
      <c r="M50" s="99">
        <v>2.8551898993196798</v>
      </c>
      <c r="N50" s="99">
        <v>5.3051429420769498</v>
      </c>
      <c r="O50" s="99">
        <v>2.0685048064951199</v>
      </c>
      <c r="W50" s="92" t="s">
        <v>873</v>
      </c>
      <c r="X50" s="101">
        <f t="shared" ref="X50:AA50" si="44">R19/X19*1000</f>
        <v>23.580703513248672</v>
      </c>
      <c r="Y50" s="101">
        <f t="shared" si="44"/>
        <v>49.403862798030914</v>
      </c>
      <c r="Z50" s="101">
        <f t="shared" si="44"/>
        <v>32.025420889250505</v>
      </c>
      <c r="AA50" s="101">
        <f t="shared" si="44"/>
        <v>10.869828904315513</v>
      </c>
      <c r="AB50" s="104">
        <f t="shared" si="19"/>
        <v>115.87981610484562</v>
      </c>
      <c r="AC50" s="106">
        <f t="shared" si="23"/>
        <v>133.64760747174449</v>
      </c>
      <c r="AD50" s="99">
        <f t="shared" si="24"/>
        <v>1.1533294750038519</v>
      </c>
      <c r="AG50" s="102" t="s">
        <v>870</v>
      </c>
      <c r="AH50" s="92" t="s">
        <v>870</v>
      </c>
      <c r="AI50" s="93">
        <f t="shared" si="31"/>
        <v>34.870748140646398</v>
      </c>
      <c r="AJ50" s="93">
        <f t="shared" si="32"/>
        <v>52.42293656957267</v>
      </c>
      <c r="AK50" s="93">
        <f t="shared" si="33"/>
        <v>64.205143012078537</v>
      </c>
      <c r="AL50" s="93">
        <f t="shared" si="34"/>
        <v>145.12603641001326</v>
      </c>
    </row>
    <row r="51" spans="1:38" x14ac:dyDescent="0.2">
      <c r="A51" s="92" t="s">
        <v>360</v>
      </c>
      <c r="B51" s="92" t="s">
        <v>872</v>
      </c>
      <c r="C51" s="100">
        <f t="shared" si="0"/>
        <v>94.024804484542258</v>
      </c>
      <c r="D51" s="100">
        <f t="shared" si="1"/>
        <v>149.81720477966249</v>
      </c>
      <c r="E51" s="100">
        <f t="shared" si="2"/>
        <v>206.47841195321848</v>
      </c>
      <c r="F51" s="100">
        <f t="shared" si="3"/>
        <v>554.21375856260624</v>
      </c>
      <c r="J51" s="92" t="s">
        <v>872</v>
      </c>
      <c r="K51" s="92" t="s">
        <v>359</v>
      </c>
      <c r="L51" s="99">
        <v>1.76692941726451</v>
      </c>
      <c r="M51" s="99">
        <v>4.7538589209837898</v>
      </c>
      <c r="N51" s="99">
        <v>7.0887775094399101</v>
      </c>
      <c r="O51" s="99">
        <v>2.6493234066320399</v>
      </c>
      <c r="W51" s="92" t="s">
        <v>16</v>
      </c>
      <c r="X51" s="101">
        <f t="shared" ref="X51:AA51" si="45">R20/X20*1000</f>
        <v>36.81635715674792</v>
      </c>
      <c r="Y51" s="101">
        <f t="shared" si="45"/>
        <v>116.65491842718477</v>
      </c>
      <c r="Z51" s="101">
        <f t="shared" si="45"/>
        <v>55.65073396876398</v>
      </c>
      <c r="AA51" s="101">
        <f t="shared" si="45"/>
        <v>1.5046994366192354</v>
      </c>
      <c r="AB51" s="104">
        <f t="shared" si="19"/>
        <v>210.62670898931589</v>
      </c>
      <c r="AC51" s="106">
        <f t="shared" si="23"/>
        <v>109.13729060634085</v>
      </c>
      <c r="AD51" s="99">
        <f t="shared" si="24"/>
        <v>0.5181550389788262</v>
      </c>
      <c r="AG51" s="102"/>
      <c r="AH51" s="92" t="s">
        <v>889</v>
      </c>
      <c r="AI51" s="93">
        <f t="shared" si="31"/>
        <v>60.23876051551494</v>
      </c>
      <c r="AJ51" s="93">
        <f t="shared" si="32"/>
        <v>99.927717188866723</v>
      </c>
      <c r="AK51" s="93">
        <f t="shared" si="33"/>
        <v>92.962287761508932</v>
      </c>
      <c r="AL51" s="93">
        <f t="shared" si="34"/>
        <v>174.2334678135297</v>
      </c>
    </row>
    <row r="52" spans="1:38" x14ac:dyDescent="0.2">
      <c r="A52" s="92" t="s">
        <v>361</v>
      </c>
      <c r="B52" s="92" t="s">
        <v>872</v>
      </c>
      <c r="C52" s="100">
        <f t="shared" si="0"/>
        <v>94.024804484542258</v>
      </c>
      <c r="D52" s="100">
        <f t="shared" si="1"/>
        <v>149.81720477966249</v>
      </c>
      <c r="E52" s="100">
        <f t="shared" si="2"/>
        <v>206.47841195321848</v>
      </c>
      <c r="F52" s="100">
        <f t="shared" si="3"/>
        <v>554.21375856260624</v>
      </c>
      <c r="J52" s="92" t="s">
        <v>872</v>
      </c>
      <c r="K52" s="92" t="s">
        <v>360</v>
      </c>
      <c r="L52" s="99">
        <v>9.7224654256541906E-2</v>
      </c>
      <c r="M52" s="99">
        <v>2.0663456396509599</v>
      </c>
      <c r="N52" s="99">
        <v>4.75090833654086</v>
      </c>
      <c r="O52" s="99">
        <v>1.9998268507105801</v>
      </c>
      <c r="W52" s="92" t="s">
        <v>368</v>
      </c>
      <c r="X52" s="101">
        <f t="shared" ref="X52:AA52" si="46">R21/X21*1000</f>
        <v>644.60053029441804</v>
      </c>
      <c r="Y52" s="101">
        <f t="shared" si="46"/>
        <v>797.87283283932163</v>
      </c>
      <c r="Z52" s="101">
        <f t="shared" si="46"/>
        <v>360.40649175024066</v>
      </c>
      <c r="AA52" s="101">
        <f t="shared" si="46"/>
        <v>167.52919542031114</v>
      </c>
      <c r="AB52" s="104">
        <f t="shared" si="19"/>
        <v>1970.4090503042917</v>
      </c>
      <c r="AC52" s="106">
        <f t="shared" si="23"/>
        <v>4166.6077634282901</v>
      </c>
      <c r="AD52" s="99">
        <f t="shared" si="24"/>
        <v>2.1145902485500856</v>
      </c>
      <c r="AG52" s="102" t="s">
        <v>14</v>
      </c>
      <c r="AH52" s="92" t="s">
        <v>14</v>
      </c>
      <c r="AI52" s="93">
        <f t="shared" si="31"/>
        <v>45.666370433582152</v>
      </c>
      <c r="AJ52" s="93">
        <f t="shared" si="32"/>
        <v>57.38440366405446</v>
      </c>
      <c r="AK52" s="93">
        <f t="shared" si="33"/>
        <v>61.011554963816714</v>
      </c>
      <c r="AL52" s="93">
        <f t="shared" si="34"/>
        <v>117.19076043019852</v>
      </c>
    </row>
    <row r="53" spans="1:38" x14ac:dyDescent="0.2">
      <c r="A53" s="92" t="s">
        <v>14</v>
      </c>
      <c r="B53" s="92" t="s">
        <v>14</v>
      </c>
      <c r="C53" s="100">
        <f t="shared" si="0"/>
        <v>253.71619373958518</v>
      </c>
      <c r="D53" s="100">
        <f t="shared" si="1"/>
        <v>318.82000560642632</v>
      </c>
      <c r="E53" s="100">
        <f t="shared" si="2"/>
        <v>338.97196892551074</v>
      </c>
      <c r="F53" s="100">
        <f t="shared" si="3"/>
        <v>651.09605592679986</v>
      </c>
      <c r="J53" s="92" t="s">
        <v>872</v>
      </c>
      <c r="K53" s="92" t="s">
        <v>361</v>
      </c>
      <c r="L53" s="99">
        <v>1.75642967242355</v>
      </c>
      <c r="M53" s="99">
        <v>11.4641950666976</v>
      </c>
      <c r="N53" s="99">
        <v>9.0775974965290001</v>
      </c>
      <c r="O53" s="99">
        <v>8.7406893574036602</v>
      </c>
      <c r="W53" s="92" t="s">
        <v>874</v>
      </c>
      <c r="X53" s="101">
        <f t="shared" ref="X53:AA53" si="47">R22/X22*1000</f>
        <v>6.9771271466384146</v>
      </c>
      <c r="Y53" s="101">
        <f t="shared" si="47"/>
        <v>15.330545151320708</v>
      </c>
      <c r="Z53" s="101">
        <f t="shared" si="47"/>
        <v>13.736057012189336</v>
      </c>
      <c r="AA53" s="101">
        <f t="shared" si="47"/>
        <v>16.73975601330195</v>
      </c>
      <c r="AB53" s="104">
        <f t="shared" si="19"/>
        <v>52.783485323450407</v>
      </c>
      <c r="AC53" s="106">
        <f t="shared" si="23"/>
        <v>41.993104624810705</v>
      </c>
      <c r="AD53" s="99">
        <f t="shared" si="24"/>
        <v>0.79557278886534988</v>
      </c>
      <c r="AG53" s="102" t="s">
        <v>872</v>
      </c>
      <c r="AH53" s="92" t="s">
        <v>872</v>
      </c>
      <c r="AI53" s="93">
        <f t="shared" si="31"/>
        <v>24.144554426406177</v>
      </c>
      <c r="AJ53" s="93">
        <f t="shared" si="32"/>
        <v>38.471440325188681</v>
      </c>
      <c r="AK53" s="93">
        <f t="shared" si="33"/>
        <v>53.021426448187832</v>
      </c>
      <c r="AL53" s="93">
        <f t="shared" si="34"/>
        <v>142.31610829542183</v>
      </c>
    </row>
    <row r="54" spans="1:38" x14ac:dyDescent="0.2">
      <c r="A54" s="92" t="s">
        <v>362</v>
      </c>
      <c r="B54" s="92" t="s">
        <v>869</v>
      </c>
      <c r="C54" s="100">
        <f t="shared" si="0"/>
        <v>56.426601699194819</v>
      </c>
      <c r="D54" s="100">
        <f t="shared" si="1"/>
        <v>205.63622981685373</v>
      </c>
      <c r="E54" s="100">
        <f t="shared" si="2"/>
        <v>269.54585374337222</v>
      </c>
      <c r="F54" s="100">
        <f t="shared" si="3"/>
        <v>515.95192119983358</v>
      </c>
      <c r="J54" s="92" t="s">
        <v>14</v>
      </c>
      <c r="K54" s="92" t="s">
        <v>14</v>
      </c>
      <c r="L54" s="99">
        <v>1.19489300949518</v>
      </c>
      <c r="M54" s="99">
        <v>7.0735090572344603</v>
      </c>
      <c r="N54" s="99">
        <v>12.814419398201</v>
      </c>
      <c r="O54" s="99">
        <v>8.5317387457109302</v>
      </c>
      <c r="W54" s="92" t="s">
        <v>12</v>
      </c>
      <c r="X54" s="101">
        <f t="shared" ref="X54:AA54" si="48">R23/X23*1000</f>
        <v>5.1965296942883032</v>
      </c>
      <c r="Y54" s="101">
        <f t="shared" si="48"/>
        <v>8.3016754169869849</v>
      </c>
      <c r="Z54" s="101">
        <f t="shared" si="48"/>
        <v>16.317706708126511</v>
      </c>
      <c r="AA54" s="101">
        <f t="shared" si="48"/>
        <v>11.760121576955125</v>
      </c>
      <c r="AB54" s="104">
        <f t="shared" si="19"/>
        <v>41.57603339635692</v>
      </c>
      <c r="AC54" s="106">
        <f t="shared" si="23"/>
        <v>41.028591981599035</v>
      </c>
      <c r="AD54" s="99">
        <f t="shared" si="24"/>
        <v>0.98683276469549275</v>
      </c>
      <c r="AG54" s="102" t="s">
        <v>561</v>
      </c>
      <c r="AH54" s="92" t="s">
        <v>561</v>
      </c>
      <c r="AI54" s="93">
        <f t="shared" si="31"/>
        <v>74.984327865268853</v>
      </c>
      <c r="AJ54" s="93">
        <f t="shared" si="32"/>
        <v>90.97390721500237</v>
      </c>
      <c r="AK54" s="93">
        <f t="shared" si="33"/>
        <v>95.085943235072079</v>
      </c>
      <c r="AL54" s="93">
        <f t="shared" si="34"/>
        <v>211.62276880434513</v>
      </c>
    </row>
    <row r="55" spans="1:38" x14ac:dyDescent="0.2">
      <c r="A55" s="92" t="s">
        <v>363</v>
      </c>
      <c r="B55" s="92" t="s">
        <v>869</v>
      </c>
      <c r="C55" s="100">
        <f t="shared" si="0"/>
        <v>56.426601699194819</v>
      </c>
      <c r="D55" s="100">
        <f t="shared" si="1"/>
        <v>205.63622981685373</v>
      </c>
      <c r="E55" s="100">
        <f t="shared" si="2"/>
        <v>269.54585374337222</v>
      </c>
      <c r="F55" s="100">
        <f t="shared" si="3"/>
        <v>515.95192119983358</v>
      </c>
      <c r="J55" s="92" t="s">
        <v>14</v>
      </c>
      <c r="K55" s="92" t="s">
        <v>362</v>
      </c>
      <c r="L55" s="99">
        <v>0.22102571153307601</v>
      </c>
      <c r="M55" s="99">
        <v>0.97048915281766601</v>
      </c>
      <c r="N55" s="99">
        <v>2.9519751530166798</v>
      </c>
      <c r="O55" s="99">
        <v>4.73865066186133</v>
      </c>
      <c r="W55" s="92" t="s">
        <v>875</v>
      </c>
      <c r="X55" s="101">
        <f t="shared" ref="X55:AA55" si="49">R24/X24*1000</f>
        <v>17.507350358560679</v>
      </c>
      <c r="Y55" s="101">
        <f t="shared" si="49"/>
        <v>70.981123770969319</v>
      </c>
      <c r="Z55" s="101">
        <f t="shared" si="49"/>
        <v>34.206477757358421</v>
      </c>
      <c r="AA55" s="101">
        <f t="shared" si="49"/>
        <v>75.019306734473361</v>
      </c>
      <c r="AB55" s="104">
        <f t="shared" si="19"/>
        <v>197.71425862136178</v>
      </c>
      <c r="AC55" s="106">
        <f t="shared" si="23"/>
        <v>72.893647573140044</v>
      </c>
      <c r="AD55" s="99">
        <f t="shared" si="24"/>
        <v>0.36868179402648477</v>
      </c>
      <c r="AG55" s="102" t="s">
        <v>873</v>
      </c>
      <c r="AH55" s="92" t="s">
        <v>873</v>
      </c>
      <c r="AI55" s="93">
        <f t="shared" si="31"/>
        <v>19.101592694107293</v>
      </c>
      <c r="AJ55" s="93">
        <f t="shared" si="32"/>
        <v>24.20974264417158</v>
      </c>
      <c r="AK55" s="93">
        <f t="shared" si="33"/>
        <v>69.393425313026995</v>
      </c>
      <c r="AL55" s="93">
        <f t="shared" si="34"/>
        <v>79.716809273338654</v>
      </c>
    </row>
    <row r="56" spans="1:38" x14ac:dyDescent="0.2">
      <c r="A56" s="92" t="s">
        <v>15</v>
      </c>
      <c r="B56" s="92" t="s">
        <v>869</v>
      </c>
      <c r="C56" s="100">
        <f t="shared" si="0"/>
        <v>56.426601699194819</v>
      </c>
      <c r="D56" s="100">
        <f t="shared" si="1"/>
        <v>205.63622981685373</v>
      </c>
      <c r="E56" s="100">
        <f t="shared" si="2"/>
        <v>269.54585374337222</v>
      </c>
      <c r="F56" s="100">
        <f t="shared" si="3"/>
        <v>515.95192119983358</v>
      </c>
      <c r="J56" s="92" t="s">
        <v>869</v>
      </c>
      <c r="K56" s="92" t="s">
        <v>363</v>
      </c>
      <c r="L56" s="99">
        <v>3.3496090003044799E-3</v>
      </c>
      <c r="M56" s="99">
        <v>8.2114453584211003E-2</v>
      </c>
      <c r="N56" s="99">
        <v>4.0029514828243604</v>
      </c>
      <c r="O56" s="99">
        <v>1.8169465085093901</v>
      </c>
      <c r="W56" s="92" t="s">
        <v>876</v>
      </c>
      <c r="X56" s="101">
        <f t="shared" ref="X56:AA56" si="50">R25/X25*1000</f>
        <v>1.663280013121647</v>
      </c>
      <c r="Y56" s="101">
        <f t="shared" si="50"/>
        <v>12.680582295604859</v>
      </c>
      <c r="Z56" s="101">
        <f t="shared" si="50"/>
        <v>13.564541767758929</v>
      </c>
      <c r="AA56" s="101">
        <f t="shared" si="50"/>
        <v>9.3247133506947488</v>
      </c>
      <c r="AB56" s="104">
        <f t="shared" si="19"/>
        <v>37.233117427180183</v>
      </c>
      <c r="AC56" s="106">
        <f t="shared" si="23"/>
        <v>22.52006287765014</v>
      </c>
      <c r="AD56" s="99">
        <f t="shared" si="24"/>
        <v>0.60483957384697773</v>
      </c>
      <c r="AG56" s="102" t="s">
        <v>16</v>
      </c>
      <c r="AH56" s="92" t="s">
        <v>16</v>
      </c>
      <c r="AI56" s="93">
        <f t="shared" si="31"/>
        <v>10.74109804348719</v>
      </c>
      <c r="AJ56" s="93">
        <f t="shared" si="32"/>
        <v>21.893166352726411</v>
      </c>
      <c r="AK56" s="93">
        <f t="shared" si="33"/>
        <v>20.6848231830628</v>
      </c>
      <c r="AL56" s="93">
        <f t="shared" si="34"/>
        <v>413.77906675917035</v>
      </c>
    </row>
    <row r="57" spans="1:38" x14ac:dyDescent="0.2">
      <c r="A57" s="92" t="s">
        <v>364</v>
      </c>
      <c r="B57" s="92" t="s">
        <v>869</v>
      </c>
      <c r="C57" s="100">
        <f t="shared" si="0"/>
        <v>56.426601699194819</v>
      </c>
      <c r="D57" s="100">
        <f t="shared" si="1"/>
        <v>205.63622981685373</v>
      </c>
      <c r="E57" s="100">
        <f t="shared" si="2"/>
        <v>269.54585374337222</v>
      </c>
      <c r="F57" s="100">
        <f t="shared" si="3"/>
        <v>515.95192119983358</v>
      </c>
      <c r="J57" s="92" t="s">
        <v>869</v>
      </c>
      <c r="K57" s="92" t="s">
        <v>15</v>
      </c>
      <c r="L57" s="99">
        <v>0.83515943770837997</v>
      </c>
      <c r="M57" s="99">
        <v>6.6002482592058804</v>
      </c>
      <c r="N57" s="99">
        <v>11.446244334138299</v>
      </c>
      <c r="O57" s="99">
        <v>13.8024786434371</v>
      </c>
      <c r="W57" s="92" t="s">
        <v>877</v>
      </c>
      <c r="X57" s="101">
        <f t="shared" ref="X57:AA57" si="51">R26/X26*1000</f>
        <v>6.0613785936515283</v>
      </c>
      <c r="Y57" s="101">
        <f t="shared" si="51"/>
        <v>12.6777382070328</v>
      </c>
      <c r="Z57" s="101">
        <f t="shared" si="51"/>
        <v>17.562650874032624</v>
      </c>
      <c r="AA57" s="101">
        <f t="shared" si="51"/>
        <v>20.602169568909229</v>
      </c>
      <c r="AB57" s="104">
        <f t="shared" si="19"/>
        <v>56.903937243626189</v>
      </c>
      <c r="AC57" s="106">
        <f t="shared" si="23"/>
        <v>115.56297550277421</v>
      </c>
      <c r="AD57" s="99">
        <f t="shared" si="24"/>
        <v>2.0308432263308531</v>
      </c>
      <c r="AG57" s="102" t="s">
        <v>368</v>
      </c>
      <c r="AH57" s="92" t="s">
        <v>368</v>
      </c>
      <c r="AI57" s="93">
        <f t="shared" si="31"/>
        <v>21.294123278734279</v>
      </c>
      <c r="AJ57" s="93">
        <f t="shared" si="32"/>
        <v>37.588565878886712</v>
      </c>
      <c r="AK57" s="93">
        <f t="shared" si="33"/>
        <v>52.428131000818858</v>
      </c>
      <c r="AL57" s="93">
        <f t="shared" si="34"/>
        <v>151.63844168590018</v>
      </c>
    </row>
    <row r="58" spans="1:38" x14ac:dyDescent="0.2">
      <c r="A58" s="92" t="s">
        <v>365</v>
      </c>
      <c r="B58" s="92" t="s">
        <v>16</v>
      </c>
      <c r="C58" s="100">
        <f t="shared" si="0"/>
        <v>49.484920131186648</v>
      </c>
      <c r="D58" s="100">
        <f t="shared" si="1"/>
        <v>100.86320634977838</v>
      </c>
      <c r="E58" s="100">
        <f t="shared" si="2"/>
        <v>95.296292706519623</v>
      </c>
      <c r="F58" s="100">
        <f t="shared" si="3"/>
        <v>1906.306411843052</v>
      </c>
      <c r="J58" s="92" t="s">
        <v>869</v>
      </c>
      <c r="K58" s="92" t="s">
        <v>364</v>
      </c>
      <c r="L58" s="99">
        <v>0.11629722844872301</v>
      </c>
      <c r="M58" s="99">
        <v>1.2864852166006</v>
      </c>
      <c r="N58" s="99">
        <v>4.0514350365395799</v>
      </c>
      <c r="O58" s="99">
        <v>0.92648485477882403</v>
      </c>
      <c r="W58" s="92" t="s">
        <v>878</v>
      </c>
      <c r="X58" s="101">
        <f t="shared" ref="X58:AA58" si="52">R27/X27*1000</f>
        <v>54.304002732189637</v>
      </c>
      <c r="Y58" s="101">
        <f t="shared" si="52"/>
        <v>88.864196538981275</v>
      </c>
      <c r="Z58" s="101">
        <f t="shared" si="52"/>
        <v>138.61301045475517</v>
      </c>
      <c r="AA58" s="101">
        <f t="shared" si="52"/>
        <v>220.47139643011005</v>
      </c>
      <c r="AB58" s="104">
        <f t="shared" si="19"/>
        <v>502.25260615603611</v>
      </c>
      <c r="AC58" s="106">
        <f t="shared" si="23"/>
        <v>139.07757872975961</v>
      </c>
      <c r="AD58" s="99">
        <f t="shared" si="24"/>
        <v>0.2769076297964535</v>
      </c>
      <c r="AG58" s="103" t="s">
        <v>875</v>
      </c>
      <c r="AH58" s="96" t="s">
        <v>874</v>
      </c>
      <c r="AI58" s="97">
        <f t="shared" si="31"/>
        <v>45.87411046739998</v>
      </c>
      <c r="AJ58" s="97">
        <f t="shared" si="32"/>
        <v>24.010994197283903</v>
      </c>
      <c r="AK58" s="97">
        <f t="shared" si="33"/>
        <v>26.499713576658568</v>
      </c>
      <c r="AL58" s="97">
        <f t="shared" si="34"/>
        <v>206.15964029240294</v>
      </c>
    </row>
    <row r="59" spans="1:38" x14ac:dyDescent="0.2">
      <c r="A59" s="92" t="s">
        <v>16</v>
      </c>
      <c r="B59" s="92" t="s">
        <v>16</v>
      </c>
      <c r="C59" s="100">
        <f t="shared" si="0"/>
        <v>49.484920131186648</v>
      </c>
      <c r="D59" s="100">
        <f t="shared" si="1"/>
        <v>100.86320634977838</v>
      </c>
      <c r="E59" s="100">
        <f t="shared" si="2"/>
        <v>95.296292706519623</v>
      </c>
      <c r="F59" s="100">
        <f t="shared" si="3"/>
        <v>1906.306411843052</v>
      </c>
      <c r="J59" s="92" t="s">
        <v>16</v>
      </c>
      <c r="K59" s="92" t="s">
        <v>365</v>
      </c>
      <c r="L59" s="99">
        <v>0.59221751098396802</v>
      </c>
      <c r="M59" s="99">
        <v>2.4343815411170602</v>
      </c>
      <c r="N59" s="99">
        <v>1.32918214941451</v>
      </c>
      <c r="O59" s="99">
        <v>0.46215231810945001</v>
      </c>
      <c r="W59" s="92" t="s">
        <v>879</v>
      </c>
      <c r="X59" s="101">
        <f t="shared" ref="X59:AA59" si="53">R28/X28*1000</f>
        <v>227.72824112904868</v>
      </c>
      <c r="Y59" s="101">
        <f t="shared" si="53"/>
        <v>450.82422471980055</v>
      </c>
      <c r="Z59" s="101">
        <f t="shared" si="53"/>
        <v>435.05799782930774</v>
      </c>
      <c r="AA59" s="101">
        <f t="shared" si="53"/>
        <v>175.43134555709824</v>
      </c>
      <c r="AB59" s="104">
        <f t="shared" si="19"/>
        <v>1289.0418092352552</v>
      </c>
      <c r="AC59" s="106">
        <f t="shared" si="23"/>
        <v>1033.5764734759643</v>
      </c>
      <c r="AD59" s="99">
        <f t="shared" si="24"/>
        <v>0.80181764941290012</v>
      </c>
      <c r="AG59" s="103" t="s">
        <v>867</v>
      </c>
      <c r="AH59" s="96" t="s">
        <v>12</v>
      </c>
      <c r="AI59" s="97">
        <f t="shared" si="31"/>
        <v>1.6314203271356846</v>
      </c>
      <c r="AJ59" s="97">
        <f t="shared" si="32"/>
        <v>96.995239693530877</v>
      </c>
      <c r="AK59" s="97">
        <f t="shared" si="33"/>
        <v>44.240273971015334</v>
      </c>
      <c r="AL59" s="97">
        <f t="shared" si="34"/>
        <v>77.775207635380326</v>
      </c>
    </row>
    <row r="60" spans="1:38" x14ac:dyDescent="0.2">
      <c r="A60" s="92" t="s">
        <v>17</v>
      </c>
      <c r="B60" s="92" t="s">
        <v>17</v>
      </c>
      <c r="C60" s="100">
        <f t="shared" si="0"/>
        <v>123.2422186913517</v>
      </c>
      <c r="D60" s="100">
        <f t="shared" si="1"/>
        <v>319.44839885258841</v>
      </c>
      <c r="E60" s="100">
        <f t="shared" si="2"/>
        <v>322.29944992901392</v>
      </c>
      <c r="F60" s="100">
        <f t="shared" si="3"/>
        <v>1132.4543932611257</v>
      </c>
      <c r="J60" s="92" t="s">
        <v>16</v>
      </c>
      <c r="K60" s="92" t="s">
        <v>16</v>
      </c>
      <c r="L60" s="99">
        <v>0.351785575069331</v>
      </c>
      <c r="M60" s="99">
        <v>3.6623286353086102</v>
      </c>
      <c r="N60" s="99">
        <v>1.4187539423555999</v>
      </c>
      <c r="O60" s="99">
        <v>1.0241330177892001</v>
      </c>
      <c r="W60" s="92" t="s">
        <v>18</v>
      </c>
      <c r="X60" s="101">
        <f t="shared" ref="X60:AA60" si="54">R29/X29*1000</f>
        <v>2.6835248900008231</v>
      </c>
      <c r="Y60" s="101">
        <f t="shared" si="54"/>
        <v>11.75887495398386</v>
      </c>
      <c r="Z60" s="101">
        <f t="shared" si="54"/>
        <v>12.894116913492773</v>
      </c>
      <c r="AA60" s="101">
        <f t="shared" si="54"/>
        <v>19.510891451610707</v>
      </c>
      <c r="AB60" s="104">
        <f t="shared" si="19"/>
        <v>46.847408209088158</v>
      </c>
      <c r="AC60" s="106">
        <f t="shared" si="23"/>
        <v>41.005391649958277</v>
      </c>
      <c r="AD60" s="99">
        <f t="shared" si="24"/>
        <v>0.87529691006478005</v>
      </c>
      <c r="AG60" s="102" t="s">
        <v>875</v>
      </c>
      <c r="AH60" s="92" t="s">
        <v>875</v>
      </c>
      <c r="AI60" s="93">
        <f t="shared" si="31"/>
        <v>16.028434784094326</v>
      </c>
      <c r="AJ60" s="93">
        <f t="shared" si="32"/>
        <v>18.982520525467315</v>
      </c>
      <c r="AK60" s="93">
        <f t="shared" si="33"/>
        <v>50.075278137244744</v>
      </c>
      <c r="AL60" s="93">
        <f t="shared" si="34"/>
        <v>77.051306118369212</v>
      </c>
    </row>
    <row r="61" spans="1:38" x14ac:dyDescent="0.2">
      <c r="A61" s="92" t="s">
        <v>18</v>
      </c>
      <c r="B61" s="92" t="s">
        <v>18</v>
      </c>
      <c r="C61" s="100">
        <f t="shared" si="0"/>
        <v>186.43338924228485</v>
      </c>
      <c r="D61" s="100">
        <f t="shared" si="1"/>
        <v>255.21051728919397</v>
      </c>
      <c r="E61" s="100">
        <f t="shared" si="2"/>
        <v>206.137697220782</v>
      </c>
      <c r="F61" s="100">
        <f t="shared" si="3"/>
        <v>348.22175518632025</v>
      </c>
      <c r="J61" s="92" t="s">
        <v>17</v>
      </c>
      <c r="K61" s="92" t="s">
        <v>17</v>
      </c>
      <c r="L61" s="99">
        <v>6.6080047264795096</v>
      </c>
      <c r="M61" s="99">
        <v>2.60189561371141</v>
      </c>
      <c r="N61" s="99">
        <v>6.7256221137541496</v>
      </c>
      <c r="O61" s="99">
        <v>26.100765601717299</v>
      </c>
      <c r="W61" s="92" t="s">
        <v>880</v>
      </c>
      <c r="X61" s="101">
        <f t="shared" ref="X61:AA61" si="55">R30/X30*1000</f>
        <v>77.687900508908385</v>
      </c>
      <c r="Y61" s="101">
        <f t="shared" si="55"/>
        <v>79.445103499056415</v>
      </c>
      <c r="Z61" s="101">
        <f t="shared" si="55"/>
        <v>136.77502203472477</v>
      </c>
      <c r="AA61" s="101">
        <f t="shared" si="55"/>
        <v>83.493402141645291</v>
      </c>
      <c r="AB61" s="104">
        <f t="shared" si="19"/>
        <v>377.40142818433486</v>
      </c>
      <c r="AC61" s="106">
        <f t="shared" si="23"/>
        <v>178.01971232780141</v>
      </c>
      <c r="AD61" s="99">
        <f t="shared" si="24"/>
        <v>0.47169856559432766</v>
      </c>
      <c r="AG61" s="102" t="s">
        <v>876</v>
      </c>
      <c r="AH61" s="92" t="s">
        <v>876</v>
      </c>
      <c r="AI61" s="93">
        <f t="shared" si="31"/>
        <v>56.526676194082064</v>
      </c>
      <c r="AJ61" s="93">
        <f t="shared" si="32"/>
        <v>19.167006644696592</v>
      </c>
      <c r="AK61" s="93">
        <f t="shared" si="33"/>
        <v>41.783503506472769</v>
      </c>
      <c r="AL61" s="93">
        <f t="shared" si="34"/>
        <v>111.62981214133397</v>
      </c>
    </row>
    <row r="62" spans="1:38" x14ac:dyDescent="0.2">
      <c r="A62" s="92" t="s">
        <v>19</v>
      </c>
      <c r="B62" s="92" t="s">
        <v>19</v>
      </c>
      <c r="C62" s="100">
        <f t="shared" si="0"/>
        <v>20.194641865041906</v>
      </c>
      <c r="D62" s="100">
        <f t="shared" si="1"/>
        <v>37.753940607414876</v>
      </c>
      <c r="E62" s="100">
        <f t="shared" si="2"/>
        <v>71.490194378582089</v>
      </c>
      <c r="F62" s="100">
        <f t="shared" si="3"/>
        <v>148.26622746181087</v>
      </c>
      <c r="J62" s="92" t="s">
        <v>18</v>
      </c>
      <c r="K62" s="92" t="s">
        <v>18</v>
      </c>
      <c r="L62" s="99">
        <v>0.43790985401574101</v>
      </c>
      <c r="M62" s="99">
        <v>2.6267560134846999</v>
      </c>
      <c r="N62" s="99">
        <v>2.3265072983478001</v>
      </c>
      <c r="O62" s="99">
        <v>5.9468694998924096</v>
      </c>
      <c r="W62" s="92" t="s">
        <v>881</v>
      </c>
      <c r="X62" s="101">
        <f t="shared" ref="X62:AA62" si="56">R31/X31*1000</f>
        <v>144.69851704060375</v>
      </c>
      <c r="Y62" s="101">
        <f t="shared" si="56"/>
        <v>754.49833910129928</v>
      </c>
      <c r="Z62" s="101">
        <f t="shared" si="56"/>
        <v>879.86070440734795</v>
      </c>
      <c r="AA62" s="101">
        <f t="shared" si="56"/>
        <v>587.24833090318657</v>
      </c>
      <c r="AB62" s="104">
        <f>SUM(X62:AA62)</f>
        <v>2366.3058914524372</v>
      </c>
      <c r="AC62" s="106">
        <f t="shared" si="23"/>
        <v>2826.001817318775</v>
      </c>
      <c r="AD62" s="99">
        <f t="shared" si="24"/>
        <v>1.1942673293114174</v>
      </c>
      <c r="AG62" s="102" t="s">
        <v>877</v>
      </c>
      <c r="AH62" s="92" t="s">
        <v>877</v>
      </c>
      <c r="AI62" s="93">
        <f t="shared" si="31"/>
        <v>15.038864676289114</v>
      </c>
      <c r="AJ62" s="93">
        <f t="shared" si="32"/>
        <v>18.759440274027881</v>
      </c>
      <c r="AK62" s="93">
        <f t="shared" si="33"/>
        <v>32.233950875529089</v>
      </c>
      <c r="AL62" s="93">
        <f t="shared" si="34"/>
        <v>52.04899539902285</v>
      </c>
    </row>
    <row r="63" spans="1:38" x14ac:dyDescent="0.2">
      <c r="A63" s="92" t="s">
        <v>20</v>
      </c>
      <c r="B63" s="92" t="s">
        <v>881</v>
      </c>
      <c r="C63" s="100">
        <f t="shared" si="0"/>
        <v>34.085321062660483</v>
      </c>
      <c r="D63" s="100">
        <f t="shared" si="1"/>
        <v>46.58962002953642</v>
      </c>
      <c r="E63" s="100">
        <f t="shared" si="2"/>
        <v>81.391485933950207</v>
      </c>
      <c r="F63" s="100">
        <f t="shared" si="3"/>
        <v>171.43744412565098</v>
      </c>
      <c r="J63" s="92" t="s">
        <v>19</v>
      </c>
      <c r="K63" s="92" t="s">
        <v>19</v>
      </c>
      <c r="L63" s="99">
        <v>6.9251440682127399</v>
      </c>
      <c r="M63" s="99">
        <v>19.740503841427</v>
      </c>
      <c r="N63" s="99">
        <v>21.526174446911899</v>
      </c>
      <c r="O63" s="99">
        <v>23.814307113186299</v>
      </c>
      <c r="X63" s="104">
        <f>SUM(X35:X62)</f>
        <v>2726.8866910916699</v>
      </c>
      <c r="Y63" s="104">
        <f t="shared" ref="Y63:AB63" si="57">SUM(Y35:Y62)</f>
        <v>4654.5334088852378</v>
      </c>
      <c r="Z63" s="104">
        <f t="shared" si="57"/>
        <v>4895.8468470760236</v>
      </c>
      <c r="AA63" s="104">
        <f t="shared" si="57"/>
        <v>3689.6921766116002</v>
      </c>
      <c r="AB63" s="104">
        <f t="shared" si="57"/>
        <v>15966.959123664534</v>
      </c>
      <c r="AD63" s="99"/>
      <c r="AG63" s="102" t="s">
        <v>878</v>
      </c>
      <c r="AH63" s="92" t="s">
        <v>878</v>
      </c>
      <c r="AI63" s="93">
        <f t="shared" si="31"/>
        <v>15.339181907151501</v>
      </c>
      <c r="AJ63" s="93">
        <f t="shared" si="32"/>
        <v>24.358450506957379</v>
      </c>
      <c r="AK63" s="93">
        <f t="shared" si="33"/>
        <v>36.741122074338108</v>
      </c>
      <c r="AL63" s="93">
        <f t="shared" si="34"/>
        <v>43.043501477245869</v>
      </c>
    </row>
    <row r="64" spans="1:38" x14ac:dyDescent="0.2">
      <c r="A64" s="92" t="s">
        <v>366</v>
      </c>
      <c r="B64" s="92" t="s">
        <v>862</v>
      </c>
      <c r="C64" s="100">
        <f t="shared" si="0"/>
        <v>14.983231346631012</v>
      </c>
      <c r="D64" s="100">
        <f t="shared" si="1"/>
        <v>20.479873256024181</v>
      </c>
      <c r="E64" s="100">
        <f t="shared" si="2"/>
        <v>35.77808350851582</v>
      </c>
      <c r="F64" s="100">
        <f t="shared" si="3"/>
        <v>75.360501433670862</v>
      </c>
      <c r="J64" s="92" t="s">
        <v>881</v>
      </c>
      <c r="K64" s="92" t="s">
        <v>20</v>
      </c>
      <c r="L64" s="99">
        <v>5.8902404139500399</v>
      </c>
      <c r="M64" s="99">
        <v>41.980635476449997</v>
      </c>
      <c r="N64" s="99">
        <v>85.525269454511502</v>
      </c>
      <c r="O64" s="99">
        <v>120.23447912311499</v>
      </c>
      <c r="X64" s="106">
        <f>AI32/1000</f>
        <v>2543.295545832395</v>
      </c>
      <c r="Y64" s="106">
        <f t="shared" ref="Y64:AA64" si="58">AJ32/1000</f>
        <v>5000.6931326159665</v>
      </c>
      <c r="Z64" s="106">
        <f t="shared" si="58"/>
        <v>5245.3216713274369</v>
      </c>
      <c r="AA64" s="106">
        <f t="shared" si="58"/>
        <v>3560.5444063226487</v>
      </c>
      <c r="AB64" s="106"/>
      <c r="AD64" s="99"/>
      <c r="AG64" s="102" t="s">
        <v>879</v>
      </c>
      <c r="AH64" s="92" t="s">
        <v>879</v>
      </c>
      <c r="AI64" s="93">
        <f t="shared" si="31"/>
        <v>20.169845664422123</v>
      </c>
      <c r="AJ64" s="93">
        <f t="shared" si="32"/>
        <v>25.7499527235837</v>
      </c>
      <c r="AK64" s="93">
        <f t="shared" si="33"/>
        <v>50.331098812188415</v>
      </c>
      <c r="AL64" s="93">
        <f t="shared" si="34"/>
        <v>153.31835577218334</v>
      </c>
    </row>
    <row r="65" spans="1:38" x14ac:dyDescent="0.2">
      <c r="A65" s="92" t="s">
        <v>704</v>
      </c>
      <c r="B65" s="92" t="s">
        <v>879</v>
      </c>
      <c r="C65" s="100">
        <f t="shared" si="0"/>
        <v>60.049705563467107</v>
      </c>
      <c r="D65" s="100">
        <f t="shared" si="1"/>
        <v>76.662811657101528</v>
      </c>
      <c r="E65" s="100">
        <f t="shared" si="2"/>
        <v>149.84584982169102</v>
      </c>
      <c r="F65" s="100">
        <f t="shared" si="3"/>
        <v>456.45972085122963</v>
      </c>
      <c r="J65" s="92" t="s">
        <v>862</v>
      </c>
      <c r="K65" s="92" t="s">
        <v>366</v>
      </c>
      <c r="L65" s="99">
        <v>1.6744592723923</v>
      </c>
      <c r="M65" s="99">
        <v>4.3117820376125797</v>
      </c>
      <c r="N65" s="99">
        <v>7.2723934590272004</v>
      </c>
      <c r="O65" s="99">
        <v>4.1006011920520002</v>
      </c>
      <c r="X65" s="108">
        <f>X64/X63-1</f>
        <v>-6.7326283068174342E-2</v>
      </c>
      <c r="Y65" s="108">
        <f t="shared" ref="Y65:AA65" si="59">Y64/Y63-1</f>
        <v>7.4370445611138924E-2</v>
      </c>
      <c r="Z65" s="108">
        <f t="shared" si="59"/>
        <v>7.1381894729842799E-2</v>
      </c>
      <c r="AA65" s="108">
        <f t="shared" si="59"/>
        <v>-3.5002315669474982E-2</v>
      </c>
      <c r="AG65" s="102" t="s">
        <v>18</v>
      </c>
      <c r="AH65" s="92" t="s">
        <v>18</v>
      </c>
      <c r="AI65" s="93">
        <f t="shared" si="31"/>
        <v>68.358916643108486</v>
      </c>
      <c r="AJ65" s="93">
        <f t="shared" si="32"/>
        <v>93.577199603147662</v>
      </c>
      <c r="AK65" s="93">
        <f t="shared" si="33"/>
        <v>75.583830335267663</v>
      </c>
      <c r="AL65" s="93">
        <f t="shared" si="34"/>
        <v>127.68132378456815</v>
      </c>
    </row>
    <row r="66" spans="1:38" x14ac:dyDescent="0.2">
      <c r="A66" s="92" t="s">
        <v>705</v>
      </c>
      <c r="B66" s="92" t="s">
        <v>879</v>
      </c>
      <c r="C66" s="100">
        <f t="shared" si="0"/>
        <v>60.049705563467107</v>
      </c>
      <c r="D66" s="100">
        <f t="shared" si="1"/>
        <v>76.662811657101528</v>
      </c>
      <c r="E66" s="100">
        <f t="shared" si="2"/>
        <v>149.84584982169102</v>
      </c>
      <c r="F66" s="100">
        <f t="shared" si="3"/>
        <v>456.45972085122963</v>
      </c>
      <c r="J66" s="92" t="s">
        <v>879</v>
      </c>
      <c r="K66" s="92" t="s">
        <v>704</v>
      </c>
      <c r="L66" s="99">
        <v>2.1562773982486201</v>
      </c>
      <c r="M66" s="99">
        <v>3.31744059050496</v>
      </c>
      <c r="N66" s="99">
        <v>5.6842766386449801</v>
      </c>
      <c r="O66" s="99">
        <v>6.7356036181341796</v>
      </c>
      <c r="AG66" s="102" t="s">
        <v>880</v>
      </c>
      <c r="AH66" s="92" t="s">
        <v>880</v>
      </c>
      <c r="AI66" s="93">
        <f t="shared" si="31"/>
        <v>10.08879532920284</v>
      </c>
      <c r="AJ66" s="93">
        <f t="shared" si="32"/>
        <v>45.866825179653162</v>
      </c>
      <c r="AK66" s="93">
        <f t="shared" si="33"/>
        <v>47.262845318740546</v>
      </c>
      <c r="AL66" s="93">
        <f t="shared" si="34"/>
        <v>82.67564272702819</v>
      </c>
    </row>
    <row r="67" spans="1:38" x14ac:dyDescent="0.2">
      <c r="A67" s="92" t="s">
        <v>745</v>
      </c>
      <c r="B67" s="92" t="s">
        <v>879</v>
      </c>
      <c r="C67" s="100">
        <f t="shared" ref="C67:C75" si="60">VLOOKUP($B67,$W$69:$AA$96,2,)</f>
        <v>60.049705563467107</v>
      </c>
      <c r="D67" s="100">
        <f t="shared" ref="D67:D75" si="61">VLOOKUP($B67,$W$69:$AA$96,3,)</f>
        <v>76.662811657101528</v>
      </c>
      <c r="E67" s="100">
        <f t="shared" ref="E67:E75" si="62">VLOOKUP($B67,$W$69:$AA$96,4,)</f>
        <v>149.84584982169102</v>
      </c>
      <c r="F67" s="100">
        <f t="shared" ref="F67:F75" si="63">VLOOKUP($B67,$W$69:$AA$96,5,)</f>
        <v>456.45972085122963</v>
      </c>
      <c r="J67" s="92" t="s">
        <v>879</v>
      </c>
      <c r="K67" s="92" t="s">
        <v>705</v>
      </c>
      <c r="L67" s="99">
        <v>7.9257692274744604</v>
      </c>
      <c r="M67" s="99">
        <v>12.816900983142601</v>
      </c>
      <c r="N67" s="99">
        <v>21.902728032380899</v>
      </c>
      <c r="O67" s="99">
        <v>27.1736137379452</v>
      </c>
      <c r="Q67" s="107" t="s">
        <v>888</v>
      </c>
      <c r="W67" s="92" t="s">
        <v>885</v>
      </c>
      <c r="AG67" s="102" t="s">
        <v>881</v>
      </c>
      <c r="AH67" s="92" t="s">
        <v>881</v>
      </c>
      <c r="AI67" s="93">
        <f t="shared" si="31"/>
        <v>17.052380788958949</v>
      </c>
      <c r="AJ67" s="93">
        <f t="shared" si="32"/>
        <v>23.30809617712174</v>
      </c>
      <c r="AK67" s="93">
        <f t="shared" si="33"/>
        <v>40.71895372713216</v>
      </c>
      <c r="AL67" s="93">
        <f t="shared" si="34"/>
        <v>85.767611616221387</v>
      </c>
    </row>
    <row r="68" spans="1:38" x14ac:dyDescent="0.2">
      <c r="A68" s="92" t="s">
        <v>746</v>
      </c>
      <c r="B68" s="92" t="s">
        <v>879</v>
      </c>
      <c r="C68" s="100">
        <f t="shared" si="60"/>
        <v>60.049705563467107</v>
      </c>
      <c r="D68" s="100">
        <f t="shared" si="61"/>
        <v>76.662811657101528</v>
      </c>
      <c r="E68" s="100">
        <f t="shared" si="62"/>
        <v>149.84584982169102</v>
      </c>
      <c r="F68" s="100">
        <f t="shared" si="63"/>
        <v>456.45972085122963</v>
      </c>
      <c r="J68" s="92" t="s">
        <v>879</v>
      </c>
      <c r="K68" s="92" t="s">
        <v>745</v>
      </c>
      <c r="L68" s="99">
        <v>3.7865158608740297E-2</v>
      </c>
      <c r="M68" s="99">
        <v>0.974550044722717</v>
      </c>
      <c r="N68" s="99">
        <v>0.80396664791669104</v>
      </c>
      <c r="O68" s="99">
        <v>1.3652961382889699</v>
      </c>
      <c r="X68" s="92" t="s">
        <v>391</v>
      </c>
      <c r="Y68" s="92" t="s">
        <v>392</v>
      </c>
      <c r="Z68" s="92" t="s">
        <v>393</v>
      </c>
      <c r="AA68" s="92" t="s">
        <v>394</v>
      </c>
    </row>
    <row r="69" spans="1:38" x14ac:dyDescent="0.2">
      <c r="A69" s="92" t="s">
        <v>718</v>
      </c>
      <c r="B69" s="92" t="s">
        <v>879</v>
      </c>
      <c r="C69" s="100">
        <f t="shared" si="60"/>
        <v>60.049705563467107</v>
      </c>
      <c r="D69" s="100">
        <f t="shared" si="61"/>
        <v>76.662811657101528</v>
      </c>
      <c r="E69" s="100">
        <f t="shared" si="62"/>
        <v>149.84584982169102</v>
      </c>
      <c r="F69" s="100">
        <f t="shared" si="63"/>
        <v>456.45972085122963</v>
      </c>
      <c r="J69" s="92" t="s">
        <v>879</v>
      </c>
      <c r="K69" s="92" t="s">
        <v>746</v>
      </c>
      <c r="L69" s="99">
        <v>3.4884294337126399E-2</v>
      </c>
      <c r="M69" s="99">
        <v>0.89783040281573301</v>
      </c>
      <c r="N69" s="99">
        <v>0.74067586704060395</v>
      </c>
      <c r="O69" s="99">
        <v>1.2578157360318201</v>
      </c>
      <c r="W69" s="92" t="s">
        <v>862</v>
      </c>
      <c r="X69" s="101">
        <f>X4/$AD35</f>
        <v>14.983231346631012</v>
      </c>
      <c r="Y69" s="101">
        <f t="shared" ref="Y69:AA69" si="64">Y4/$AD35</f>
        <v>20.479873256024181</v>
      </c>
      <c r="Z69" s="101">
        <f t="shared" si="64"/>
        <v>35.77808350851582</v>
      </c>
      <c r="AA69" s="101">
        <f t="shared" si="64"/>
        <v>75.360501433670862</v>
      </c>
      <c r="AH69" s="92" t="s">
        <v>882</v>
      </c>
      <c r="AI69" s="101">
        <f>AI47</f>
        <v>15.210628423923231</v>
      </c>
      <c r="AJ69" s="101">
        <f t="shared" ref="AJ69:AL69" si="65">AJ47</f>
        <v>17.931031394681042</v>
      </c>
      <c r="AK69" s="101">
        <f t="shared" si="65"/>
        <v>18.254534417173122</v>
      </c>
      <c r="AL69" s="101">
        <f t="shared" si="65"/>
        <v>51.292719481596556</v>
      </c>
    </row>
    <row r="70" spans="1:38" x14ac:dyDescent="0.2">
      <c r="A70" s="92" t="s">
        <v>562</v>
      </c>
      <c r="B70" s="92" t="s">
        <v>879</v>
      </c>
      <c r="C70" s="100">
        <f t="shared" si="60"/>
        <v>60.049705563467107</v>
      </c>
      <c r="D70" s="100">
        <f t="shared" si="61"/>
        <v>76.662811657101528</v>
      </c>
      <c r="E70" s="100">
        <f t="shared" si="62"/>
        <v>149.84584982169102</v>
      </c>
      <c r="F70" s="100">
        <f t="shared" si="63"/>
        <v>456.45972085122963</v>
      </c>
      <c r="J70" s="92" t="s">
        <v>879</v>
      </c>
      <c r="K70" s="92" t="s">
        <v>718</v>
      </c>
      <c r="L70" s="99">
        <v>1E-10</v>
      </c>
      <c r="M70" s="99">
        <v>1E-10</v>
      </c>
      <c r="N70" s="99">
        <v>1E-10</v>
      </c>
      <c r="O70" s="99">
        <v>1E-10</v>
      </c>
      <c r="W70" s="92" t="s">
        <v>863</v>
      </c>
      <c r="X70" s="101">
        <f t="shared" ref="X70:AA70" si="66">X5/$AD36</f>
        <v>39.081651830702135</v>
      </c>
      <c r="Y70" s="101">
        <f t="shared" si="66"/>
        <v>46.071359210257086</v>
      </c>
      <c r="Z70" s="101">
        <f t="shared" si="66"/>
        <v>46.902556458579213</v>
      </c>
      <c r="AA70" s="101">
        <f t="shared" si="66"/>
        <v>131.78970311816926</v>
      </c>
      <c r="AH70" s="92" t="s">
        <v>10</v>
      </c>
      <c r="AI70" s="101">
        <f>AY35/AI35*1000</f>
        <v>20.648377012735647</v>
      </c>
      <c r="AJ70" s="101">
        <f>AZ35/AJ35*1000</f>
        <v>20.985253140828032</v>
      </c>
      <c r="AK70" s="101">
        <f>BA35/AK35*1000</f>
        <v>36.52450675227341</v>
      </c>
      <c r="AL70" s="101">
        <f>BB35/AL35*1000</f>
        <v>71.952603348705793</v>
      </c>
    </row>
    <row r="71" spans="1:38" x14ac:dyDescent="0.2">
      <c r="A71" s="92" t="s">
        <v>22</v>
      </c>
      <c r="B71" s="92" t="s">
        <v>879</v>
      </c>
      <c r="C71" s="100">
        <f t="shared" si="60"/>
        <v>60.049705563467107</v>
      </c>
      <c r="D71" s="100">
        <f t="shared" si="61"/>
        <v>76.662811657101528</v>
      </c>
      <c r="E71" s="100">
        <f t="shared" si="62"/>
        <v>149.84584982169102</v>
      </c>
      <c r="F71" s="100">
        <f t="shared" si="63"/>
        <v>456.45972085122963</v>
      </c>
      <c r="J71" s="92" t="s">
        <v>879</v>
      </c>
      <c r="K71" s="92" t="s">
        <v>562</v>
      </c>
      <c r="L71" s="99">
        <v>0.52834094234320805</v>
      </c>
      <c r="M71" s="99">
        <v>6.1681656334716504</v>
      </c>
      <c r="N71" s="99">
        <v>11.406314379603501</v>
      </c>
      <c r="O71" s="99">
        <v>9.3891302568173902</v>
      </c>
      <c r="W71" s="92" t="s">
        <v>864</v>
      </c>
      <c r="X71" s="101">
        <f t="shared" ref="X71:AA71" si="67">X6/$AD37</f>
        <v>197.52399214949938</v>
      </c>
      <c r="Y71" s="101">
        <f t="shared" si="67"/>
        <v>232.85092540061385</v>
      </c>
      <c r="Z71" s="101">
        <f t="shared" si="67"/>
        <v>237.05190952133327</v>
      </c>
      <c r="AA71" s="101">
        <f t="shared" si="67"/>
        <v>666.08311227131765</v>
      </c>
      <c r="AH71" s="92" t="s">
        <v>883</v>
      </c>
      <c r="AI71" s="101">
        <f>AI45</f>
        <v>22.792079994014788</v>
      </c>
      <c r="AJ71" s="101">
        <f t="shared" ref="AJ71:AL71" si="68">AJ45</f>
        <v>59.077916138806586</v>
      </c>
      <c r="AK71" s="101">
        <f t="shared" si="68"/>
        <v>59.605181753552223</v>
      </c>
      <c r="AL71" s="101">
        <f t="shared" si="68"/>
        <v>209.43302867195379</v>
      </c>
    </row>
    <row r="72" spans="1:38" x14ac:dyDescent="0.2">
      <c r="A72" s="92" t="s">
        <v>23</v>
      </c>
      <c r="B72" s="92" t="s">
        <v>870</v>
      </c>
      <c r="C72" s="100">
        <f t="shared" si="60"/>
        <v>55.467056826550525</v>
      </c>
      <c r="D72" s="100">
        <f t="shared" si="61"/>
        <v>83.386395668688976</v>
      </c>
      <c r="E72" s="100">
        <f t="shared" si="62"/>
        <v>102.12772899634577</v>
      </c>
      <c r="F72" s="100">
        <f t="shared" si="63"/>
        <v>230.84431902919962</v>
      </c>
      <c r="J72" s="92" t="s">
        <v>879</v>
      </c>
      <c r="K72" s="92" t="s">
        <v>22</v>
      </c>
      <c r="L72" s="99">
        <v>0.28173042237272</v>
      </c>
      <c r="M72" s="99">
        <v>3.5370950534468202</v>
      </c>
      <c r="N72" s="99">
        <v>11.733842297300701</v>
      </c>
      <c r="O72" s="99">
        <v>18.285967465451101</v>
      </c>
      <c r="W72" s="92" t="s">
        <v>865</v>
      </c>
      <c r="X72" s="101">
        <f t="shared" ref="X72:AA72" si="69">X7/$AD38</f>
        <v>10.493262133760567</v>
      </c>
      <c r="Y72" s="101">
        <f t="shared" si="69"/>
        <v>12.369969702050499</v>
      </c>
      <c r="Z72" s="101">
        <f t="shared" si="69"/>
        <v>12.593142730900128</v>
      </c>
      <c r="AA72" s="101">
        <f t="shared" si="69"/>
        <v>35.384991078167211</v>
      </c>
      <c r="AG72" s="92" t="s">
        <v>871</v>
      </c>
      <c r="AH72" s="92" t="s">
        <v>871</v>
      </c>
      <c r="AI72" s="95">
        <f>AI51</f>
        <v>60.23876051551494</v>
      </c>
      <c r="AJ72" s="95">
        <f>AI72</f>
        <v>60.23876051551494</v>
      </c>
      <c r="AK72" s="95">
        <f t="shared" ref="AK72:AL72" si="70">AK51</f>
        <v>92.962287761508932</v>
      </c>
      <c r="AL72" s="95">
        <f t="shared" si="70"/>
        <v>174.2334678135297</v>
      </c>
    </row>
    <row r="73" spans="1:38" x14ac:dyDescent="0.2">
      <c r="A73" s="92" t="s">
        <v>367</v>
      </c>
      <c r="B73" s="92" t="s">
        <v>870</v>
      </c>
      <c r="C73" s="100">
        <f t="shared" si="60"/>
        <v>55.467056826550525</v>
      </c>
      <c r="D73" s="100">
        <f t="shared" si="61"/>
        <v>83.386395668688976</v>
      </c>
      <c r="E73" s="100">
        <f t="shared" si="62"/>
        <v>102.12772899634577</v>
      </c>
      <c r="F73" s="100">
        <f t="shared" si="63"/>
        <v>230.84431902919962</v>
      </c>
      <c r="J73" s="92" t="s">
        <v>870</v>
      </c>
      <c r="K73" s="92" t="s">
        <v>23</v>
      </c>
      <c r="L73" s="99">
        <v>2.8016048769725002</v>
      </c>
      <c r="M73" s="99">
        <v>11.4720501305436</v>
      </c>
      <c r="N73" s="99">
        <v>49.405813786718198</v>
      </c>
      <c r="O73" s="99">
        <v>175.27350775707899</v>
      </c>
      <c r="W73" s="92" t="s">
        <v>866</v>
      </c>
      <c r="X73" s="101">
        <f t="shared" ref="X73:AA73" si="71">X8/$AD39</f>
        <v>16.736140918288012</v>
      </c>
      <c r="Y73" s="101">
        <f t="shared" si="71"/>
        <v>32.920571380518062</v>
      </c>
      <c r="Z73" s="101">
        <f t="shared" si="71"/>
        <v>67.774726290167109</v>
      </c>
      <c r="AA73" s="101">
        <f t="shared" si="71"/>
        <v>695.99523710610788</v>
      </c>
    </row>
    <row r="74" spans="1:38" x14ac:dyDescent="0.2">
      <c r="A74" s="92" t="s">
        <v>24</v>
      </c>
      <c r="B74" s="92" t="s">
        <v>871</v>
      </c>
      <c r="C74" s="100">
        <f t="shared" si="60"/>
        <v>697.02675020658717</v>
      </c>
      <c r="D74" s="100">
        <f t="shared" si="61"/>
        <v>697.02675020658717</v>
      </c>
      <c r="E74" s="100">
        <f t="shared" si="62"/>
        <v>1075.6728852926042</v>
      </c>
      <c r="F74" s="100">
        <f t="shared" si="63"/>
        <v>2016.0671768139957</v>
      </c>
      <c r="J74" s="92" t="s">
        <v>870</v>
      </c>
      <c r="K74" s="92" t="s">
        <v>367</v>
      </c>
      <c r="L74" s="99">
        <v>10.4084825813232</v>
      </c>
      <c r="M74" s="99">
        <v>21.009094121926601</v>
      </c>
      <c r="N74" s="99">
        <v>36.911265047799603</v>
      </c>
      <c r="O74" s="99">
        <v>81.518758587356899</v>
      </c>
      <c r="W74" s="92" t="s">
        <v>867</v>
      </c>
      <c r="X74" s="101">
        <f t="shared" ref="X74:AA74" si="72">X9/$AD40</f>
        <v>103.32416225741272</v>
      </c>
      <c r="Y74" s="101">
        <f t="shared" si="72"/>
        <v>267.82005830792247</v>
      </c>
      <c r="Z74" s="101">
        <f t="shared" si="72"/>
        <v>270.21033062817753</v>
      </c>
      <c r="AA74" s="101">
        <f t="shared" si="72"/>
        <v>949.4303390583425</v>
      </c>
      <c r="AH74" s="92" t="s">
        <v>890</v>
      </c>
      <c r="AI74" s="95">
        <f>AY32/AI32*1000</f>
        <v>21.524245846969915</v>
      </c>
      <c r="AJ74" s="95">
        <f>AZ32/AJ32*1000</f>
        <v>36.123231562002047</v>
      </c>
      <c r="AK74" s="95">
        <f>BA32/AK32*1000</f>
        <v>51.879388157930329</v>
      </c>
      <c r="AL74" s="95">
        <f>BB32/AL32*1000</f>
        <v>141.8662781464063</v>
      </c>
    </row>
    <row r="75" spans="1:38" x14ac:dyDescent="0.2">
      <c r="A75" s="92" t="s">
        <v>368</v>
      </c>
      <c r="B75" s="92" t="s">
        <v>368</v>
      </c>
      <c r="C75" s="100">
        <f t="shared" si="60"/>
        <v>24.039058686645937</v>
      </c>
      <c r="D75" s="100">
        <f t="shared" si="61"/>
        <v>42.433948995298771</v>
      </c>
      <c r="E75" s="100">
        <f t="shared" si="62"/>
        <v>59.186419720716451</v>
      </c>
      <c r="F75" s="100">
        <f t="shared" si="63"/>
        <v>171.18551213044191</v>
      </c>
      <c r="J75" s="92" t="s">
        <v>871</v>
      </c>
      <c r="K75" s="92" t="s">
        <v>24</v>
      </c>
      <c r="L75" s="99">
        <v>63.122193357192998</v>
      </c>
      <c r="M75" s="99">
        <v>50.8235646252487</v>
      </c>
      <c r="N75" s="99">
        <v>181.71181445545699</v>
      </c>
      <c r="O75" s="99">
        <v>387.719741991744</v>
      </c>
      <c r="W75" s="92" t="s">
        <v>19</v>
      </c>
      <c r="X75" s="101">
        <f t="shared" ref="X75:AA75" si="73">X10/$AD41</f>
        <v>20.194641865041906</v>
      </c>
      <c r="Y75" s="101">
        <f t="shared" si="73"/>
        <v>37.753940607414876</v>
      </c>
      <c r="Z75" s="101">
        <f t="shared" si="73"/>
        <v>71.490194378582089</v>
      </c>
      <c r="AA75" s="101">
        <f t="shared" si="73"/>
        <v>148.26622746181087</v>
      </c>
      <c r="AJ75" s="100">
        <f>AJ74/$AI$74</f>
        <v>1.678257710807894</v>
      </c>
      <c r="AK75" s="100">
        <f t="shared" ref="AK75:AL75" si="74">AK74/$AI$74</f>
        <v>2.4102766957214286</v>
      </c>
      <c r="AL75" s="100">
        <f t="shared" si="74"/>
        <v>6.590998781329084</v>
      </c>
    </row>
    <row r="76" spans="1:38" x14ac:dyDescent="0.2">
      <c r="J76" s="92" t="s">
        <v>368</v>
      </c>
      <c r="K76" s="92" t="s">
        <v>368</v>
      </c>
      <c r="L76" s="99">
        <v>32.766823461297697</v>
      </c>
      <c r="M76" s="99">
        <v>71.593460210767901</v>
      </c>
      <c r="N76" s="99">
        <v>45.106683841252298</v>
      </c>
      <c r="O76" s="99">
        <v>60.643426821763001</v>
      </c>
      <c r="W76" s="92" t="s">
        <v>868</v>
      </c>
      <c r="X76" s="101">
        <f t="shared" ref="X76:AA76" si="75">X11/$AD42</f>
        <v>28.988513291539853</v>
      </c>
      <c r="Y76" s="101">
        <f t="shared" si="75"/>
        <v>34.173074736228479</v>
      </c>
      <c r="Z76" s="101">
        <f t="shared" si="75"/>
        <v>34.789608873149177</v>
      </c>
      <c r="AA76" s="101">
        <f t="shared" si="75"/>
        <v>97.753994050166639</v>
      </c>
      <c r="AJ76" s="100">
        <f>AJ72/$AI$72</f>
        <v>1</v>
      </c>
      <c r="AK76" s="100">
        <f t="shared" ref="AK76:AL76" si="76">AK72/$AI$72</f>
        <v>1.5432304211765082</v>
      </c>
      <c r="AL76" s="100">
        <f t="shared" si="76"/>
        <v>2.8923813558324225</v>
      </c>
    </row>
    <row r="77" spans="1:38" x14ac:dyDescent="0.2">
      <c r="W77" s="92" t="s">
        <v>17</v>
      </c>
      <c r="X77" s="101">
        <f t="shared" ref="X77:AA77" si="77">X12/$AD43</f>
        <v>123.2422186913517</v>
      </c>
      <c r="Y77" s="101">
        <f t="shared" si="77"/>
        <v>319.44839885258841</v>
      </c>
      <c r="Z77" s="101">
        <f t="shared" si="77"/>
        <v>322.29944992901392</v>
      </c>
      <c r="AA77" s="101">
        <f t="shared" si="77"/>
        <v>1132.4543932611257</v>
      </c>
    </row>
    <row r="78" spans="1:38" x14ac:dyDescent="0.2">
      <c r="W78" s="92" t="s">
        <v>869</v>
      </c>
      <c r="X78" s="101">
        <f t="shared" ref="X78:AA78" si="78">X13/$AD44</f>
        <v>56.426601699194819</v>
      </c>
      <c r="Y78" s="101">
        <f t="shared" si="78"/>
        <v>205.63622981685373</v>
      </c>
      <c r="Z78" s="101">
        <f t="shared" si="78"/>
        <v>269.54585374337222</v>
      </c>
      <c r="AA78" s="101">
        <f t="shared" si="78"/>
        <v>515.95192119983358</v>
      </c>
    </row>
    <row r="79" spans="1:38" x14ac:dyDescent="0.2">
      <c r="W79" s="92" t="s">
        <v>870</v>
      </c>
      <c r="X79" s="101">
        <f t="shared" ref="X79:AA79" si="79">X14/$AD45</f>
        <v>55.467056826550525</v>
      </c>
      <c r="Y79" s="101">
        <f t="shared" si="79"/>
        <v>83.386395668688976</v>
      </c>
      <c r="Z79" s="101">
        <f t="shared" si="79"/>
        <v>102.12772899634577</v>
      </c>
      <c r="AA79" s="101">
        <f t="shared" si="79"/>
        <v>230.84431902919962</v>
      </c>
    </row>
    <row r="80" spans="1:38" x14ac:dyDescent="0.2">
      <c r="W80" s="92" t="s">
        <v>871</v>
      </c>
      <c r="X80" s="101">
        <f t="shared" ref="X80:AA80" si="80">X15/$AD46</f>
        <v>697.02675020658717</v>
      </c>
      <c r="Y80" s="101">
        <f t="shared" si="80"/>
        <v>697.02675020658717</v>
      </c>
      <c r="Z80" s="101">
        <f t="shared" si="80"/>
        <v>1075.6728852926042</v>
      </c>
      <c r="AA80" s="101">
        <f t="shared" si="80"/>
        <v>2016.0671768139957</v>
      </c>
    </row>
    <row r="81" spans="23:27" x14ac:dyDescent="0.2">
      <c r="W81" s="92" t="s">
        <v>14</v>
      </c>
      <c r="X81" s="101">
        <f t="shared" ref="X81:AA81" si="81">X16/$AD47</f>
        <v>253.71619373958518</v>
      </c>
      <c r="Y81" s="101">
        <f t="shared" si="81"/>
        <v>318.82000560642632</v>
      </c>
      <c r="Z81" s="101">
        <f t="shared" si="81"/>
        <v>338.97196892551074</v>
      </c>
      <c r="AA81" s="101">
        <f t="shared" si="81"/>
        <v>651.09605592679986</v>
      </c>
    </row>
    <row r="82" spans="23:27" x14ac:dyDescent="0.2">
      <c r="W82" s="92" t="s">
        <v>872</v>
      </c>
      <c r="X82" s="101">
        <f t="shared" ref="X82:AA82" si="82">X17/$AD48</f>
        <v>94.024804484542258</v>
      </c>
      <c r="Y82" s="101">
        <f t="shared" si="82"/>
        <v>149.81720477966249</v>
      </c>
      <c r="Z82" s="101">
        <f t="shared" si="82"/>
        <v>206.47841195321848</v>
      </c>
      <c r="AA82" s="101">
        <f t="shared" si="82"/>
        <v>554.21375856260624</v>
      </c>
    </row>
    <row r="83" spans="23:27" x14ac:dyDescent="0.2">
      <c r="W83" s="92" t="s">
        <v>561</v>
      </c>
      <c r="X83" s="101">
        <f t="shared" ref="X83:AA83" si="83">X18/$AD49</f>
        <v>266.12419379691306</v>
      </c>
      <c r="Y83" s="101">
        <f t="shared" si="83"/>
        <v>322.8722374847265</v>
      </c>
      <c r="Z83" s="101">
        <f t="shared" si="83"/>
        <v>337.46611732413999</v>
      </c>
      <c r="AA83" s="101">
        <f t="shared" si="83"/>
        <v>751.06279325885839</v>
      </c>
    </row>
    <row r="84" spans="23:27" x14ac:dyDescent="0.2">
      <c r="W84" s="92" t="s">
        <v>873</v>
      </c>
      <c r="X84" s="101">
        <f t="shared" ref="X84:AA84" si="84">X19/$AD50</f>
        <v>39.536671832320728</v>
      </c>
      <c r="Y84" s="101">
        <f t="shared" si="84"/>
        <v>50.109572819173003</v>
      </c>
      <c r="Z84" s="101">
        <f t="shared" si="84"/>
        <v>143.63122111635136</v>
      </c>
      <c r="AA84" s="101">
        <f t="shared" si="84"/>
        <v>164.99866677253468</v>
      </c>
    </row>
    <row r="85" spans="23:27" x14ac:dyDescent="0.2">
      <c r="W85" s="92" t="s">
        <v>16</v>
      </c>
      <c r="X85" s="101">
        <f t="shared" ref="X85:AA85" si="85">X20/$AD51</f>
        <v>49.484920131186648</v>
      </c>
      <c r="Y85" s="101">
        <f t="shared" si="85"/>
        <v>100.86320634977838</v>
      </c>
      <c r="Z85" s="101">
        <f t="shared" si="85"/>
        <v>95.296292706519623</v>
      </c>
      <c r="AA85" s="101">
        <f t="shared" si="85"/>
        <v>1906.306411843052</v>
      </c>
    </row>
    <row r="86" spans="23:27" x14ac:dyDescent="0.2">
      <c r="W86" s="92" t="s">
        <v>368</v>
      </c>
      <c r="X86" s="101">
        <f t="shared" ref="X86:AA86" si="86">X21/$AD52</f>
        <v>24.039058686645937</v>
      </c>
      <c r="Y86" s="101">
        <f t="shared" si="86"/>
        <v>42.433948995298771</v>
      </c>
      <c r="Z86" s="101">
        <f t="shared" si="86"/>
        <v>59.186419720716451</v>
      </c>
      <c r="AA86" s="101">
        <f t="shared" si="86"/>
        <v>171.18551213044191</v>
      </c>
    </row>
    <row r="87" spans="23:27" x14ac:dyDescent="0.2">
      <c r="W87" s="92" t="s">
        <v>874</v>
      </c>
      <c r="X87" s="101">
        <f t="shared" ref="X87:AA87" si="87">X22/$AD53</f>
        <v>48.094466643923973</v>
      </c>
      <c r="Y87" s="101">
        <f t="shared" si="87"/>
        <v>56.958412504236037</v>
      </c>
      <c r="Z87" s="101">
        <f t="shared" si="87"/>
        <v>150.25445881009114</v>
      </c>
      <c r="AA87" s="101">
        <f t="shared" si="87"/>
        <v>231.19796298875315</v>
      </c>
    </row>
    <row r="88" spans="23:27" x14ac:dyDescent="0.2">
      <c r="W88" s="92" t="s">
        <v>12</v>
      </c>
      <c r="X88" s="101">
        <f t="shared" ref="X88:AA88" si="88">X23/$AD54</f>
        <v>55.134611518635239</v>
      </c>
      <c r="Y88" s="101">
        <f t="shared" si="88"/>
        <v>142.91095663489091</v>
      </c>
      <c r="Z88" s="101">
        <f t="shared" si="88"/>
        <v>144.18642534348484</v>
      </c>
      <c r="AA88" s="101">
        <f t="shared" si="88"/>
        <v>506.62373412306465</v>
      </c>
    </row>
    <row r="89" spans="23:27" x14ac:dyDescent="0.2">
      <c r="W89" s="92" t="s">
        <v>875</v>
      </c>
      <c r="X89" s="101">
        <f t="shared" ref="X89:AA89" si="89">X24/$AD55</f>
        <v>103.78231194716788</v>
      </c>
      <c r="Y89" s="101">
        <f t="shared" si="89"/>
        <v>122.90968477299654</v>
      </c>
      <c r="Z89" s="101">
        <f t="shared" si="89"/>
        <v>324.23179221703271</v>
      </c>
      <c r="AA89" s="101">
        <f t="shared" si="89"/>
        <v>498.89853845546025</v>
      </c>
    </row>
    <row r="90" spans="23:27" x14ac:dyDescent="0.2">
      <c r="W90" s="92" t="s">
        <v>876</v>
      </c>
      <c r="X90" s="101">
        <f t="shared" ref="X90:AA90" si="90">X25/$AD56</f>
        <v>223.09876670107604</v>
      </c>
      <c r="Y90" s="101">
        <f t="shared" si="90"/>
        <v>75.648098060837697</v>
      </c>
      <c r="Z90" s="101">
        <f t="shared" si="90"/>
        <v>164.91060024010559</v>
      </c>
      <c r="AA90" s="101">
        <f t="shared" si="90"/>
        <v>440.57912286043336</v>
      </c>
    </row>
    <row r="91" spans="23:27" x14ac:dyDescent="0.2">
      <c r="W91" s="92" t="s">
        <v>877</v>
      </c>
      <c r="X91" s="101">
        <f t="shared" ref="X91:AA91" si="91">X26/$AD57</f>
        <v>17.677570238879895</v>
      </c>
      <c r="Y91" s="101">
        <f t="shared" si="91"/>
        <v>22.050954658103137</v>
      </c>
      <c r="Z91" s="101">
        <f t="shared" si="91"/>
        <v>37.889690674400953</v>
      </c>
      <c r="AA91" s="101">
        <f t="shared" si="91"/>
        <v>61.181464946621247</v>
      </c>
    </row>
    <row r="92" spans="23:27" x14ac:dyDescent="0.2">
      <c r="W92" s="92" t="s">
        <v>878</v>
      </c>
      <c r="X92" s="101">
        <f t="shared" ref="X92:AA92" si="92">X27/$AD58</f>
        <v>132.23645383427672</v>
      </c>
      <c r="Y92" s="101">
        <f t="shared" si="92"/>
        <v>209.9900200307319</v>
      </c>
      <c r="Z92" s="101">
        <f t="shared" si="92"/>
        <v>316.73890579116073</v>
      </c>
      <c r="AA92" s="101">
        <f t="shared" si="92"/>
        <v>371.07063664899454</v>
      </c>
    </row>
    <row r="93" spans="23:27" x14ac:dyDescent="0.2">
      <c r="W93" s="92" t="s">
        <v>879</v>
      </c>
      <c r="X93" s="101">
        <f t="shared" ref="X93:AA93" si="93">X28/$AD59</f>
        <v>60.049705563467107</v>
      </c>
      <c r="Y93" s="101">
        <f t="shared" si="93"/>
        <v>76.662811657101528</v>
      </c>
      <c r="Z93" s="101">
        <f t="shared" si="93"/>
        <v>149.84584982169102</v>
      </c>
      <c r="AA93" s="101">
        <f t="shared" si="93"/>
        <v>456.45972085122963</v>
      </c>
    </row>
    <row r="94" spans="23:27" x14ac:dyDescent="0.2">
      <c r="W94" s="92" t="s">
        <v>18</v>
      </c>
      <c r="X94" s="101">
        <f t="shared" ref="X94:AA94" si="94">X29/$AD60</f>
        <v>186.43338924228485</v>
      </c>
      <c r="Y94" s="101">
        <f t="shared" si="94"/>
        <v>255.21051728919397</v>
      </c>
      <c r="Z94" s="101">
        <f t="shared" si="94"/>
        <v>206.137697220782</v>
      </c>
      <c r="AA94" s="101">
        <f t="shared" si="94"/>
        <v>348.22175518632025</v>
      </c>
    </row>
    <row r="95" spans="23:27" x14ac:dyDescent="0.2">
      <c r="W95" s="92" t="s">
        <v>880</v>
      </c>
      <c r="X95" s="101">
        <f t="shared" ref="X95:AA95" si="95">X30/$AD61</f>
        <v>51.057397581584702</v>
      </c>
      <c r="Y95" s="101">
        <f t="shared" si="95"/>
        <v>232.1229297043962</v>
      </c>
      <c r="Z95" s="101">
        <f t="shared" si="95"/>
        <v>239.18791149334834</v>
      </c>
      <c r="AA95" s="101">
        <f t="shared" si="95"/>
        <v>418.40507446992336</v>
      </c>
    </row>
    <row r="96" spans="23:27" x14ac:dyDescent="0.2">
      <c r="W96" s="92" t="s">
        <v>881</v>
      </c>
      <c r="X96" s="101">
        <f t="shared" ref="X96:AA96" si="96">X31/$AD62</f>
        <v>34.085321062660483</v>
      </c>
      <c r="Y96" s="101">
        <f t="shared" si="96"/>
        <v>46.58962002953642</v>
      </c>
      <c r="Z96" s="101">
        <f t="shared" si="96"/>
        <v>81.391485933950207</v>
      </c>
      <c r="AA96" s="101">
        <f t="shared" si="96"/>
        <v>171.43744412565098</v>
      </c>
    </row>
    <row r="98" spans="23:43" x14ac:dyDescent="0.2">
      <c r="W98" s="92" t="s">
        <v>851</v>
      </c>
    </row>
    <row r="99" spans="23:43" x14ac:dyDescent="0.2">
      <c r="X99" s="92" t="s">
        <v>391</v>
      </c>
      <c r="Y99" s="92" t="s">
        <v>392</v>
      </c>
      <c r="Z99" s="92" t="s">
        <v>393</v>
      </c>
      <c r="AA99" s="92" t="s">
        <v>394</v>
      </c>
      <c r="AF99" s="92" t="s">
        <v>891</v>
      </c>
      <c r="AG99" s="92" t="s">
        <v>892</v>
      </c>
      <c r="AH99" s="92" t="s">
        <v>893</v>
      </c>
      <c r="AI99" s="92" t="s">
        <v>894</v>
      </c>
      <c r="AK99" s="92" t="s">
        <v>895</v>
      </c>
      <c r="AL99" s="92" t="s">
        <v>896</v>
      </c>
      <c r="AM99" s="92" t="s">
        <v>897</v>
      </c>
      <c r="AN99" s="92" t="s">
        <v>898</v>
      </c>
      <c r="AP99" s="92" t="s">
        <v>894</v>
      </c>
      <c r="AQ99" s="92" t="s">
        <v>898</v>
      </c>
    </row>
    <row r="100" spans="23:43" x14ac:dyDescent="0.2">
      <c r="W100" s="92" t="s">
        <v>862</v>
      </c>
      <c r="X100" s="101">
        <f>R4/X69*1000</f>
        <v>111.75555083241794</v>
      </c>
      <c r="Y100" s="101">
        <f t="shared" ref="Y100:AA100" si="97">S4/Y69*1000</f>
        <v>210.53753525277622</v>
      </c>
      <c r="Z100" s="101">
        <f t="shared" si="97"/>
        <v>203.26391874221665</v>
      </c>
      <c r="AA100" s="101">
        <f t="shared" si="97"/>
        <v>54.413135714883431</v>
      </c>
      <c r="AB100" s="104">
        <f t="shared" ref="AB100:AB126" si="98">SUM(X100:AA100)</f>
        <v>579.97014054229419</v>
      </c>
      <c r="AC100" s="106">
        <f>VLOOKUP($W100,$AH$4:$AN$31,7,)/1000</f>
        <v>579.9701405422943</v>
      </c>
      <c r="AD100" s="99">
        <f>AC100/AB100</f>
        <v>1.0000000000000002</v>
      </c>
      <c r="AF100" s="109">
        <f>X100/SUM($X$100:$AA$127)</f>
        <v>6.8352626062768819E-3</v>
      </c>
      <c r="AG100" s="109">
        <f t="shared" ref="AG100:AI115" si="99">Y100/SUM($X$100:$AA$127)</f>
        <v>1.2877027863152507E-2</v>
      </c>
      <c r="AH100" s="109">
        <f t="shared" si="99"/>
        <v>1.2432154399805896E-2</v>
      </c>
      <c r="AI100" s="109">
        <f t="shared" si="99"/>
        <v>3.3280500974840464E-3</v>
      </c>
      <c r="AK100" s="109">
        <v>4.2167196118981952E-3</v>
      </c>
      <c r="AL100" s="109">
        <v>1.3056776026571184E-2</v>
      </c>
      <c r="AM100" s="109">
        <v>1.3863881137295241E-2</v>
      </c>
      <c r="AN100" s="109">
        <v>4.3351181909547093E-3</v>
      </c>
      <c r="AP100" s="109">
        <f>HLOOKUP($AP$99,$AF$99:$AI$127,ROWS($AF$99:$AF100),)</f>
        <v>3.3280500974840464E-3</v>
      </c>
      <c r="AQ100" s="109">
        <f>HLOOKUP($AQ$99,$AK$99:$AN$127,ROWS($AK$99:$AK100),)</f>
        <v>4.3351181909547093E-3</v>
      </c>
    </row>
    <row r="101" spans="23:43" x14ac:dyDescent="0.2">
      <c r="W101" s="92" t="s">
        <v>863</v>
      </c>
      <c r="X101" s="101">
        <f t="shared" ref="X101:AA101" si="100">R5/X70*1000</f>
        <v>12.876094272975854</v>
      </c>
      <c r="Y101" s="101">
        <f t="shared" si="100"/>
        <v>32.865586989679805</v>
      </c>
      <c r="Z101" s="101">
        <f t="shared" si="100"/>
        <v>12.939996307943893</v>
      </c>
      <c r="AA101" s="101">
        <f t="shared" si="100"/>
        <v>4.9522663796813724</v>
      </c>
      <c r="AB101" s="104">
        <f t="shared" si="98"/>
        <v>63.633943950280923</v>
      </c>
      <c r="AC101" s="106">
        <f t="shared" ref="AC101:AC127" si="101">VLOOKUP($W101,$AH$4:$AN$31,7,)/1000</f>
        <v>63.63394395028093</v>
      </c>
      <c r="AD101" s="99">
        <f t="shared" ref="AD101:AD127" si="102">AC101/AB101</f>
        <v>1.0000000000000002</v>
      </c>
      <c r="AF101" s="109">
        <f t="shared" ref="AF101:AF127" si="103">X101/SUM($X$100:$AA$127)</f>
        <v>7.8753569772068528E-4</v>
      </c>
      <c r="AG101" s="109">
        <f t="shared" si="99"/>
        <v>2.0101455015935871E-3</v>
      </c>
      <c r="AH101" s="109">
        <f t="shared" si="99"/>
        <v>7.91444113784394E-4</v>
      </c>
      <c r="AI101" s="109">
        <f t="shared" si="99"/>
        <v>3.0289360080304028E-4</v>
      </c>
      <c r="AK101" s="109">
        <v>1.5947761850477139E-3</v>
      </c>
      <c r="AL101" s="109">
        <v>1.8347873463736258E-3</v>
      </c>
      <c r="AM101" s="109">
        <v>4.5376607898705597E-4</v>
      </c>
      <c r="AN101" s="109">
        <v>8.6893034933117833E-6</v>
      </c>
      <c r="AP101" s="109">
        <f>HLOOKUP($AP$99,$AF$99:$AI$127,ROWS($AF$99:$AF101),)</f>
        <v>3.0289360080304028E-4</v>
      </c>
      <c r="AQ101" s="109">
        <f>HLOOKUP($AQ$99,$AK$99:$AN$127,ROWS($AK$99:$AK101),)</f>
        <v>8.6893034933117833E-6</v>
      </c>
    </row>
    <row r="102" spans="23:43" x14ac:dyDescent="0.2">
      <c r="W102" s="92" t="s">
        <v>864</v>
      </c>
      <c r="X102" s="101">
        <f t="shared" ref="X102:AA102" si="104">R6/X71*1000</f>
        <v>0</v>
      </c>
      <c r="Y102" s="101">
        <f t="shared" si="104"/>
        <v>7.3874513643629482</v>
      </c>
      <c r="Z102" s="101">
        <f t="shared" si="104"/>
        <v>0.22990237434689187</v>
      </c>
      <c r="AA102" s="101">
        <f t="shared" si="104"/>
        <v>0</v>
      </c>
      <c r="AB102" s="104">
        <f t="shared" si="98"/>
        <v>7.6173537387098404</v>
      </c>
      <c r="AC102" s="106">
        <f t="shared" si="101"/>
        <v>7.6173537387098404</v>
      </c>
      <c r="AD102" s="99">
        <f t="shared" si="102"/>
        <v>1</v>
      </c>
      <c r="AF102" s="109">
        <f t="shared" si="103"/>
        <v>0</v>
      </c>
      <c r="AG102" s="109">
        <f t="shared" si="99"/>
        <v>4.5183590157627863E-4</v>
      </c>
      <c r="AH102" s="109">
        <f t="shared" si="99"/>
        <v>1.4061432213098956E-5</v>
      </c>
      <c r="AI102" s="109">
        <f t="shared" si="99"/>
        <v>0</v>
      </c>
      <c r="AK102" s="109">
        <v>1.6221007324678253E-4</v>
      </c>
      <c r="AL102" s="109">
        <v>2.1620974331172088E-4</v>
      </c>
      <c r="AM102" s="109">
        <v>5.8318344820582813E-5</v>
      </c>
      <c r="AN102" s="109">
        <v>2.9159172410291406E-5</v>
      </c>
      <c r="AP102" s="109">
        <f>HLOOKUP($AP$99,$AF$99:$AI$127,ROWS($AF$99:$AF102),)</f>
        <v>0</v>
      </c>
      <c r="AQ102" s="109">
        <f>HLOOKUP($AQ$99,$AK$99:$AN$127,ROWS($AK$99:$AK102),)</f>
        <v>2.9159172410291406E-5</v>
      </c>
    </row>
    <row r="103" spans="23:43" x14ac:dyDescent="0.2">
      <c r="W103" s="92" t="s">
        <v>865</v>
      </c>
      <c r="X103" s="101">
        <f t="shared" ref="X103:AA103" si="105">R7/X72*1000</f>
        <v>81.094374122529729</v>
      </c>
      <c r="Y103" s="101">
        <f t="shared" si="105"/>
        <v>60.740259322281538</v>
      </c>
      <c r="Z103" s="101">
        <f t="shared" si="105"/>
        <v>59.430930313273869</v>
      </c>
      <c r="AA103" s="101">
        <f t="shared" si="105"/>
        <v>38.245103900442054</v>
      </c>
      <c r="AB103" s="104">
        <f t="shared" si="98"/>
        <v>239.51066765852718</v>
      </c>
      <c r="AC103" s="106">
        <f t="shared" si="101"/>
        <v>239.51066765852724</v>
      </c>
      <c r="AD103" s="99">
        <f t="shared" si="102"/>
        <v>1.0000000000000002</v>
      </c>
      <c r="AF103" s="109">
        <f t="shared" si="103"/>
        <v>4.9599446192194318E-3</v>
      </c>
      <c r="AG103" s="109">
        <f t="shared" si="99"/>
        <v>3.7150335723701525E-3</v>
      </c>
      <c r="AH103" s="109">
        <f t="shared" si="99"/>
        <v>3.6349515760136226E-3</v>
      </c>
      <c r="AI103" s="109">
        <f t="shared" si="99"/>
        <v>2.3391708654889884E-3</v>
      </c>
      <c r="AK103" s="109">
        <v>6.7086488481614181E-3</v>
      </c>
      <c r="AL103" s="109">
        <v>4.9980977601493419E-3</v>
      </c>
      <c r="AM103" s="109">
        <v>1.9862319051205109E-3</v>
      </c>
      <c r="AN103" s="109">
        <v>9.5612211966092711E-4</v>
      </c>
      <c r="AP103" s="109">
        <f>HLOOKUP($AP$99,$AF$99:$AI$127,ROWS($AF$99:$AF103),)</f>
        <v>2.3391708654889884E-3</v>
      </c>
      <c r="AQ103" s="109">
        <f>HLOOKUP($AQ$99,$AK$99:$AN$127,ROWS($AK$99:$AK103),)</f>
        <v>9.5612211966092711E-4</v>
      </c>
    </row>
    <row r="104" spans="23:43" x14ac:dyDescent="0.2">
      <c r="W104" s="92" t="s">
        <v>866</v>
      </c>
      <c r="X104" s="101">
        <f t="shared" ref="X104:AA104" si="106">R8/X73*1000</f>
        <v>25.730963991206252</v>
      </c>
      <c r="Y104" s="101">
        <f t="shared" si="106"/>
        <v>157.4949537334933</v>
      </c>
      <c r="Z104" s="101">
        <f t="shared" si="106"/>
        <v>59.999303913686951</v>
      </c>
      <c r="AA104" s="101">
        <f t="shared" si="106"/>
        <v>7.5697369361814202</v>
      </c>
      <c r="AB104" s="104">
        <f t="shared" si="98"/>
        <v>250.79495857456794</v>
      </c>
      <c r="AC104" s="106">
        <f t="shared" si="101"/>
        <v>250.79495857456794</v>
      </c>
      <c r="AD104" s="99">
        <f t="shared" si="102"/>
        <v>1</v>
      </c>
      <c r="AF104" s="109">
        <f t="shared" si="103"/>
        <v>1.5737732460044441E-3</v>
      </c>
      <c r="AG104" s="109">
        <f t="shared" si="99"/>
        <v>9.6328044550211163E-3</v>
      </c>
      <c r="AH104" s="109">
        <f t="shared" si="99"/>
        <v>3.6697147961701248E-3</v>
      </c>
      <c r="AI104" s="109">
        <f t="shared" si="99"/>
        <v>4.6298496525529876E-4</v>
      </c>
      <c r="AK104" s="109">
        <v>2.8831472668682653E-3</v>
      </c>
      <c r="AL104" s="109">
        <v>6.0148151078930007E-3</v>
      </c>
      <c r="AM104" s="109">
        <v>5.642075809843914E-3</v>
      </c>
      <c r="AN104" s="109">
        <v>7.9923927784580646E-4</v>
      </c>
      <c r="AP104" s="109">
        <f>HLOOKUP($AP$99,$AF$99:$AI$127,ROWS($AF$99:$AF104),)</f>
        <v>4.6298496525529876E-4</v>
      </c>
      <c r="AQ104" s="109">
        <f>HLOOKUP($AQ$99,$AK$99:$AN$127,ROWS($AK$99:$AK104),)</f>
        <v>7.9923927784580646E-4</v>
      </c>
    </row>
    <row r="105" spans="23:43" x14ac:dyDescent="0.2">
      <c r="W105" s="92" t="s">
        <v>867</v>
      </c>
      <c r="X105" s="101">
        <f t="shared" ref="X105:AA105" si="107">R9/X74*1000</f>
        <v>22.796772361395966</v>
      </c>
      <c r="Y105" s="101">
        <f t="shared" si="107"/>
        <v>60.472524638141024</v>
      </c>
      <c r="Z105" s="101">
        <f t="shared" si="107"/>
        <v>68.701479293542306</v>
      </c>
      <c r="AA105" s="101">
        <f t="shared" si="107"/>
        <v>34.713829873515493</v>
      </c>
      <c r="AB105" s="104">
        <f t="shared" si="98"/>
        <v>186.68460616659479</v>
      </c>
      <c r="AC105" s="106">
        <f t="shared" si="101"/>
        <v>186.68460616659476</v>
      </c>
      <c r="AD105" s="99">
        <f t="shared" si="102"/>
        <v>0.99999999999999989</v>
      </c>
      <c r="AF105" s="109">
        <f t="shared" si="103"/>
        <v>1.3943103899985924E-3</v>
      </c>
      <c r="AG105" s="109">
        <f t="shared" si="99"/>
        <v>3.6986582168618319E-3</v>
      </c>
      <c r="AH105" s="109">
        <f t="shared" si="99"/>
        <v>4.2019626668497994E-3</v>
      </c>
      <c r="AI105" s="109">
        <f t="shared" si="99"/>
        <v>2.1231888840215745E-3</v>
      </c>
      <c r="AK105" s="109">
        <v>1.1699419797995996E-3</v>
      </c>
      <c r="AL105" s="109">
        <v>3.0096798912352223E-3</v>
      </c>
      <c r="AM105" s="109">
        <v>4.3706222434195339E-3</v>
      </c>
      <c r="AN105" s="109">
        <v>2.8678760432774412E-3</v>
      </c>
      <c r="AP105" s="109">
        <f>HLOOKUP($AP$99,$AF$99:$AI$127,ROWS($AF$99:$AF105),)</f>
        <v>2.1231888840215745E-3</v>
      </c>
      <c r="AQ105" s="109">
        <f>HLOOKUP($AQ$99,$AK$99:$AN$127,ROWS($AK$99:$AK105),)</f>
        <v>2.8678760432774412E-3</v>
      </c>
    </row>
    <row r="106" spans="23:43" x14ac:dyDescent="0.2">
      <c r="W106" s="92" t="s">
        <v>19</v>
      </c>
      <c r="X106" s="101">
        <f t="shared" ref="X106:AA106" si="108">R10/X75*1000</f>
        <v>342.91987520712433</v>
      </c>
      <c r="Y106" s="101">
        <f t="shared" si="108"/>
        <v>522.87267299323878</v>
      </c>
      <c r="Z106" s="101">
        <f t="shared" si="108"/>
        <v>301.10667111797608</v>
      </c>
      <c r="AA106" s="101">
        <f t="shared" si="108"/>
        <v>160.61855434556182</v>
      </c>
      <c r="AB106" s="104">
        <f t="shared" si="98"/>
        <v>1327.5177736639009</v>
      </c>
      <c r="AC106" s="106">
        <f t="shared" si="101"/>
        <v>1327.5177736639014</v>
      </c>
      <c r="AD106" s="99">
        <f t="shared" si="102"/>
        <v>1.0000000000000004</v>
      </c>
      <c r="AF106" s="109">
        <f t="shared" si="103"/>
        <v>2.0973878992974922E-2</v>
      </c>
      <c r="AG106" s="109">
        <f t="shared" si="99"/>
        <v>3.198026409367391E-2</v>
      </c>
      <c r="AH106" s="109">
        <f t="shared" si="99"/>
        <v>1.8416473761374803E-2</v>
      </c>
      <c r="AI106" s="109">
        <f t="shared" si="99"/>
        <v>9.8238520611720771E-3</v>
      </c>
      <c r="AK106" s="109">
        <v>1.8787650933063678E-2</v>
      </c>
      <c r="AL106" s="109">
        <v>3.1144925039927756E-2</v>
      </c>
      <c r="AM106" s="109">
        <v>2.1393915946989233E-2</v>
      </c>
      <c r="AN106" s="109">
        <v>9.8679769892150871E-3</v>
      </c>
      <c r="AP106" s="109">
        <f>HLOOKUP($AP$99,$AF$99:$AI$127,ROWS($AF$99:$AF106),)</f>
        <v>9.8238520611720771E-3</v>
      </c>
      <c r="AQ106" s="109">
        <f>HLOOKUP($AQ$99,$AK$99:$AN$127,ROWS($AK$99:$AK106),)</f>
        <v>9.8679769892150871E-3</v>
      </c>
    </row>
    <row r="107" spans="23:43" x14ac:dyDescent="0.2">
      <c r="W107" s="92" t="s">
        <v>868</v>
      </c>
      <c r="X107" s="101">
        <f t="shared" ref="X107:AA107" si="109">R11/X76*1000</f>
        <v>195.81511707720054</v>
      </c>
      <c r="Y107" s="101">
        <f t="shared" si="109"/>
        <v>146.68088620839177</v>
      </c>
      <c r="Z107" s="101">
        <f t="shared" si="109"/>
        <v>143.49758460804151</v>
      </c>
      <c r="AA107" s="101">
        <f t="shared" si="109"/>
        <v>92.281537480786554</v>
      </c>
      <c r="AB107" s="104">
        <f t="shared" si="98"/>
        <v>578.27512537442044</v>
      </c>
      <c r="AC107" s="106">
        <f t="shared" si="101"/>
        <v>578.27512537442033</v>
      </c>
      <c r="AD107" s="99">
        <f t="shared" si="102"/>
        <v>0.99999999999999978</v>
      </c>
      <c r="AF107" s="109">
        <f t="shared" si="103"/>
        <v>1.1976566152929408E-2</v>
      </c>
      <c r="AG107" s="109">
        <f t="shared" si="99"/>
        <v>8.9713877215747279E-3</v>
      </c>
      <c r="AH107" s="109">
        <f t="shared" si="99"/>
        <v>8.7766886463940819E-3</v>
      </c>
      <c r="AI107" s="109">
        <f t="shared" si="99"/>
        <v>5.6441808723937332E-3</v>
      </c>
      <c r="AK107" s="109">
        <v>1.5460946544675834E-2</v>
      </c>
      <c r="AL107" s="109">
        <v>1.4633845645120757E-2</v>
      </c>
      <c r="AM107" s="109">
        <v>3.8874554060057808E-3</v>
      </c>
      <c r="AN107" s="109">
        <v>1.3865757974895817E-3</v>
      </c>
      <c r="AP107" s="109">
        <f>HLOOKUP($AP$99,$AF$99:$AI$127,ROWS($AF$99:$AF107),)</f>
        <v>5.6441808723937332E-3</v>
      </c>
      <c r="AQ107" s="109">
        <f>HLOOKUP($AQ$99,$AK$99:$AN$127,ROWS($AK$99:$AK107),)</f>
        <v>1.3865757974895817E-3</v>
      </c>
    </row>
    <row r="108" spans="23:43" x14ac:dyDescent="0.2">
      <c r="W108" s="92" t="s">
        <v>17</v>
      </c>
      <c r="X108" s="101">
        <f t="shared" ref="X108:AA108" si="110">R12/X77*1000</f>
        <v>53.618027950540416</v>
      </c>
      <c r="Y108" s="101">
        <f t="shared" si="110"/>
        <v>8.1449637032366908</v>
      </c>
      <c r="Z108" s="101">
        <f t="shared" si="110"/>
        <v>20.86761896501983</v>
      </c>
      <c r="AA108" s="101">
        <f t="shared" si="110"/>
        <v>23.047961804938563</v>
      </c>
      <c r="AB108" s="104">
        <f t="shared" si="98"/>
        <v>105.6785724237355</v>
      </c>
      <c r="AC108" s="106">
        <f t="shared" si="101"/>
        <v>105.67857242373549</v>
      </c>
      <c r="AD108" s="99">
        <f t="shared" si="102"/>
        <v>0.99999999999999989</v>
      </c>
      <c r="AF108" s="109">
        <f t="shared" si="103"/>
        <v>3.2794192211732681E-3</v>
      </c>
      <c r="AG108" s="109">
        <f t="shared" si="99"/>
        <v>4.9816734305842345E-4</v>
      </c>
      <c r="AH108" s="109">
        <f t="shared" si="99"/>
        <v>1.2763183084079858E-3</v>
      </c>
      <c r="AI108" s="109">
        <f t="shared" si="99"/>
        <v>1.4096737951963605E-3</v>
      </c>
      <c r="AK108" s="109">
        <v>2.8820172677592696E-4</v>
      </c>
      <c r="AL108" s="109">
        <v>9.8715812967179188E-4</v>
      </c>
      <c r="AM108" s="109">
        <v>1.8674339298271972E-3</v>
      </c>
      <c r="AN108" s="109">
        <v>3.3207848815611212E-3</v>
      </c>
      <c r="AP108" s="109">
        <f>HLOOKUP($AP$99,$AF$99:$AI$127,ROWS($AF$99:$AF108),)</f>
        <v>1.4096737951963605E-3</v>
      </c>
      <c r="AQ108" s="109">
        <f>HLOOKUP($AQ$99,$AK$99:$AN$127,ROWS($AK$99:$AK108),)</f>
        <v>3.3207848815611212E-3</v>
      </c>
    </row>
    <row r="109" spans="23:43" x14ac:dyDescent="0.2">
      <c r="W109" s="92" t="s">
        <v>869</v>
      </c>
      <c r="X109" s="101">
        <f t="shared" ref="X109:AA109" si="111">R13/X78*1000</f>
        <v>16.921208196222672</v>
      </c>
      <c r="Y109" s="101">
        <f t="shared" si="111"/>
        <v>38.752159269249418</v>
      </c>
      <c r="Z109" s="101">
        <f t="shared" si="111"/>
        <v>72.346246780216845</v>
      </c>
      <c r="AA109" s="101">
        <f t="shared" si="111"/>
        <v>32.068705099979482</v>
      </c>
      <c r="AB109" s="104">
        <f t="shared" si="98"/>
        <v>160.08831934566842</v>
      </c>
      <c r="AC109" s="106">
        <f t="shared" si="101"/>
        <v>160.0883193456684</v>
      </c>
      <c r="AD109" s="99">
        <f t="shared" si="102"/>
        <v>0.99999999999999978</v>
      </c>
      <c r="AF109" s="109">
        <f t="shared" si="103"/>
        <v>1.03494547496889E-3</v>
      </c>
      <c r="AG109" s="109">
        <f t="shared" si="99"/>
        <v>2.3701837017723339E-3</v>
      </c>
      <c r="AH109" s="109">
        <f t="shared" si="99"/>
        <v>4.4248862059910301E-3</v>
      </c>
      <c r="AI109" s="109">
        <f t="shared" si="99"/>
        <v>1.9614061151227019E-3</v>
      </c>
      <c r="AK109" s="109">
        <v>4.1631375219637655E-4</v>
      </c>
      <c r="AL109" s="109">
        <v>2.2315469185861746E-3</v>
      </c>
      <c r="AM109" s="109">
        <v>4.5678512488240034E-3</v>
      </c>
      <c r="AN109" s="109">
        <v>2.5757095782484004E-3</v>
      </c>
      <c r="AP109" s="109">
        <f>HLOOKUP($AP$99,$AF$99:$AI$127,ROWS($AF$99:$AF109),)</f>
        <v>1.9614061151227019E-3</v>
      </c>
      <c r="AQ109" s="109">
        <f>HLOOKUP($AQ$99,$AK$99:$AN$127,ROWS($AK$99:$AK109),)</f>
        <v>2.5757095782484004E-3</v>
      </c>
    </row>
    <row r="110" spans="23:43" x14ac:dyDescent="0.2">
      <c r="W110" s="92" t="s">
        <v>870</v>
      </c>
      <c r="X110" s="101">
        <f t="shared" ref="X110:AA110" si="112">R14/X79*1000</f>
        <v>238.1609592087172</v>
      </c>
      <c r="Y110" s="101">
        <f t="shared" si="112"/>
        <v>389.52570130893241</v>
      </c>
      <c r="Z110" s="101">
        <f t="shared" si="112"/>
        <v>845.18748906681662</v>
      </c>
      <c r="AA110" s="101">
        <f t="shared" si="112"/>
        <v>1112.4045305700336</v>
      </c>
      <c r="AB110" s="104">
        <f t="shared" si="98"/>
        <v>2585.2786801544999</v>
      </c>
      <c r="AC110" s="106">
        <f t="shared" si="101"/>
        <v>2585.2786801545003</v>
      </c>
      <c r="AD110" s="99">
        <f t="shared" si="102"/>
        <v>1.0000000000000002</v>
      </c>
      <c r="AF110" s="109">
        <f t="shared" si="103"/>
        <v>1.4566548924227225E-2</v>
      </c>
      <c r="AG110" s="109">
        <f t="shared" si="99"/>
        <v>2.3824413557168789E-2</v>
      </c>
      <c r="AH110" s="109">
        <f t="shared" si="99"/>
        <v>5.1693883626187216E-2</v>
      </c>
      <c r="AI110" s="109">
        <f t="shared" si="99"/>
        <v>6.8037578753114614E-2</v>
      </c>
      <c r="AK110" s="109">
        <v>1.0165744742930961E-2</v>
      </c>
      <c r="AL110" s="109">
        <v>4.5431354407262113E-2</v>
      </c>
      <c r="AM110" s="109">
        <v>5.4657238626905282E-2</v>
      </c>
      <c r="AN110" s="109">
        <v>4.7868087083599548E-2</v>
      </c>
      <c r="AP110" s="109">
        <f>HLOOKUP($AP$99,$AF$99:$AI$127,ROWS($AF$99:$AF110),)</f>
        <v>6.8037578753114614E-2</v>
      </c>
      <c r="AQ110" s="109">
        <f>HLOOKUP($AQ$99,$AK$99:$AN$127,ROWS($AK$99:$AK110),)</f>
        <v>4.7868087083599548E-2</v>
      </c>
    </row>
    <row r="111" spans="23:43" x14ac:dyDescent="0.2">
      <c r="W111" s="92" t="s">
        <v>871</v>
      </c>
      <c r="X111" s="101">
        <f t="shared" ref="X111:AA111" si="113">R15/X80*1000</f>
        <v>90.559212165795117</v>
      </c>
      <c r="Y111" s="101">
        <f t="shared" si="113"/>
        <v>72.914797904363695</v>
      </c>
      <c r="Z111" s="101">
        <f t="shared" si="113"/>
        <v>168.92850692804049</v>
      </c>
      <c r="AA111" s="101">
        <f t="shared" si="113"/>
        <v>192.31489230654512</v>
      </c>
      <c r="AB111" s="104">
        <f t="shared" si="98"/>
        <v>524.71740930474448</v>
      </c>
      <c r="AC111" s="106">
        <f t="shared" si="101"/>
        <v>524.71740930474436</v>
      </c>
      <c r="AD111" s="99">
        <f t="shared" si="102"/>
        <v>0.99999999999999978</v>
      </c>
      <c r="AF111" s="109">
        <f t="shared" si="103"/>
        <v>5.538838938738389E-3</v>
      </c>
      <c r="AG111" s="109">
        <f t="shared" si="99"/>
        <v>4.4596602839647058E-3</v>
      </c>
      <c r="AH111" s="109">
        <f t="shared" si="99"/>
        <v>1.0332110556825019E-2</v>
      </c>
      <c r="AI111" s="109">
        <f t="shared" si="99"/>
        <v>1.1762483225412889E-2</v>
      </c>
      <c r="AK111" s="109">
        <v>1.1780240711280201E-3</v>
      </c>
      <c r="AL111" s="109">
        <v>4.8431125375276033E-3</v>
      </c>
      <c r="AM111" s="109">
        <v>1.0644422756297945E-2</v>
      </c>
      <c r="AN111" s="109">
        <v>1.5427533639987428E-2</v>
      </c>
      <c r="AP111" s="109">
        <f>HLOOKUP($AP$99,$AF$99:$AI$127,ROWS($AF$99:$AF111),)</f>
        <v>1.1762483225412889E-2</v>
      </c>
      <c r="AQ111" s="109">
        <f>HLOOKUP($AQ$99,$AK$99:$AN$127,ROWS($AK$99:$AK111),)</f>
        <v>1.5427533639987428E-2</v>
      </c>
    </row>
    <row r="112" spans="23:43" x14ac:dyDescent="0.2">
      <c r="W112" s="92" t="s">
        <v>14</v>
      </c>
      <c r="X112" s="101">
        <f t="shared" ref="X112:AA112" si="114">R16/X81*1000</f>
        <v>5.5807187557036979</v>
      </c>
      <c r="Y112" s="101">
        <f t="shared" si="114"/>
        <v>25.230531549460544</v>
      </c>
      <c r="Z112" s="101">
        <f t="shared" si="114"/>
        <v>46.512384493604991</v>
      </c>
      <c r="AA112" s="101">
        <f t="shared" si="114"/>
        <v>20.381615411081828</v>
      </c>
      <c r="AB112" s="104">
        <f t="shared" si="98"/>
        <v>97.705250209851059</v>
      </c>
      <c r="AC112" s="106">
        <f t="shared" si="101"/>
        <v>97.705250209851059</v>
      </c>
      <c r="AD112" s="99">
        <f t="shared" si="102"/>
        <v>1</v>
      </c>
      <c r="AF112" s="109">
        <f t="shared" si="103"/>
        <v>3.4133139645305452E-4</v>
      </c>
      <c r="AG112" s="109">
        <f t="shared" si="99"/>
        <v>1.5431654853110932E-3</v>
      </c>
      <c r="AH112" s="109">
        <f t="shared" si="99"/>
        <v>2.8448194303534111E-3</v>
      </c>
      <c r="AI112" s="109">
        <f t="shared" si="99"/>
        <v>1.2465930563376746E-3</v>
      </c>
      <c r="AK112" s="109">
        <v>5.2603406798075816E-4</v>
      </c>
      <c r="AL112" s="109">
        <v>1.4660764302056315E-3</v>
      </c>
      <c r="AM112" s="109">
        <v>2.3272461534721554E-3</v>
      </c>
      <c r="AN112" s="109">
        <v>1.6565527167966888E-3</v>
      </c>
      <c r="AP112" s="109">
        <f>HLOOKUP($AP$99,$AF$99:$AI$127,ROWS($AF$99:$AF112),)</f>
        <v>1.2465930563376746E-3</v>
      </c>
      <c r="AQ112" s="109">
        <f>HLOOKUP($AQ$99,$AK$99:$AN$127,ROWS($AK$99:$AK112),)</f>
        <v>1.6565527167966888E-3</v>
      </c>
    </row>
    <row r="113" spans="23:43" x14ac:dyDescent="0.2">
      <c r="W113" s="92" t="s">
        <v>872</v>
      </c>
      <c r="X113" s="101">
        <f t="shared" ref="X113:AA113" si="115">R17/X82*1000</f>
        <v>38.5066872916479</v>
      </c>
      <c r="Y113" s="101">
        <f t="shared" si="115"/>
        <v>122.04472546543221</v>
      </c>
      <c r="Z113" s="101">
        <f t="shared" si="115"/>
        <v>101.3049410087916</v>
      </c>
      <c r="AA113" s="101">
        <f t="shared" si="115"/>
        <v>24.160063527606756</v>
      </c>
      <c r="AB113" s="104">
        <f t="shared" si="98"/>
        <v>286.01641729347847</v>
      </c>
      <c r="AC113" s="106">
        <f t="shared" si="101"/>
        <v>286.01641729347847</v>
      </c>
      <c r="AD113" s="99">
        <f t="shared" si="102"/>
        <v>1</v>
      </c>
      <c r="AF113" s="109">
        <f t="shared" si="103"/>
        <v>2.355169991787543E-3</v>
      </c>
      <c r="AG113" s="109">
        <f t="shared" si="99"/>
        <v>7.4645755137310865E-3</v>
      </c>
      <c r="AH113" s="109">
        <f t="shared" si="99"/>
        <v>6.1960758991455363E-3</v>
      </c>
      <c r="AI113" s="109">
        <f t="shared" si="99"/>
        <v>1.4776928534239806E-3</v>
      </c>
      <c r="AK113" s="109">
        <v>2.0405803162897771E-3</v>
      </c>
      <c r="AL113" s="109">
        <v>5.6210876999562565E-3</v>
      </c>
      <c r="AM113" s="109">
        <v>7.1642333165192725E-3</v>
      </c>
      <c r="AN113" s="109">
        <v>2.6676129253228411E-3</v>
      </c>
      <c r="AP113" s="109">
        <f>HLOOKUP($AP$99,$AF$99:$AI$127,ROWS($AF$99:$AF113),)</f>
        <v>1.4776928534239806E-3</v>
      </c>
      <c r="AQ113" s="109">
        <f>HLOOKUP($AQ$99,$AK$99:$AN$127,ROWS($AK$99:$AK113),)</f>
        <v>2.6676129253228411E-3</v>
      </c>
    </row>
    <row r="114" spans="23:43" x14ac:dyDescent="0.2">
      <c r="W114" s="92" t="s">
        <v>561</v>
      </c>
      <c r="X114" s="101">
        <f t="shared" ref="X114:AA114" si="116">R18/X83*1000</f>
        <v>59.179301570708375</v>
      </c>
      <c r="Y114" s="101">
        <f t="shared" si="116"/>
        <v>136.67168709673325</v>
      </c>
      <c r="Z114" s="101">
        <f t="shared" si="116"/>
        <v>164.03327976460741</v>
      </c>
      <c r="AA114" s="101">
        <f t="shared" si="116"/>
        <v>75.409251696513593</v>
      </c>
      <c r="AB114" s="104">
        <f t="shared" si="98"/>
        <v>435.29352012856265</v>
      </c>
      <c r="AC114" s="106">
        <f t="shared" si="101"/>
        <v>435.29352012856259</v>
      </c>
      <c r="AD114" s="99">
        <f t="shared" si="102"/>
        <v>0.99999999999999989</v>
      </c>
      <c r="AF114" s="109">
        <f t="shared" si="103"/>
        <v>3.6195613021354012E-3</v>
      </c>
      <c r="AG114" s="109">
        <f t="shared" si="99"/>
        <v>8.3591988513387321E-3</v>
      </c>
      <c r="AH114" s="109">
        <f t="shared" si="99"/>
        <v>1.0032705624092685E-2</v>
      </c>
      <c r="AI114" s="109">
        <f t="shared" si="99"/>
        <v>4.6122276204555376E-3</v>
      </c>
      <c r="AK114" s="109">
        <v>4.1305136683773289E-3</v>
      </c>
      <c r="AL114" s="109">
        <v>7.8297703204789765E-3</v>
      </c>
      <c r="AM114" s="109">
        <v>1.0508102001717893E-2</v>
      </c>
      <c r="AN114" s="109">
        <v>4.1553074074481555E-3</v>
      </c>
      <c r="AP114" s="109">
        <f>HLOOKUP($AP$99,$AF$99:$AI$127,ROWS($AF$99:$AF114),)</f>
        <v>4.6122276204555376E-3</v>
      </c>
      <c r="AQ114" s="109">
        <f>HLOOKUP($AQ$99,$AK$99:$AN$127,ROWS($AK$99:$AK114),)</f>
        <v>4.1553074074481555E-3</v>
      </c>
    </row>
    <row r="115" spans="23:43" x14ac:dyDescent="0.2">
      <c r="W115" s="92" t="s">
        <v>873</v>
      </c>
      <c r="X115" s="101">
        <f t="shared" ref="X115:AA115" si="117">R19/X84*1000</f>
        <v>27.196320403156573</v>
      </c>
      <c r="Y115" s="101">
        <f t="shared" si="117"/>
        <v>56.978931144015313</v>
      </c>
      <c r="Z115" s="101">
        <f t="shared" si="117"/>
        <v>36.935861860976679</v>
      </c>
      <c r="AA115" s="101">
        <f t="shared" si="117"/>
        <v>12.536494063595905</v>
      </c>
      <c r="AB115" s="104">
        <f t="shared" si="98"/>
        <v>133.64760747174446</v>
      </c>
      <c r="AC115" s="106">
        <f t="shared" si="101"/>
        <v>133.64760747174449</v>
      </c>
      <c r="AD115" s="99">
        <f t="shared" si="102"/>
        <v>1.0000000000000002</v>
      </c>
      <c r="AF115" s="109">
        <f t="shared" si="103"/>
        <v>1.6633982875604706E-3</v>
      </c>
      <c r="AG115" s="109">
        <f t="shared" si="99"/>
        <v>3.4849808756106746E-3</v>
      </c>
      <c r="AH115" s="109">
        <f t="shared" si="99"/>
        <v>2.2590941884177728E-3</v>
      </c>
      <c r="AI115" s="109">
        <f t="shared" si="99"/>
        <v>7.6676485819666572E-4</v>
      </c>
      <c r="AK115" s="109">
        <v>2.3621929994797858E-3</v>
      </c>
      <c r="AL115" s="109">
        <v>2.9024436252163052E-3</v>
      </c>
      <c r="AM115" s="109">
        <v>2.1959162282901693E-3</v>
      </c>
      <c r="AN115" s="109">
        <v>7.1368535679932612E-4</v>
      </c>
      <c r="AP115" s="109">
        <f>HLOOKUP($AP$99,$AF$99:$AI$127,ROWS($AF$99:$AF115),)</f>
        <v>7.6676485819666572E-4</v>
      </c>
      <c r="AQ115" s="109">
        <f>HLOOKUP($AQ$99,$AK$99:$AN$127,ROWS($AK$99:$AK115),)</f>
        <v>7.1368535679932612E-4</v>
      </c>
    </row>
    <row r="116" spans="23:43" x14ac:dyDescent="0.2">
      <c r="W116" s="92" t="s">
        <v>16</v>
      </c>
      <c r="X116" s="101">
        <f t="shared" ref="X116:AA116" si="118">R20/X85*1000</f>
        <v>19.076580977613109</v>
      </c>
      <c r="Y116" s="101">
        <f t="shared" si="118"/>
        <v>60.445333804709712</v>
      </c>
      <c r="Z116" s="101">
        <f t="shared" si="118"/>
        <v>28.83570822878519</v>
      </c>
      <c r="AA116" s="101">
        <f t="shared" si="118"/>
        <v>0.77966759523285778</v>
      </c>
      <c r="AB116" s="104">
        <f t="shared" si="98"/>
        <v>109.13729060634087</v>
      </c>
      <c r="AC116" s="106">
        <f t="shared" si="101"/>
        <v>109.13729060634085</v>
      </c>
      <c r="AD116" s="99">
        <f t="shared" si="102"/>
        <v>0.99999999999999989</v>
      </c>
      <c r="AF116" s="109">
        <f t="shared" si="103"/>
        <v>1.1667737274851083E-3</v>
      </c>
      <c r="AG116" s="109">
        <f t="shared" ref="AG116:AG127" si="119">Y116/SUM($X$100:$AA$127)</f>
        <v>3.6969951541718613E-3</v>
      </c>
      <c r="AH116" s="109">
        <f t="shared" ref="AH116:AH127" si="120">Z116/SUM($X$100:$AA$127)</f>
        <v>1.7636675468342957E-3</v>
      </c>
      <c r="AI116" s="109">
        <f t="shared" ref="AI116:AI127" si="121">AA116/SUM($X$100:$AA$127)</f>
        <v>4.7686515070847597E-5</v>
      </c>
      <c r="AK116" s="109">
        <v>1.2512012548071209E-3</v>
      </c>
      <c r="AL116" s="109">
        <v>2.4785393962463991E-3</v>
      </c>
      <c r="AM116" s="109">
        <v>2.0685692252550053E-3</v>
      </c>
      <c r="AN116" s="109">
        <v>8.7681306725358611E-4</v>
      </c>
      <c r="AP116" s="109">
        <f>HLOOKUP($AP$99,$AF$99:$AI$127,ROWS($AF$99:$AF116),)</f>
        <v>4.7686515070847597E-5</v>
      </c>
      <c r="AQ116" s="109">
        <f>HLOOKUP($AQ$99,$AK$99:$AN$127,ROWS($AK$99:$AK116),)</f>
        <v>8.7681306725358611E-4</v>
      </c>
    </row>
    <row r="117" spans="23:43" x14ac:dyDescent="0.2">
      <c r="W117" s="92" t="s">
        <v>368</v>
      </c>
      <c r="X117" s="101">
        <f t="shared" ref="X117:AA117" si="122">R21/X86*1000</f>
        <v>1363.0659955707902</v>
      </c>
      <c r="Y117" s="101">
        <f t="shared" si="122"/>
        <v>1687.1741119050621</v>
      </c>
      <c r="Z117" s="101">
        <f t="shared" si="122"/>
        <v>762.11205296920571</v>
      </c>
      <c r="AA117" s="101">
        <f t="shared" si="122"/>
        <v>354.25560298323154</v>
      </c>
      <c r="AB117" s="104">
        <f t="shared" si="98"/>
        <v>4166.6077634282892</v>
      </c>
      <c r="AC117" s="106">
        <f t="shared" si="101"/>
        <v>4166.6077634282901</v>
      </c>
      <c r="AD117" s="99">
        <f t="shared" si="102"/>
        <v>1.0000000000000002</v>
      </c>
      <c r="AF117" s="109">
        <f t="shared" si="103"/>
        <v>8.3368691398458497E-2</v>
      </c>
      <c r="AG117" s="109">
        <f t="shared" si="119"/>
        <v>0.10319199387846252</v>
      </c>
      <c r="AH117" s="109">
        <f t="shared" si="120"/>
        <v>4.6612772060555474E-2</v>
      </c>
      <c r="AI117" s="109">
        <f t="shared" si="121"/>
        <v>2.1667201835606234E-2</v>
      </c>
      <c r="AK117" s="109">
        <v>4.2746060892432138E-2</v>
      </c>
      <c r="AL117" s="109">
        <v>6.9304923513987357E-2</v>
      </c>
      <c r="AM117" s="109">
        <v>6.1577872710215191E-2</v>
      </c>
      <c r="AN117" s="109">
        <v>8.121180205644811E-2</v>
      </c>
      <c r="AP117" s="109">
        <f>HLOOKUP($AP$99,$AF$99:$AI$127,ROWS($AF$99:$AF117),)</f>
        <v>2.1667201835606234E-2</v>
      </c>
      <c r="AQ117" s="109">
        <f>HLOOKUP($AQ$99,$AK$99:$AN$127,ROWS($AK$99:$AK117),)</f>
        <v>8.121180205644811E-2</v>
      </c>
    </row>
    <row r="118" spans="23:43" x14ac:dyDescent="0.2">
      <c r="W118" s="92" t="s">
        <v>874</v>
      </c>
      <c r="X118" s="101">
        <f t="shared" ref="X118:AA118" si="123">R22/X87*1000</f>
        <v>5.5508125023192649</v>
      </c>
      <c r="Y118" s="101">
        <f t="shared" si="123"/>
        <v>12.196564560862383</v>
      </c>
      <c r="Z118" s="101">
        <f t="shared" si="123"/>
        <v>10.928033185200915</v>
      </c>
      <c r="AA118" s="101">
        <f t="shared" si="123"/>
        <v>13.317694376428145</v>
      </c>
      <c r="AB118" s="104">
        <f t="shared" si="98"/>
        <v>41.993104624810705</v>
      </c>
      <c r="AC118" s="106">
        <f t="shared" si="101"/>
        <v>41.993104624810705</v>
      </c>
      <c r="AD118" s="99">
        <f t="shared" si="102"/>
        <v>1</v>
      </c>
      <c r="AF118" s="109">
        <f t="shared" si="103"/>
        <v>3.3950225155662795E-4</v>
      </c>
      <c r="AG118" s="109">
        <f t="shared" si="119"/>
        <v>7.459738782274565E-4</v>
      </c>
      <c r="AH118" s="109">
        <f t="shared" si="120"/>
        <v>6.6838717213220454E-4</v>
      </c>
      <c r="AI118" s="109">
        <f t="shared" si="121"/>
        <v>8.1454511829597053E-4</v>
      </c>
      <c r="AK118" s="109">
        <v>2.9430144897779029E-4</v>
      </c>
      <c r="AL118" s="109">
        <v>8.8582838198409102E-4</v>
      </c>
      <c r="AM118" s="109">
        <v>1.0853219315799789E-3</v>
      </c>
      <c r="AN118" s="109">
        <v>3.0295665767039959E-4</v>
      </c>
      <c r="AP118" s="109">
        <f>HLOOKUP($AP$99,$AF$99:$AI$127,ROWS($AF$99:$AF118),)</f>
        <v>8.1454511829597053E-4</v>
      </c>
      <c r="AQ118" s="109">
        <f>HLOOKUP($AQ$99,$AK$99:$AN$127,ROWS($AK$99:$AK118),)</f>
        <v>3.0295665767039959E-4</v>
      </c>
    </row>
    <row r="119" spans="23:43" x14ac:dyDescent="0.2">
      <c r="W119" s="92" t="s">
        <v>12</v>
      </c>
      <c r="X119" s="101">
        <f t="shared" ref="X119:AA119" si="124">R23/X88*1000</f>
        <v>5.1281057650367501</v>
      </c>
      <c r="Y119" s="101">
        <f t="shared" si="124"/>
        <v>8.1923653033498756</v>
      </c>
      <c r="Z119" s="101">
        <f t="shared" si="124"/>
        <v>16.102847624270673</v>
      </c>
      <c r="AA119" s="101">
        <f t="shared" si="124"/>
        <v>11.605273288941744</v>
      </c>
      <c r="AB119" s="104">
        <f t="shared" si="98"/>
        <v>41.028591981599043</v>
      </c>
      <c r="AC119" s="106">
        <f t="shared" si="101"/>
        <v>41.028591981599035</v>
      </c>
      <c r="AD119" s="99">
        <f t="shared" si="102"/>
        <v>0.99999999999999978</v>
      </c>
      <c r="AF119" s="109">
        <f t="shared" si="103"/>
        <v>3.1364839881063667E-4</v>
      </c>
      <c r="AG119" s="109">
        <f t="shared" si="119"/>
        <v>5.0106654924834417E-4</v>
      </c>
      <c r="AH119" s="109">
        <f t="shared" si="120"/>
        <v>9.8489239595626128E-4</v>
      </c>
      <c r="AI119" s="109">
        <f t="shared" si="121"/>
        <v>7.0980895317207711E-4</v>
      </c>
      <c r="AK119" s="109">
        <v>3.967985376990657E-5</v>
      </c>
      <c r="AL119" s="109">
        <v>5.6257070583828591E-4</v>
      </c>
      <c r="AM119" s="109">
        <v>5.5421910322812223E-4</v>
      </c>
      <c r="AN119" s="109">
        <v>1.3529466343510043E-3</v>
      </c>
      <c r="AP119" s="109">
        <f>HLOOKUP($AP$99,$AF$99:$AI$127,ROWS($AF$99:$AF119),)</f>
        <v>7.0980895317207711E-4</v>
      </c>
      <c r="AQ119" s="109">
        <f>HLOOKUP($AQ$99,$AK$99:$AN$127,ROWS($AK$99:$AK119),)</f>
        <v>1.3529466343510043E-3</v>
      </c>
    </row>
    <row r="120" spans="23:43" x14ac:dyDescent="0.2">
      <c r="W120" s="92" t="s">
        <v>875</v>
      </c>
      <c r="X120" s="101">
        <f t="shared" ref="X120:AA120" si="125">R24/X89*1000</f>
        <v>6.4546413388443726</v>
      </c>
      <c r="Y120" s="101">
        <f t="shared" si="125"/>
        <v>26.169448053896932</v>
      </c>
      <c r="Z120" s="101">
        <f t="shared" si="125"/>
        <v>12.61130558690995</v>
      </c>
      <c r="AA120" s="101">
        <f t="shared" si="125"/>
        <v>27.65825259348879</v>
      </c>
      <c r="AB120" s="104">
        <f t="shared" si="98"/>
        <v>72.893647573140044</v>
      </c>
      <c r="AC120" s="106">
        <f t="shared" si="101"/>
        <v>72.893647573140044</v>
      </c>
      <c r="AD120" s="99">
        <f t="shared" si="102"/>
        <v>1</v>
      </c>
      <c r="AF120" s="109">
        <f t="shared" si="103"/>
        <v>3.9478279380046545E-4</v>
      </c>
      <c r="AG120" s="109">
        <f t="shared" si="119"/>
        <v>1.6005920813538608E-3</v>
      </c>
      <c r="AH120" s="109">
        <f t="shared" si="120"/>
        <v>7.7134052718150117E-4</v>
      </c>
      <c r="AI120" s="109">
        <f t="shared" si="121"/>
        <v>1.6916512718972226E-3</v>
      </c>
      <c r="AK120" s="109">
        <v>8.2475452784197447E-4</v>
      </c>
      <c r="AL120" s="109">
        <v>9.9757620191691203E-4</v>
      </c>
      <c r="AM120" s="109">
        <v>1.3404549487983995E-3</v>
      </c>
      <c r="AN120" s="109">
        <v>1.2955809956757642E-3</v>
      </c>
      <c r="AP120" s="109">
        <f>HLOOKUP($AP$99,$AF$99:$AI$127,ROWS($AF$99:$AF120),)</f>
        <v>1.6916512718972226E-3</v>
      </c>
      <c r="AQ120" s="109">
        <f>HLOOKUP($AQ$99,$AK$99:$AN$127,ROWS($AK$99:$AK120),)</f>
        <v>1.2955809956757642E-3</v>
      </c>
    </row>
    <row r="121" spans="23:43" x14ac:dyDescent="0.2">
      <c r="W121" s="92" t="s">
        <v>876</v>
      </c>
      <c r="X121" s="101">
        <f t="shared" ref="X121:AA121" si="126">R25/X90*1000</f>
        <v>1.0060175743246924</v>
      </c>
      <c r="Y121" s="101">
        <f t="shared" si="126"/>
        <v>7.6697179918051743</v>
      </c>
      <c r="Z121" s="101">
        <f t="shared" si="126"/>
        <v>8.20437166224084</v>
      </c>
      <c r="AA121" s="101">
        <f t="shared" si="126"/>
        <v>5.639955649279436</v>
      </c>
      <c r="AB121" s="104">
        <f t="shared" si="98"/>
        <v>22.52006287765014</v>
      </c>
      <c r="AC121" s="106">
        <f t="shared" si="101"/>
        <v>22.52006287765014</v>
      </c>
      <c r="AD121" s="99">
        <f t="shared" si="102"/>
        <v>1</v>
      </c>
      <c r="AF121" s="109">
        <f t="shared" si="103"/>
        <v>6.1530673472768983E-5</v>
      </c>
      <c r="AG121" s="109">
        <f t="shared" si="119"/>
        <v>4.6910006885195069E-4</v>
      </c>
      <c r="AH121" s="109">
        <f t="shared" si="120"/>
        <v>5.0180088964892088E-4</v>
      </c>
      <c r="AI121" s="109">
        <f t="shared" si="121"/>
        <v>3.4495448023327238E-4</v>
      </c>
      <c r="AK121" s="109">
        <v>1.7898146806851473E-4</v>
      </c>
      <c r="AL121" s="109">
        <v>5.5892093860118481E-4</v>
      </c>
      <c r="AM121" s="109">
        <v>5.4187516181189465E-4</v>
      </c>
      <c r="AN121" s="109">
        <v>9.760854372531845E-5</v>
      </c>
      <c r="AP121" s="109">
        <f>HLOOKUP($AP$99,$AF$99:$AI$127,ROWS($AF$99:$AF121),)</f>
        <v>3.4495448023327238E-4</v>
      </c>
      <c r="AQ121" s="109">
        <f>HLOOKUP($AQ$99,$AK$99:$AN$127,ROWS($AK$99:$AK121),)</f>
        <v>9.760854372531845E-5</v>
      </c>
    </row>
    <row r="122" spans="23:43" x14ac:dyDescent="0.2">
      <c r="W122" s="92" t="s">
        <v>877</v>
      </c>
      <c r="X122" s="101">
        <f t="shared" ref="X122:AA122" si="127">R26/X91*1000</f>
        <v>12.309709659144039</v>
      </c>
      <c r="Y122" s="101">
        <f t="shared" si="127"/>
        <v>25.746498762948416</v>
      </c>
      <c r="Z122" s="101">
        <f t="shared" si="127"/>
        <v>35.66699056394279</v>
      </c>
      <c r="AA122" s="101">
        <f t="shared" si="127"/>
        <v>41.839776516738937</v>
      </c>
      <c r="AB122" s="104">
        <f t="shared" si="98"/>
        <v>115.56297550277418</v>
      </c>
      <c r="AC122" s="106">
        <f t="shared" si="101"/>
        <v>115.56297550277421</v>
      </c>
      <c r="AD122" s="99">
        <f t="shared" si="102"/>
        <v>1.0000000000000002</v>
      </c>
      <c r="AF122" s="109">
        <f t="shared" si="103"/>
        <v>7.5289412920029482E-4</v>
      </c>
      <c r="AG122" s="109">
        <f t="shared" si="119"/>
        <v>1.5747233933894765E-3</v>
      </c>
      <c r="AH122" s="109">
        <f t="shared" si="120"/>
        <v>2.1814866918398227E-3</v>
      </c>
      <c r="AI122" s="109">
        <f t="shared" si="121"/>
        <v>2.5590304709668952E-3</v>
      </c>
      <c r="AK122" s="109">
        <v>1.0026144393235721E-3</v>
      </c>
      <c r="AL122" s="109">
        <v>2.9416636862453099E-3</v>
      </c>
      <c r="AM122" s="109">
        <v>2.5761317043523353E-3</v>
      </c>
      <c r="AN122" s="109">
        <v>5.4772485547527339E-4</v>
      </c>
      <c r="AP122" s="109">
        <f>HLOOKUP($AP$99,$AF$99:$AI$127,ROWS($AF$99:$AF122),)</f>
        <v>2.5590304709668952E-3</v>
      </c>
      <c r="AQ122" s="109">
        <f>HLOOKUP($AQ$99,$AK$99:$AN$127,ROWS($AK$99:$AK122),)</f>
        <v>5.4772485547527339E-4</v>
      </c>
    </row>
    <row r="123" spans="23:43" x14ac:dyDescent="0.2">
      <c r="W123" s="92" t="s">
        <v>878</v>
      </c>
      <c r="X123" s="101">
        <f t="shared" ref="X123:AA123" si="128">R27/X92*1000</f>
        <v>15.037192685030769</v>
      </c>
      <c r="Y123" s="101">
        <f t="shared" si="128"/>
        <v>24.607174037375508</v>
      </c>
      <c r="Z123" s="101">
        <f t="shared" si="128"/>
        <v>38.383000183977288</v>
      </c>
      <c r="AA123" s="101">
        <f t="shared" si="128"/>
        <v>61.050211823376053</v>
      </c>
      <c r="AB123" s="104">
        <f t="shared" si="98"/>
        <v>139.07757872975961</v>
      </c>
      <c r="AC123" s="106">
        <f t="shared" si="101"/>
        <v>139.07757872975961</v>
      </c>
      <c r="AD123" s="99">
        <f t="shared" si="102"/>
        <v>1</v>
      </c>
      <c r="AF123" s="109">
        <f t="shared" si="103"/>
        <v>9.1971414482577851E-4</v>
      </c>
      <c r="AG123" s="109">
        <f t="shared" si="119"/>
        <v>1.5050393049025163E-3</v>
      </c>
      <c r="AH123" s="109">
        <f t="shared" si="120"/>
        <v>2.347604963870431E-3</v>
      </c>
      <c r="AI123" s="109">
        <f t="shared" si="121"/>
        <v>3.7339910802941237E-3</v>
      </c>
      <c r="AK123" s="109">
        <v>8.308272989156634E-4</v>
      </c>
      <c r="AL123" s="109">
        <v>2.0400347994785377E-3</v>
      </c>
      <c r="AM123" s="109">
        <v>4.2436824297184738E-3</v>
      </c>
      <c r="AN123" s="109">
        <v>1.3918049657801754E-3</v>
      </c>
      <c r="AP123" s="109">
        <f>HLOOKUP($AP$99,$AF$99:$AI$127,ROWS($AF$99:$AF123),)</f>
        <v>3.7339910802941237E-3</v>
      </c>
      <c r="AQ123" s="109">
        <f>HLOOKUP($AQ$99,$AK$99:$AN$127,ROWS($AK$99:$AK123),)</f>
        <v>1.3918049657801754E-3</v>
      </c>
    </row>
    <row r="124" spans="23:43" x14ac:dyDescent="0.2">
      <c r="W124" s="92" t="s">
        <v>879</v>
      </c>
      <c r="X124" s="101">
        <f t="shared" ref="X124:AA124" si="129">R28/X93*1000</f>
        <v>182.59652300702794</v>
      </c>
      <c r="Y124" s="101">
        <f t="shared" si="129"/>
        <v>361.47882016322353</v>
      </c>
      <c r="Z124" s="101">
        <f t="shared" si="129"/>
        <v>348.83718117777818</v>
      </c>
      <c r="AA124" s="101">
        <f t="shared" si="129"/>
        <v>140.66394912793473</v>
      </c>
      <c r="AB124" s="104">
        <f t="shared" si="98"/>
        <v>1033.5764734759643</v>
      </c>
      <c r="AC124" s="106">
        <f t="shared" si="101"/>
        <v>1033.5764734759643</v>
      </c>
      <c r="AD124" s="99">
        <f t="shared" si="102"/>
        <v>1</v>
      </c>
      <c r="AF124" s="109">
        <f t="shared" si="103"/>
        <v>1.116808226928866E-2</v>
      </c>
      <c r="AG124" s="109">
        <f t="shared" si="119"/>
        <v>2.2108992743705754E-2</v>
      </c>
      <c r="AH124" s="109">
        <f t="shared" si="120"/>
        <v>2.1335796946310055E-2</v>
      </c>
      <c r="AI124" s="109">
        <f t="shared" si="121"/>
        <v>8.6033760682471816E-3</v>
      </c>
      <c r="AK124" s="109">
        <v>7.445343324749088E-3</v>
      </c>
      <c r="AL124" s="109">
        <v>1.9780049920672019E-2</v>
      </c>
      <c r="AM124" s="109">
        <v>2.5065458396805598E-2</v>
      </c>
      <c r="AN124" s="109">
        <v>1.0925396385324951E-2</v>
      </c>
      <c r="AP124" s="109">
        <f>HLOOKUP($AP$99,$AF$99:$AI$127,ROWS($AF$99:$AF124),)</f>
        <v>8.6033760682471816E-3</v>
      </c>
      <c r="AQ124" s="109">
        <f>HLOOKUP($AQ$99,$AK$99:$AN$127,ROWS($AK$99:$AK124),)</f>
        <v>1.0925396385324951E-2</v>
      </c>
    </row>
    <row r="125" spans="23:43" x14ac:dyDescent="0.2">
      <c r="W125" s="92" t="s">
        <v>18</v>
      </c>
      <c r="X125" s="101">
        <f t="shared" ref="X125:AA125" si="130">R29/X94*1000</f>
        <v>2.3488810442996493</v>
      </c>
      <c r="Y125" s="101">
        <f t="shared" si="130"/>
        <v>10.292506913060205</v>
      </c>
      <c r="Z125" s="101">
        <f t="shared" si="130"/>
        <v>11.286180692394243</v>
      </c>
      <c r="AA125" s="101">
        <f t="shared" si="130"/>
        <v>17.077823000204184</v>
      </c>
      <c r="AB125" s="104">
        <f t="shared" si="98"/>
        <v>41.005391649958284</v>
      </c>
      <c r="AC125" s="106">
        <f t="shared" si="101"/>
        <v>41.005391649958277</v>
      </c>
      <c r="AD125" s="99">
        <f t="shared" si="102"/>
        <v>0.99999999999999978</v>
      </c>
      <c r="AF125" s="109">
        <f t="shared" si="103"/>
        <v>1.4366372541771503E-4</v>
      </c>
      <c r="AG125" s="109">
        <f t="shared" si="119"/>
        <v>6.2951671844186448E-4</v>
      </c>
      <c r="AH125" s="109">
        <f t="shared" si="120"/>
        <v>6.9029241303715755E-4</v>
      </c>
      <c r="AI125" s="109">
        <f t="shared" si="121"/>
        <v>1.0445244471565846E-3</v>
      </c>
      <c r="AK125" s="109">
        <v>2.4426489360402796E-4</v>
      </c>
      <c r="AL125" s="109">
        <v>6.2891594088138991E-4</v>
      </c>
      <c r="AM125" s="109">
        <v>8.7968482360989604E-4</v>
      </c>
      <c r="AN125" s="109">
        <v>7.551316459580076E-4</v>
      </c>
      <c r="AP125" s="109">
        <f>HLOOKUP($AP$99,$AF$99:$AI$127,ROWS($AF$99:$AF125),)</f>
        <v>1.0445244471565846E-3</v>
      </c>
      <c r="AQ125" s="109">
        <f>HLOOKUP($AQ$99,$AK$99:$AN$127,ROWS($AK$99:$AK125),)</f>
        <v>7.551316459580076E-4</v>
      </c>
    </row>
    <row r="126" spans="23:43" x14ac:dyDescent="0.2">
      <c r="W126" s="92" t="s">
        <v>880</v>
      </c>
      <c r="X126" s="101">
        <f t="shared" ref="X126:AA126" si="131">R30/X95*1000</f>
        <v>36.64527123408692</v>
      </c>
      <c r="Y126" s="101">
        <f t="shared" si="131"/>
        <v>37.474141363997809</v>
      </c>
      <c r="Z126" s="101">
        <f t="shared" si="131"/>
        <v>64.516581702912248</v>
      </c>
      <c r="AA126" s="101">
        <f t="shared" si="131"/>
        <v>39.383718026804452</v>
      </c>
      <c r="AB126" s="104">
        <f t="shared" si="98"/>
        <v>178.01971232780141</v>
      </c>
      <c r="AC126" s="106">
        <f t="shared" si="101"/>
        <v>178.01971232780141</v>
      </c>
      <c r="AD126" s="99">
        <f t="shared" si="102"/>
        <v>1</v>
      </c>
      <c r="AF126" s="109">
        <f t="shared" si="103"/>
        <v>2.2413209035033383E-3</v>
      </c>
      <c r="AG126" s="109">
        <f t="shared" si="119"/>
        <v>2.2920167746456627E-3</v>
      </c>
      <c r="AH126" s="109">
        <f t="shared" si="120"/>
        <v>3.9460033538736951E-3</v>
      </c>
      <c r="AI126" s="109">
        <f t="shared" si="121"/>
        <v>2.4088114918644427E-3</v>
      </c>
      <c r="AK126" s="109">
        <v>1.3463906912445033E-3</v>
      </c>
      <c r="AL126" s="109">
        <v>3.2393684457579807E-3</v>
      </c>
      <c r="AM126" s="109">
        <v>4.3847634679013616E-3</v>
      </c>
      <c r="AN126" s="109">
        <v>1.9176299189832919E-3</v>
      </c>
      <c r="AP126" s="109">
        <f>HLOOKUP($AP$99,$AF$99:$AI$127,ROWS($AF$99:$AF126),)</f>
        <v>2.4088114918644427E-3</v>
      </c>
      <c r="AQ126" s="109">
        <f>HLOOKUP($AQ$99,$AK$99:$AN$127,ROWS($AK$99:$AK126),)</f>
        <v>1.9176299189832919E-3</v>
      </c>
    </row>
    <row r="127" spans="23:43" x14ac:dyDescent="0.2">
      <c r="W127" s="92" t="s">
        <v>881</v>
      </c>
      <c r="X127" s="101">
        <f t="shared" ref="X127:AA127" si="132">R31/X96*1000</f>
        <v>172.80871150140445</v>
      </c>
      <c r="Y127" s="101">
        <f t="shared" si="132"/>
        <v>901.07271640840895</v>
      </c>
      <c r="Z127" s="101">
        <f t="shared" si="132"/>
        <v>1050.7888936186259</v>
      </c>
      <c r="AA127" s="101">
        <f t="shared" si="132"/>
        <v>701.33149579033625</v>
      </c>
      <c r="AB127" s="104">
        <f>SUM(X127:AA127)</f>
        <v>2826.0018173187755</v>
      </c>
      <c r="AC127" s="106">
        <f t="shared" si="101"/>
        <v>2826.001817318775</v>
      </c>
      <c r="AD127" s="99">
        <f t="shared" si="102"/>
        <v>0.99999999999999989</v>
      </c>
      <c r="AF127" s="109">
        <f t="shared" si="103"/>
        <v>1.0569434045702902E-2</v>
      </c>
      <c r="AG127" s="109">
        <f t="shared" si="119"/>
        <v>5.5111970708627341E-2</v>
      </c>
      <c r="AH127" s="109">
        <f t="shared" si="120"/>
        <v>6.4269004788968229E-2</v>
      </c>
      <c r="AI127" s="109">
        <f t="shared" si="121"/>
        <v>4.2895273765581415E-2</v>
      </c>
      <c r="AK127" s="109">
        <v>2.7258559368694906E-2</v>
      </c>
      <c r="AL127" s="109">
        <v>5.6215429467237323E-2</v>
      </c>
      <c r="AM127" s="109">
        <v>7.091088604078935E-2</v>
      </c>
      <c r="AN127" s="109">
        <v>1.8460808432158301E-2</v>
      </c>
      <c r="AP127" s="109">
        <f>HLOOKUP($AP$99,$AF$99:$AI$127,ROWS($AF$99:$AF127),)</f>
        <v>4.2895273765581415E-2</v>
      </c>
      <c r="AQ127" s="109">
        <f>HLOOKUP($AQ$99,$AK$99:$AN$127,ROWS($AK$99:$AK127),)</f>
        <v>1.8460808432158301E-2</v>
      </c>
    </row>
    <row r="128" spans="23:43" x14ac:dyDescent="0.2">
      <c r="X128" s="104">
        <f>SUM(X100:X127)</f>
        <v>3144.7396262672646</v>
      </c>
      <c r="Y128" s="104">
        <f t="shared" ref="Y128" si="133">SUM(Y100:Y127)</f>
        <v>5211.8347672124901</v>
      </c>
      <c r="Z128" s="104">
        <f t="shared" ref="Z128" si="134">SUM(Z100:Z127)</f>
        <v>4693.5592627353471</v>
      </c>
      <c r="AA128" s="104">
        <f t="shared" ref="AA128" si="135">SUM(AA100:AA127)</f>
        <v>3299.7210998833443</v>
      </c>
      <c r="AB128" s="104">
        <f t="shared" ref="AB128" si="136">SUM(AB100:AB127)</f>
        <v>16349.854756098448</v>
      </c>
      <c r="AD128" s="99"/>
    </row>
    <row r="129" spans="24:30" x14ac:dyDescent="0.2">
      <c r="X129" s="106">
        <f>X64</f>
        <v>2543.295545832395</v>
      </c>
      <c r="Y129" s="106">
        <f t="shared" ref="Y129:AA129" si="137">Y64</f>
        <v>5000.6931326159665</v>
      </c>
      <c r="Z129" s="106">
        <f t="shared" si="137"/>
        <v>5245.3216713274369</v>
      </c>
      <c r="AA129" s="106">
        <f t="shared" si="137"/>
        <v>3560.5444063226487</v>
      </c>
      <c r="AB129" s="106"/>
      <c r="AD129" s="99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sheetPr>
    <tabColor theme="6" tint="0.79998168889431442"/>
  </sheetPr>
  <dimension ref="A1:BF7802"/>
  <sheetViews>
    <sheetView topLeftCell="H1" workbookViewId="0">
      <selection activeCell="T27" sqref="T27"/>
    </sheetView>
    <sheetView workbookViewId="1"/>
  </sheetViews>
  <sheetFormatPr defaultColWidth="9.140625" defaultRowHeight="15" x14ac:dyDescent="0.25"/>
  <cols>
    <col min="1" max="1" width="11.28515625" style="64" customWidth="1"/>
    <col min="2" max="7" width="9.140625" style="64"/>
    <col min="8" max="8" width="15.7109375" style="64" bestFit="1" customWidth="1"/>
    <col min="9" max="9" width="9.85546875" style="64" bestFit="1" customWidth="1"/>
    <col min="10" max="10" width="10.85546875" style="64" bestFit="1" customWidth="1"/>
    <col min="11" max="11" width="15.85546875" style="64" bestFit="1" customWidth="1"/>
    <col min="12" max="12" width="9.42578125" style="64" bestFit="1" customWidth="1"/>
    <col min="13" max="13" width="10" style="64" bestFit="1" customWidth="1"/>
    <col min="14" max="14" width="9.85546875" style="64" bestFit="1" customWidth="1"/>
    <col min="15" max="39" width="9.140625" style="64"/>
    <col min="40" max="45" width="9.140625" style="116"/>
    <col min="46" max="46" width="9.140625" style="64"/>
    <col min="47" max="47" width="41.28515625" style="64" bestFit="1" customWidth="1"/>
    <col min="48" max="48" width="15.5703125" style="64" bestFit="1" customWidth="1"/>
    <col min="49" max="49" width="9.28515625" style="64" bestFit="1" customWidth="1"/>
    <col min="50" max="50" width="8.140625" style="64" bestFit="1" customWidth="1"/>
    <col min="51" max="51" width="13.42578125" style="64" bestFit="1" customWidth="1"/>
    <col min="52" max="52" width="9" style="64" bestFit="1" customWidth="1"/>
    <col min="53" max="53" width="12.28515625" style="64" bestFit="1" customWidth="1"/>
    <col min="54" max="54" width="10.5703125" style="64" bestFit="1" customWidth="1"/>
    <col min="55" max="55" width="13.42578125" style="64" bestFit="1" customWidth="1"/>
    <col min="56" max="56" width="11.28515625" style="64" bestFit="1" customWidth="1"/>
    <col min="57" max="57" width="12.7109375" style="64" bestFit="1" customWidth="1"/>
    <col min="58" max="58" width="12" style="64" bestFit="1" customWidth="1"/>
    <col min="59" max="16384" width="9.140625" style="64"/>
  </cols>
  <sheetData>
    <row r="1" spans="1:58" x14ac:dyDescent="0.25">
      <c r="A1" s="64" t="s">
        <v>996</v>
      </c>
      <c r="H1" s="64">
        <v>2017</v>
      </c>
      <c r="AN1" s="114" t="s">
        <v>988</v>
      </c>
      <c r="AO1" s="114" t="s">
        <v>141</v>
      </c>
      <c r="AP1" s="114" t="s">
        <v>113</v>
      </c>
      <c r="AQ1" s="114" t="s">
        <v>1019</v>
      </c>
      <c r="AR1" s="114" t="s">
        <v>2</v>
      </c>
      <c r="AS1" s="114">
        <v>2017</v>
      </c>
      <c r="AU1" s="110" t="s">
        <v>2</v>
      </c>
      <c r="AV1" s="157" t="s">
        <v>1088</v>
      </c>
      <c r="AW1"/>
    </row>
    <row r="2" spans="1:58" x14ac:dyDescent="0.25">
      <c r="H2" s="113" t="s">
        <v>1346</v>
      </c>
      <c r="AN2" s="112" t="s">
        <v>1020</v>
      </c>
      <c r="AO2" s="112"/>
      <c r="AP2" s="112"/>
      <c r="AQ2" s="112" t="s">
        <v>3</v>
      </c>
      <c r="AR2" s="112" t="s">
        <v>1021</v>
      </c>
      <c r="AS2" s="112">
        <v>40122</v>
      </c>
      <c r="AU2" s="110" t="s">
        <v>141</v>
      </c>
      <c r="AV2" s="157" t="s">
        <v>984</v>
      </c>
      <c r="AW2"/>
    </row>
    <row r="3" spans="1:58" x14ac:dyDescent="0.25">
      <c r="B3" s="64" t="s">
        <v>258</v>
      </c>
      <c r="E3" s="64">
        <v>2018</v>
      </c>
      <c r="I3" s="64" t="s">
        <v>943</v>
      </c>
      <c r="J3" s="64" t="s">
        <v>1002</v>
      </c>
      <c r="K3" s="64" t="s">
        <v>1003</v>
      </c>
      <c r="L3" s="64" t="s">
        <v>982</v>
      </c>
      <c r="M3" s="64" t="s">
        <v>1004</v>
      </c>
      <c r="AN3" s="112" t="s">
        <v>1022</v>
      </c>
      <c r="AO3" s="112"/>
      <c r="AP3" s="112"/>
      <c r="AQ3" s="112" t="s">
        <v>3</v>
      </c>
      <c r="AR3" s="112" t="s">
        <v>1023</v>
      </c>
      <c r="AS3" s="112">
        <v>294834301</v>
      </c>
      <c r="AU3" s="110" t="s">
        <v>113</v>
      </c>
      <c r="AV3" s="157" t="s">
        <v>984</v>
      </c>
      <c r="AW3"/>
      <c r="AX3"/>
      <c r="AY3"/>
      <c r="AZ3"/>
      <c r="BA3"/>
      <c r="BB3"/>
      <c r="BC3"/>
      <c r="BD3"/>
      <c r="BE3"/>
      <c r="BF3"/>
    </row>
    <row r="4" spans="1:58" x14ac:dyDescent="0.25">
      <c r="A4" s="64" t="s">
        <v>720</v>
      </c>
      <c r="B4" s="115">
        <v>12.035399999999999</v>
      </c>
      <c r="D4" s="64" t="s">
        <v>997</v>
      </c>
      <c r="E4" s="115">
        <v>123.977</v>
      </c>
      <c r="F4" s="115">
        <f>B4+B5+B6</f>
        <v>79.131299999999996</v>
      </c>
      <c r="H4" s="64" t="s">
        <v>1005</v>
      </c>
      <c r="I4" s="119">
        <v>2173371</v>
      </c>
      <c r="J4" s="119">
        <v>470169</v>
      </c>
      <c r="K4" s="119">
        <v>355660</v>
      </c>
      <c r="L4" s="119">
        <v>325909</v>
      </c>
      <c r="M4" s="119">
        <v>186483</v>
      </c>
      <c r="N4" s="119">
        <f>SUM(I4:M4)</f>
        <v>3511592</v>
      </c>
      <c r="AN4" s="112" t="s">
        <v>1024</v>
      </c>
      <c r="AO4" s="112"/>
      <c r="AP4" s="112"/>
      <c r="AQ4" s="112" t="s">
        <v>3</v>
      </c>
      <c r="AR4" s="112" t="s">
        <v>1023</v>
      </c>
      <c r="AS4" s="112">
        <v>69029423</v>
      </c>
      <c r="AU4"/>
      <c r="AV4"/>
      <c r="AW4"/>
      <c r="AX4"/>
      <c r="AY4"/>
      <c r="AZ4"/>
      <c r="BA4"/>
      <c r="BB4"/>
      <c r="BC4"/>
      <c r="BD4"/>
      <c r="BE4"/>
      <c r="BF4"/>
    </row>
    <row r="5" spans="1:58" x14ac:dyDescent="0.25">
      <c r="A5" s="64" t="s">
        <v>721</v>
      </c>
      <c r="B5" s="115">
        <v>64.492599999999996</v>
      </c>
      <c r="D5" s="64" t="s">
        <v>998</v>
      </c>
      <c r="E5" s="115">
        <v>268.74</v>
      </c>
      <c r="H5" s="64" t="s">
        <v>1006</v>
      </c>
      <c r="I5" s="119">
        <v>1943828</v>
      </c>
      <c r="J5" s="119">
        <v>440372</v>
      </c>
      <c r="K5" s="119">
        <v>352992</v>
      </c>
      <c r="L5" s="119">
        <v>237974</v>
      </c>
      <c r="M5" s="119">
        <v>149581</v>
      </c>
      <c r="N5" s="119">
        <f t="shared" ref="N5:N10" si="0">SUM(I5:M5)</f>
        <v>3124747</v>
      </c>
      <c r="AN5" s="112" t="s">
        <v>1025</v>
      </c>
      <c r="AO5" s="112"/>
      <c r="AP5" s="112"/>
      <c r="AQ5" s="112" t="s">
        <v>3</v>
      </c>
      <c r="AR5" s="112" t="s">
        <v>1023</v>
      </c>
      <c r="AS5" s="112">
        <v>70534221</v>
      </c>
      <c r="AU5" s="110" t="s">
        <v>1342</v>
      </c>
      <c r="AV5" s="110" t="s">
        <v>993</v>
      </c>
      <c r="AW5"/>
      <c r="AX5"/>
      <c r="AY5"/>
      <c r="AZ5"/>
      <c r="BA5"/>
      <c r="BB5"/>
      <c r="BC5"/>
      <c r="BD5"/>
      <c r="BE5"/>
      <c r="BF5"/>
    </row>
    <row r="6" spans="1:58" x14ac:dyDescent="0.25">
      <c r="A6" s="64" t="s">
        <v>722</v>
      </c>
      <c r="B6" s="115">
        <v>2.6032999999999999</v>
      </c>
      <c r="D6" s="64" t="s">
        <v>999</v>
      </c>
      <c r="E6" s="115">
        <v>162.11600000000001</v>
      </c>
      <c r="F6" s="118">
        <f>B15</f>
        <v>225.57040000000001</v>
      </c>
      <c r="H6" s="64" t="s">
        <v>1007</v>
      </c>
      <c r="I6" s="119">
        <v>229542</v>
      </c>
      <c r="J6" s="119">
        <v>29796</v>
      </c>
      <c r="K6" s="119">
        <v>2667</v>
      </c>
      <c r="L6" s="119">
        <v>87935</v>
      </c>
      <c r="M6" s="119">
        <v>36902</v>
      </c>
      <c r="N6" s="119">
        <f t="shared" si="0"/>
        <v>386842</v>
      </c>
      <c r="AN6" s="112" t="s">
        <v>1026</v>
      </c>
      <c r="AO6" s="112"/>
      <c r="AP6" s="112"/>
      <c r="AQ6" s="112" t="s">
        <v>3</v>
      </c>
      <c r="AR6" s="112" t="s">
        <v>1023</v>
      </c>
      <c r="AS6" s="112">
        <v>153763655</v>
      </c>
      <c r="AU6" s="110" t="s">
        <v>986</v>
      </c>
      <c r="AV6" s="157" t="s">
        <v>1032</v>
      </c>
      <c r="AW6" s="157" t="s">
        <v>1034</v>
      </c>
      <c r="AX6" s="157" t="s">
        <v>1037</v>
      </c>
      <c r="AY6" s="157" t="s">
        <v>1035</v>
      </c>
      <c r="AZ6" s="157" t="s">
        <v>1039</v>
      </c>
      <c r="BA6" s="157" t="s">
        <v>1038</v>
      </c>
      <c r="BB6" s="157" t="s">
        <v>1036</v>
      </c>
      <c r="BC6" s="157" t="s">
        <v>1033</v>
      </c>
      <c r="BD6" s="157" t="s">
        <v>3</v>
      </c>
      <c r="BE6" s="157" t="s">
        <v>1031</v>
      </c>
      <c r="BF6"/>
    </row>
    <row r="7" spans="1:58" x14ac:dyDescent="0.25">
      <c r="A7" s="64" t="s">
        <v>723</v>
      </c>
      <c r="B7" s="115">
        <v>91.338700000000003</v>
      </c>
      <c r="D7" s="64" t="s">
        <v>1000</v>
      </c>
      <c r="E7" s="115">
        <v>185.863</v>
      </c>
      <c r="N7" s="119"/>
      <c r="AN7" s="112" t="s">
        <v>1027</v>
      </c>
      <c r="AO7" s="112"/>
      <c r="AP7" s="112"/>
      <c r="AQ7" s="112" t="s">
        <v>3</v>
      </c>
      <c r="AR7" s="112" t="s">
        <v>1023</v>
      </c>
      <c r="AS7" s="112">
        <v>1507002</v>
      </c>
      <c r="AU7" s="4" t="s">
        <v>1161</v>
      </c>
      <c r="AV7" s="111">
        <v>96498</v>
      </c>
      <c r="AW7" s="111">
        <v>21405</v>
      </c>
      <c r="AX7" s="111"/>
      <c r="AY7" s="111">
        <v>1</v>
      </c>
      <c r="AZ7" s="111">
        <v>931</v>
      </c>
      <c r="BA7" s="111">
        <v>7224</v>
      </c>
      <c r="BB7" s="111"/>
      <c r="BC7" s="111"/>
      <c r="BD7" s="111">
        <v>907133</v>
      </c>
      <c r="BE7" s="111">
        <v>781073</v>
      </c>
      <c r="BF7"/>
    </row>
    <row r="8" spans="1:58" x14ac:dyDescent="0.25">
      <c r="A8" s="64" t="s">
        <v>724</v>
      </c>
      <c r="B8" s="115">
        <v>171.00149999999999</v>
      </c>
      <c r="D8" s="64" t="s">
        <v>1001</v>
      </c>
      <c r="E8" s="115">
        <v>16.931999999999999</v>
      </c>
      <c r="H8" s="64" t="s">
        <v>1008</v>
      </c>
      <c r="I8" s="119">
        <v>10801025</v>
      </c>
      <c r="J8" s="119">
        <v>842549</v>
      </c>
      <c r="K8" s="119">
        <v>555994</v>
      </c>
      <c r="L8" s="119">
        <v>1011704</v>
      </c>
      <c r="M8" s="119">
        <v>7534550</v>
      </c>
      <c r="N8" s="119">
        <f t="shared" si="0"/>
        <v>20745822</v>
      </c>
      <c r="AN8" s="112" t="s">
        <v>1028</v>
      </c>
      <c r="AO8" s="112"/>
      <c r="AP8" s="112"/>
      <c r="AQ8" s="112" t="s">
        <v>3</v>
      </c>
      <c r="AR8" s="112" t="s">
        <v>1023</v>
      </c>
      <c r="AS8" s="112">
        <v>36760699</v>
      </c>
      <c r="AU8" s="4" t="s">
        <v>904</v>
      </c>
      <c r="AV8" s="111">
        <v>192996</v>
      </c>
      <c r="AW8" s="111">
        <v>42810</v>
      </c>
      <c r="AX8" s="111"/>
      <c r="AY8" s="111">
        <v>2</v>
      </c>
      <c r="AZ8" s="111">
        <v>1862</v>
      </c>
      <c r="BA8" s="111">
        <v>14449</v>
      </c>
      <c r="BB8" s="111"/>
      <c r="BC8" s="111"/>
      <c r="BD8" s="111">
        <v>1814268</v>
      </c>
      <c r="BE8" s="111">
        <v>1562148</v>
      </c>
      <c r="BF8"/>
    </row>
    <row r="9" spans="1:58" x14ac:dyDescent="0.25">
      <c r="A9" s="64" t="s">
        <v>725</v>
      </c>
      <c r="B9" s="115">
        <v>91.714200000000005</v>
      </c>
      <c r="E9" s="118">
        <f>SUM(E4:E8)</f>
        <v>757.62799999999993</v>
      </c>
      <c r="H9" s="64" t="s">
        <v>1006</v>
      </c>
      <c r="I9" s="119">
        <v>8824995</v>
      </c>
      <c r="J9" s="119">
        <v>753428</v>
      </c>
      <c r="K9" s="119">
        <v>549977</v>
      </c>
      <c r="L9" s="119">
        <v>577692</v>
      </c>
      <c r="M9" s="119">
        <v>5002579</v>
      </c>
      <c r="N9" s="119">
        <f t="shared" si="0"/>
        <v>15708671</v>
      </c>
      <c r="AN9" s="112" t="s">
        <v>1029</v>
      </c>
      <c r="AO9" s="112"/>
      <c r="AP9" s="112"/>
      <c r="AQ9" s="112" t="s">
        <v>3</v>
      </c>
      <c r="AR9" s="112" t="s">
        <v>1021</v>
      </c>
      <c r="AS9" s="112">
        <v>757628</v>
      </c>
      <c r="AU9" s="4" t="s">
        <v>1156</v>
      </c>
      <c r="AV9" s="111">
        <v>5671</v>
      </c>
      <c r="AW9" s="111"/>
      <c r="AX9" s="111"/>
      <c r="AY9" s="111">
        <v>40032</v>
      </c>
      <c r="AZ9" s="111">
        <v>246366</v>
      </c>
      <c r="BA9" s="111">
        <v>102452</v>
      </c>
      <c r="BB9" s="111">
        <v>18</v>
      </c>
      <c r="BC9" s="111"/>
      <c r="BD9" s="111">
        <v>396295</v>
      </c>
      <c r="BE9" s="111">
        <v>1755</v>
      </c>
      <c r="BF9"/>
    </row>
    <row r="10" spans="1:58" x14ac:dyDescent="0.25">
      <c r="A10" s="64" t="s">
        <v>726</v>
      </c>
      <c r="B10" s="115">
        <v>27.479299999999999</v>
      </c>
      <c r="H10" s="64" t="s">
        <v>1007</v>
      </c>
      <c r="I10" s="119">
        <v>1976030</v>
      </c>
      <c r="J10" s="119">
        <v>89121</v>
      </c>
      <c r="K10" s="119">
        <v>6017</v>
      </c>
      <c r="L10" s="119">
        <v>434012</v>
      </c>
      <c r="M10" s="119">
        <v>2531970</v>
      </c>
      <c r="N10" s="119">
        <f t="shared" si="0"/>
        <v>5037150</v>
      </c>
      <c r="AN10" s="112" t="s">
        <v>1030</v>
      </c>
      <c r="AO10" s="112"/>
      <c r="AP10" s="112"/>
      <c r="AQ10" s="112" t="s">
        <v>3</v>
      </c>
      <c r="AR10" s="112" t="s">
        <v>1023</v>
      </c>
      <c r="AS10" s="112">
        <v>261693138</v>
      </c>
      <c r="AU10" s="4" t="s">
        <v>1154</v>
      </c>
      <c r="AV10" s="111"/>
      <c r="AW10" s="111"/>
      <c r="AX10" s="111"/>
      <c r="AY10" s="111">
        <v>31502</v>
      </c>
      <c r="AZ10" s="111">
        <v>40813</v>
      </c>
      <c r="BA10" s="111">
        <v>147258</v>
      </c>
      <c r="BB10" s="111"/>
      <c r="BC10" s="111"/>
      <c r="BD10" s="111">
        <v>219573</v>
      </c>
      <c r="BE10" s="111"/>
      <c r="BF10"/>
    </row>
    <row r="11" spans="1:58" x14ac:dyDescent="0.25">
      <c r="A11" s="64" t="s">
        <v>727</v>
      </c>
      <c r="B11" s="115">
        <v>35.326499999999996</v>
      </c>
      <c r="AN11" s="112" t="s">
        <v>1020</v>
      </c>
      <c r="AO11" s="112"/>
      <c r="AP11" s="112"/>
      <c r="AQ11" s="112" t="s">
        <v>1031</v>
      </c>
      <c r="AR11" s="112" t="s">
        <v>1021</v>
      </c>
      <c r="AS11" s="112">
        <v>6937</v>
      </c>
      <c r="AU11" s="4" t="s">
        <v>913</v>
      </c>
      <c r="AV11" s="111"/>
      <c r="AW11" s="111"/>
      <c r="AX11" s="111"/>
      <c r="AY11" s="111">
        <v>63004</v>
      </c>
      <c r="AZ11" s="111">
        <v>81626</v>
      </c>
      <c r="BA11" s="111">
        <v>294516</v>
      </c>
      <c r="BB11" s="111"/>
      <c r="BC11" s="111"/>
      <c r="BD11" s="111">
        <v>439147</v>
      </c>
      <c r="BE11" s="111"/>
      <c r="BF11"/>
    </row>
    <row r="12" spans="1:58" x14ac:dyDescent="0.25">
      <c r="A12" s="64" t="s">
        <v>728</v>
      </c>
      <c r="B12" s="115">
        <v>3.3961999999999999</v>
      </c>
      <c r="H12" s="64" t="s">
        <v>1009</v>
      </c>
      <c r="I12" s="117">
        <f>I8/I4</f>
        <v>4.9697106476528861</v>
      </c>
      <c r="J12" s="117">
        <f t="shared" ref="J12:M12" si="1">J8/J4</f>
        <v>1.7920130846567937</v>
      </c>
      <c r="K12" s="117">
        <f t="shared" si="1"/>
        <v>1.5632739132879716</v>
      </c>
      <c r="L12" s="117">
        <f t="shared" si="1"/>
        <v>3.1042530276856422</v>
      </c>
      <c r="M12" s="117">
        <f t="shared" si="1"/>
        <v>40.403414788479381</v>
      </c>
      <c r="N12" s="117">
        <f t="shared" ref="N12" si="2">N8/N4</f>
        <v>5.9078110441076301</v>
      </c>
      <c r="AN12" s="112" t="s">
        <v>1020</v>
      </c>
      <c r="AO12" s="112"/>
      <c r="AP12" s="112"/>
      <c r="AQ12" s="112" t="s">
        <v>1032</v>
      </c>
      <c r="AR12" s="112" t="s">
        <v>1021</v>
      </c>
      <c r="AS12" s="112">
        <v>4214</v>
      </c>
      <c r="AU12" s="4" t="s">
        <v>914</v>
      </c>
      <c r="AV12" s="111">
        <v>7779</v>
      </c>
      <c r="AW12" s="111">
        <v>1716</v>
      </c>
      <c r="AX12" s="111"/>
      <c r="AY12" s="111">
        <v>64</v>
      </c>
      <c r="AZ12" s="111">
        <v>360</v>
      </c>
      <c r="BA12" s="111">
        <v>1700</v>
      </c>
      <c r="BB12" s="111">
        <v>1928</v>
      </c>
      <c r="BC12" s="111">
        <v>10234</v>
      </c>
      <c r="BD12" s="111">
        <v>14407</v>
      </c>
      <c r="BE12" s="111">
        <v>267618</v>
      </c>
      <c r="BF12"/>
    </row>
    <row r="13" spans="1:58" x14ac:dyDescent="0.25">
      <c r="A13" s="64" t="s">
        <v>729</v>
      </c>
      <c r="B13" s="115">
        <v>34.771500000000003</v>
      </c>
      <c r="H13" s="64" t="s">
        <v>1006</v>
      </c>
      <c r="I13" s="117">
        <f t="shared" ref="I13:M13" si="3">I9/I5</f>
        <v>4.5400081694470913</v>
      </c>
      <c r="J13" s="117">
        <f t="shared" si="3"/>
        <v>1.7108898840071576</v>
      </c>
      <c r="K13" s="117">
        <f t="shared" si="3"/>
        <v>1.5580438083582631</v>
      </c>
      <c r="L13" s="117">
        <f t="shared" si="3"/>
        <v>2.4275425046433643</v>
      </c>
      <c r="M13" s="117">
        <f t="shared" si="3"/>
        <v>33.443946757943856</v>
      </c>
      <c r="N13" s="117">
        <f t="shared" ref="N13" si="4">N9/N5</f>
        <v>5.0271817206321021</v>
      </c>
      <c r="AN13" s="112" t="s">
        <v>1020</v>
      </c>
      <c r="AO13" s="112"/>
      <c r="AP13" s="112"/>
      <c r="AQ13" s="112" t="s">
        <v>1033</v>
      </c>
      <c r="AR13" s="112" t="s">
        <v>1021</v>
      </c>
      <c r="AS13" s="112">
        <v>4829</v>
      </c>
      <c r="AU13" s="4" t="s">
        <v>1145</v>
      </c>
      <c r="AV13" s="111">
        <v>862</v>
      </c>
      <c r="AW13" s="111">
        <v>641</v>
      </c>
      <c r="AX13" s="111">
        <v>6145</v>
      </c>
      <c r="AY13" s="111">
        <v>658</v>
      </c>
      <c r="AZ13" s="111">
        <v>4439</v>
      </c>
      <c r="BA13" s="111">
        <v>3138</v>
      </c>
      <c r="BB13" s="111">
        <v>56301</v>
      </c>
      <c r="BC13" s="111">
        <v>8706</v>
      </c>
      <c r="BD13" s="111">
        <v>87087</v>
      </c>
      <c r="BE13" s="111">
        <v>6197</v>
      </c>
      <c r="BF13"/>
    </row>
    <row r="14" spans="1:58" x14ac:dyDescent="0.25">
      <c r="A14" s="64" t="s">
        <v>730</v>
      </c>
      <c r="B14" s="115">
        <v>10.458500000000001</v>
      </c>
      <c r="H14" s="64" t="s">
        <v>1007</v>
      </c>
      <c r="I14" s="117">
        <f t="shared" ref="I14:M14" si="5">I10/I6</f>
        <v>8.6085770795758503</v>
      </c>
      <c r="J14" s="117">
        <f t="shared" si="5"/>
        <v>2.9910390656463957</v>
      </c>
      <c r="K14" s="117">
        <f t="shared" si="5"/>
        <v>2.2560929883764529</v>
      </c>
      <c r="L14" s="117">
        <f t="shared" si="5"/>
        <v>4.9356001592085059</v>
      </c>
      <c r="M14" s="117">
        <f t="shared" si="5"/>
        <v>68.6133542897404</v>
      </c>
      <c r="N14" s="117">
        <f t="shared" ref="N14" si="6">N10/N6</f>
        <v>13.021207624818402</v>
      </c>
      <c r="AN14" s="112" t="s">
        <v>1020</v>
      </c>
      <c r="AO14" s="112"/>
      <c r="AP14" s="112"/>
      <c r="AQ14" s="112" t="s">
        <v>1034</v>
      </c>
      <c r="AR14" s="112" t="s">
        <v>1021</v>
      </c>
      <c r="AS14" s="112">
        <v>7951</v>
      </c>
      <c r="AU14" s="4" t="s">
        <v>1171</v>
      </c>
      <c r="AV14" s="111">
        <v>538</v>
      </c>
      <c r="AW14" s="111"/>
      <c r="AX14" s="111">
        <v>3120</v>
      </c>
      <c r="AY14" s="111">
        <v>5922</v>
      </c>
      <c r="AZ14" s="111">
        <v>6484</v>
      </c>
      <c r="BA14" s="111">
        <v>44</v>
      </c>
      <c r="BB14" s="111">
        <v>3438</v>
      </c>
      <c r="BC14" s="111"/>
      <c r="BD14" s="111">
        <v>40797</v>
      </c>
      <c r="BE14" s="111">
        <v>21249</v>
      </c>
      <c r="BF14"/>
    </row>
    <row r="15" spans="1:58" x14ac:dyDescent="0.25">
      <c r="A15" s="64" t="s">
        <v>731</v>
      </c>
      <c r="B15" s="115">
        <v>225.57040000000001</v>
      </c>
      <c r="AN15" s="112" t="s">
        <v>1020</v>
      </c>
      <c r="AO15" s="112"/>
      <c r="AP15" s="112"/>
      <c r="AQ15" s="112" t="s">
        <v>1035</v>
      </c>
      <c r="AR15" s="112" t="s">
        <v>1021</v>
      </c>
      <c r="AS15" s="112">
        <v>3103</v>
      </c>
      <c r="AU15" s="4" t="s">
        <v>1157</v>
      </c>
      <c r="AV15" s="111">
        <v>269</v>
      </c>
      <c r="AW15" s="111"/>
      <c r="AX15" s="111">
        <v>1560</v>
      </c>
      <c r="AY15" s="111">
        <v>2961</v>
      </c>
      <c r="AZ15" s="111">
        <v>3242</v>
      </c>
      <c r="BA15" s="111">
        <v>22</v>
      </c>
      <c r="BB15" s="111">
        <v>1719</v>
      </c>
      <c r="BC15" s="111"/>
      <c r="BD15" s="111">
        <v>20399</v>
      </c>
      <c r="BE15" s="111">
        <v>10624</v>
      </c>
      <c r="BF15"/>
    </row>
    <row r="16" spans="1:58" x14ac:dyDescent="0.25">
      <c r="B16" s="118">
        <f>SUM(B4:B15)</f>
        <v>770.18810000000008</v>
      </c>
      <c r="H16" s="113" t="s">
        <v>1012</v>
      </c>
      <c r="AN16" s="112" t="s">
        <v>1020</v>
      </c>
      <c r="AO16" s="112"/>
      <c r="AP16" s="112"/>
      <c r="AQ16" s="112" t="s">
        <v>1036</v>
      </c>
      <c r="AR16" s="112" t="s">
        <v>1021</v>
      </c>
      <c r="AS16" s="112">
        <v>4920</v>
      </c>
      <c r="AU16" s="4" t="s">
        <v>1181</v>
      </c>
      <c r="AV16" s="111">
        <v>1724</v>
      </c>
      <c r="AW16" s="111">
        <v>1282</v>
      </c>
      <c r="AX16" s="111">
        <v>12290</v>
      </c>
      <c r="AY16" s="111">
        <v>1316</v>
      </c>
      <c r="AZ16" s="111">
        <v>8877</v>
      </c>
      <c r="BA16" s="111">
        <v>6276</v>
      </c>
      <c r="BB16" s="111">
        <v>112602</v>
      </c>
      <c r="BC16" s="111">
        <v>17412</v>
      </c>
      <c r="BD16" s="111">
        <v>174174</v>
      </c>
      <c r="BE16" s="111">
        <v>12394</v>
      </c>
      <c r="BF16"/>
    </row>
    <row r="17" spans="2:58" x14ac:dyDescent="0.25">
      <c r="I17" s="64" t="s">
        <v>961</v>
      </c>
      <c r="J17" s="64" t="s">
        <v>1010</v>
      </c>
      <c r="K17" s="64" t="s">
        <v>979</v>
      </c>
      <c r="L17" s="64" t="s">
        <v>1011</v>
      </c>
      <c r="AN17" s="112" t="s">
        <v>1020</v>
      </c>
      <c r="AO17" s="112"/>
      <c r="AP17" s="112"/>
      <c r="AQ17" s="112" t="s">
        <v>1037</v>
      </c>
      <c r="AR17" s="112" t="s">
        <v>1021</v>
      </c>
      <c r="AS17" s="112">
        <v>2291</v>
      </c>
      <c r="AU17" s="4" t="s">
        <v>1150</v>
      </c>
      <c r="AV17" s="111">
        <v>19146</v>
      </c>
      <c r="AW17" s="111">
        <v>6937</v>
      </c>
      <c r="AX17" s="111">
        <v>7110</v>
      </c>
      <c r="AY17" s="111">
        <v>12604</v>
      </c>
      <c r="AZ17" s="111">
        <v>140583</v>
      </c>
      <c r="BA17" s="111">
        <v>23043</v>
      </c>
      <c r="BB17" s="111">
        <v>25239</v>
      </c>
      <c r="BC17" s="111">
        <v>2782</v>
      </c>
      <c r="BD17" s="111">
        <v>297064</v>
      </c>
      <c r="BE17" s="111">
        <v>59618</v>
      </c>
      <c r="BF17"/>
    </row>
    <row r="18" spans="2:58" x14ac:dyDescent="0.25">
      <c r="H18" s="64" t="s">
        <v>113</v>
      </c>
      <c r="I18" s="119">
        <v>43703</v>
      </c>
      <c r="J18" s="119">
        <v>14832</v>
      </c>
      <c r="K18" s="119">
        <v>5638</v>
      </c>
      <c r="L18" s="119">
        <v>4041</v>
      </c>
      <c r="M18" s="119">
        <f>SUM(I18:L18)</f>
        <v>68214</v>
      </c>
      <c r="AN18" s="112" t="s">
        <v>1020</v>
      </c>
      <c r="AO18" s="112"/>
      <c r="AP18" s="112"/>
      <c r="AQ18" s="112" t="s">
        <v>1038</v>
      </c>
      <c r="AR18" s="112" t="s">
        <v>1021</v>
      </c>
      <c r="AS18" s="112">
        <v>2820</v>
      </c>
      <c r="AU18" s="4" t="s">
        <v>1180</v>
      </c>
      <c r="AV18" s="111">
        <v>38262</v>
      </c>
      <c r="AW18" s="111">
        <v>36976</v>
      </c>
      <c r="AX18" s="111">
        <v>21758</v>
      </c>
      <c r="AY18" s="111">
        <v>76093</v>
      </c>
      <c r="AZ18" s="111">
        <v>42116</v>
      </c>
      <c r="BA18" s="111">
        <v>27166</v>
      </c>
      <c r="BB18" s="111">
        <v>37595</v>
      </c>
      <c r="BC18" s="111">
        <v>464</v>
      </c>
      <c r="BD18" s="111">
        <v>306535</v>
      </c>
      <c r="BE18" s="111">
        <v>26103</v>
      </c>
      <c r="BF18"/>
    </row>
    <row r="19" spans="2:58" x14ac:dyDescent="0.25">
      <c r="H19" s="64" t="s">
        <v>908</v>
      </c>
      <c r="I19" s="119">
        <v>1975045</v>
      </c>
      <c r="J19" s="119">
        <v>602611</v>
      </c>
      <c r="K19" s="119">
        <v>362167</v>
      </c>
      <c r="L19" s="119">
        <v>153267</v>
      </c>
      <c r="M19" s="119">
        <f>SUM(I19:L19)</f>
        <v>3093090</v>
      </c>
      <c r="AN19" s="112" t="s">
        <v>1020</v>
      </c>
      <c r="AO19" s="112"/>
      <c r="AP19" s="112"/>
      <c r="AQ19" s="112" t="s">
        <v>1039</v>
      </c>
      <c r="AR19" s="112" t="s">
        <v>1021</v>
      </c>
      <c r="AS19" s="112">
        <v>3054</v>
      </c>
      <c r="AU19" s="4" t="s">
        <v>1011</v>
      </c>
      <c r="AV19" s="111">
        <v>19131</v>
      </c>
      <c r="AW19" s="111">
        <v>18488</v>
      </c>
      <c r="AX19" s="111">
        <v>10879</v>
      </c>
      <c r="AY19" s="111">
        <v>38047</v>
      </c>
      <c r="AZ19" s="111">
        <v>21058</v>
      </c>
      <c r="BA19" s="111">
        <v>13583</v>
      </c>
      <c r="BB19" s="111">
        <v>18798</v>
      </c>
      <c r="BC19" s="111">
        <v>232</v>
      </c>
      <c r="BD19" s="111">
        <v>153268</v>
      </c>
      <c r="BE19" s="111">
        <v>13052</v>
      </c>
      <c r="BF19"/>
    </row>
    <row r="20" spans="2:58" x14ac:dyDescent="0.25">
      <c r="H20" s="64" t="s">
        <v>906</v>
      </c>
      <c r="I20" s="117">
        <f>I19/I18</f>
        <v>45.192435301924355</v>
      </c>
      <c r="J20" s="117">
        <f t="shared" ref="J20:M20" si="7">J19/J18</f>
        <v>40.629112729234087</v>
      </c>
      <c r="K20" s="117">
        <f t="shared" si="7"/>
        <v>64.236786094359701</v>
      </c>
      <c r="L20" s="117">
        <f t="shared" si="7"/>
        <v>37.927988121752044</v>
      </c>
      <c r="M20" s="117">
        <f t="shared" si="7"/>
        <v>45.343917670859355</v>
      </c>
      <c r="AN20" s="112" t="s">
        <v>1020</v>
      </c>
      <c r="AO20" s="112"/>
      <c r="AP20" s="112"/>
      <c r="AQ20" s="112" t="s">
        <v>3</v>
      </c>
      <c r="AR20" s="112" t="s">
        <v>1021</v>
      </c>
      <c r="AS20" s="112">
        <v>40122</v>
      </c>
      <c r="AU20" s="4" t="s">
        <v>1128</v>
      </c>
      <c r="AV20" s="111"/>
      <c r="AW20" s="111"/>
      <c r="AX20" s="111">
        <v>1056</v>
      </c>
      <c r="AY20" s="111"/>
      <c r="AZ20" s="111"/>
      <c r="BA20" s="111">
        <v>730</v>
      </c>
      <c r="BB20" s="111"/>
      <c r="BC20" s="111"/>
      <c r="BD20" s="111">
        <v>3122</v>
      </c>
      <c r="BE20" s="111">
        <v>108466</v>
      </c>
      <c r="BF20"/>
    </row>
    <row r="21" spans="2:58" x14ac:dyDescent="0.25">
      <c r="AN21" s="112" t="s">
        <v>1029</v>
      </c>
      <c r="AO21" s="112"/>
      <c r="AP21" s="112"/>
      <c r="AQ21" s="112" t="s">
        <v>1031</v>
      </c>
      <c r="AR21" s="112" t="s">
        <v>1021</v>
      </c>
      <c r="AS21" s="112">
        <v>186998</v>
      </c>
      <c r="AU21" s="4" t="s">
        <v>1147</v>
      </c>
      <c r="AV21" s="111">
        <v>1345</v>
      </c>
      <c r="AW21" s="111">
        <v>30091</v>
      </c>
      <c r="AX21" s="111">
        <v>239238</v>
      </c>
      <c r="AY21" s="111">
        <v>2844</v>
      </c>
      <c r="AZ21" s="111">
        <v>23258</v>
      </c>
      <c r="BA21" s="111">
        <v>9258</v>
      </c>
      <c r="BB21" s="111">
        <v>166593</v>
      </c>
      <c r="BC21" s="111">
        <v>84457</v>
      </c>
      <c r="BD21" s="111">
        <v>678052</v>
      </c>
      <c r="BE21" s="111">
        <v>120970</v>
      </c>
      <c r="BF21"/>
    </row>
    <row r="22" spans="2:58" x14ac:dyDescent="0.25">
      <c r="H22" s="113" t="s">
        <v>1013</v>
      </c>
      <c r="AN22" s="112" t="s">
        <v>1029</v>
      </c>
      <c r="AO22" s="112"/>
      <c r="AP22" s="112"/>
      <c r="AQ22" s="112" t="s">
        <v>1032</v>
      </c>
      <c r="AR22" s="112" t="s">
        <v>1021</v>
      </c>
      <c r="AS22" s="112">
        <v>65151</v>
      </c>
      <c r="AU22" s="4" t="s">
        <v>1140</v>
      </c>
      <c r="AV22" s="111">
        <v>1152188</v>
      </c>
      <c r="AW22" s="111"/>
      <c r="AX22" s="111">
        <v>84</v>
      </c>
      <c r="AY22" s="111">
        <v>119657</v>
      </c>
      <c r="AZ22" s="111">
        <v>2615704</v>
      </c>
      <c r="BA22" s="111">
        <v>554426</v>
      </c>
      <c r="BB22" s="111">
        <v>59263</v>
      </c>
      <c r="BC22" s="111">
        <v>106702</v>
      </c>
      <c r="BD22" s="111">
        <v>5226395</v>
      </c>
      <c r="BE22" s="111">
        <v>618367</v>
      </c>
      <c r="BF22"/>
    </row>
    <row r="23" spans="2:58" x14ac:dyDescent="0.25">
      <c r="I23" s="64" t="s">
        <v>953</v>
      </c>
      <c r="J23" s="64" t="s">
        <v>1014</v>
      </c>
      <c r="K23" s="64" t="s">
        <v>1015</v>
      </c>
      <c r="L23" s="64" t="s">
        <v>913</v>
      </c>
      <c r="M23" s="64" t="s">
        <v>959</v>
      </c>
      <c r="N23" s="64" t="s">
        <v>904</v>
      </c>
      <c r="O23" s="64" t="s">
        <v>956</v>
      </c>
      <c r="AN23" s="112" t="s">
        <v>1029</v>
      </c>
      <c r="AO23" s="112"/>
      <c r="AP23" s="112"/>
      <c r="AQ23" s="112" t="s">
        <v>1033</v>
      </c>
      <c r="AR23" s="112" t="s">
        <v>1021</v>
      </c>
      <c r="AS23" s="112">
        <v>69070</v>
      </c>
      <c r="AU23" s="4" t="s">
        <v>1142</v>
      </c>
      <c r="AV23" s="111">
        <v>303453</v>
      </c>
      <c r="AW23" s="111">
        <v>46254</v>
      </c>
      <c r="AX23" s="111"/>
      <c r="AY23" s="111">
        <v>16</v>
      </c>
      <c r="AZ23" s="111">
        <v>96169</v>
      </c>
      <c r="BA23" s="111">
        <v>14849</v>
      </c>
      <c r="BB23" s="111">
        <v>108</v>
      </c>
      <c r="BC23" s="111">
        <v>392611</v>
      </c>
      <c r="BD23" s="111">
        <v>5190448</v>
      </c>
      <c r="BE23" s="111">
        <v>4336989</v>
      </c>
      <c r="BF23"/>
    </row>
    <row r="24" spans="2:58" x14ac:dyDescent="0.25">
      <c r="H24" s="64" t="s">
        <v>113</v>
      </c>
      <c r="I24" s="119">
        <v>49371</v>
      </c>
      <c r="J24" s="119">
        <v>11925</v>
      </c>
      <c r="K24" s="119">
        <v>19440</v>
      </c>
      <c r="L24" s="119">
        <v>10407</v>
      </c>
      <c r="M24" s="119">
        <v>10188</v>
      </c>
      <c r="N24" s="119">
        <v>26160</v>
      </c>
      <c r="O24" s="119">
        <v>11708</v>
      </c>
      <c r="P24" s="119">
        <f>SUM(I24:O24)</f>
        <v>139199</v>
      </c>
      <c r="AN24" s="112" t="s">
        <v>1029</v>
      </c>
      <c r="AO24" s="112"/>
      <c r="AP24" s="112"/>
      <c r="AQ24" s="112" t="s">
        <v>1034</v>
      </c>
      <c r="AR24" s="112" t="s">
        <v>1021</v>
      </c>
      <c r="AS24" s="112">
        <v>75129</v>
      </c>
      <c r="AU24" s="4" t="s">
        <v>1129</v>
      </c>
      <c r="AV24" s="111">
        <v>426</v>
      </c>
      <c r="AW24" s="111">
        <v>38774</v>
      </c>
      <c r="AX24" s="111">
        <v>1796</v>
      </c>
      <c r="AY24" s="111">
        <v>4176</v>
      </c>
      <c r="AZ24" s="111">
        <v>10849</v>
      </c>
      <c r="BA24" s="111">
        <v>8258</v>
      </c>
      <c r="BB24" s="111">
        <v>9282</v>
      </c>
      <c r="BC24" s="111">
        <v>740</v>
      </c>
      <c r="BD24" s="111">
        <v>12318</v>
      </c>
      <c r="BE24" s="111">
        <v>1410</v>
      </c>
      <c r="BF24"/>
    </row>
    <row r="25" spans="2:58" x14ac:dyDescent="0.25">
      <c r="H25" s="64" t="s">
        <v>908</v>
      </c>
      <c r="I25" s="119">
        <v>1372238</v>
      </c>
      <c r="J25" s="119">
        <v>201618</v>
      </c>
      <c r="K25" s="119">
        <v>388005</v>
      </c>
      <c r="L25" s="119">
        <v>219572</v>
      </c>
      <c r="M25" s="119">
        <v>227667</v>
      </c>
      <c r="N25" s="119">
        <v>907132</v>
      </c>
      <c r="O25" s="119">
        <v>355882</v>
      </c>
      <c r="P25" s="119">
        <f>SUM(I25:O25)</f>
        <v>3672114</v>
      </c>
      <c r="AN25" s="112" t="s">
        <v>1029</v>
      </c>
      <c r="AO25" s="112"/>
      <c r="AP25" s="112"/>
      <c r="AQ25" s="112" t="s">
        <v>1035</v>
      </c>
      <c r="AR25" s="112" t="s">
        <v>1021</v>
      </c>
      <c r="AS25" s="112">
        <v>96206</v>
      </c>
      <c r="AU25" s="4" t="s">
        <v>1091</v>
      </c>
      <c r="AV25" s="111">
        <v>1118</v>
      </c>
      <c r="AW25" s="111">
        <v>1690</v>
      </c>
      <c r="AX25" s="111">
        <v>212</v>
      </c>
      <c r="AY25" s="111">
        <v>739</v>
      </c>
      <c r="AZ25" s="111">
        <v>616</v>
      </c>
      <c r="BA25" s="111">
        <v>557</v>
      </c>
      <c r="BB25" s="111">
        <v>1204</v>
      </c>
      <c r="BC25" s="111">
        <v>1021</v>
      </c>
      <c r="BD25" s="111">
        <v>8381</v>
      </c>
      <c r="BE25" s="111">
        <v>1225</v>
      </c>
      <c r="BF25"/>
    </row>
    <row r="26" spans="2:58" x14ac:dyDescent="0.25">
      <c r="H26" s="64" t="s">
        <v>906</v>
      </c>
      <c r="I26" s="117">
        <f>I25/I24</f>
        <v>27.794413724656174</v>
      </c>
      <c r="J26" s="117">
        <f t="shared" ref="J26" si="8">J25/J24</f>
        <v>16.907169811320756</v>
      </c>
      <c r="K26" s="117">
        <f t="shared" ref="K26" si="9">K25/K24</f>
        <v>19.959104938271604</v>
      </c>
      <c r="L26" s="117">
        <f t="shared" ref="L26" si="10">L25/L24</f>
        <v>21.098491400019217</v>
      </c>
      <c r="M26" s="117">
        <f t="shared" ref="M26" si="11">M25/M24</f>
        <v>22.34658421672556</v>
      </c>
      <c r="N26" s="117">
        <f t="shared" ref="N26" si="12">N25/N24</f>
        <v>34.676299694189602</v>
      </c>
      <c r="O26" s="117">
        <f t="shared" ref="O26" si="13">O25/O24</f>
        <v>30.39648103860608</v>
      </c>
      <c r="P26" s="117">
        <f t="shared" ref="P26" si="14">P25/P24</f>
        <v>26.380318824129482</v>
      </c>
      <c r="AN26" s="112" t="s">
        <v>1029</v>
      </c>
      <c r="AO26" s="112"/>
      <c r="AP26" s="112"/>
      <c r="AQ26" s="112" t="s">
        <v>1036</v>
      </c>
      <c r="AR26" s="112" t="s">
        <v>1021</v>
      </c>
      <c r="AS26" s="112">
        <v>57759</v>
      </c>
      <c r="AU26" s="4" t="s">
        <v>1122</v>
      </c>
      <c r="AV26" s="111">
        <v>676186</v>
      </c>
      <c r="AW26" s="111">
        <v>898077</v>
      </c>
      <c r="AX26" s="111">
        <v>115876</v>
      </c>
      <c r="AY26" s="111">
        <v>495630</v>
      </c>
      <c r="AZ26" s="111">
        <v>107122</v>
      </c>
      <c r="BA26" s="111">
        <v>100425</v>
      </c>
      <c r="BB26" s="111">
        <v>465792</v>
      </c>
      <c r="BC26" s="111">
        <v>976638</v>
      </c>
      <c r="BD26" s="111">
        <v>4501064</v>
      </c>
      <c r="BE26" s="111">
        <v>564338</v>
      </c>
      <c r="BF26"/>
    </row>
    <row r="27" spans="2:58" x14ac:dyDescent="0.25">
      <c r="B27" s="119"/>
      <c r="C27" s="119"/>
      <c r="D27" s="119"/>
      <c r="E27" s="119"/>
      <c r="F27" s="119"/>
      <c r="AN27" s="112" t="s">
        <v>1029</v>
      </c>
      <c r="AO27" s="112"/>
      <c r="AP27" s="112"/>
      <c r="AQ27" s="112" t="s">
        <v>1037</v>
      </c>
      <c r="AR27" s="112" t="s">
        <v>1021</v>
      </c>
      <c r="AS27" s="112">
        <v>36518</v>
      </c>
      <c r="AU27" s="4" t="s">
        <v>1092</v>
      </c>
      <c r="AV27" s="111">
        <v>40238</v>
      </c>
      <c r="AW27" s="111">
        <v>41373</v>
      </c>
      <c r="AX27" s="111">
        <v>24962</v>
      </c>
      <c r="AY27" s="111">
        <v>65786</v>
      </c>
      <c r="AZ27" s="111">
        <v>63271</v>
      </c>
      <c r="BA27" s="111">
        <v>52755</v>
      </c>
      <c r="BB27" s="111">
        <v>37388</v>
      </c>
      <c r="BC27" s="111">
        <v>25762</v>
      </c>
      <c r="BD27" s="111">
        <v>461694</v>
      </c>
      <c r="BE27" s="111">
        <v>110159</v>
      </c>
      <c r="BF27"/>
    </row>
    <row r="28" spans="2:58" x14ac:dyDescent="0.25">
      <c r="I28" s="64" t="s">
        <v>1016</v>
      </c>
      <c r="J28" s="64" t="s">
        <v>1017</v>
      </c>
      <c r="AN28" s="112" t="s">
        <v>1029</v>
      </c>
      <c r="AO28" s="112"/>
      <c r="AP28" s="112"/>
      <c r="AQ28" s="112" t="s">
        <v>1038</v>
      </c>
      <c r="AR28" s="112" t="s">
        <v>1021</v>
      </c>
      <c r="AS28" s="112">
        <v>73319</v>
      </c>
      <c r="AU28" s="4" t="s">
        <v>1126</v>
      </c>
      <c r="AV28" s="111">
        <v>1634</v>
      </c>
      <c r="AW28" s="111">
        <v>59534</v>
      </c>
      <c r="AX28" s="111">
        <v>826</v>
      </c>
      <c r="AY28" s="111">
        <v>1018</v>
      </c>
      <c r="AZ28" s="111">
        <v>27778</v>
      </c>
      <c r="BA28" s="111">
        <v>23406</v>
      </c>
      <c r="BB28" s="111">
        <v>40974</v>
      </c>
      <c r="BC28" s="111">
        <v>1482</v>
      </c>
      <c r="BD28" s="111">
        <v>15040</v>
      </c>
      <c r="BE28" s="111">
        <v>6290</v>
      </c>
      <c r="BF28"/>
    </row>
    <row r="29" spans="2:58" x14ac:dyDescent="0.25">
      <c r="H29" s="64" t="s">
        <v>113</v>
      </c>
      <c r="I29" s="119">
        <v>22597</v>
      </c>
      <c r="J29" s="119">
        <v>59935</v>
      </c>
      <c r="K29" s="119">
        <f>SUM(I29:J29)</f>
        <v>82532</v>
      </c>
      <c r="AN29" s="112" t="s">
        <v>1029</v>
      </c>
      <c r="AO29" s="112"/>
      <c r="AP29" s="112"/>
      <c r="AQ29" s="112" t="s">
        <v>1039</v>
      </c>
      <c r="AR29" s="112" t="s">
        <v>1021</v>
      </c>
      <c r="AS29" s="112">
        <v>97479</v>
      </c>
      <c r="AU29" s="4" t="s">
        <v>1298</v>
      </c>
      <c r="AV29" s="111">
        <v>83074</v>
      </c>
      <c r="AW29" s="111">
        <v>412997</v>
      </c>
      <c r="AX29" s="111">
        <v>41128</v>
      </c>
      <c r="AY29" s="111">
        <v>774106</v>
      </c>
      <c r="AZ29" s="111">
        <v>202669</v>
      </c>
      <c r="BA29" s="111">
        <v>470231</v>
      </c>
      <c r="BB29" s="111">
        <v>64016</v>
      </c>
      <c r="BC29" s="111">
        <v>82942</v>
      </c>
      <c r="BD29" s="111">
        <v>2192784</v>
      </c>
      <c r="BE29" s="111">
        <v>61622</v>
      </c>
      <c r="BF29"/>
    </row>
    <row r="30" spans="2:58" x14ac:dyDescent="0.25">
      <c r="H30" s="64" t="s">
        <v>908</v>
      </c>
      <c r="I30" s="119">
        <v>328177</v>
      </c>
      <c r="J30" s="119">
        <v>783298</v>
      </c>
      <c r="K30" s="119">
        <f>SUM(I30:J30)</f>
        <v>1111475</v>
      </c>
      <c r="AN30" s="112" t="s">
        <v>1029</v>
      </c>
      <c r="AO30" s="112"/>
      <c r="AP30" s="112"/>
      <c r="AQ30" s="112" t="s">
        <v>3</v>
      </c>
      <c r="AR30" s="112" t="s">
        <v>1021</v>
      </c>
      <c r="AS30" s="112">
        <v>757628</v>
      </c>
      <c r="AU30" s="4" t="s">
        <v>1117</v>
      </c>
      <c r="AV30" s="111">
        <v>508960</v>
      </c>
      <c r="AW30" s="111">
        <v>10096985</v>
      </c>
      <c r="AX30" s="111">
        <v>851714</v>
      </c>
      <c r="AY30" s="111">
        <v>1675494</v>
      </c>
      <c r="AZ30" s="111">
        <v>279851</v>
      </c>
      <c r="BA30" s="111">
        <v>4958568</v>
      </c>
      <c r="BB30" s="111">
        <v>3499862</v>
      </c>
      <c r="BC30" s="111">
        <v>1274246</v>
      </c>
      <c r="BD30" s="111">
        <v>24642437</v>
      </c>
      <c r="BE30" s="111">
        <v>1146359</v>
      </c>
      <c r="BF30"/>
    </row>
    <row r="31" spans="2:58" x14ac:dyDescent="0.25">
      <c r="H31" s="64" t="s">
        <v>906</v>
      </c>
      <c r="I31" s="117">
        <f>I30/I29</f>
        <v>14.523034031066071</v>
      </c>
      <c r="J31" s="117">
        <f t="shared" ref="J31" si="15">J30/J29</f>
        <v>13.0691248852924</v>
      </c>
      <c r="K31" s="117">
        <f t="shared" ref="K31" si="16">K30/K29</f>
        <v>13.467200600979014</v>
      </c>
      <c r="AN31" s="112" t="s">
        <v>1040</v>
      </c>
      <c r="AO31" s="112"/>
      <c r="AP31" s="112"/>
      <c r="AQ31" s="112" t="s">
        <v>1031</v>
      </c>
      <c r="AR31" s="112" t="s">
        <v>1023</v>
      </c>
      <c r="AS31" s="112">
        <v>64369118</v>
      </c>
      <c r="AU31" s="4" t="s">
        <v>1152</v>
      </c>
      <c r="AV31" s="111">
        <v>13059</v>
      </c>
      <c r="AW31" s="111"/>
      <c r="AX31" s="111"/>
      <c r="AY31" s="111">
        <v>73983</v>
      </c>
      <c r="AZ31" s="111">
        <v>1042459</v>
      </c>
      <c r="BA31" s="111">
        <v>221809</v>
      </c>
      <c r="BB31" s="111"/>
      <c r="BC31" s="111">
        <v>69834</v>
      </c>
      <c r="BD31" s="111">
        <v>1446543</v>
      </c>
      <c r="BE31" s="111">
        <v>25399</v>
      </c>
      <c r="BF31"/>
    </row>
    <row r="32" spans="2:58" x14ac:dyDescent="0.25">
      <c r="AN32" s="112" t="s">
        <v>1040</v>
      </c>
      <c r="AO32" s="112"/>
      <c r="AP32" s="112"/>
      <c r="AQ32" s="112" t="s">
        <v>1032</v>
      </c>
      <c r="AR32" s="112" t="s">
        <v>1023</v>
      </c>
      <c r="AS32" s="112">
        <v>26996323</v>
      </c>
      <c r="AU32" s="4" t="s">
        <v>1130</v>
      </c>
      <c r="AV32" s="111">
        <v>117411</v>
      </c>
      <c r="AW32" s="111">
        <v>121078</v>
      </c>
      <c r="AX32" s="111">
        <v>15406</v>
      </c>
      <c r="AY32" s="111">
        <v>109783</v>
      </c>
      <c r="AZ32" s="111">
        <v>15781</v>
      </c>
      <c r="BA32" s="111">
        <v>53391</v>
      </c>
      <c r="BB32" s="111">
        <v>40092</v>
      </c>
      <c r="BC32" s="111">
        <v>774</v>
      </c>
      <c r="BD32" s="111">
        <v>107380</v>
      </c>
      <c r="BE32" s="111">
        <v>53984</v>
      </c>
      <c r="BF32"/>
    </row>
    <row r="33" spans="40:58" x14ac:dyDescent="0.25">
      <c r="AN33" s="112" t="s">
        <v>1040</v>
      </c>
      <c r="AO33" s="112"/>
      <c r="AP33" s="112"/>
      <c r="AQ33" s="112" t="s">
        <v>1033</v>
      </c>
      <c r="AR33" s="112" t="s">
        <v>1023</v>
      </c>
      <c r="AS33" s="112">
        <v>18694841</v>
      </c>
      <c r="AU33" s="4" t="s">
        <v>1148</v>
      </c>
      <c r="AV33" s="111">
        <v>3</v>
      </c>
      <c r="AW33" s="111">
        <v>237</v>
      </c>
      <c r="AX33" s="111">
        <v>4235</v>
      </c>
      <c r="AY33" s="111">
        <v>6431</v>
      </c>
      <c r="AZ33" s="111">
        <v>6498</v>
      </c>
      <c r="BA33" s="111">
        <v>464</v>
      </c>
      <c r="BB33" s="111">
        <v>8178</v>
      </c>
      <c r="BC33" s="111"/>
      <c r="BD33" s="111">
        <v>28418</v>
      </c>
      <c r="BE33" s="111">
        <v>2374</v>
      </c>
      <c r="BF33"/>
    </row>
    <row r="34" spans="40:58" x14ac:dyDescent="0.25">
      <c r="AN34" s="112" t="s">
        <v>1040</v>
      </c>
      <c r="AO34" s="112"/>
      <c r="AP34" s="112"/>
      <c r="AQ34" s="112" t="s">
        <v>1034</v>
      </c>
      <c r="AR34" s="112" t="s">
        <v>1023</v>
      </c>
      <c r="AS34" s="112">
        <v>46863957</v>
      </c>
      <c r="AU34" s="4" t="s">
        <v>1127</v>
      </c>
      <c r="AV34" s="111"/>
      <c r="AW34" s="111">
        <v>51898</v>
      </c>
      <c r="AX34" s="111"/>
      <c r="AY34" s="111"/>
      <c r="AZ34" s="111">
        <v>4010</v>
      </c>
      <c r="BA34" s="111"/>
      <c r="BB34" s="111">
        <v>71060</v>
      </c>
      <c r="BC34" s="111">
        <v>4888</v>
      </c>
      <c r="BD34" s="111">
        <v>7230</v>
      </c>
      <c r="BE34" s="111"/>
      <c r="BF34"/>
    </row>
    <row r="35" spans="40:58" x14ac:dyDescent="0.25">
      <c r="AN35" s="112" t="s">
        <v>1040</v>
      </c>
      <c r="AO35" s="112"/>
      <c r="AP35" s="112"/>
      <c r="AQ35" s="112" t="s">
        <v>1035</v>
      </c>
      <c r="AR35" s="112" t="s">
        <v>1023</v>
      </c>
      <c r="AS35" s="112">
        <v>33983071</v>
      </c>
      <c r="AU35" s="4" t="s">
        <v>1121</v>
      </c>
      <c r="AV35" s="111">
        <v>426</v>
      </c>
      <c r="AW35" s="111">
        <v>38774</v>
      </c>
      <c r="AX35" s="111">
        <v>1796</v>
      </c>
      <c r="AY35" s="111">
        <v>4176</v>
      </c>
      <c r="AZ35" s="111">
        <v>10849</v>
      </c>
      <c r="BA35" s="111">
        <v>8258</v>
      </c>
      <c r="BB35" s="111">
        <v>9282</v>
      </c>
      <c r="BC35" s="111">
        <v>740</v>
      </c>
      <c r="BD35" s="111">
        <v>81975</v>
      </c>
      <c r="BE35" s="111">
        <v>1410</v>
      </c>
      <c r="BF35"/>
    </row>
    <row r="36" spans="40:58" x14ac:dyDescent="0.25">
      <c r="AN36" s="112" t="s">
        <v>1040</v>
      </c>
      <c r="AO36" s="112"/>
      <c r="AP36" s="112"/>
      <c r="AQ36" s="112" t="s">
        <v>1036</v>
      </c>
      <c r="AR36" s="112" t="s">
        <v>1023</v>
      </c>
      <c r="AS36" s="112">
        <v>39726603</v>
      </c>
      <c r="AU36" s="4" t="s">
        <v>1015</v>
      </c>
      <c r="AV36" s="111">
        <v>417168</v>
      </c>
      <c r="AW36" s="111"/>
      <c r="AX36" s="111"/>
      <c r="AY36" s="111">
        <v>20709</v>
      </c>
      <c r="AZ36" s="111">
        <v>484516</v>
      </c>
      <c r="BA36" s="111">
        <v>103820</v>
      </c>
      <c r="BB36" s="111">
        <v>8771</v>
      </c>
      <c r="BC36" s="111">
        <v>5173</v>
      </c>
      <c r="BD36" s="111">
        <v>1164014</v>
      </c>
      <c r="BE36" s="111">
        <v>123855</v>
      </c>
      <c r="BF36"/>
    </row>
    <row r="37" spans="40:58" x14ac:dyDescent="0.25">
      <c r="AN37" s="112" t="s">
        <v>1040</v>
      </c>
      <c r="AO37" s="112"/>
      <c r="AP37" s="112"/>
      <c r="AQ37" s="112" t="s">
        <v>1037</v>
      </c>
      <c r="AR37" s="112" t="s">
        <v>1023</v>
      </c>
      <c r="AS37" s="112">
        <v>32244899</v>
      </c>
      <c r="AU37" s="4" t="s">
        <v>1131</v>
      </c>
      <c r="AV37" s="111">
        <v>411349</v>
      </c>
      <c r="AW37" s="111">
        <v>550238</v>
      </c>
      <c r="AX37" s="111">
        <v>2038</v>
      </c>
      <c r="AY37" s="111">
        <v>2208</v>
      </c>
      <c r="AZ37" s="111">
        <v>9536</v>
      </c>
      <c r="BA37" s="111">
        <v>5134</v>
      </c>
      <c r="BB37" s="111">
        <v>259974</v>
      </c>
      <c r="BC37" s="111">
        <v>974364</v>
      </c>
      <c r="BD37" s="111">
        <v>1063996</v>
      </c>
      <c r="BE37" s="111">
        <v>410486</v>
      </c>
      <c r="BF37"/>
    </row>
    <row r="38" spans="40:58" x14ac:dyDescent="0.25">
      <c r="AN38" s="112" t="s">
        <v>1040</v>
      </c>
      <c r="AO38" s="112"/>
      <c r="AP38" s="112"/>
      <c r="AQ38" s="112" t="s">
        <v>1038</v>
      </c>
      <c r="AR38" s="112" t="s">
        <v>1023</v>
      </c>
      <c r="AS38" s="112">
        <v>38444846</v>
      </c>
      <c r="AU38" s="4" t="s">
        <v>1165</v>
      </c>
      <c r="AV38" s="111"/>
      <c r="AW38" s="111">
        <v>20</v>
      </c>
      <c r="AX38" s="111"/>
      <c r="AY38" s="111">
        <v>8779</v>
      </c>
      <c r="AZ38" s="111">
        <v>11888</v>
      </c>
      <c r="BA38" s="111">
        <v>28121</v>
      </c>
      <c r="BB38" s="111">
        <v>67</v>
      </c>
      <c r="BC38" s="111"/>
      <c r="BD38" s="111">
        <v>49170</v>
      </c>
      <c r="BE38" s="111">
        <v>294</v>
      </c>
      <c r="BF38"/>
    </row>
    <row r="39" spans="40:58" x14ac:dyDescent="0.25">
      <c r="AN39" s="112" t="s">
        <v>1040</v>
      </c>
      <c r="AO39" s="112"/>
      <c r="AP39" s="112"/>
      <c r="AQ39" s="112" t="s">
        <v>1039</v>
      </c>
      <c r="AR39" s="112" t="s">
        <v>1023</v>
      </c>
      <c r="AS39" s="112">
        <v>31432349</v>
      </c>
      <c r="AU39" s="4" t="s">
        <v>1173</v>
      </c>
      <c r="AV39" s="111"/>
      <c r="AW39" s="111">
        <v>40</v>
      </c>
      <c r="AX39" s="111"/>
      <c r="AY39" s="111">
        <v>17559</v>
      </c>
      <c r="AZ39" s="111">
        <v>23776</v>
      </c>
      <c r="BA39" s="111">
        <v>56243</v>
      </c>
      <c r="BB39" s="111">
        <v>134</v>
      </c>
      <c r="BC39" s="111"/>
      <c r="BD39" s="111">
        <v>98339</v>
      </c>
      <c r="BE39" s="111">
        <v>588</v>
      </c>
      <c r="BF39"/>
    </row>
    <row r="40" spans="40:58" x14ac:dyDescent="0.25">
      <c r="AN40" s="112" t="s">
        <v>1040</v>
      </c>
      <c r="AO40" s="112"/>
      <c r="AP40" s="112"/>
      <c r="AQ40" s="112" t="s">
        <v>3</v>
      </c>
      <c r="AR40" s="112" t="s">
        <v>1023</v>
      </c>
      <c r="AS40" s="112">
        <v>332756007</v>
      </c>
      <c r="AU40" s="4" t="s">
        <v>943</v>
      </c>
      <c r="AV40" s="111">
        <v>464792</v>
      </c>
      <c r="AW40" s="111">
        <v>9413777</v>
      </c>
      <c r="AX40" s="111">
        <v>833440</v>
      </c>
      <c r="AY40" s="111">
        <v>1522296</v>
      </c>
      <c r="AZ40" s="111">
        <v>154528</v>
      </c>
      <c r="BA40" s="111">
        <v>4913088</v>
      </c>
      <c r="BB40" s="111">
        <v>3396465</v>
      </c>
      <c r="BC40" s="111">
        <v>896898</v>
      </c>
      <c r="BD40" s="111">
        <v>21831593</v>
      </c>
      <c r="BE40" s="111">
        <v>6768</v>
      </c>
      <c r="BF40"/>
    </row>
    <row r="41" spans="40:58" x14ac:dyDescent="0.25">
      <c r="AN41" s="112" t="s">
        <v>1030</v>
      </c>
      <c r="AO41" s="112"/>
      <c r="AP41" s="112"/>
      <c r="AQ41" s="112" t="s">
        <v>1031</v>
      </c>
      <c r="AR41" s="112" t="s">
        <v>1023</v>
      </c>
      <c r="AS41" s="112">
        <v>47416123</v>
      </c>
      <c r="AU41" s="4" t="s">
        <v>1133</v>
      </c>
      <c r="AV41" s="111">
        <v>147428</v>
      </c>
      <c r="AW41" s="111">
        <v>226760</v>
      </c>
      <c r="AX41" s="111">
        <v>98432</v>
      </c>
      <c r="AY41" s="111">
        <v>383640</v>
      </c>
      <c r="AZ41" s="111">
        <v>81806</v>
      </c>
      <c r="BA41" s="111">
        <v>41900</v>
      </c>
      <c r="BB41" s="111">
        <v>165726</v>
      </c>
      <c r="BC41" s="111">
        <v>1500</v>
      </c>
      <c r="BD41" s="111">
        <v>258367</v>
      </c>
      <c r="BE41" s="111">
        <v>99868</v>
      </c>
      <c r="BF41"/>
    </row>
    <row r="42" spans="40:58" x14ac:dyDescent="0.25">
      <c r="AN42" s="112" t="s">
        <v>1030</v>
      </c>
      <c r="AO42" s="112"/>
      <c r="AP42" s="112"/>
      <c r="AQ42" s="112" t="s">
        <v>1032</v>
      </c>
      <c r="AR42" s="112" t="s">
        <v>1023</v>
      </c>
      <c r="AS42" s="112">
        <v>20449851</v>
      </c>
      <c r="AU42" s="4" t="s">
        <v>1160</v>
      </c>
      <c r="AV42" s="111"/>
      <c r="AW42" s="111"/>
      <c r="AX42" s="111"/>
      <c r="AY42" s="111">
        <v>2202</v>
      </c>
      <c r="AZ42" s="111">
        <v>96804</v>
      </c>
      <c r="BA42" s="111">
        <v>46705</v>
      </c>
      <c r="BB42" s="111"/>
      <c r="BC42" s="111"/>
      <c r="BD42" s="111">
        <v>145711</v>
      </c>
      <c r="BE42" s="111"/>
      <c r="BF42"/>
    </row>
    <row r="43" spans="40:58" x14ac:dyDescent="0.25">
      <c r="AN43" s="112" t="s">
        <v>1030</v>
      </c>
      <c r="AO43" s="112"/>
      <c r="AP43" s="112"/>
      <c r="AQ43" s="112" t="s">
        <v>1033</v>
      </c>
      <c r="AR43" s="112" t="s">
        <v>1023</v>
      </c>
      <c r="AS43" s="112">
        <v>14723138</v>
      </c>
      <c r="AU43" s="4" t="s">
        <v>1159</v>
      </c>
      <c r="AV43" s="111"/>
      <c r="AW43" s="111">
        <v>600</v>
      </c>
      <c r="AX43" s="111"/>
      <c r="AY43" s="111">
        <v>1160</v>
      </c>
      <c r="AZ43" s="111">
        <v>64386</v>
      </c>
      <c r="BA43" s="111"/>
      <c r="BB43" s="111">
        <v>918</v>
      </c>
      <c r="BC43" s="111">
        <v>1209</v>
      </c>
      <c r="BD43" s="111">
        <v>79365</v>
      </c>
      <c r="BE43" s="111">
        <v>11092</v>
      </c>
      <c r="BF43"/>
    </row>
    <row r="44" spans="40:58" x14ac:dyDescent="0.25">
      <c r="AN44" s="112" t="s">
        <v>1030</v>
      </c>
      <c r="AO44" s="112"/>
      <c r="AP44" s="112"/>
      <c r="AQ44" s="112" t="s">
        <v>1034</v>
      </c>
      <c r="AR44" s="112" t="s">
        <v>1023</v>
      </c>
      <c r="AS44" s="112">
        <v>40046063</v>
      </c>
      <c r="AU44" s="4" t="s">
        <v>1169</v>
      </c>
      <c r="AV44" s="111">
        <v>71871</v>
      </c>
      <c r="AW44" s="111"/>
      <c r="AX44" s="111"/>
      <c r="AY44" s="111"/>
      <c r="AZ44" s="111">
        <v>188989</v>
      </c>
      <c r="BA44" s="111">
        <v>12418</v>
      </c>
      <c r="BB44" s="111">
        <v>10841</v>
      </c>
      <c r="BC44" s="111">
        <v>4326</v>
      </c>
      <c r="BD44" s="111">
        <v>403237</v>
      </c>
      <c r="BE44" s="111">
        <v>114792</v>
      </c>
      <c r="BF44"/>
    </row>
    <row r="45" spans="40:58" x14ac:dyDescent="0.25">
      <c r="AN45" s="112" t="s">
        <v>1030</v>
      </c>
      <c r="AO45" s="112"/>
      <c r="AP45" s="112"/>
      <c r="AQ45" s="112" t="s">
        <v>1035</v>
      </c>
      <c r="AR45" s="112" t="s">
        <v>1023</v>
      </c>
      <c r="AS45" s="112">
        <v>28052542</v>
      </c>
      <c r="AU45" s="4" t="s">
        <v>1014</v>
      </c>
      <c r="AV45" s="111">
        <v>35935</v>
      </c>
      <c r="AW45" s="111"/>
      <c r="AX45" s="111"/>
      <c r="AY45" s="111"/>
      <c r="AZ45" s="111">
        <v>94495</v>
      </c>
      <c r="BA45" s="111">
        <v>6209</v>
      </c>
      <c r="BB45" s="111">
        <v>5420</v>
      </c>
      <c r="BC45" s="111">
        <v>2163</v>
      </c>
      <c r="BD45" s="111">
        <v>201618</v>
      </c>
      <c r="BE45" s="111">
        <v>57396</v>
      </c>
      <c r="BF45"/>
    </row>
    <row r="46" spans="40:58" x14ac:dyDescent="0.25">
      <c r="AN46" s="112" t="s">
        <v>1030</v>
      </c>
      <c r="AO46" s="112"/>
      <c r="AP46" s="112"/>
      <c r="AQ46" s="112" t="s">
        <v>1036</v>
      </c>
      <c r="AR46" s="112" t="s">
        <v>1023</v>
      </c>
      <c r="AS46" s="112">
        <v>29917464</v>
      </c>
      <c r="AU46" s="4" t="s">
        <v>950</v>
      </c>
      <c r="AV46" s="111">
        <v>6780</v>
      </c>
      <c r="AW46" s="111">
        <v>59905</v>
      </c>
      <c r="AX46" s="111">
        <v>1112</v>
      </c>
      <c r="AY46" s="111">
        <v>4794</v>
      </c>
      <c r="AZ46" s="111">
        <v>1994</v>
      </c>
      <c r="BA46" s="111">
        <v>2126</v>
      </c>
      <c r="BB46" s="111">
        <v>908</v>
      </c>
      <c r="BC46" s="111">
        <v>46914</v>
      </c>
      <c r="BD46" s="111">
        <v>34450</v>
      </c>
      <c r="BE46" s="111">
        <v>87704</v>
      </c>
      <c r="BF46"/>
    </row>
    <row r="47" spans="40:58" x14ac:dyDescent="0.25">
      <c r="AN47" s="112" t="s">
        <v>1030</v>
      </c>
      <c r="AO47" s="112"/>
      <c r="AP47" s="112"/>
      <c r="AQ47" s="112" t="s">
        <v>1037</v>
      </c>
      <c r="AR47" s="112" t="s">
        <v>1023</v>
      </c>
      <c r="AS47" s="112">
        <v>27401131</v>
      </c>
      <c r="AU47" s="4" t="s">
        <v>1120</v>
      </c>
      <c r="AV47" s="111">
        <v>17818</v>
      </c>
      <c r="AW47" s="111">
        <v>1379014</v>
      </c>
      <c r="AX47" s="111">
        <v>53220</v>
      </c>
      <c r="AY47" s="111">
        <v>105980</v>
      </c>
      <c r="AZ47" s="111">
        <v>152636</v>
      </c>
      <c r="BA47" s="111">
        <v>738312</v>
      </c>
      <c r="BB47" s="111">
        <v>475339</v>
      </c>
      <c r="BC47" s="111">
        <v>6892</v>
      </c>
      <c r="BD47" s="111">
        <v>3078427</v>
      </c>
      <c r="BE47" s="111">
        <v>109986</v>
      </c>
      <c r="BF47"/>
    </row>
    <row r="48" spans="40:58" x14ac:dyDescent="0.25">
      <c r="AN48" s="112" t="s">
        <v>1030</v>
      </c>
      <c r="AO48" s="112"/>
      <c r="AP48" s="112"/>
      <c r="AQ48" s="112" t="s">
        <v>1038</v>
      </c>
      <c r="AR48" s="112" t="s">
        <v>1023</v>
      </c>
      <c r="AS48" s="112">
        <v>32128342</v>
      </c>
      <c r="AU48" s="4" t="s">
        <v>1010</v>
      </c>
      <c r="AV48" s="111">
        <v>5926</v>
      </c>
      <c r="AW48" s="111">
        <v>281332</v>
      </c>
      <c r="AX48" s="111">
        <v>984</v>
      </c>
      <c r="AY48" s="111"/>
      <c r="AZ48" s="111">
        <v>473027</v>
      </c>
      <c r="BA48" s="111">
        <v>150</v>
      </c>
      <c r="BB48" s="111">
        <v>196836</v>
      </c>
      <c r="BC48" s="111">
        <v>200947</v>
      </c>
      <c r="BD48" s="111">
        <v>1808383</v>
      </c>
      <c r="BE48" s="111">
        <v>649184</v>
      </c>
      <c r="BF48"/>
    </row>
    <row r="49" spans="40:58" x14ac:dyDescent="0.25">
      <c r="AN49" s="112" t="s">
        <v>1030</v>
      </c>
      <c r="AO49" s="112"/>
      <c r="AP49" s="112"/>
      <c r="AQ49" s="112" t="s">
        <v>1039</v>
      </c>
      <c r="AR49" s="112" t="s">
        <v>1023</v>
      </c>
      <c r="AS49" s="112">
        <v>21558484</v>
      </c>
      <c r="AU49" s="4" t="s">
        <v>953</v>
      </c>
      <c r="AV49" s="111">
        <v>917595</v>
      </c>
      <c r="AW49" s="111"/>
      <c r="AX49" s="111">
        <v>126</v>
      </c>
      <c r="AY49" s="111">
        <v>83420</v>
      </c>
      <c r="AZ49" s="111">
        <v>2065308</v>
      </c>
      <c r="BA49" s="111">
        <v>479383</v>
      </c>
      <c r="BB49" s="111">
        <v>55037</v>
      </c>
      <c r="BC49" s="111">
        <v>48198</v>
      </c>
      <c r="BD49" s="111">
        <v>4116712</v>
      </c>
      <c r="BE49" s="111">
        <v>467644</v>
      </c>
      <c r="BF49"/>
    </row>
    <row r="50" spans="40:58" x14ac:dyDescent="0.25">
      <c r="AN50" s="112" t="s">
        <v>1030</v>
      </c>
      <c r="AO50" s="112"/>
      <c r="AP50" s="112"/>
      <c r="AQ50" s="112" t="s">
        <v>3</v>
      </c>
      <c r="AR50" s="112" t="s">
        <v>1023</v>
      </c>
      <c r="AS50" s="112">
        <v>261693138</v>
      </c>
      <c r="AU50" s="4" t="s">
        <v>1123</v>
      </c>
      <c r="AV50" s="111"/>
      <c r="AW50" s="111"/>
      <c r="AX50" s="111"/>
      <c r="AY50" s="111"/>
      <c r="AZ50" s="111"/>
      <c r="BA50" s="111"/>
      <c r="BB50" s="111"/>
      <c r="BC50" s="111"/>
      <c r="BD50" s="111">
        <v>54572</v>
      </c>
      <c r="BE50" s="111"/>
      <c r="BF50"/>
    </row>
    <row r="51" spans="40:58" x14ac:dyDescent="0.25">
      <c r="AN51" s="112" t="s">
        <v>1028</v>
      </c>
      <c r="AO51" s="112"/>
      <c r="AP51" s="112"/>
      <c r="AQ51" s="112" t="s">
        <v>1031</v>
      </c>
      <c r="AR51" s="112" t="s">
        <v>1023</v>
      </c>
      <c r="AS51" s="112">
        <v>10125293</v>
      </c>
      <c r="AU51" s="4" t="s">
        <v>1153</v>
      </c>
      <c r="AV51" s="111">
        <v>90885</v>
      </c>
      <c r="AW51" s="111"/>
      <c r="AX51" s="111"/>
      <c r="AY51" s="111">
        <v>458</v>
      </c>
      <c r="AZ51" s="111">
        <v>15929</v>
      </c>
      <c r="BA51" s="111">
        <v>2666</v>
      </c>
      <c r="BB51" s="111">
        <v>2942</v>
      </c>
      <c r="BC51" s="111">
        <v>10120</v>
      </c>
      <c r="BD51" s="111">
        <v>169156</v>
      </c>
      <c r="BE51" s="111">
        <v>46155</v>
      </c>
      <c r="BF51"/>
    </row>
    <row r="52" spans="40:58" x14ac:dyDescent="0.25">
      <c r="AN52" s="112" t="s">
        <v>1028</v>
      </c>
      <c r="AO52" s="112"/>
      <c r="AP52" s="112"/>
      <c r="AQ52" s="112" t="s">
        <v>1032</v>
      </c>
      <c r="AR52" s="112" t="s">
        <v>1023</v>
      </c>
      <c r="AS52" s="112">
        <v>3003348</v>
      </c>
      <c r="AU52" s="4" t="s">
        <v>1170</v>
      </c>
      <c r="AV52" s="111">
        <v>181768</v>
      </c>
      <c r="AW52" s="111"/>
      <c r="AX52" s="111"/>
      <c r="AY52" s="111">
        <v>916</v>
      </c>
      <c r="AZ52" s="111">
        <v>31859</v>
      </c>
      <c r="BA52" s="111">
        <v>5332</v>
      </c>
      <c r="BB52" s="111">
        <v>5884</v>
      </c>
      <c r="BC52" s="111">
        <v>20240</v>
      </c>
      <c r="BD52" s="111">
        <v>338309</v>
      </c>
      <c r="BE52" s="111">
        <v>92309</v>
      </c>
      <c r="BF52"/>
    </row>
    <row r="53" spans="40:58" x14ac:dyDescent="0.25">
      <c r="AN53" s="112" t="s">
        <v>1028</v>
      </c>
      <c r="AO53" s="112"/>
      <c r="AP53" s="112"/>
      <c r="AQ53" s="112" t="s">
        <v>1033</v>
      </c>
      <c r="AR53" s="112" t="s">
        <v>1023</v>
      </c>
      <c r="AS53" s="112">
        <v>2088431</v>
      </c>
      <c r="AU53" s="4" t="s">
        <v>1087</v>
      </c>
      <c r="AV53" s="111">
        <v>4099</v>
      </c>
      <c r="AW53" s="111">
        <v>8117</v>
      </c>
      <c r="AX53" s="111">
        <v>2337</v>
      </c>
      <c r="AY53" s="111">
        <v>2823</v>
      </c>
      <c r="AZ53" s="111">
        <v>2807</v>
      </c>
      <c r="BA53" s="111">
        <v>2853</v>
      </c>
      <c r="BB53" s="111">
        <v>5194</v>
      </c>
      <c r="BC53" s="111">
        <v>4973</v>
      </c>
      <c r="BD53" s="111">
        <v>39653</v>
      </c>
      <c r="BE53" s="111">
        <v>6450</v>
      </c>
      <c r="BF53"/>
    </row>
    <row r="54" spans="40:58" x14ac:dyDescent="0.25">
      <c r="AN54" s="112" t="s">
        <v>1028</v>
      </c>
      <c r="AO54" s="112"/>
      <c r="AP54" s="112"/>
      <c r="AQ54" s="112" t="s">
        <v>1034</v>
      </c>
      <c r="AR54" s="112" t="s">
        <v>1023</v>
      </c>
      <c r="AS54" s="112">
        <v>2973572</v>
      </c>
      <c r="AU54" s="4" t="s">
        <v>1093</v>
      </c>
      <c r="AV54" s="111">
        <v>24914</v>
      </c>
      <c r="AW54" s="111">
        <v>33755</v>
      </c>
      <c r="AX54" s="111">
        <v>11555</v>
      </c>
      <c r="AY54" s="111">
        <v>30421</v>
      </c>
      <c r="AZ54" s="111">
        <v>34208</v>
      </c>
      <c r="BA54" s="111">
        <v>20563</v>
      </c>
      <c r="BB54" s="111">
        <v>20371</v>
      </c>
      <c r="BC54" s="111">
        <v>43308</v>
      </c>
      <c r="BD54" s="111">
        <v>295935</v>
      </c>
      <c r="BE54" s="111">
        <v>76839</v>
      </c>
      <c r="BF54"/>
    </row>
    <row r="55" spans="40:58" x14ac:dyDescent="0.25">
      <c r="AN55" s="112" t="s">
        <v>1028</v>
      </c>
      <c r="AO55" s="112"/>
      <c r="AP55" s="112"/>
      <c r="AQ55" s="112" t="s">
        <v>1035</v>
      </c>
      <c r="AR55" s="112" t="s">
        <v>1023</v>
      </c>
      <c r="AS55" s="112">
        <v>4582965</v>
      </c>
      <c r="AU55" s="4" t="s">
        <v>1158</v>
      </c>
      <c r="AV55" s="111"/>
      <c r="AW55" s="111"/>
      <c r="AX55" s="111"/>
      <c r="AY55" s="111">
        <v>5026</v>
      </c>
      <c r="AZ55" s="111">
        <v>4908</v>
      </c>
      <c r="BA55" s="111">
        <v>17362</v>
      </c>
      <c r="BB55" s="111"/>
      <c r="BC55" s="111"/>
      <c r="BD55" s="111">
        <v>27296</v>
      </c>
      <c r="BE55" s="111"/>
      <c r="BF55"/>
    </row>
    <row r="56" spans="40:58" x14ac:dyDescent="0.25">
      <c r="AN56" s="112" t="s">
        <v>1028</v>
      </c>
      <c r="AO56" s="112"/>
      <c r="AP56" s="112"/>
      <c r="AQ56" s="112" t="s">
        <v>1036</v>
      </c>
      <c r="AR56" s="112" t="s">
        <v>1023</v>
      </c>
      <c r="AS56" s="112">
        <v>3009819</v>
      </c>
      <c r="AU56" s="4" t="s">
        <v>1172</v>
      </c>
      <c r="AV56" s="111"/>
      <c r="AW56" s="111"/>
      <c r="AX56" s="111"/>
      <c r="AY56" s="111">
        <v>10052</v>
      </c>
      <c r="AZ56" s="111">
        <v>9816</v>
      </c>
      <c r="BA56" s="111">
        <v>34723</v>
      </c>
      <c r="BB56" s="111"/>
      <c r="BC56" s="111"/>
      <c r="BD56" s="111">
        <v>54592</v>
      </c>
      <c r="BE56" s="111"/>
      <c r="BF56"/>
    </row>
    <row r="57" spans="40:58" x14ac:dyDescent="0.25">
      <c r="AN57" s="112" t="s">
        <v>1028</v>
      </c>
      <c r="AO57" s="112"/>
      <c r="AP57" s="112"/>
      <c r="AQ57" s="112" t="s">
        <v>1037</v>
      </c>
      <c r="AR57" s="112" t="s">
        <v>1023</v>
      </c>
      <c r="AS57" s="112">
        <v>2614592</v>
      </c>
      <c r="AU57" s="4" t="s">
        <v>1162</v>
      </c>
      <c r="AV57" s="111">
        <v>11545</v>
      </c>
      <c r="AW57" s="111">
        <v>5007</v>
      </c>
      <c r="AX57" s="111"/>
      <c r="AY57" s="111"/>
      <c r="AZ57" s="111">
        <v>20172</v>
      </c>
      <c r="BA57" s="111">
        <v>600</v>
      </c>
      <c r="BB57" s="111">
        <v>150</v>
      </c>
      <c r="BC57" s="111"/>
      <c r="BD57" s="111">
        <v>431917</v>
      </c>
      <c r="BE57" s="111">
        <v>394444</v>
      </c>
      <c r="BF57"/>
    </row>
    <row r="58" spans="40:58" x14ac:dyDescent="0.25">
      <c r="AN58" s="112" t="s">
        <v>1028</v>
      </c>
      <c r="AO58" s="112"/>
      <c r="AP58" s="112"/>
      <c r="AQ58" s="112" t="s">
        <v>1038</v>
      </c>
      <c r="AR58" s="112" t="s">
        <v>1023</v>
      </c>
      <c r="AS58" s="112">
        <v>3947905</v>
      </c>
      <c r="AU58" s="4" t="s">
        <v>956</v>
      </c>
      <c r="AV58" s="111">
        <v>120442</v>
      </c>
      <c r="AW58" s="111"/>
      <c r="AX58" s="111"/>
      <c r="AY58" s="111"/>
      <c r="AZ58" s="111"/>
      <c r="BA58" s="111"/>
      <c r="BB58" s="111"/>
      <c r="BC58" s="111"/>
      <c r="BD58" s="111">
        <v>1067647</v>
      </c>
      <c r="BE58" s="111">
        <v>947204</v>
      </c>
      <c r="BF58"/>
    </row>
    <row r="59" spans="40:58" x14ac:dyDescent="0.25">
      <c r="AN59" s="112" t="s">
        <v>1028</v>
      </c>
      <c r="AO59" s="112"/>
      <c r="AP59" s="112"/>
      <c r="AQ59" s="112" t="s">
        <v>1039</v>
      </c>
      <c r="AR59" s="112" t="s">
        <v>1023</v>
      </c>
      <c r="AS59" s="112">
        <v>4414775</v>
      </c>
      <c r="AU59" s="4" t="s">
        <v>1166</v>
      </c>
      <c r="AV59" s="111">
        <v>119</v>
      </c>
      <c r="AW59" s="111">
        <v>7309</v>
      </c>
      <c r="AX59" s="111">
        <v>189</v>
      </c>
      <c r="AY59" s="111">
        <v>1902</v>
      </c>
      <c r="AZ59" s="111">
        <v>836</v>
      </c>
      <c r="BA59" s="111">
        <v>873</v>
      </c>
      <c r="BB59" s="111">
        <v>2192</v>
      </c>
      <c r="BC59" s="111">
        <v>11912</v>
      </c>
      <c r="BD59" s="111">
        <v>25349</v>
      </c>
      <c r="BE59" s="111">
        <v>18</v>
      </c>
      <c r="BF59"/>
    </row>
    <row r="60" spans="40:58" x14ac:dyDescent="0.25">
      <c r="AN60" s="112" t="s">
        <v>1028</v>
      </c>
      <c r="AO60" s="112"/>
      <c r="AP60" s="112"/>
      <c r="AQ60" s="112" t="s">
        <v>3</v>
      </c>
      <c r="AR60" s="112" t="s">
        <v>1023</v>
      </c>
      <c r="AS60" s="112">
        <v>36760699</v>
      </c>
      <c r="AU60" s="4" t="s">
        <v>1174</v>
      </c>
      <c r="AV60" s="111">
        <v>238</v>
      </c>
      <c r="AW60" s="111">
        <v>14618</v>
      </c>
      <c r="AX60" s="111">
        <v>378</v>
      </c>
      <c r="AY60" s="111">
        <v>3805</v>
      </c>
      <c r="AZ60" s="111">
        <v>1672</v>
      </c>
      <c r="BA60" s="111">
        <v>1746</v>
      </c>
      <c r="BB60" s="111">
        <v>4383</v>
      </c>
      <c r="BC60" s="111">
        <v>23822</v>
      </c>
      <c r="BD60" s="111">
        <v>50698</v>
      </c>
      <c r="BE60" s="111">
        <v>36</v>
      </c>
      <c r="BF60"/>
    </row>
    <row r="61" spans="40:58" x14ac:dyDescent="0.25">
      <c r="AN61" s="112" t="s">
        <v>1020</v>
      </c>
      <c r="AO61" s="112"/>
      <c r="AP61" s="112"/>
      <c r="AQ61" s="112" t="s">
        <v>3</v>
      </c>
      <c r="AR61" s="112" t="s">
        <v>1021</v>
      </c>
      <c r="AS61" s="112">
        <v>20175</v>
      </c>
      <c r="AU61" s="4" t="s">
        <v>1151</v>
      </c>
      <c r="AV61" s="111">
        <v>27447</v>
      </c>
      <c r="AW61" s="111">
        <v>2580</v>
      </c>
      <c r="AX61" s="111">
        <v>19356</v>
      </c>
      <c r="AY61" s="111">
        <v>39570</v>
      </c>
      <c r="AZ61" s="111">
        <v>55986</v>
      </c>
      <c r="BA61" s="111">
        <v>30466</v>
      </c>
      <c r="BB61" s="111">
        <v>38577</v>
      </c>
      <c r="BC61" s="111"/>
      <c r="BD61" s="111">
        <v>222077</v>
      </c>
      <c r="BE61" s="111">
        <v>8093</v>
      </c>
      <c r="BF61"/>
    </row>
    <row r="62" spans="40:58" x14ac:dyDescent="0.25">
      <c r="AN62" s="112" t="s">
        <v>1020</v>
      </c>
      <c r="AO62" s="112"/>
      <c r="AP62" s="112"/>
      <c r="AQ62" s="112" t="s">
        <v>3</v>
      </c>
      <c r="AR62" s="112" t="s">
        <v>1021</v>
      </c>
      <c r="AS62" s="112">
        <v>4961</v>
      </c>
      <c r="AU62" s="4" t="s">
        <v>959</v>
      </c>
      <c r="AV62" s="111">
        <v>564900</v>
      </c>
      <c r="AW62" s="111"/>
      <c r="AX62" s="111"/>
      <c r="AY62" s="111">
        <v>117771</v>
      </c>
      <c r="AZ62" s="111">
        <v>330</v>
      </c>
      <c r="BA62" s="111"/>
      <c r="BB62" s="111"/>
      <c r="BC62" s="111"/>
      <c r="BD62" s="111">
        <v>683001</v>
      </c>
      <c r="BE62" s="111"/>
      <c r="BF62"/>
    </row>
    <row r="63" spans="40:58" x14ac:dyDescent="0.25">
      <c r="AN63" s="112" t="s">
        <v>1020</v>
      </c>
      <c r="AO63" s="112"/>
      <c r="AP63" s="112"/>
      <c r="AQ63" s="112" t="s">
        <v>3</v>
      </c>
      <c r="AR63" s="112" t="s">
        <v>1021</v>
      </c>
      <c r="AS63" s="112">
        <v>98</v>
      </c>
      <c r="AU63" s="4" t="s">
        <v>1164</v>
      </c>
      <c r="AV63" s="111">
        <v>18412</v>
      </c>
      <c r="AW63" s="111">
        <v>159</v>
      </c>
      <c r="AX63" s="111"/>
      <c r="AY63" s="111">
        <v>21</v>
      </c>
      <c r="AZ63" s="111"/>
      <c r="BA63" s="111"/>
      <c r="BB63" s="111">
        <v>11</v>
      </c>
      <c r="BC63" s="111">
        <v>567</v>
      </c>
      <c r="BD63" s="111">
        <v>230282</v>
      </c>
      <c r="BE63" s="111">
        <v>211114</v>
      </c>
      <c r="BF63"/>
    </row>
    <row r="64" spans="40:58" x14ac:dyDescent="0.25">
      <c r="AN64" s="112" t="s">
        <v>1020</v>
      </c>
      <c r="AO64" s="112"/>
      <c r="AP64" s="112"/>
      <c r="AQ64" s="112" t="s">
        <v>3</v>
      </c>
      <c r="AR64" s="112" t="s">
        <v>1021</v>
      </c>
      <c r="AS64" s="112">
        <v>122</v>
      </c>
      <c r="AU64" s="4" t="s">
        <v>961</v>
      </c>
      <c r="AV64" s="111">
        <v>209188</v>
      </c>
      <c r="AW64" s="111">
        <v>2182782</v>
      </c>
      <c r="AX64" s="111">
        <v>348849</v>
      </c>
      <c r="AY64" s="111">
        <v>150222</v>
      </c>
      <c r="AZ64" s="111">
        <v>1446148</v>
      </c>
      <c r="BA64" s="111">
        <v>187085</v>
      </c>
      <c r="BB64" s="111">
        <v>354564</v>
      </c>
      <c r="BC64" s="111">
        <v>617151</v>
      </c>
      <c r="BD64" s="111">
        <v>5925139</v>
      </c>
      <c r="BE64" s="111">
        <v>429150</v>
      </c>
      <c r="BF64"/>
    </row>
    <row r="65" spans="40:58" x14ac:dyDescent="0.25">
      <c r="AN65" s="112" t="s">
        <v>1020</v>
      </c>
      <c r="AO65" s="112"/>
      <c r="AP65" s="112"/>
      <c r="AQ65" s="112" t="s">
        <v>3</v>
      </c>
      <c r="AR65" s="112" t="s">
        <v>1021</v>
      </c>
      <c r="AS65" s="112">
        <v>1465</v>
      </c>
      <c r="AU65" s="4" t="s">
        <v>1182</v>
      </c>
      <c r="AV65" s="111">
        <v>6702</v>
      </c>
      <c r="AW65" s="111">
        <v>21270</v>
      </c>
      <c r="AX65" s="111">
        <v>8088</v>
      </c>
      <c r="AY65" s="111">
        <v>7137</v>
      </c>
      <c r="AZ65" s="111">
        <v>42052</v>
      </c>
      <c r="BA65" s="111">
        <v>1788</v>
      </c>
      <c r="BB65" s="111">
        <v>12125</v>
      </c>
      <c r="BC65" s="111">
        <v>10470</v>
      </c>
      <c r="BD65" s="111">
        <v>115966</v>
      </c>
      <c r="BE65" s="111">
        <v>6336</v>
      </c>
      <c r="BF65"/>
    </row>
    <row r="66" spans="40:58" x14ac:dyDescent="0.25">
      <c r="AN66" s="112" t="s">
        <v>1020</v>
      </c>
      <c r="AO66" s="112"/>
      <c r="AP66" s="112"/>
      <c r="AQ66" s="112" t="s">
        <v>3</v>
      </c>
      <c r="AR66" s="112" t="s">
        <v>1021</v>
      </c>
      <c r="AS66" s="112">
        <v>1824</v>
      </c>
      <c r="AU66" s="4" t="s">
        <v>1149</v>
      </c>
      <c r="AV66" s="111">
        <v>3351</v>
      </c>
      <c r="AW66" s="111">
        <v>10635</v>
      </c>
      <c r="AX66" s="111">
        <v>4044</v>
      </c>
      <c r="AY66" s="111">
        <v>3568</v>
      </c>
      <c r="AZ66" s="111">
        <v>21026</v>
      </c>
      <c r="BA66" s="111">
        <v>894</v>
      </c>
      <c r="BB66" s="111">
        <v>6062</v>
      </c>
      <c r="BC66" s="111">
        <v>5235</v>
      </c>
      <c r="BD66" s="111">
        <v>57983</v>
      </c>
      <c r="BE66" s="111">
        <v>3168</v>
      </c>
      <c r="BF66"/>
    </row>
    <row r="67" spans="40:58" x14ac:dyDescent="0.25">
      <c r="AN67" s="112" t="s">
        <v>1020</v>
      </c>
      <c r="AO67" s="112"/>
      <c r="AP67" s="112"/>
      <c r="AQ67" s="112" t="s">
        <v>3</v>
      </c>
      <c r="AR67" s="112" t="s">
        <v>1021</v>
      </c>
      <c r="AS67" s="112">
        <v>7055</v>
      </c>
      <c r="AU67" s="4" t="s">
        <v>1002</v>
      </c>
      <c r="AV67" s="111">
        <v>17670</v>
      </c>
      <c r="AW67" s="111">
        <v>684361</v>
      </c>
      <c r="AX67" s="111">
        <v>45004</v>
      </c>
      <c r="AY67" s="111">
        <v>105980</v>
      </c>
      <c r="AZ67" s="111">
        <v>31510</v>
      </c>
      <c r="BA67" s="111">
        <v>733354</v>
      </c>
      <c r="BB67" s="111">
        <v>64182</v>
      </c>
      <c r="BC67" s="111">
        <v>1516</v>
      </c>
      <c r="BD67" s="111">
        <v>118917</v>
      </c>
      <c r="BE67" s="111">
        <v>1520</v>
      </c>
      <c r="BF67"/>
    </row>
    <row r="68" spans="40:58" x14ac:dyDescent="0.25">
      <c r="AN68" s="112" t="s">
        <v>1020</v>
      </c>
      <c r="AO68" s="112"/>
      <c r="AP68" s="112"/>
      <c r="AQ68" s="112" t="s">
        <v>3</v>
      </c>
      <c r="AR68" s="112" t="s">
        <v>1021</v>
      </c>
      <c r="AS68" s="112">
        <v>5</v>
      </c>
      <c r="AU68" s="4" t="s">
        <v>1141</v>
      </c>
      <c r="AV68" s="111">
        <v>380919</v>
      </c>
      <c r="AW68" s="111">
        <v>400</v>
      </c>
      <c r="AX68" s="111">
        <v>3120</v>
      </c>
      <c r="AY68" s="111">
        <v>186421</v>
      </c>
      <c r="AZ68" s="111">
        <v>369850</v>
      </c>
      <c r="BA68" s="111">
        <v>428721</v>
      </c>
      <c r="BB68" s="111">
        <v>4062</v>
      </c>
      <c r="BC68" s="111">
        <v>806</v>
      </c>
      <c r="BD68" s="111">
        <v>1404119</v>
      </c>
      <c r="BE68" s="111">
        <v>29814</v>
      </c>
      <c r="BF68"/>
    </row>
    <row r="69" spans="40:58" x14ac:dyDescent="0.25">
      <c r="AN69" s="112" t="s">
        <v>1020</v>
      </c>
      <c r="AO69" s="112"/>
      <c r="AP69" s="112"/>
      <c r="AQ69" s="112" t="s">
        <v>3</v>
      </c>
      <c r="AR69" s="112" t="s">
        <v>1021</v>
      </c>
      <c r="AS69" s="112">
        <v>17</v>
      </c>
      <c r="AU69" s="4" t="s">
        <v>1004</v>
      </c>
      <c r="AV69" s="111"/>
      <c r="AW69" s="111"/>
      <c r="AX69" s="111"/>
      <c r="AY69" s="111">
        <v>12190334</v>
      </c>
      <c r="AZ69" s="111"/>
      <c r="BA69" s="111">
        <v>2878766</v>
      </c>
      <c r="BB69" s="111"/>
      <c r="BC69" s="111"/>
      <c r="BD69" s="111">
        <v>2568873</v>
      </c>
      <c r="BE69" s="111"/>
      <c r="BF69"/>
    </row>
    <row r="70" spans="40:58" x14ac:dyDescent="0.25">
      <c r="AN70" s="112" t="s">
        <v>1020</v>
      </c>
      <c r="AO70" s="112"/>
      <c r="AP70" s="112"/>
      <c r="AQ70" s="112" t="s">
        <v>3</v>
      </c>
      <c r="AR70" s="112" t="s">
        <v>1021</v>
      </c>
      <c r="AS70" s="112">
        <v>4400</v>
      </c>
      <c r="AU70" s="4" t="s">
        <v>1003</v>
      </c>
      <c r="AV70" s="111">
        <v>148</v>
      </c>
      <c r="AW70" s="111">
        <v>642755</v>
      </c>
      <c r="AX70" s="111">
        <v>7160</v>
      </c>
      <c r="AY70" s="111"/>
      <c r="AZ70" s="111">
        <v>117116</v>
      </c>
      <c r="BA70" s="111">
        <v>4228</v>
      </c>
      <c r="BB70" s="111">
        <v>340098</v>
      </c>
      <c r="BC70" s="111">
        <v>486</v>
      </c>
      <c r="BD70" s="111">
        <v>8685</v>
      </c>
      <c r="BE70" s="111"/>
      <c r="BF70"/>
    </row>
    <row r="71" spans="40:58" x14ac:dyDescent="0.25">
      <c r="AN71" s="112" t="s">
        <v>1020</v>
      </c>
      <c r="AO71" s="112"/>
      <c r="AP71" s="112"/>
      <c r="AQ71" s="112" t="s">
        <v>3</v>
      </c>
      <c r="AR71" s="112" t="s">
        <v>1021</v>
      </c>
      <c r="AS71" s="112">
        <v>40122</v>
      </c>
      <c r="AU71" s="4" t="s">
        <v>975</v>
      </c>
      <c r="AV71" s="111">
        <v>3858</v>
      </c>
      <c r="AW71" s="111">
        <v>214560</v>
      </c>
      <c r="AX71" s="111">
        <v>462</v>
      </c>
      <c r="AY71" s="111">
        <v>3714</v>
      </c>
      <c r="AZ71" s="111">
        <v>85028</v>
      </c>
      <c r="BA71" s="111">
        <v>20400</v>
      </c>
      <c r="BB71" s="111">
        <v>61812</v>
      </c>
      <c r="BC71" s="111"/>
      <c r="BD71" s="111">
        <v>425064</v>
      </c>
      <c r="BE71" s="111">
        <v>35226</v>
      </c>
      <c r="BF71"/>
    </row>
    <row r="72" spans="40:58" x14ac:dyDescent="0.25">
      <c r="AN72" s="112" t="s">
        <v>1029</v>
      </c>
      <c r="AO72" s="112"/>
      <c r="AP72" s="112"/>
      <c r="AQ72" s="112" t="s">
        <v>3</v>
      </c>
      <c r="AR72" s="112" t="s">
        <v>1021</v>
      </c>
      <c r="AS72" s="112">
        <v>177258</v>
      </c>
      <c r="AU72" s="4" t="s">
        <v>1016</v>
      </c>
      <c r="AV72" s="111">
        <v>456</v>
      </c>
      <c r="AW72" s="111"/>
      <c r="AX72" s="111"/>
      <c r="AY72" s="111"/>
      <c r="AZ72" s="111">
        <v>121289</v>
      </c>
      <c r="BA72" s="111"/>
      <c r="BB72" s="111"/>
      <c r="BC72" s="111">
        <v>281131</v>
      </c>
      <c r="BD72" s="111">
        <v>984531</v>
      </c>
      <c r="BE72" s="111">
        <v>581655</v>
      </c>
      <c r="BF72"/>
    </row>
    <row r="73" spans="40:58" x14ac:dyDescent="0.25">
      <c r="AN73" s="112" t="s">
        <v>1029</v>
      </c>
      <c r="AO73" s="112"/>
      <c r="AP73" s="112"/>
      <c r="AQ73" s="112" t="s">
        <v>3</v>
      </c>
      <c r="AR73" s="112" t="s">
        <v>1021</v>
      </c>
      <c r="AS73" s="112">
        <v>109427</v>
      </c>
      <c r="AU73" s="4" t="s">
        <v>979</v>
      </c>
      <c r="AV73" s="111">
        <v>8124</v>
      </c>
      <c r="AW73" s="111">
        <v>7278</v>
      </c>
      <c r="AX73" s="111">
        <v>13518</v>
      </c>
      <c r="AY73" s="111">
        <v>88706</v>
      </c>
      <c r="AZ73" s="111">
        <v>783372</v>
      </c>
      <c r="BA73" s="111">
        <v>32889</v>
      </c>
      <c r="BB73" s="111">
        <v>48147</v>
      </c>
      <c r="BC73" s="111">
        <v>14202</v>
      </c>
      <c r="BD73" s="111">
        <v>1086501</v>
      </c>
      <c r="BE73" s="111">
        <v>90262</v>
      </c>
      <c r="BF73"/>
    </row>
    <row r="74" spans="40:58" x14ac:dyDescent="0.25">
      <c r="AN74" s="112" t="s">
        <v>1029</v>
      </c>
      <c r="AO74" s="112"/>
      <c r="AP74" s="112"/>
      <c r="AQ74" s="112" t="s">
        <v>3</v>
      </c>
      <c r="AR74" s="112" t="s">
        <v>1021</v>
      </c>
      <c r="AS74" s="112">
        <v>12645</v>
      </c>
      <c r="AU74" s="4" t="s">
        <v>1143</v>
      </c>
      <c r="AV74" s="111">
        <v>238</v>
      </c>
      <c r="AW74" s="111">
        <v>14658</v>
      </c>
      <c r="AX74" s="111">
        <v>378</v>
      </c>
      <c r="AY74" s="111">
        <v>21364</v>
      </c>
      <c r="AZ74" s="111">
        <v>25448</v>
      </c>
      <c r="BA74" s="111">
        <v>57989</v>
      </c>
      <c r="BB74" s="111">
        <v>4517</v>
      </c>
      <c r="BC74" s="111">
        <v>23823</v>
      </c>
      <c r="BD74" s="111">
        <v>149037</v>
      </c>
      <c r="BE74" s="111">
        <v>624</v>
      </c>
      <c r="BF74"/>
    </row>
    <row r="75" spans="40:58" x14ac:dyDescent="0.25">
      <c r="AN75" s="112" t="s">
        <v>1029</v>
      </c>
      <c r="AO75" s="112"/>
      <c r="AP75" s="112"/>
      <c r="AQ75" s="112" t="s">
        <v>3</v>
      </c>
      <c r="AR75" s="112" t="s">
        <v>1021</v>
      </c>
      <c r="AS75" s="112">
        <v>3408</v>
      </c>
      <c r="AU75" s="4" t="s">
        <v>1012</v>
      </c>
      <c r="AV75" s="111">
        <v>230047</v>
      </c>
      <c r="AW75" s="111">
        <v>1876727</v>
      </c>
      <c r="AX75" s="111">
        <v>464638</v>
      </c>
      <c r="AY75" s="111">
        <v>287273</v>
      </c>
      <c r="AZ75" s="111">
        <v>2102311</v>
      </c>
      <c r="BA75" s="111">
        <v>237733</v>
      </c>
      <c r="BB75" s="111">
        <v>762286</v>
      </c>
      <c r="BC75" s="111">
        <v>641373</v>
      </c>
      <c r="BD75" s="111">
        <v>7577051</v>
      </c>
      <c r="BE75" s="111">
        <v>974659</v>
      </c>
      <c r="BF75"/>
    </row>
    <row r="76" spans="40:58" x14ac:dyDescent="0.25">
      <c r="AN76" s="112" t="s">
        <v>1029</v>
      </c>
      <c r="AO76" s="112"/>
      <c r="AP76" s="112"/>
      <c r="AQ76" s="112" t="s">
        <v>3</v>
      </c>
      <c r="AR76" s="112" t="s">
        <v>1021</v>
      </c>
      <c r="AS76" s="112">
        <v>26154</v>
      </c>
      <c r="AU76" s="4" t="s">
        <v>982</v>
      </c>
      <c r="AV76" s="111">
        <v>27976</v>
      </c>
      <c r="AW76" s="111">
        <v>562052</v>
      </c>
      <c r="AX76" s="111">
        <v>16338</v>
      </c>
      <c r="AY76" s="111">
        <v>147322</v>
      </c>
      <c r="AZ76" s="111">
        <v>95192</v>
      </c>
      <c r="BA76" s="111">
        <v>18248</v>
      </c>
      <c r="BB76" s="111">
        <v>59587</v>
      </c>
      <c r="BC76" s="111">
        <v>318718</v>
      </c>
      <c r="BD76" s="111">
        <v>521947</v>
      </c>
      <c r="BE76" s="111">
        <v>777980</v>
      </c>
      <c r="BF76"/>
    </row>
    <row r="77" spans="40:58" x14ac:dyDescent="0.25">
      <c r="AN77" s="112" t="s">
        <v>1029</v>
      </c>
      <c r="AO77" s="112"/>
      <c r="AP77" s="112"/>
      <c r="AQ77" s="112" t="s">
        <v>3</v>
      </c>
      <c r="AR77" s="112" t="s">
        <v>1021</v>
      </c>
      <c r="AS77" s="112">
        <v>46250</v>
      </c>
      <c r="AU77" s="4" t="s">
        <v>1124</v>
      </c>
      <c r="AV77" s="111">
        <v>3136</v>
      </c>
      <c r="AW77" s="111">
        <v>5862082</v>
      </c>
      <c r="AX77" s="111">
        <v>506618</v>
      </c>
      <c r="AY77" s="111">
        <v>366756</v>
      </c>
      <c r="AZ77" s="111">
        <v>69138</v>
      </c>
      <c r="BA77" s="111">
        <v>1705004</v>
      </c>
      <c r="BB77" s="111">
        <v>2694886</v>
      </c>
      <c r="BC77" s="111">
        <v>43626</v>
      </c>
      <c r="BD77" s="111">
        <v>11337777</v>
      </c>
      <c r="BE77" s="111">
        <v>3784</v>
      </c>
      <c r="BF77"/>
    </row>
    <row r="78" spans="40:58" x14ac:dyDescent="0.25">
      <c r="AN78" s="112" t="s">
        <v>1029</v>
      </c>
      <c r="AO78" s="112"/>
      <c r="AP78" s="112"/>
      <c r="AQ78" s="112" t="s">
        <v>3</v>
      </c>
      <c r="AR78" s="112" t="s">
        <v>1021</v>
      </c>
      <c r="AS78" s="112">
        <v>344203</v>
      </c>
      <c r="AU78" s="4" t="s">
        <v>1017</v>
      </c>
      <c r="AV78" s="111">
        <v>9886</v>
      </c>
      <c r="AW78" s="111"/>
      <c r="AX78" s="111"/>
      <c r="AY78" s="111"/>
      <c r="AZ78" s="111"/>
      <c r="BA78" s="111"/>
      <c r="BB78" s="111"/>
      <c r="BC78" s="111">
        <v>204812</v>
      </c>
      <c r="BD78" s="111">
        <v>1566595</v>
      </c>
      <c r="BE78" s="111">
        <v>1351896</v>
      </c>
      <c r="BF78"/>
    </row>
    <row r="79" spans="40:58" x14ac:dyDescent="0.25">
      <c r="AN79" s="112" t="s">
        <v>1029</v>
      </c>
      <c r="AO79" s="112"/>
      <c r="AP79" s="112"/>
      <c r="AQ79" s="112" t="s">
        <v>3</v>
      </c>
      <c r="AR79" s="112" t="s">
        <v>1021</v>
      </c>
      <c r="AS79" s="112">
        <v>104</v>
      </c>
      <c r="AU79" s="4" t="s">
        <v>1163</v>
      </c>
      <c r="AV79" s="111">
        <v>4943</v>
      </c>
      <c r="AW79" s="111"/>
      <c r="AX79" s="111"/>
      <c r="AY79" s="111"/>
      <c r="AZ79" s="111"/>
      <c r="BA79" s="111"/>
      <c r="BB79" s="111"/>
      <c r="BC79" s="111">
        <v>102406</v>
      </c>
      <c r="BD79" s="111">
        <v>783298</v>
      </c>
      <c r="BE79" s="111">
        <v>675949</v>
      </c>
      <c r="BF79"/>
    </row>
    <row r="80" spans="40:58" x14ac:dyDescent="0.25">
      <c r="AN80" s="112" t="s">
        <v>1029</v>
      </c>
      <c r="AO80" s="112"/>
      <c r="AP80" s="112"/>
      <c r="AQ80" s="112" t="s">
        <v>3</v>
      </c>
      <c r="AR80" s="112" t="s">
        <v>1021</v>
      </c>
      <c r="AS80" s="112">
        <v>580</v>
      </c>
      <c r="AU80" s="4" t="s">
        <v>1125</v>
      </c>
      <c r="AV80" s="111">
        <v>461655</v>
      </c>
      <c r="AW80" s="111">
        <v>3551696</v>
      </c>
      <c r="AX80" s="111">
        <v>326822</v>
      </c>
      <c r="AY80" s="111">
        <v>1155540</v>
      </c>
      <c r="AZ80" s="111">
        <v>85390</v>
      </c>
      <c r="BA80" s="111">
        <v>3208084</v>
      </c>
      <c r="BB80" s="111">
        <v>701578</v>
      </c>
      <c r="BC80" s="111">
        <v>853272</v>
      </c>
      <c r="BD80" s="111">
        <v>10493816</v>
      </c>
      <c r="BE80" s="111">
        <v>2984</v>
      </c>
      <c r="BF80"/>
    </row>
    <row r="81" spans="40:58" x14ac:dyDescent="0.25">
      <c r="AN81" s="112" t="s">
        <v>1029</v>
      </c>
      <c r="AO81" s="112"/>
      <c r="AP81" s="112"/>
      <c r="AQ81" s="112" t="s">
        <v>3</v>
      </c>
      <c r="AR81" s="112" t="s">
        <v>1021</v>
      </c>
      <c r="AS81" s="112">
        <v>37599</v>
      </c>
      <c r="AU81" s="4" t="s">
        <v>987</v>
      </c>
      <c r="AV81" s="111">
        <v>8192125</v>
      </c>
      <c r="AW81" s="111">
        <v>39582504</v>
      </c>
      <c r="AX81" s="111">
        <v>4129397</v>
      </c>
      <c r="AY81" s="111">
        <v>20685894</v>
      </c>
      <c r="AZ81" s="111">
        <v>14582723</v>
      </c>
      <c r="BA81" s="111">
        <v>23184232</v>
      </c>
      <c r="BB81" s="111">
        <v>14500778</v>
      </c>
      <c r="BC81" s="111">
        <v>8485220</v>
      </c>
      <c r="BD81" s="111">
        <v>132622593</v>
      </c>
      <c r="BE81" s="111">
        <v>18808519</v>
      </c>
      <c r="BF81"/>
    </row>
    <row r="82" spans="40:58" x14ac:dyDescent="0.25">
      <c r="AN82" s="112" t="s">
        <v>1029</v>
      </c>
      <c r="AO82" s="112"/>
      <c r="AP82" s="112"/>
      <c r="AQ82" s="112" t="s">
        <v>3</v>
      </c>
      <c r="AR82" s="112" t="s">
        <v>1021</v>
      </c>
      <c r="AS82" s="112">
        <v>757628</v>
      </c>
      <c r="AU82"/>
      <c r="AV82"/>
      <c r="AW82"/>
      <c r="AX82"/>
      <c r="AY82"/>
      <c r="AZ82"/>
      <c r="BA82"/>
      <c r="BB82"/>
      <c r="BC82"/>
      <c r="BD82"/>
      <c r="BE82"/>
      <c r="BF82"/>
    </row>
    <row r="83" spans="40:58" x14ac:dyDescent="0.25">
      <c r="AN83" s="112" t="s">
        <v>1040</v>
      </c>
      <c r="AO83" s="112"/>
      <c r="AP83" s="112"/>
      <c r="AQ83" s="112" t="s">
        <v>3</v>
      </c>
      <c r="AR83" s="112" t="s">
        <v>1023</v>
      </c>
      <c r="AS83" s="112">
        <v>76206284</v>
      </c>
      <c r="AU83"/>
      <c r="AV83"/>
      <c r="AW83"/>
      <c r="AX83"/>
      <c r="AY83"/>
      <c r="AZ83"/>
      <c r="BA83"/>
      <c r="BB83"/>
      <c r="BC83"/>
      <c r="BD83"/>
      <c r="BE83"/>
      <c r="BF83"/>
    </row>
    <row r="84" spans="40:58" x14ac:dyDescent="0.25">
      <c r="AN84" s="112" t="s">
        <v>1040</v>
      </c>
      <c r="AO84" s="112"/>
      <c r="AP84" s="112"/>
      <c r="AQ84" s="112" t="s">
        <v>3</v>
      </c>
      <c r="AR84" s="112" t="s">
        <v>1023</v>
      </c>
      <c r="AS84" s="112">
        <v>41447920</v>
      </c>
      <c r="AU84"/>
      <c r="AV84"/>
      <c r="AW84"/>
      <c r="AX84"/>
      <c r="AY84"/>
      <c r="AZ84"/>
      <c r="BA84"/>
      <c r="BB84"/>
      <c r="BC84"/>
      <c r="BD84"/>
      <c r="BE84"/>
      <c r="BF84"/>
    </row>
    <row r="85" spans="40:58" x14ac:dyDescent="0.25">
      <c r="AN85" s="112" t="s">
        <v>1040</v>
      </c>
      <c r="AO85" s="112"/>
      <c r="AP85" s="112"/>
      <c r="AQ85" s="112" t="s">
        <v>3</v>
      </c>
      <c r="AR85" s="112" t="s">
        <v>1023</v>
      </c>
      <c r="AS85" s="112">
        <v>14261733</v>
      </c>
      <c r="AU85"/>
      <c r="AV85"/>
      <c r="AW85"/>
      <c r="AX85"/>
      <c r="AY85"/>
      <c r="AZ85"/>
      <c r="BA85"/>
      <c r="BB85"/>
      <c r="BC85"/>
      <c r="BD85"/>
      <c r="BE85"/>
      <c r="BF85"/>
    </row>
    <row r="86" spans="40:58" x14ac:dyDescent="0.25">
      <c r="AN86" s="112" t="s">
        <v>1040</v>
      </c>
      <c r="AO86" s="112"/>
      <c r="AP86" s="112"/>
      <c r="AQ86" s="112" t="s">
        <v>3</v>
      </c>
      <c r="AR86" s="112" t="s">
        <v>1023</v>
      </c>
      <c r="AS86" s="112">
        <v>1082031</v>
      </c>
      <c r="AU86"/>
      <c r="AV86"/>
      <c r="AW86"/>
      <c r="AX86"/>
      <c r="AY86"/>
      <c r="AZ86"/>
      <c r="BA86"/>
      <c r="BB86"/>
      <c r="BC86"/>
      <c r="BD86"/>
      <c r="BE86"/>
      <c r="BF86"/>
    </row>
    <row r="87" spans="40:58" x14ac:dyDescent="0.25">
      <c r="AN87" s="112" t="s">
        <v>1040</v>
      </c>
      <c r="AO87" s="112"/>
      <c r="AP87" s="112"/>
      <c r="AQ87" s="112" t="s">
        <v>3</v>
      </c>
      <c r="AR87" s="112" t="s">
        <v>1023</v>
      </c>
      <c r="AS87" s="112">
        <v>9238973</v>
      </c>
      <c r="AU87"/>
      <c r="AV87"/>
      <c r="AW87"/>
      <c r="AX87"/>
      <c r="AY87"/>
      <c r="AZ87"/>
      <c r="BA87"/>
      <c r="BB87"/>
      <c r="BC87"/>
      <c r="BD87"/>
      <c r="BE87"/>
      <c r="BF87"/>
    </row>
    <row r="88" spans="40:58" x14ac:dyDescent="0.25">
      <c r="AN88" s="112" t="s">
        <v>1040</v>
      </c>
      <c r="AO88" s="112"/>
      <c r="AP88" s="112"/>
      <c r="AQ88" s="112" t="s">
        <v>3</v>
      </c>
      <c r="AR88" s="112" t="s">
        <v>1023</v>
      </c>
      <c r="AS88" s="112">
        <v>16451523</v>
      </c>
      <c r="AU88"/>
      <c r="AV88"/>
      <c r="AW88"/>
      <c r="AX88"/>
      <c r="AY88"/>
      <c r="AZ88"/>
      <c r="BA88"/>
      <c r="BB88"/>
      <c r="BC88"/>
      <c r="BD88"/>
      <c r="BE88"/>
      <c r="BF88"/>
    </row>
    <row r="89" spans="40:58" x14ac:dyDescent="0.25">
      <c r="AN89" s="112" t="s">
        <v>1040</v>
      </c>
      <c r="AO89" s="112"/>
      <c r="AP89" s="112"/>
      <c r="AQ89" s="112" t="s">
        <v>3</v>
      </c>
      <c r="AR89" s="112" t="s">
        <v>1023</v>
      </c>
      <c r="AS89" s="112">
        <v>159564743</v>
      </c>
      <c r="AU89"/>
      <c r="AV89"/>
      <c r="AW89"/>
      <c r="AX89"/>
      <c r="AY89"/>
      <c r="AZ89"/>
      <c r="BA89"/>
      <c r="BB89"/>
      <c r="BC89"/>
      <c r="BD89"/>
      <c r="BE89"/>
      <c r="BF89"/>
    </row>
    <row r="90" spans="40:58" x14ac:dyDescent="0.25">
      <c r="AN90" s="112" t="s">
        <v>1040</v>
      </c>
      <c r="AO90" s="112"/>
      <c r="AP90" s="112"/>
      <c r="AQ90" s="112" t="s">
        <v>3</v>
      </c>
      <c r="AR90" s="112" t="s">
        <v>1023</v>
      </c>
      <c r="AS90" s="112">
        <v>46362</v>
      </c>
      <c r="AU90"/>
      <c r="AV90"/>
      <c r="AW90"/>
      <c r="AX90"/>
      <c r="AY90"/>
      <c r="AZ90"/>
      <c r="BA90"/>
      <c r="BB90"/>
      <c r="BC90"/>
      <c r="BD90"/>
      <c r="BE90"/>
      <c r="BF90"/>
    </row>
    <row r="91" spans="40:58" x14ac:dyDescent="0.25">
      <c r="AN91" s="112" t="s">
        <v>1040</v>
      </c>
      <c r="AO91" s="112"/>
      <c r="AP91" s="112"/>
      <c r="AQ91" s="112" t="s">
        <v>3</v>
      </c>
      <c r="AR91" s="112" t="s">
        <v>1023</v>
      </c>
      <c r="AS91" s="112">
        <v>127445</v>
      </c>
      <c r="AU91"/>
      <c r="AV91"/>
      <c r="AW91"/>
      <c r="AX91"/>
      <c r="AY91"/>
      <c r="AZ91"/>
      <c r="BA91"/>
      <c r="BB91"/>
      <c r="BC91"/>
      <c r="BD91"/>
      <c r="BE91"/>
      <c r="BF91"/>
    </row>
    <row r="92" spans="40:58" x14ac:dyDescent="0.25">
      <c r="AN92" s="112" t="s">
        <v>1040</v>
      </c>
      <c r="AO92" s="112"/>
      <c r="AP92" s="112"/>
      <c r="AQ92" s="112" t="s">
        <v>3</v>
      </c>
      <c r="AR92" s="112" t="s">
        <v>1023</v>
      </c>
      <c r="AS92" s="112">
        <v>14328992</v>
      </c>
      <c r="AU92"/>
      <c r="AV92"/>
      <c r="AW92"/>
      <c r="AX92"/>
      <c r="AY92"/>
      <c r="AZ92"/>
      <c r="BA92"/>
      <c r="BB92"/>
      <c r="BC92"/>
      <c r="BD92"/>
      <c r="BE92"/>
      <c r="BF92"/>
    </row>
    <row r="93" spans="40:58" x14ac:dyDescent="0.25">
      <c r="AN93" s="112" t="s">
        <v>1040</v>
      </c>
      <c r="AO93" s="112"/>
      <c r="AP93" s="112"/>
      <c r="AQ93" s="112" t="s">
        <v>3</v>
      </c>
      <c r="AR93" s="112" t="s">
        <v>1023</v>
      </c>
      <c r="AS93" s="112">
        <v>332756007</v>
      </c>
      <c r="AU93"/>
      <c r="AV93"/>
      <c r="AW93"/>
      <c r="AX93"/>
      <c r="AY93"/>
      <c r="AZ93"/>
      <c r="BA93"/>
      <c r="BB93"/>
      <c r="BC93"/>
      <c r="BD93"/>
      <c r="BE93"/>
      <c r="BF93"/>
    </row>
    <row r="94" spans="40:58" x14ac:dyDescent="0.25">
      <c r="AN94" s="112" t="s">
        <v>1030</v>
      </c>
      <c r="AO94" s="112"/>
      <c r="AP94" s="112"/>
      <c r="AQ94" s="112" t="s">
        <v>3</v>
      </c>
      <c r="AR94" s="112" t="s">
        <v>1023</v>
      </c>
      <c r="AS94" s="112">
        <v>61135286</v>
      </c>
      <c r="AU94"/>
      <c r="AV94"/>
      <c r="AW94"/>
      <c r="AX94"/>
      <c r="AY94"/>
      <c r="AZ94"/>
      <c r="BA94"/>
      <c r="BB94"/>
      <c r="BC94"/>
      <c r="BD94"/>
      <c r="BE94"/>
      <c r="BF94"/>
    </row>
    <row r="95" spans="40:58" x14ac:dyDescent="0.25">
      <c r="AN95" s="112" t="s">
        <v>1030</v>
      </c>
      <c r="AO95" s="112"/>
      <c r="AP95" s="112"/>
      <c r="AQ95" s="112" t="s">
        <v>3</v>
      </c>
      <c r="AR95" s="112" t="s">
        <v>1023</v>
      </c>
      <c r="AS95" s="112">
        <v>32058198</v>
      </c>
      <c r="AU95"/>
      <c r="AV95"/>
      <c r="AW95"/>
      <c r="AX95"/>
      <c r="AY95"/>
      <c r="AZ95"/>
      <c r="BA95"/>
      <c r="BB95"/>
      <c r="BC95"/>
      <c r="BD95"/>
      <c r="BE95"/>
      <c r="BF95"/>
    </row>
    <row r="96" spans="40:58" x14ac:dyDescent="0.25">
      <c r="AN96" s="112" t="s">
        <v>1030</v>
      </c>
      <c r="AO96" s="112"/>
      <c r="AP96" s="112"/>
      <c r="AQ96" s="112" t="s">
        <v>3</v>
      </c>
      <c r="AR96" s="112" t="s">
        <v>1023</v>
      </c>
      <c r="AS96" s="112">
        <v>13495958</v>
      </c>
      <c r="AU96"/>
      <c r="AV96"/>
      <c r="AW96"/>
      <c r="AX96"/>
      <c r="AY96"/>
      <c r="AZ96"/>
      <c r="BA96"/>
      <c r="BB96"/>
      <c r="BC96"/>
      <c r="BD96"/>
      <c r="BE96"/>
      <c r="BF96"/>
    </row>
    <row r="97" spans="40:58" x14ac:dyDescent="0.25">
      <c r="AN97" s="112" t="s">
        <v>1030</v>
      </c>
      <c r="AO97" s="112"/>
      <c r="AP97" s="112"/>
      <c r="AQ97" s="112" t="s">
        <v>3</v>
      </c>
      <c r="AR97" s="112" t="s">
        <v>1023</v>
      </c>
      <c r="AS97" s="112">
        <v>888117</v>
      </c>
      <c r="AU97"/>
      <c r="AV97"/>
      <c r="AW97"/>
      <c r="AX97"/>
      <c r="AY97"/>
      <c r="AZ97"/>
      <c r="BA97"/>
      <c r="BB97"/>
      <c r="BC97"/>
      <c r="BD97"/>
      <c r="BE97"/>
      <c r="BF97"/>
    </row>
    <row r="98" spans="40:58" x14ac:dyDescent="0.25">
      <c r="AN98" s="112" t="s">
        <v>1030</v>
      </c>
      <c r="AO98" s="112"/>
      <c r="AP98" s="112"/>
      <c r="AQ98" s="112" t="s">
        <v>3</v>
      </c>
      <c r="AR98" s="112" t="s">
        <v>1023</v>
      </c>
      <c r="AS98" s="112">
        <v>7454296</v>
      </c>
      <c r="AU98"/>
      <c r="AV98"/>
      <c r="AW98"/>
      <c r="AX98"/>
      <c r="AY98"/>
      <c r="AZ98"/>
      <c r="BA98"/>
      <c r="BB98"/>
      <c r="BC98"/>
      <c r="BD98"/>
      <c r="BE98"/>
      <c r="BF98"/>
    </row>
    <row r="99" spans="40:58" x14ac:dyDescent="0.25">
      <c r="AN99" s="112" t="s">
        <v>1030</v>
      </c>
      <c r="AO99" s="112"/>
      <c r="AP99" s="112"/>
      <c r="AQ99" s="112" t="s">
        <v>3</v>
      </c>
      <c r="AR99" s="112" t="s">
        <v>1023</v>
      </c>
      <c r="AS99" s="112">
        <v>13697100</v>
      </c>
      <c r="AU99"/>
      <c r="AV99"/>
      <c r="AW99"/>
      <c r="AX99"/>
      <c r="AY99"/>
      <c r="AZ99"/>
      <c r="BA99"/>
      <c r="BB99"/>
      <c r="BC99"/>
      <c r="BD99"/>
      <c r="BE99"/>
      <c r="BF99"/>
    </row>
    <row r="100" spans="40:58" x14ac:dyDescent="0.25">
      <c r="AN100" s="112" t="s">
        <v>1030</v>
      </c>
      <c r="AO100" s="112"/>
      <c r="AP100" s="112"/>
      <c r="AQ100" s="112" t="s">
        <v>3</v>
      </c>
      <c r="AR100" s="112" t="s">
        <v>1023</v>
      </c>
      <c r="AS100" s="112">
        <v>121315908</v>
      </c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40:58" x14ac:dyDescent="0.25">
      <c r="AN101" s="112" t="s">
        <v>1030</v>
      </c>
      <c r="AO101" s="112"/>
      <c r="AP101" s="112"/>
      <c r="AQ101" s="112" t="s">
        <v>3</v>
      </c>
      <c r="AR101" s="112" t="s">
        <v>1023</v>
      </c>
      <c r="AS101" s="112">
        <v>55484</v>
      </c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40:58" x14ac:dyDescent="0.25">
      <c r="AN102" s="112" t="s">
        <v>1030</v>
      </c>
      <c r="AO102" s="112"/>
      <c r="AP102" s="112"/>
      <c r="AQ102" s="112" t="s">
        <v>3</v>
      </c>
      <c r="AR102" s="112" t="s">
        <v>1023</v>
      </c>
      <c r="AS102" s="112">
        <v>121803</v>
      </c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40:58" x14ac:dyDescent="0.25">
      <c r="AN103" s="112" t="s">
        <v>1030</v>
      </c>
      <c r="AO103" s="112"/>
      <c r="AP103" s="112"/>
      <c r="AQ103" s="112" t="s">
        <v>3</v>
      </c>
      <c r="AR103" s="112" t="s">
        <v>1023</v>
      </c>
      <c r="AS103" s="112">
        <v>11470987</v>
      </c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40:58" x14ac:dyDescent="0.25">
      <c r="AN104" s="112" t="s">
        <v>1030</v>
      </c>
      <c r="AO104" s="112"/>
      <c r="AP104" s="112"/>
      <c r="AQ104" s="112" t="s">
        <v>3</v>
      </c>
      <c r="AR104" s="112" t="s">
        <v>1023</v>
      </c>
      <c r="AS104" s="112">
        <v>261693138</v>
      </c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40:58" x14ac:dyDescent="0.25">
      <c r="AN105" s="112" t="s">
        <v>1028</v>
      </c>
      <c r="AO105" s="112"/>
      <c r="AP105" s="112"/>
      <c r="AQ105" s="112" t="s">
        <v>3</v>
      </c>
      <c r="AR105" s="112" t="s">
        <v>1023</v>
      </c>
      <c r="AS105" s="112">
        <v>7071541</v>
      </c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40:58" x14ac:dyDescent="0.25">
      <c r="AN106" s="112" t="s">
        <v>1028</v>
      </c>
      <c r="AO106" s="112"/>
      <c r="AP106" s="112"/>
      <c r="AQ106" s="112" t="s">
        <v>3</v>
      </c>
      <c r="AR106" s="112" t="s">
        <v>1023</v>
      </c>
      <c r="AS106" s="112">
        <v>4508245</v>
      </c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40:58" x14ac:dyDescent="0.25">
      <c r="AN107" s="112" t="s">
        <v>1028</v>
      </c>
      <c r="AO107" s="112"/>
      <c r="AP107" s="112"/>
      <c r="AQ107" s="112" t="s">
        <v>3</v>
      </c>
      <c r="AR107" s="112" t="s">
        <v>1023</v>
      </c>
      <c r="AS107" s="112">
        <v>1200180</v>
      </c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 spans="40:58" x14ac:dyDescent="0.25">
      <c r="AN108" s="112" t="s">
        <v>1028</v>
      </c>
      <c r="AO108" s="112"/>
      <c r="AP108" s="112"/>
      <c r="AQ108" s="112" t="s">
        <v>3</v>
      </c>
      <c r="AR108" s="112" t="s">
        <v>1023</v>
      </c>
      <c r="AS108" s="112">
        <v>137015</v>
      </c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40:58" x14ac:dyDescent="0.25">
      <c r="AN109" s="112" t="s">
        <v>1028</v>
      </c>
      <c r="AO109" s="112"/>
      <c r="AP109" s="112"/>
      <c r="AQ109" s="112" t="s">
        <v>3</v>
      </c>
      <c r="AR109" s="112" t="s">
        <v>1023</v>
      </c>
      <c r="AS109" s="112">
        <v>1194000</v>
      </c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40:58" x14ac:dyDescent="0.25">
      <c r="AN110" s="112" t="s">
        <v>1028</v>
      </c>
      <c r="AO110" s="112"/>
      <c r="AP110" s="112"/>
      <c r="AQ110" s="112" t="s">
        <v>3</v>
      </c>
      <c r="AR110" s="112" t="s">
        <v>1023</v>
      </c>
      <c r="AS110" s="112">
        <v>2033916</v>
      </c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 spans="40:58" x14ac:dyDescent="0.25">
      <c r="AN111" s="112" t="s">
        <v>1028</v>
      </c>
      <c r="AO111" s="112"/>
      <c r="AP111" s="112"/>
      <c r="AQ111" s="112" t="s">
        <v>3</v>
      </c>
      <c r="AR111" s="112" t="s">
        <v>1023</v>
      </c>
      <c r="AS111" s="112">
        <v>19081738</v>
      </c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40:58" x14ac:dyDescent="0.25">
      <c r="AN112" s="112" t="s">
        <v>1028</v>
      </c>
      <c r="AO112" s="112"/>
      <c r="AP112" s="112"/>
      <c r="AQ112" s="112" t="s">
        <v>3</v>
      </c>
      <c r="AR112" s="112" t="s">
        <v>1023</v>
      </c>
      <c r="AS112" s="112">
        <v>4868</v>
      </c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 spans="40:58" x14ac:dyDescent="0.25">
      <c r="AN113" s="112" t="s">
        <v>1028</v>
      </c>
      <c r="AO113" s="112"/>
      <c r="AP113" s="112"/>
      <c r="AQ113" s="112" t="s">
        <v>3</v>
      </c>
      <c r="AR113" s="112" t="s">
        <v>1023</v>
      </c>
      <c r="AS113" s="112">
        <v>39303</v>
      </c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40:58" x14ac:dyDescent="0.25">
      <c r="AN114" s="112" t="s">
        <v>1028</v>
      </c>
      <c r="AO114" s="112"/>
      <c r="AP114" s="112"/>
      <c r="AQ114" s="112" t="s">
        <v>3</v>
      </c>
      <c r="AR114" s="112" t="s">
        <v>1023</v>
      </c>
      <c r="AS114" s="112">
        <v>1489893</v>
      </c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 spans="40:58" x14ac:dyDescent="0.25">
      <c r="AN115" s="112" t="s">
        <v>1028</v>
      </c>
      <c r="AO115" s="112"/>
      <c r="AP115" s="112"/>
      <c r="AQ115" s="112" t="s">
        <v>3</v>
      </c>
      <c r="AR115" s="112" t="s">
        <v>1023</v>
      </c>
      <c r="AS115" s="112">
        <v>36760699</v>
      </c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40:58" x14ac:dyDescent="0.25">
      <c r="AN116" s="112" t="s">
        <v>1041</v>
      </c>
      <c r="AO116" s="112"/>
      <c r="AP116" s="112"/>
      <c r="AQ116" s="112" t="s">
        <v>1031</v>
      </c>
      <c r="AR116" s="112" t="s">
        <v>1023</v>
      </c>
      <c r="AS116" s="112">
        <v>56356422</v>
      </c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 spans="40:58" x14ac:dyDescent="0.25">
      <c r="AN117" s="112" t="s">
        <v>1041</v>
      </c>
      <c r="AO117" s="112"/>
      <c r="AP117" s="112"/>
      <c r="AQ117" s="112" t="s">
        <v>1032</v>
      </c>
      <c r="AR117" s="112" t="s">
        <v>1023</v>
      </c>
      <c r="AS117" s="112">
        <v>23485995</v>
      </c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40:58" x14ac:dyDescent="0.25">
      <c r="AN118" s="112" t="s">
        <v>1041</v>
      </c>
      <c r="AO118" s="112"/>
      <c r="AP118" s="112"/>
      <c r="AQ118" s="112" t="s">
        <v>1033</v>
      </c>
      <c r="AR118" s="112" t="s">
        <v>1023</v>
      </c>
      <c r="AS118" s="112">
        <v>15576458</v>
      </c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 spans="40:58" x14ac:dyDescent="0.25">
      <c r="AN119" s="112" t="s">
        <v>1041</v>
      </c>
      <c r="AO119" s="112"/>
      <c r="AP119" s="112"/>
      <c r="AQ119" s="112" t="s">
        <v>1034</v>
      </c>
      <c r="AR119" s="112" t="s">
        <v>1023</v>
      </c>
      <c r="AS119" s="112">
        <v>41310949</v>
      </c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 spans="40:58" x14ac:dyDescent="0.25">
      <c r="AN120" s="112" t="s">
        <v>1041</v>
      </c>
      <c r="AO120" s="112"/>
      <c r="AP120" s="112"/>
      <c r="AQ120" s="112" t="s">
        <v>1035</v>
      </c>
      <c r="AR120" s="112" t="s">
        <v>1023</v>
      </c>
      <c r="AS120" s="112">
        <v>30154928</v>
      </c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 spans="40:58" x14ac:dyDescent="0.25">
      <c r="AN121" s="112" t="s">
        <v>1041</v>
      </c>
      <c r="AO121" s="112"/>
      <c r="AP121" s="112"/>
      <c r="AQ121" s="112" t="s">
        <v>1036</v>
      </c>
      <c r="AR121" s="112" t="s">
        <v>1023</v>
      </c>
      <c r="AS121" s="112">
        <v>35941173</v>
      </c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40:58" x14ac:dyDescent="0.25">
      <c r="AN122" s="112" t="s">
        <v>1041</v>
      </c>
      <c r="AO122" s="112"/>
      <c r="AP122" s="112"/>
      <c r="AQ122" s="112" t="s">
        <v>1037</v>
      </c>
      <c r="AR122" s="112" t="s">
        <v>1023</v>
      </c>
      <c r="AS122" s="112">
        <v>30730769</v>
      </c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 spans="40:58" x14ac:dyDescent="0.25">
      <c r="AN123" s="112" t="s">
        <v>1041</v>
      </c>
      <c r="AO123" s="112"/>
      <c r="AP123" s="112"/>
      <c r="AQ123" s="112" t="s">
        <v>1038</v>
      </c>
      <c r="AR123" s="112" t="s">
        <v>1023</v>
      </c>
      <c r="AS123" s="112">
        <v>34395880</v>
      </c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 spans="40:58" x14ac:dyDescent="0.25">
      <c r="AN124" s="112" t="s">
        <v>1041</v>
      </c>
      <c r="AO124" s="112"/>
      <c r="AP124" s="112"/>
      <c r="AQ124" s="112" t="s">
        <v>1039</v>
      </c>
      <c r="AR124" s="112" t="s">
        <v>1023</v>
      </c>
      <c r="AS124" s="112">
        <v>26881726</v>
      </c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 spans="40:58" x14ac:dyDescent="0.25">
      <c r="AN125" s="112" t="s">
        <v>1041</v>
      </c>
      <c r="AO125" s="112"/>
      <c r="AP125" s="112"/>
      <c r="AQ125" s="112" t="s">
        <v>3</v>
      </c>
      <c r="AR125" s="112" t="s">
        <v>1023</v>
      </c>
      <c r="AS125" s="112">
        <v>294834301</v>
      </c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40:58" x14ac:dyDescent="0.25">
      <c r="AN126" s="112" t="s">
        <v>1024</v>
      </c>
      <c r="AO126" s="112"/>
      <c r="AP126" s="112"/>
      <c r="AQ126" s="112" t="s">
        <v>1031</v>
      </c>
      <c r="AR126" s="112" t="s">
        <v>1023</v>
      </c>
      <c r="AS126" s="112">
        <v>9175479</v>
      </c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 spans="40:58" x14ac:dyDescent="0.25">
      <c r="AN127" s="112" t="s">
        <v>1024</v>
      </c>
      <c r="AO127" s="112"/>
      <c r="AP127" s="112"/>
      <c r="AQ127" s="112" t="s">
        <v>1032</v>
      </c>
      <c r="AR127" s="112" t="s">
        <v>1023</v>
      </c>
      <c r="AS127" s="112">
        <v>1744725</v>
      </c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 spans="40:58" x14ac:dyDescent="0.25">
      <c r="AN128" s="112" t="s">
        <v>1024</v>
      </c>
      <c r="AO128" s="112"/>
      <c r="AP128" s="112"/>
      <c r="AQ128" s="112" t="s">
        <v>1033</v>
      </c>
      <c r="AR128" s="112" t="s">
        <v>1023</v>
      </c>
      <c r="AS128" s="112">
        <v>4661169</v>
      </c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40:58" x14ac:dyDescent="0.25">
      <c r="AN129" s="112" t="s">
        <v>1024</v>
      </c>
      <c r="AO129" s="112"/>
      <c r="AP129" s="112"/>
      <c r="AQ129" s="112" t="s">
        <v>1034</v>
      </c>
      <c r="AR129" s="112" t="s">
        <v>1023</v>
      </c>
      <c r="AS129" s="112">
        <v>17892194</v>
      </c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40:58" x14ac:dyDescent="0.25">
      <c r="AN130" s="112" t="s">
        <v>1024</v>
      </c>
      <c r="AO130" s="112"/>
      <c r="AP130" s="112"/>
      <c r="AQ130" s="112" t="s">
        <v>1035</v>
      </c>
      <c r="AR130" s="112" t="s">
        <v>1023</v>
      </c>
      <c r="AS130" s="112">
        <v>9097909</v>
      </c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40:58" x14ac:dyDescent="0.25">
      <c r="AN131" s="112" t="s">
        <v>1024</v>
      </c>
      <c r="AO131" s="112"/>
      <c r="AP131" s="112"/>
      <c r="AQ131" s="112" t="s">
        <v>1036</v>
      </c>
      <c r="AR131" s="112" t="s">
        <v>1023</v>
      </c>
      <c r="AS131" s="112">
        <v>7419599</v>
      </c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40:58" x14ac:dyDescent="0.25">
      <c r="AN132" s="112" t="s">
        <v>1024</v>
      </c>
      <c r="AO132" s="112"/>
      <c r="AP132" s="112"/>
      <c r="AQ132" s="112" t="s">
        <v>1037</v>
      </c>
      <c r="AR132" s="112" t="s">
        <v>1023</v>
      </c>
      <c r="AS132" s="112">
        <v>3790882</v>
      </c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40:58" x14ac:dyDescent="0.25">
      <c r="AN133" s="112" t="s">
        <v>1024</v>
      </c>
      <c r="AO133" s="112"/>
      <c r="AP133" s="112"/>
      <c r="AQ133" s="112" t="s">
        <v>1038</v>
      </c>
      <c r="AR133" s="112" t="s">
        <v>1023</v>
      </c>
      <c r="AS133" s="112">
        <v>10794723</v>
      </c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40:58" x14ac:dyDescent="0.25">
      <c r="AN134" s="112" t="s">
        <v>1024</v>
      </c>
      <c r="AO134" s="112"/>
      <c r="AP134" s="112"/>
      <c r="AQ134" s="112" t="s">
        <v>1039</v>
      </c>
      <c r="AR134" s="112" t="s">
        <v>1023</v>
      </c>
      <c r="AS134" s="112">
        <v>4452743</v>
      </c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40:58" x14ac:dyDescent="0.25">
      <c r="AN135" s="112" t="s">
        <v>1024</v>
      </c>
      <c r="AO135" s="112"/>
      <c r="AP135" s="112"/>
      <c r="AQ135" s="112" t="s">
        <v>3</v>
      </c>
      <c r="AR135" s="112" t="s">
        <v>1023</v>
      </c>
      <c r="AS135" s="112">
        <v>69029423</v>
      </c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40:58" x14ac:dyDescent="0.25">
      <c r="AN136" s="112" t="s">
        <v>1025</v>
      </c>
      <c r="AO136" s="112"/>
      <c r="AP136" s="112"/>
      <c r="AQ136" s="112" t="s">
        <v>1031</v>
      </c>
      <c r="AR136" s="112" t="s">
        <v>1023</v>
      </c>
      <c r="AS136" s="112">
        <v>26284389</v>
      </c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40:58" x14ac:dyDescent="0.25">
      <c r="AN137" s="112" t="s">
        <v>1025</v>
      </c>
      <c r="AO137" s="112"/>
      <c r="AP137" s="112"/>
      <c r="AQ137" s="112" t="s">
        <v>1032</v>
      </c>
      <c r="AR137" s="112" t="s">
        <v>1023</v>
      </c>
      <c r="AS137" s="112">
        <v>6712227</v>
      </c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40:58" x14ac:dyDescent="0.25">
      <c r="AN138" s="112" t="s">
        <v>1025</v>
      </c>
      <c r="AO138" s="112"/>
      <c r="AP138" s="112"/>
      <c r="AQ138" s="112" t="s">
        <v>1033</v>
      </c>
      <c r="AR138" s="112" t="s">
        <v>1023</v>
      </c>
      <c r="AS138" s="112">
        <v>4892900</v>
      </c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40:58" x14ac:dyDescent="0.25">
      <c r="AN139" s="112" t="s">
        <v>1025</v>
      </c>
      <c r="AO139" s="112"/>
      <c r="AP139" s="112"/>
      <c r="AQ139" s="112" t="s">
        <v>1034</v>
      </c>
      <c r="AR139" s="112" t="s">
        <v>1023</v>
      </c>
      <c r="AS139" s="112">
        <v>2423161</v>
      </c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40:58" x14ac:dyDescent="0.25">
      <c r="AN140" s="112" t="s">
        <v>1025</v>
      </c>
      <c r="AO140" s="112"/>
      <c r="AP140" s="112"/>
      <c r="AQ140" s="112" t="s">
        <v>1035</v>
      </c>
      <c r="AR140" s="112" t="s">
        <v>1023</v>
      </c>
      <c r="AS140" s="112">
        <v>2598547</v>
      </c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40:58" x14ac:dyDescent="0.25">
      <c r="AN141" s="112" t="s">
        <v>1025</v>
      </c>
      <c r="AO141" s="112"/>
      <c r="AP141" s="112"/>
      <c r="AQ141" s="112" t="s">
        <v>1036</v>
      </c>
      <c r="AR141" s="112" t="s">
        <v>1023</v>
      </c>
      <c r="AS141" s="112">
        <v>2514860</v>
      </c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40:58" x14ac:dyDescent="0.25">
      <c r="AN142" s="112" t="s">
        <v>1025</v>
      </c>
      <c r="AO142" s="112"/>
      <c r="AP142" s="112"/>
      <c r="AQ142" s="112" t="s">
        <v>1037</v>
      </c>
      <c r="AR142" s="112" t="s">
        <v>1023</v>
      </c>
      <c r="AS142" s="112">
        <v>3684161</v>
      </c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40:58" x14ac:dyDescent="0.25">
      <c r="AN143" s="112" t="s">
        <v>1025</v>
      </c>
      <c r="AO143" s="112"/>
      <c r="AP143" s="112"/>
      <c r="AQ143" s="112" t="s">
        <v>1038</v>
      </c>
      <c r="AR143" s="112" t="s">
        <v>1023</v>
      </c>
      <c r="AS143" s="112">
        <v>5158220</v>
      </c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40:58" x14ac:dyDescent="0.25">
      <c r="AN144" s="112" t="s">
        <v>1025</v>
      </c>
      <c r="AO144" s="112"/>
      <c r="AP144" s="112"/>
      <c r="AQ144" s="112" t="s">
        <v>1039</v>
      </c>
      <c r="AR144" s="112" t="s">
        <v>1023</v>
      </c>
      <c r="AS144" s="112">
        <v>16265755</v>
      </c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40:58" x14ac:dyDescent="0.25">
      <c r="AN145" s="112" t="s">
        <v>1025</v>
      </c>
      <c r="AO145" s="112"/>
      <c r="AP145" s="112"/>
      <c r="AQ145" s="112" t="s">
        <v>3</v>
      </c>
      <c r="AR145" s="112" t="s">
        <v>1023</v>
      </c>
      <c r="AS145" s="112">
        <v>70534221</v>
      </c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40:58" x14ac:dyDescent="0.25">
      <c r="AN146" s="112" t="s">
        <v>1026</v>
      </c>
      <c r="AO146" s="112"/>
      <c r="AP146" s="112"/>
      <c r="AQ146" s="112" t="s">
        <v>1031</v>
      </c>
      <c r="AR146" s="112" t="s">
        <v>1023</v>
      </c>
      <c r="AS146" s="112">
        <v>20846829</v>
      </c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40:58" x14ac:dyDescent="0.25">
      <c r="AN147" s="112" t="s">
        <v>1026</v>
      </c>
      <c r="AO147" s="112"/>
      <c r="AP147" s="112"/>
      <c r="AQ147" s="112" t="s">
        <v>1032</v>
      </c>
      <c r="AR147" s="112" t="s">
        <v>1023</v>
      </c>
      <c r="AS147" s="112">
        <v>15010844</v>
      </c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40:58" x14ac:dyDescent="0.25">
      <c r="AN148" s="112" t="s">
        <v>1026</v>
      </c>
      <c r="AO148" s="112"/>
      <c r="AP148" s="112"/>
      <c r="AQ148" s="112" t="s">
        <v>1033</v>
      </c>
      <c r="AR148" s="112" t="s">
        <v>1023</v>
      </c>
      <c r="AS148" s="112">
        <v>6022325</v>
      </c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40:58" x14ac:dyDescent="0.25">
      <c r="AN149" s="112" t="s">
        <v>1026</v>
      </c>
      <c r="AO149" s="112"/>
      <c r="AP149" s="112"/>
      <c r="AQ149" s="112" t="s">
        <v>1034</v>
      </c>
      <c r="AR149" s="112" t="s">
        <v>1023</v>
      </c>
      <c r="AS149" s="112">
        <v>20990614</v>
      </c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40:58" x14ac:dyDescent="0.25">
      <c r="AN150" s="112" t="s">
        <v>1026</v>
      </c>
      <c r="AO150" s="112"/>
      <c r="AP150" s="112"/>
      <c r="AQ150" s="112" t="s">
        <v>1035</v>
      </c>
      <c r="AR150" s="112" t="s">
        <v>1023</v>
      </c>
      <c r="AS150" s="112">
        <v>17707090</v>
      </c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40:58" x14ac:dyDescent="0.25">
      <c r="AN151" s="112" t="s">
        <v>1026</v>
      </c>
      <c r="AO151" s="112"/>
      <c r="AP151" s="112"/>
      <c r="AQ151" s="112" t="s">
        <v>1036</v>
      </c>
      <c r="AR151" s="112" t="s">
        <v>1023</v>
      </c>
      <c r="AS151" s="112">
        <v>26000610</v>
      </c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40:58" x14ac:dyDescent="0.25">
      <c r="AN152" s="112" t="s">
        <v>1026</v>
      </c>
      <c r="AO152" s="112"/>
      <c r="AP152" s="112"/>
      <c r="AQ152" s="112" t="s">
        <v>1037</v>
      </c>
      <c r="AR152" s="112" t="s">
        <v>1023</v>
      </c>
      <c r="AS152" s="112">
        <v>23255557</v>
      </c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40:58" x14ac:dyDescent="0.25">
      <c r="AN153" s="112" t="s">
        <v>1026</v>
      </c>
      <c r="AO153" s="112"/>
      <c r="AP153" s="112"/>
      <c r="AQ153" s="112" t="s">
        <v>1038</v>
      </c>
      <c r="AR153" s="112" t="s">
        <v>1023</v>
      </c>
      <c r="AS153" s="112">
        <v>17779529</v>
      </c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40:58" x14ac:dyDescent="0.25">
      <c r="AN154" s="112" t="s">
        <v>1026</v>
      </c>
      <c r="AO154" s="112"/>
      <c r="AP154" s="112"/>
      <c r="AQ154" s="112" t="s">
        <v>1039</v>
      </c>
      <c r="AR154" s="112" t="s">
        <v>1023</v>
      </c>
      <c r="AS154" s="112">
        <v>6150258</v>
      </c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40:58" x14ac:dyDescent="0.25">
      <c r="AN155" s="112" t="s">
        <v>1026</v>
      </c>
      <c r="AO155" s="112"/>
      <c r="AP155" s="112"/>
      <c r="AQ155" s="112" t="s">
        <v>3</v>
      </c>
      <c r="AR155" s="112" t="s">
        <v>1023</v>
      </c>
      <c r="AS155" s="112">
        <v>153763655</v>
      </c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40:58" x14ac:dyDescent="0.25">
      <c r="AN156" s="112" t="s">
        <v>1027</v>
      </c>
      <c r="AO156" s="112"/>
      <c r="AP156" s="112"/>
      <c r="AQ156" s="112" t="s">
        <v>1031</v>
      </c>
      <c r="AR156" s="112" t="s">
        <v>1023</v>
      </c>
      <c r="AS156" s="112">
        <v>49726</v>
      </c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40:58" x14ac:dyDescent="0.25">
      <c r="AN157" s="112" t="s">
        <v>1027</v>
      </c>
      <c r="AO157" s="112"/>
      <c r="AP157" s="112"/>
      <c r="AQ157" s="112" t="s">
        <v>1032</v>
      </c>
      <c r="AR157" s="112" t="s">
        <v>1023</v>
      </c>
      <c r="AS157" s="112">
        <v>18199</v>
      </c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40:58" x14ac:dyDescent="0.25">
      <c r="AN158" s="112" t="s">
        <v>1027</v>
      </c>
      <c r="AO158" s="112"/>
      <c r="AP158" s="112"/>
      <c r="AQ158" s="112" t="s">
        <v>1033</v>
      </c>
      <c r="AR158" s="112" t="s">
        <v>1023</v>
      </c>
      <c r="AS158" s="112">
        <v>64</v>
      </c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 spans="40:58" x14ac:dyDescent="0.25">
      <c r="AN159" s="112" t="s">
        <v>1027</v>
      </c>
      <c r="AO159" s="112"/>
      <c r="AP159" s="112"/>
      <c r="AQ159" s="112" t="s">
        <v>1034</v>
      </c>
      <c r="AR159" s="112" t="s">
        <v>1023</v>
      </c>
      <c r="AS159" s="112">
        <v>4980</v>
      </c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 spans="40:58" x14ac:dyDescent="0.25">
      <c r="AN160" s="112" t="s">
        <v>1027</v>
      </c>
      <c r="AO160" s="112"/>
      <c r="AP160" s="112"/>
      <c r="AQ160" s="112" t="s">
        <v>1035</v>
      </c>
      <c r="AR160" s="112" t="s">
        <v>1023</v>
      </c>
      <c r="AS160" s="112">
        <v>751382</v>
      </c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 spans="40:58" x14ac:dyDescent="0.25">
      <c r="AN161" s="112" t="s">
        <v>1027</v>
      </c>
      <c r="AO161" s="112"/>
      <c r="AP161" s="112"/>
      <c r="AQ161" s="112" t="s">
        <v>1036</v>
      </c>
      <c r="AR161" s="112" t="s">
        <v>1023</v>
      </c>
      <c r="AS161" s="112">
        <v>6105</v>
      </c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 spans="40:58" x14ac:dyDescent="0.25">
      <c r="AN162" s="112" t="s">
        <v>1027</v>
      </c>
      <c r="AO162" s="112"/>
      <c r="AP162" s="112"/>
      <c r="AQ162" s="112" t="s">
        <v>1037</v>
      </c>
      <c r="AR162" s="112" t="s">
        <v>1023</v>
      </c>
      <c r="AS162" s="112">
        <v>169</v>
      </c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40:58" x14ac:dyDescent="0.25">
      <c r="AN163" s="112" t="s">
        <v>1027</v>
      </c>
      <c r="AO163" s="112"/>
      <c r="AP163" s="112"/>
      <c r="AQ163" s="112" t="s">
        <v>1038</v>
      </c>
      <c r="AR163" s="112" t="s">
        <v>1023</v>
      </c>
      <c r="AS163" s="112">
        <v>663408</v>
      </c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40:58" x14ac:dyDescent="0.25">
      <c r="AN164" s="112" t="s">
        <v>1027</v>
      </c>
      <c r="AO164" s="112"/>
      <c r="AP164" s="112"/>
      <c r="AQ164" s="112" t="s">
        <v>1039</v>
      </c>
      <c r="AR164" s="112" t="s">
        <v>1023</v>
      </c>
      <c r="AS164" s="112">
        <v>12970</v>
      </c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 spans="40:58" x14ac:dyDescent="0.25">
      <c r="AN165" s="112" t="s">
        <v>1027</v>
      </c>
      <c r="AO165" s="112"/>
      <c r="AP165" s="112"/>
      <c r="AQ165" s="112" t="s">
        <v>3</v>
      </c>
      <c r="AR165" s="112" t="s">
        <v>1023</v>
      </c>
      <c r="AS165" s="112">
        <v>1507002</v>
      </c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 spans="40:58" x14ac:dyDescent="0.25">
      <c r="AN166" s="112" t="s">
        <v>1041</v>
      </c>
      <c r="AO166" s="112"/>
      <c r="AP166" s="112"/>
      <c r="AQ166" s="112" t="s">
        <v>1031</v>
      </c>
      <c r="AR166" s="112" t="s">
        <v>1023</v>
      </c>
      <c r="AS166" s="112">
        <v>49726</v>
      </c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40:58" x14ac:dyDescent="0.25">
      <c r="AN167" s="112" t="s">
        <v>1041</v>
      </c>
      <c r="AO167" s="112"/>
      <c r="AP167" s="112"/>
      <c r="AQ167" s="112" t="s">
        <v>1032</v>
      </c>
      <c r="AR167" s="112" t="s">
        <v>1023</v>
      </c>
      <c r="AS167" s="112">
        <v>18199</v>
      </c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40:58" x14ac:dyDescent="0.25">
      <c r="AN168" s="112" t="s">
        <v>1041</v>
      </c>
      <c r="AO168" s="112"/>
      <c r="AP168" s="112"/>
      <c r="AQ168" s="112" t="s">
        <v>1033</v>
      </c>
      <c r="AR168" s="112" t="s">
        <v>1023</v>
      </c>
      <c r="AS168" s="112">
        <v>64</v>
      </c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 spans="40:58" x14ac:dyDescent="0.25">
      <c r="AN169" s="112" t="s">
        <v>1041</v>
      </c>
      <c r="AO169" s="112"/>
      <c r="AP169" s="112"/>
      <c r="AQ169" s="112" t="s">
        <v>1034</v>
      </c>
      <c r="AR169" s="112" t="s">
        <v>1023</v>
      </c>
      <c r="AS169" s="112">
        <v>4980</v>
      </c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40:58" x14ac:dyDescent="0.25">
      <c r="AN170" s="112" t="s">
        <v>1041</v>
      </c>
      <c r="AO170" s="112"/>
      <c r="AP170" s="112"/>
      <c r="AQ170" s="112" t="s">
        <v>1035</v>
      </c>
      <c r="AR170" s="112" t="s">
        <v>1023</v>
      </c>
      <c r="AS170" s="112">
        <v>751382</v>
      </c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40:58" x14ac:dyDescent="0.25">
      <c r="AN171" s="112" t="s">
        <v>1041</v>
      </c>
      <c r="AO171" s="112"/>
      <c r="AP171" s="112"/>
      <c r="AQ171" s="112" t="s">
        <v>1036</v>
      </c>
      <c r="AR171" s="112" t="s">
        <v>1023</v>
      </c>
      <c r="AS171" s="112">
        <v>6105</v>
      </c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40:58" x14ac:dyDescent="0.25">
      <c r="AN172" s="112" t="s">
        <v>1041</v>
      </c>
      <c r="AO172" s="112"/>
      <c r="AP172" s="112"/>
      <c r="AQ172" s="112" t="s">
        <v>1037</v>
      </c>
      <c r="AR172" s="112" t="s">
        <v>1023</v>
      </c>
      <c r="AS172" s="112">
        <v>169</v>
      </c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 spans="40:58" x14ac:dyDescent="0.25">
      <c r="AN173" s="112" t="s">
        <v>1041</v>
      </c>
      <c r="AO173" s="112"/>
      <c r="AP173" s="112"/>
      <c r="AQ173" s="112" t="s">
        <v>1038</v>
      </c>
      <c r="AR173" s="112" t="s">
        <v>1023</v>
      </c>
      <c r="AS173" s="112">
        <v>663408</v>
      </c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40:58" x14ac:dyDescent="0.25">
      <c r="AN174" s="112" t="s">
        <v>1041</v>
      </c>
      <c r="AO174" s="112"/>
      <c r="AP174" s="112"/>
      <c r="AQ174" s="112" t="s">
        <v>1039</v>
      </c>
      <c r="AR174" s="112" t="s">
        <v>1023</v>
      </c>
      <c r="AS174" s="112">
        <v>12970</v>
      </c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40:58" x14ac:dyDescent="0.25">
      <c r="AN175" s="112" t="s">
        <v>1041</v>
      </c>
      <c r="AO175" s="112"/>
      <c r="AP175" s="112"/>
      <c r="AQ175" s="112" t="s">
        <v>3</v>
      </c>
      <c r="AR175" s="112" t="s">
        <v>1023</v>
      </c>
      <c r="AS175" s="112">
        <v>1507002</v>
      </c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 spans="40:58" x14ac:dyDescent="0.25">
      <c r="AN176" s="112" t="s">
        <v>1042</v>
      </c>
      <c r="AO176" s="112"/>
      <c r="AP176" s="112"/>
      <c r="AQ176" s="112" t="s">
        <v>1031</v>
      </c>
      <c r="AR176" s="112" t="s">
        <v>1023</v>
      </c>
      <c r="AS176" s="112">
        <v>681</v>
      </c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 spans="40:58" x14ac:dyDescent="0.25">
      <c r="AN177" s="112" t="s">
        <v>1042</v>
      </c>
      <c r="AO177" s="112"/>
      <c r="AP177" s="112"/>
      <c r="AQ177" s="112" t="s">
        <v>1032</v>
      </c>
      <c r="AR177" s="112" t="s">
        <v>1023</v>
      </c>
      <c r="AS177" s="112">
        <v>271</v>
      </c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40:58" x14ac:dyDescent="0.25">
      <c r="AN178" s="112" t="s">
        <v>1042</v>
      </c>
      <c r="AO178" s="112"/>
      <c r="AP178" s="112"/>
      <c r="AQ178" s="112" t="s">
        <v>1033</v>
      </c>
      <c r="AR178" s="112" t="s">
        <v>1023</v>
      </c>
      <c r="AS178" s="112">
        <v>64</v>
      </c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40:58" x14ac:dyDescent="0.25">
      <c r="AN179" s="112" t="s">
        <v>1042</v>
      </c>
      <c r="AO179" s="112"/>
      <c r="AP179" s="112"/>
      <c r="AQ179" s="112" t="s">
        <v>1034</v>
      </c>
      <c r="AR179" s="112" t="s">
        <v>1023</v>
      </c>
      <c r="AS179" s="112">
        <v>722</v>
      </c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40:58" x14ac:dyDescent="0.25">
      <c r="AN180" s="112" t="s">
        <v>1042</v>
      </c>
      <c r="AO180" s="112"/>
      <c r="AP180" s="112"/>
      <c r="AQ180" s="112" t="s">
        <v>1035</v>
      </c>
      <c r="AR180" s="112" t="s">
        <v>1023</v>
      </c>
      <c r="AS180" s="112">
        <v>50247</v>
      </c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40:58" x14ac:dyDescent="0.25">
      <c r="AN181" s="112" t="s">
        <v>1042</v>
      </c>
      <c r="AO181" s="112"/>
      <c r="AP181" s="112"/>
      <c r="AQ181" s="112" t="s">
        <v>1036</v>
      </c>
      <c r="AR181" s="112" t="s">
        <v>1023</v>
      </c>
      <c r="AS181" s="112">
        <v>710</v>
      </c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40:58" x14ac:dyDescent="0.25">
      <c r="AN182" s="112" t="s">
        <v>1042</v>
      </c>
      <c r="AO182" s="112"/>
      <c r="AP182" s="112"/>
      <c r="AQ182" s="112" t="s">
        <v>1038</v>
      </c>
      <c r="AR182" s="112" t="s">
        <v>1023</v>
      </c>
      <c r="AS182" s="112">
        <v>2275</v>
      </c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40:58" x14ac:dyDescent="0.25">
      <c r="AN183" s="112" t="s">
        <v>1042</v>
      </c>
      <c r="AO183" s="112"/>
      <c r="AP183" s="112"/>
      <c r="AQ183" s="112" t="s">
        <v>1039</v>
      </c>
      <c r="AR183" s="112" t="s">
        <v>1023</v>
      </c>
      <c r="AS183" s="112">
        <v>13</v>
      </c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40:58" x14ac:dyDescent="0.25">
      <c r="AN184" s="112" t="s">
        <v>1042</v>
      </c>
      <c r="AO184" s="112"/>
      <c r="AP184" s="112"/>
      <c r="AQ184" s="112" t="s">
        <v>3</v>
      </c>
      <c r="AR184" s="112" t="s">
        <v>1023</v>
      </c>
      <c r="AS184" s="112">
        <v>54982</v>
      </c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40:58" x14ac:dyDescent="0.25">
      <c r="AN185" s="112" t="s">
        <v>1043</v>
      </c>
      <c r="AO185" s="112"/>
      <c r="AP185" s="112"/>
      <c r="AQ185" s="112" t="s">
        <v>1031</v>
      </c>
      <c r="AR185" s="112" t="s">
        <v>1023</v>
      </c>
      <c r="AS185" s="112">
        <v>49045</v>
      </c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40:58" x14ac:dyDescent="0.25">
      <c r="AN186" s="112" t="s">
        <v>1043</v>
      </c>
      <c r="AO186" s="112"/>
      <c r="AP186" s="112"/>
      <c r="AQ186" s="112" t="s">
        <v>1032</v>
      </c>
      <c r="AR186" s="112" t="s">
        <v>1023</v>
      </c>
      <c r="AS186" s="112">
        <v>17928</v>
      </c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40:58" x14ac:dyDescent="0.25">
      <c r="AN187" s="112" t="s">
        <v>1043</v>
      </c>
      <c r="AO187" s="112"/>
      <c r="AP187" s="112"/>
      <c r="AQ187" s="112" t="s">
        <v>1033</v>
      </c>
      <c r="AR187" s="112" t="s">
        <v>1023</v>
      </c>
      <c r="AS187" s="112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40:58" x14ac:dyDescent="0.25">
      <c r="AN188" s="112" t="s">
        <v>1043</v>
      </c>
      <c r="AO188" s="112"/>
      <c r="AP188" s="112"/>
      <c r="AQ188" s="112" t="s">
        <v>1034</v>
      </c>
      <c r="AR188" s="112" t="s">
        <v>1023</v>
      </c>
      <c r="AS188" s="112">
        <v>4258</v>
      </c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40:58" x14ac:dyDescent="0.25">
      <c r="AN189" s="112" t="s">
        <v>1043</v>
      </c>
      <c r="AO189" s="112"/>
      <c r="AP189" s="112"/>
      <c r="AQ189" s="112" t="s">
        <v>1035</v>
      </c>
      <c r="AR189" s="112" t="s">
        <v>1023</v>
      </c>
      <c r="AS189" s="112">
        <v>701135</v>
      </c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40:58" x14ac:dyDescent="0.25">
      <c r="AN190" s="112" t="s">
        <v>1043</v>
      </c>
      <c r="AO190" s="112"/>
      <c r="AP190" s="112"/>
      <c r="AQ190" s="112" t="s">
        <v>1036</v>
      </c>
      <c r="AR190" s="112" t="s">
        <v>1023</v>
      </c>
      <c r="AS190" s="112">
        <v>5395</v>
      </c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40:58" x14ac:dyDescent="0.25">
      <c r="AN191" s="112" t="s">
        <v>1043</v>
      </c>
      <c r="AO191" s="112"/>
      <c r="AP191" s="112"/>
      <c r="AQ191" s="112" t="s">
        <v>1037</v>
      </c>
      <c r="AR191" s="112" t="s">
        <v>1023</v>
      </c>
      <c r="AS191" s="112">
        <v>169</v>
      </c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40:58" x14ac:dyDescent="0.25">
      <c r="AN192" s="112" t="s">
        <v>1043</v>
      </c>
      <c r="AO192" s="112"/>
      <c r="AP192" s="112"/>
      <c r="AQ192" s="112" t="s">
        <v>1038</v>
      </c>
      <c r="AR192" s="112" t="s">
        <v>1023</v>
      </c>
      <c r="AS192" s="112">
        <v>661133</v>
      </c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40:58" x14ac:dyDescent="0.25">
      <c r="AN193" s="112" t="s">
        <v>1043</v>
      </c>
      <c r="AO193" s="112"/>
      <c r="AP193" s="112"/>
      <c r="AQ193" s="112" t="s">
        <v>1039</v>
      </c>
      <c r="AR193" s="112" t="s">
        <v>1023</v>
      </c>
      <c r="AS193" s="112">
        <v>12958</v>
      </c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40:58" x14ac:dyDescent="0.25">
      <c r="AN194" s="112" t="s">
        <v>1043</v>
      </c>
      <c r="AO194" s="112"/>
      <c r="AP194" s="112"/>
      <c r="AQ194" s="112" t="s">
        <v>3</v>
      </c>
      <c r="AR194" s="112" t="s">
        <v>1023</v>
      </c>
      <c r="AS194" s="112">
        <v>1452021</v>
      </c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 spans="40:58" x14ac:dyDescent="0.25">
      <c r="AN195" s="112" t="s">
        <v>1044</v>
      </c>
      <c r="AO195" s="112" t="s">
        <v>1041</v>
      </c>
      <c r="AP195" s="112"/>
      <c r="AQ195" s="112" t="s">
        <v>1031</v>
      </c>
      <c r="AR195" s="112" t="s">
        <v>1023</v>
      </c>
      <c r="AS195" s="112">
        <v>2041609</v>
      </c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 spans="40:58" x14ac:dyDescent="0.25">
      <c r="AN196" s="112" t="s">
        <v>1044</v>
      </c>
      <c r="AO196" s="112" t="s">
        <v>1041</v>
      </c>
      <c r="AP196" s="112"/>
      <c r="AQ196" s="112" t="s">
        <v>1032</v>
      </c>
      <c r="AR196" s="112" t="s">
        <v>1023</v>
      </c>
      <c r="AS196" s="112">
        <v>526250</v>
      </c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 spans="40:58" x14ac:dyDescent="0.25">
      <c r="AN197" s="112" t="s">
        <v>1044</v>
      </c>
      <c r="AO197" s="112" t="s">
        <v>1041</v>
      </c>
      <c r="AP197" s="112"/>
      <c r="AQ197" s="112" t="s">
        <v>1033</v>
      </c>
      <c r="AR197" s="112" t="s">
        <v>1023</v>
      </c>
      <c r="AS197" s="112">
        <v>620910</v>
      </c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 spans="40:58" x14ac:dyDescent="0.25">
      <c r="AN198" s="112" t="s">
        <v>1044</v>
      </c>
      <c r="AO198" s="112" t="s">
        <v>1041</v>
      </c>
      <c r="AP198" s="112"/>
      <c r="AQ198" s="112" t="s">
        <v>1034</v>
      </c>
      <c r="AR198" s="112" t="s">
        <v>1023</v>
      </c>
      <c r="AS198" s="112">
        <v>703634</v>
      </c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40:58" x14ac:dyDescent="0.25">
      <c r="AN199" s="112" t="s">
        <v>1044</v>
      </c>
      <c r="AO199" s="112" t="s">
        <v>1041</v>
      </c>
      <c r="AP199" s="112"/>
      <c r="AQ199" s="112" t="s">
        <v>1035</v>
      </c>
      <c r="AR199" s="112" t="s">
        <v>1023</v>
      </c>
      <c r="AS199" s="112">
        <v>825272</v>
      </c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40:58" x14ac:dyDescent="0.25">
      <c r="AN200" s="112" t="s">
        <v>1044</v>
      </c>
      <c r="AO200" s="112" t="s">
        <v>1041</v>
      </c>
      <c r="AP200" s="112"/>
      <c r="AQ200" s="112" t="s">
        <v>1036</v>
      </c>
      <c r="AR200" s="112" t="s">
        <v>1023</v>
      </c>
      <c r="AS200" s="112">
        <v>634084</v>
      </c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40:58" x14ac:dyDescent="0.25">
      <c r="AN201" s="112" t="s">
        <v>1044</v>
      </c>
      <c r="AO201" s="112" t="s">
        <v>1041</v>
      </c>
      <c r="AP201" s="112"/>
      <c r="AQ201" s="112" t="s">
        <v>1037</v>
      </c>
      <c r="AR201" s="112" t="s">
        <v>1023</v>
      </c>
      <c r="AS201" s="112">
        <v>371295</v>
      </c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40:58" x14ac:dyDescent="0.25">
      <c r="AN202" s="112" t="s">
        <v>1044</v>
      </c>
      <c r="AO202" s="112" t="s">
        <v>1041</v>
      </c>
      <c r="AP202" s="112"/>
      <c r="AQ202" s="112" t="s">
        <v>1038</v>
      </c>
      <c r="AR202" s="112" t="s">
        <v>1023</v>
      </c>
      <c r="AS202" s="112">
        <v>748029</v>
      </c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40:58" x14ac:dyDescent="0.25">
      <c r="AN203" s="112" t="s">
        <v>1044</v>
      </c>
      <c r="AO203" s="112" t="s">
        <v>1041</v>
      </c>
      <c r="AP203" s="112"/>
      <c r="AQ203" s="112" t="s">
        <v>1039</v>
      </c>
      <c r="AR203" s="112" t="s">
        <v>1023</v>
      </c>
      <c r="AS203" s="112">
        <v>939972</v>
      </c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40:58" x14ac:dyDescent="0.25">
      <c r="AN204" s="112" t="s">
        <v>1044</v>
      </c>
      <c r="AO204" s="112" t="s">
        <v>1041</v>
      </c>
      <c r="AP204" s="112"/>
      <c r="AQ204" s="112" t="s">
        <v>3</v>
      </c>
      <c r="AR204" s="112" t="s">
        <v>1023</v>
      </c>
      <c r="AS204" s="112">
        <v>7411057</v>
      </c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 spans="40:58" x14ac:dyDescent="0.25">
      <c r="AN205" s="112" t="s">
        <v>1044</v>
      </c>
      <c r="AO205" s="112" t="s">
        <v>1045</v>
      </c>
      <c r="AP205" s="112"/>
      <c r="AQ205" s="112" t="s">
        <v>1031</v>
      </c>
      <c r="AR205" s="112" t="s">
        <v>1023</v>
      </c>
      <c r="AS205" s="112">
        <v>1546286</v>
      </c>
      <c r="AU205"/>
      <c r="AV205"/>
      <c r="AW205"/>
      <c r="AX205"/>
      <c r="AY205"/>
      <c r="AZ205"/>
      <c r="BA205"/>
      <c r="BB205"/>
      <c r="BC205"/>
      <c r="BD205"/>
      <c r="BE205"/>
      <c r="BF205"/>
    </row>
    <row r="206" spans="40:58" x14ac:dyDescent="0.25">
      <c r="AN206" s="112" t="s">
        <v>1044</v>
      </c>
      <c r="AO206" s="112" t="s">
        <v>1045</v>
      </c>
      <c r="AP206" s="112"/>
      <c r="AQ206" s="112" t="s">
        <v>1032</v>
      </c>
      <c r="AR206" s="112" t="s">
        <v>1023</v>
      </c>
      <c r="AS206" s="112">
        <v>276112</v>
      </c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40:58" x14ac:dyDescent="0.25">
      <c r="AN207" s="112" t="s">
        <v>1044</v>
      </c>
      <c r="AO207" s="112" t="s">
        <v>1045</v>
      </c>
      <c r="AP207" s="112"/>
      <c r="AQ207" s="112" t="s">
        <v>1033</v>
      </c>
      <c r="AR207" s="112" t="s">
        <v>1023</v>
      </c>
      <c r="AS207" s="112">
        <v>293667</v>
      </c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40:58" x14ac:dyDescent="0.25">
      <c r="AN208" s="112" t="s">
        <v>1044</v>
      </c>
      <c r="AO208" s="112" t="s">
        <v>1045</v>
      </c>
      <c r="AP208" s="112"/>
      <c r="AQ208" s="112" t="s">
        <v>1034</v>
      </c>
      <c r="AR208" s="112" t="s">
        <v>1023</v>
      </c>
      <c r="AS208" s="112">
        <v>533988</v>
      </c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 spans="40:58" x14ac:dyDescent="0.25">
      <c r="AN209" s="112" t="s">
        <v>1044</v>
      </c>
      <c r="AO209" s="112" t="s">
        <v>1045</v>
      </c>
      <c r="AP209" s="112"/>
      <c r="AQ209" s="112" t="s">
        <v>1035</v>
      </c>
      <c r="AR209" s="112" t="s">
        <v>1023</v>
      </c>
      <c r="AS209" s="112">
        <v>487824</v>
      </c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 spans="40:58" x14ac:dyDescent="0.25">
      <c r="AN210" s="112" t="s">
        <v>1044</v>
      </c>
      <c r="AO210" s="112" t="s">
        <v>1045</v>
      </c>
      <c r="AP210" s="112"/>
      <c r="AQ210" s="112" t="s">
        <v>1036</v>
      </c>
      <c r="AR210" s="112" t="s">
        <v>1023</v>
      </c>
      <c r="AS210" s="112">
        <v>538170</v>
      </c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40:58" x14ac:dyDescent="0.25">
      <c r="AN211" s="112" t="s">
        <v>1044</v>
      </c>
      <c r="AO211" s="112" t="s">
        <v>1045</v>
      </c>
      <c r="AP211" s="112"/>
      <c r="AQ211" s="112" t="s">
        <v>1037</v>
      </c>
      <c r="AR211" s="112" t="s">
        <v>1023</v>
      </c>
      <c r="AS211" s="112">
        <v>350150</v>
      </c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40:58" x14ac:dyDescent="0.25">
      <c r="AN212" s="112" t="s">
        <v>1044</v>
      </c>
      <c r="AO212" s="112" t="s">
        <v>1045</v>
      </c>
      <c r="AP212" s="112"/>
      <c r="AQ212" s="112" t="s">
        <v>1038</v>
      </c>
      <c r="AR212" s="112" t="s">
        <v>1023</v>
      </c>
      <c r="AS212" s="112">
        <v>415148</v>
      </c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40:58" x14ac:dyDescent="0.25">
      <c r="AN213" s="112" t="s">
        <v>1044</v>
      </c>
      <c r="AO213" s="112" t="s">
        <v>1045</v>
      </c>
      <c r="AP213" s="112"/>
      <c r="AQ213" s="112" t="s">
        <v>1039</v>
      </c>
      <c r="AR213" s="112" t="s">
        <v>1023</v>
      </c>
      <c r="AS213" s="112">
        <v>814213</v>
      </c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 spans="40:58" x14ac:dyDescent="0.25">
      <c r="AN214" s="112" t="s">
        <v>1044</v>
      </c>
      <c r="AO214" s="112" t="s">
        <v>1045</v>
      </c>
      <c r="AP214" s="112"/>
      <c r="AQ214" s="112" t="s">
        <v>3</v>
      </c>
      <c r="AR214" s="112" t="s">
        <v>1023</v>
      </c>
      <c r="AS214" s="112">
        <v>5255559</v>
      </c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40:58" x14ac:dyDescent="0.25">
      <c r="AN215" s="112" t="s">
        <v>1044</v>
      </c>
      <c r="AO215" s="112" t="s">
        <v>1046</v>
      </c>
      <c r="AP215" s="112"/>
      <c r="AQ215" s="112" t="s">
        <v>1032</v>
      </c>
      <c r="AR215" s="112" t="s">
        <v>1023</v>
      </c>
      <c r="AS215" s="112">
        <v>22319</v>
      </c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 spans="40:58" x14ac:dyDescent="0.25">
      <c r="AN216" s="112" t="s">
        <v>1044</v>
      </c>
      <c r="AO216" s="112" t="s">
        <v>1046</v>
      </c>
      <c r="AP216" s="112"/>
      <c r="AQ216" s="112" t="s">
        <v>1034</v>
      </c>
      <c r="AR216" s="112" t="s">
        <v>1023</v>
      </c>
      <c r="AS216" s="112">
        <v>24219</v>
      </c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40:58" x14ac:dyDescent="0.25">
      <c r="AN217" s="112" t="s">
        <v>1044</v>
      </c>
      <c r="AO217" s="112" t="s">
        <v>1046</v>
      </c>
      <c r="AP217" s="112"/>
      <c r="AQ217" s="112" t="s">
        <v>1035</v>
      </c>
      <c r="AR217" s="112" t="s">
        <v>1023</v>
      </c>
      <c r="AS217" s="112">
        <v>49599</v>
      </c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40:58" x14ac:dyDescent="0.25">
      <c r="AN218" s="112" t="s">
        <v>1044</v>
      </c>
      <c r="AO218" s="112" t="s">
        <v>1046</v>
      </c>
      <c r="AP218" s="112"/>
      <c r="AQ218" s="112" t="s">
        <v>1038</v>
      </c>
      <c r="AR218" s="112" t="s">
        <v>1023</v>
      </c>
      <c r="AS218" s="112">
        <v>17809</v>
      </c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 spans="40:58" x14ac:dyDescent="0.25">
      <c r="AN219" s="112" t="s">
        <v>1044</v>
      </c>
      <c r="AO219" s="112" t="s">
        <v>1046</v>
      </c>
      <c r="AP219" s="112"/>
      <c r="AQ219" s="112" t="s">
        <v>3</v>
      </c>
      <c r="AR219" s="112" t="s">
        <v>1023</v>
      </c>
      <c r="AS219" s="112">
        <v>113945</v>
      </c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40:58" x14ac:dyDescent="0.25">
      <c r="AN220" s="112" t="s">
        <v>1044</v>
      </c>
      <c r="AO220" s="112" t="s">
        <v>1047</v>
      </c>
      <c r="AP220" s="112"/>
      <c r="AQ220" s="112" t="s">
        <v>1031</v>
      </c>
      <c r="AR220" s="112" t="s">
        <v>1023</v>
      </c>
      <c r="AS220" s="112">
        <v>231161</v>
      </c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 spans="40:58" x14ac:dyDescent="0.25">
      <c r="AN221" s="112" t="s">
        <v>1044</v>
      </c>
      <c r="AO221" s="112" t="s">
        <v>1047</v>
      </c>
      <c r="AP221" s="112"/>
      <c r="AQ221" s="112" t="s">
        <v>1032</v>
      </c>
      <c r="AR221" s="112" t="s">
        <v>1023</v>
      </c>
      <c r="AS221" s="112">
        <v>191523</v>
      </c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 spans="40:58" x14ac:dyDescent="0.25">
      <c r="AN222" s="112" t="s">
        <v>1044</v>
      </c>
      <c r="AO222" s="112" t="s">
        <v>1047</v>
      </c>
      <c r="AP222" s="112"/>
      <c r="AQ222" s="112" t="s">
        <v>1033</v>
      </c>
      <c r="AR222" s="112" t="s">
        <v>1023</v>
      </c>
      <c r="AS222" s="112">
        <v>297824</v>
      </c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 spans="40:58" x14ac:dyDescent="0.25">
      <c r="AN223" s="112" t="s">
        <v>1044</v>
      </c>
      <c r="AO223" s="112" t="s">
        <v>1047</v>
      </c>
      <c r="AP223" s="112"/>
      <c r="AQ223" s="112" t="s">
        <v>1034</v>
      </c>
      <c r="AR223" s="112" t="s">
        <v>1023</v>
      </c>
      <c r="AS223" s="112">
        <v>70692</v>
      </c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 spans="40:58" x14ac:dyDescent="0.25">
      <c r="AN224" s="112" t="s">
        <v>1044</v>
      </c>
      <c r="AO224" s="112" t="s">
        <v>1047</v>
      </c>
      <c r="AP224" s="112"/>
      <c r="AQ224" s="112" t="s">
        <v>1035</v>
      </c>
      <c r="AR224" s="112" t="s">
        <v>1023</v>
      </c>
      <c r="AS224" s="112">
        <v>192924</v>
      </c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 spans="40:58" x14ac:dyDescent="0.25">
      <c r="AN225" s="112" t="s">
        <v>1044</v>
      </c>
      <c r="AO225" s="112" t="s">
        <v>1047</v>
      </c>
      <c r="AP225" s="112"/>
      <c r="AQ225" s="112" t="s">
        <v>1036</v>
      </c>
      <c r="AR225" s="112" t="s">
        <v>1023</v>
      </c>
      <c r="AS225" s="112">
        <v>38968</v>
      </c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 spans="40:58" x14ac:dyDescent="0.25">
      <c r="AN226" s="112" t="s">
        <v>1044</v>
      </c>
      <c r="AO226" s="112" t="s">
        <v>1047</v>
      </c>
      <c r="AP226" s="112"/>
      <c r="AQ226" s="112" t="s">
        <v>1037</v>
      </c>
      <c r="AR226" s="112" t="s">
        <v>1023</v>
      </c>
      <c r="AS226" s="112">
        <v>2582</v>
      </c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40:58" x14ac:dyDescent="0.25">
      <c r="AN227" s="112" t="s">
        <v>1044</v>
      </c>
      <c r="AO227" s="112" t="s">
        <v>1047</v>
      </c>
      <c r="AP227" s="112"/>
      <c r="AQ227" s="112" t="s">
        <v>1038</v>
      </c>
      <c r="AR227" s="112" t="s">
        <v>1023</v>
      </c>
      <c r="AS227" s="112">
        <v>75196</v>
      </c>
    </row>
    <row r="228" spans="40:58" x14ac:dyDescent="0.25">
      <c r="AN228" s="112" t="s">
        <v>1044</v>
      </c>
      <c r="AO228" s="112" t="s">
        <v>1047</v>
      </c>
      <c r="AP228" s="112"/>
      <c r="AQ228" s="112" t="s">
        <v>1039</v>
      </c>
      <c r="AR228" s="112" t="s">
        <v>1023</v>
      </c>
      <c r="AS228" s="112">
        <v>60129</v>
      </c>
    </row>
    <row r="229" spans="40:58" x14ac:dyDescent="0.25">
      <c r="AN229" s="112" t="s">
        <v>1044</v>
      </c>
      <c r="AO229" s="112" t="s">
        <v>1047</v>
      </c>
      <c r="AP229" s="112"/>
      <c r="AQ229" s="112" t="s">
        <v>3</v>
      </c>
      <c r="AR229" s="112" t="s">
        <v>1023</v>
      </c>
      <c r="AS229" s="112">
        <v>1161000</v>
      </c>
    </row>
    <row r="230" spans="40:58" x14ac:dyDescent="0.25">
      <c r="AN230" s="112" t="s">
        <v>1044</v>
      </c>
      <c r="AO230" s="112" t="s">
        <v>1048</v>
      </c>
      <c r="AP230" s="112"/>
      <c r="AQ230" s="112" t="s">
        <v>1031</v>
      </c>
      <c r="AR230" s="112" t="s">
        <v>1023</v>
      </c>
      <c r="AS230" s="112">
        <v>264163</v>
      </c>
    </row>
    <row r="231" spans="40:58" x14ac:dyDescent="0.25">
      <c r="AN231" s="112" t="s">
        <v>1044</v>
      </c>
      <c r="AO231" s="112" t="s">
        <v>1048</v>
      </c>
      <c r="AP231" s="112"/>
      <c r="AQ231" s="112" t="s">
        <v>1032</v>
      </c>
      <c r="AR231" s="112" t="s">
        <v>1023</v>
      </c>
      <c r="AS231" s="112">
        <v>36297</v>
      </c>
    </row>
    <row r="232" spans="40:58" x14ac:dyDescent="0.25">
      <c r="AN232" s="112" t="s">
        <v>1044</v>
      </c>
      <c r="AO232" s="112" t="s">
        <v>1048</v>
      </c>
      <c r="AP232" s="112"/>
      <c r="AQ232" s="112" t="s">
        <v>1033</v>
      </c>
      <c r="AR232" s="112" t="s">
        <v>1023</v>
      </c>
      <c r="AS232" s="112">
        <v>29419</v>
      </c>
    </row>
    <row r="233" spans="40:58" x14ac:dyDescent="0.25">
      <c r="AN233" s="112" t="s">
        <v>1044</v>
      </c>
      <c r="AO233" s="112" t="s">
        <v>1048</v>
      </c>
      <c r="AP233" s="112"/>
      <c r="AQ233" s="112" t="s">
        <v>1034</v>
      </c>
      <c r="AR233" s="112" t="s">
        <v>1023</v>
      </c>
      <c r="AS233" s="112">
        <v>74735</v>
      </c>
    </row>
    <row r="234" spans="40:58" x14ac:dyDescent="0.25">
      <c r="AN234" s="112" t="s">
        <v>1044</v>
      </c>
      <c r="AO234" s="112" t="s">
        <v>1048</v>
      </c>
      <c r="AP234" s="112"/>
      <c r="AQ234" s="112" t="s">
        <v>1035</v>
      </c>
      <c r="AR234" s="112" t="s">
        <v>1023</v>
      </c>
      <c r="AS234" s="112">
        <v>94926</v>
      </c>
    </row>
    <row r="235" spans="40:58" x14ac:dyDescent="0.25">
      <c r="AN235" s="112" t="s">
        <v>1044</v>
      </c>
      <c r="AO235" s="112" t="s">
        <v>1048</v>
      </c>
      <c r="AP235" s="112"/>
      <c r="AQ235" s="112" t="s">
        <v>1036</v>
      </c>
      <c r="AR235" s="112" t="s">
        <v>1023</v>
      </c>
      <c r="AS235" s="112">
        <v>56946</v>
      </c>
    </row>
    <row r="236" spans="40:58" x14ac:dyDescent="0.25">
      <c r="AN236" s="112" t="s">
        <v>1044</v>
      </c>
      <c r="AO236" s="112" t="s">
        <v>1048</v>
      </c>
      <c r="AP236" s="112"/>
      <c r="AQ236" s="112" t="s">
        <v>1037</v>
      </c>
      <c r="AR236" s="112" t="s">
        <v>1023</v>
      </c>
      <c r="AS236" s="112">
        <v>18563</v>
      </c>
    </row>
    <row r="237" spans="40:58" x14ac:dyDescent="0.25">
      <c r="AN237" s="112" t="s">
        <v>1044</v>
      </c>
      <c r="AO237" s="112" t="s">
        <v>1048</v>
      </c>
      <c r="AP237" s="112"/>
      <c r="AQ237" s="112" t="s">
        <v>1038</v>
      </c>
      <c r="AR237" s="112" t="s">
        <v>1023</v>
      </c>
      <c r="AS237" s="112">
        <v>239876</v>
      </c>
    </row>
    <row r="238" spans="40:58" x14ac:dyDescent="0.25">
      <c r="AN238" s="112" t="s">
        <v>1044</v>
      </c>
      <c r="AO238" s="112" t="s">
        <v>1048</v>
      </c>
      <c r="AP238" s="112"/>
      <c r="AQ238" s="112" t="s">
        <v>1039</v>
      </c>
      <c r="AR238" s="112" t="s">
        <v>1023</v>
      </c>
      <c r="AS238" s="112">
        <v>65630</v>
      </c>
    </row>
    <row r="239" spans="40:58" x14ac:dyDescent="0.25">
      <c r="AN239" s="112" t="s">
        <v>1044</v>
      </c>
      <c r="AO239" s="112" t="s">
        <v>1048</v>
      </c>
      <c r="AP239" s="112"/>
      <c r="AQ239" s="112" t="s">
        <v>3</v>
      </c>
      <c r="AR239" s="112" t="s">
        <v>1023</v>
      </c>
      <c r="AS239" s="112">
        <v>880553</v>
      </c>
    </row>
    <row r="240" spans="40:58" x14ac:dyDescent="0.25">
      <c r="AN240" s="112" t="s">
        <v>1041</v>
      </c>
      <c r="AO240" s="112"/>
      <c r="AP240" s="112"/>
      <c r="AQ240" s="112" t="s">
        <v>1031</v>
      </c>
      <c r="AR240" s="112" t="s">
        <v>1023</v>
      </c>
      <c r="AS240" s="112">
        <v>5971087</v>
      </c>
    </row>
    <row r="241" spans="40:45" x14ac:dyDescent="0.25">
      <c r="AN241" s="112" t="s">
        <v>1041</v>
      </c>
      <c r="AO241" s="112"/>
      <c r="AP241" s="112"/>
      <c r="AQ241" s="112" t="s">
        <v>1032</v>
      </c>
      <c r="AR241" s="112" t="s">
        <v>1023</v>
      </c>
      <c r="AS241" s="112">
        <v>2984077</v>
      </c>
    </row>
    <row r="242" spans="40:45" x14ac:dyDescent="0.25">
      <c r="AN242" s="112" t="s">
        <v>1041</v>
      </c>
      <c r="AO242" s="112"/>
      <c r="AP242" s="112"/>
      <c r="AQ242" s="112" t="s">
        <v>1033</v>
      </c>
      <c r="AR242" s="112" t="s">
        <v>1023</v>
      </c>
      <c r="AS242" s="112">
        <v>2497473</v>
      </c>
    </row>
    <row r="243" spans="40:45" x14ac:dyDescent="0.25">
      <c r="AN243" s="112" t="s">
        <v>1041</v>
      </c>
      <c r="AO243" s="112"/>
      <c r="AP243" s="112"/>
      <c r="AQ243" s="112" t="s">
        <v>1034</v>
      </c>
      <c r="AR243" s="112" t="s">
        <v>1023</v>
      </c>
      <c r="AS243" s="112">
        <v>4849374</v>
      </c>
    </row>
    <row r="244" spans="40:45" x14ac:dyDescent="0.25">
      <c r="AN244" s="112" t="s">
        <v>1041</v>
      </c>
      <c r="AO244" s="112"/>
      <c r="AP244" s="112"/>
      <c r="AQ244" s="112" t="s">
        <v>1035</v>
      </c>
      <c r="AR244" s="112" t="s">
        <v>1023</v>
      </c>
      <c r="AS244" s="112">
        <v>3002870</v>
      </c>
    </row>
    <row r="245" spans="40:45" x14ac:dyDescent="0.25">
      <c r="AN245" s="112" t="s">
        <v>1041</v>
      </c>
      <c r="AO245" s="112"/>
      <c r="AP245" s="112"/>
      <c r="AQ245" s="112" t="s">
        <v>1036</v>
      </c>
      <c r="AR245" s="112" t="s">
        <v>1023</v>
      </c>
      <c r="AS245" s="112">
        <v>3151346</v>
      </c>
    </row>
    <row r="246" spans="40:45" x14ac:dyDescent="0.25">
      <c r="AN246" s="112" t="s">
        <v>1041</v>
      </c>
      <c r="AO246" s="112"/>
      <c r="AP246" s="112"/>
      <c r="AQ246" s="112" t="s">
        <v>1037</v>
      </c>
      <c r="AR246" s="112" t="s">
        <v>1023</v>
      </c>
      <c r="AS246" s="112">
        <v>1142835</v>
      </c>
    </row>
    <row r="247" spans="40:45" x14ac:dyDescent="0.25">
      <c r="AN247" s="112" t="s">
        <v>1041</v>
      </c>
      <c r="AO247" s="112"/>
      <c r="AP247" s="112"/>
      <c r="AQ247" s="112" t="s">
        <v>1038</v>
      </c>
      <c r="AR247" s="112" t="s">
        <v>1023</v>
      </c>
      <c r="AS247" s="112">
        <v>3300936</v>
      </c>
    </row>
    <row r="248" spans="40:45" x14ac:dyDescent="0.25">
      <c r="AN248" s="112" t="s">
        <v>1041</v>
      </c>
      <c r="AO248" s="112"/>
      <c r="AP248" s="112"/>
      <c r="AQ248" s="112" t="s">
        <v>1039</v>
      </c>
      <c r="AR248" s="112" t="s">
        <v>1023</v>
      </c>
      <c r="AS248" s="112">
        <v>3610651</v>
      </c>
    </row>
    <row r="249" spans="40:45" x14ac:dyDescent="0.25">
      <c r="AN249" s="112" t="s">
        <v>1041</v>
      </c>
      <c r="AO249" s="112"/>
      <c r="AP249" s="112"/>
      <c r="AQ249" s="112" t="s">
        <v>3</v>
      </c>
      <c r="AR249" s="112" t="s">
        <v>1023</v>
      </c>
      <c r="AS249" s="112">
        <v>30510650</v>
      </c>
    </row>
    <row r="250" spans="40:45" x14ac:dyDescent="0.25">
      <c r="AN250" s="112" t="s">
        <v>1049</v>
      </c>
      <c r="AO250" s="112"/>
      <c r="AP250" s="112"/>
      <c r="AQ250" s="112" t="s">
        <v>1031</v>
      </c>
      <c r="AR250" s="112" t="s">
        <v>1023</v>
      </c>
      <c r="AS250" s="112">
        <v>105092</v>
      </c>
    </row>
    <row r="251" spans="40:45" x14ac:dyDescent="0.25">
      <c r="AN251" s="112" t="s">
        <v>1049</v>
      </c>
      <c r="AO251" s="112"/>
      <c r="AP251" s="112"/>
      <c r="AQ251" s="112" t="s">
        <v>1032</v>
      </c>
      <c r="AR251" s="112" t="s">
        <v>1023</v>
      </c>
      <c r="AS251" s="112">
        <v>43771</v>
      </c>
    </row>
    <row r="252" spans="40:45" x14ac:dyDescent="0.25">
      <c r="AN252" s="112" t="s">
        <v>1049</v>
      </c>
      <c r="AO252" s="112"/>
      <c r="AP252" s="112"/>
      <c r="AQ252" s="112" t="s">
        <v>1033</v>
      </c>
      <c r="AR252" s="112" t="s">
        <v>1023</v>
      </c>
      <c r="AS252" s="112">
        <v>53662</v>
      </c>
    </row>
    <row r="253" spans="40:45" x14ac:dyDescent="0.25">
      <c r="AN253" s="112" t="s">
        <v>1049</v>
      </c>
      <c r="AO253" s="112"/>
      <c r="AP253" s="112"/>
      <c r="AQ253" s="112" t="s">
        <v>1034</v>
      </c>
      <c r="AR253" s="112" t="s">
        <v>1023</v>
      </c>
      <c r="AS253" s="112">
        <v>24545</v>
      </c>
    </row>
    <row r="254" spans="40:45" x14ac:dyDescent="0.25">
      <c r="AN254" s="112" t="s">
        <v>1049</v>
      </c>
      <c r="AO254" s="112"/>
      <c r="AP254" s="112"/>
      <c r="AQ254" s="112" t="s">
        <v>1035</v>
      </c>
      <c r="AR254" s="112" t="s">
        <v>1023</v>
      </c>
      <c r="AS254" s="112">
        <v>17131</v>
      </c>
    </row>
    <row r="255" spans="40:45" x14ac:dyDescent="0.25">
      <c r="AN255" s="112" t="s">
        <v>1049</v>
      </c>
      <c r="AO255" s="112"/>
      <c r="AP255" s="112"/>
      <c r="AQ255" s="112" t="s">
        <v>1036</v>
      </c>
      <c r="AR255" s="112" t="s">
        <v>1023</v>
      </c>
      <c r="AS255" s="112">
        <v>17660</v>
      </c>
    </row>
    <row r="256" spans="40:45" x14ac:dyDescent="0.25">
      <c r="AN256" s="112" t="s">
        <v>1049</v>
      </c>
      <c r="AO256" s="112"/>
      <c r="AP256" s="112"/>
      <c r="AQ256" s="112" t="s">
        <v>1037</v>
      </c>
      <c r="AR256" s="112" t="s">
        <v>1023</v>
      </c>
      <c r="AS256" s="112">
        <v>5872</v>
      </c>
    </row>
    <row r="257" spans="40:45" x14ac:dyDescent="0.25">
      <c r="AN257" s="112" t="s">
        <v>1049</v>
      </c>
      <c r="AO257" s="112"/>
      <c r="AP257" s="112"/>
      <c r="AQ257" s="112" t="s">
        <v>1038</v>
      </c>
      <c r="AR257" s="112" t="s">
        <v>1023</v>
      </c>
      <c r="AS257" s="112">
        <v>33787</v>
      </c>
    </row>
    <row r="258" spans="40:45" x14ac:dyDescent="0.25">
      <c r="AN258" s="112" t="s">
        <v>1049</v>
      </c>
      <c r="AO258" s="112"/>
      <c r="AP258" s="112"/>
      <c r="AQ258" s="112" t="s">
        <v>1039</v>
      </c>
      <c r="AR258" s="112" t="s">
        <v>1023</v>
      </c>
      <c r="AS258" s="112">
        <v>15902</v>
      </c>
    </row>
    <row r="259" spans="40:45" x14ac:dyDescent="0.25">
      <c r="AN259" s="112" t="s">
        <v>1049</v>
      </c>
      <c r="AO259" s="112"/>
      <c r="AP259" s="112"/>
      <c r="AQ259" s="112" t="s">
        <v>3</v>
      </c>
      <c r="AR259" s="112" t="s">
        <v>1023</v>
      </c>
      <c r="AS259" s="112">
        <v>317423</v>
      </c>
    </row>
    <row r="260" spans="40:45" x14ac:dyDescent="0.25">
      <c r="AN260" s="112" t="s">
        <v>1050</v>
      </c>
      <c r="AO260" s="112"/>
      <c r="AP260" s="112"/>
      <c r="AQ260" s="112" t="s">
        <v>1031</v>
      </c>
      <c r="AR260" s="112" t="s">
        <v>1023</v>
      </c>
      <c r="AS260" s="112">
        <v>707999</v>
      </c>
    </row>
    <row r="261" spans="40:45" x14ac:dyDescent="0.25">
      <c r="AN261" s="112" t="s">
        <v>1050</v>
      </c>
      <c r="AO261" s="112"/>
      <c r="AP261" s="112"/>
      <c r="AQ261" s="112" t="s">
        <v>1032</v>
      </c>
      <c r="AR261" s="112" t="s">
        <v>1023</v>
      </c>
      <c r="AS261" s="112">
        <v>278020</v>
      </c>
    </row>
    <row r="262" spans="40:45" x14ac:dyDescent="0.25">
      <c r="AN262" s="112" t="s">
        <v>1050</v>
      </c>
      <c r="AO262" s="112"/>
      <c r="AP262" s="112"/>
      <c r="AQ262" s="112" t="s">
        <v>1033</v>
      </c>
      <c r="AR262" s="112" t="s">
        <v>1023</v>
      </c>
      <c r="AS262" s="112">
        <v>278019</v>
      </c>
    </row>
    <row r="263" spans="40:45" x14ac:dyDescent="0.25">
      <c r="AN263" s="112" t="s">
        <v>1050</v>
      </c>
      <c r="AO263" s="112"/>
      <c r="AP263" s="112"/>
      <c r="AQ263" s="112" t="s">
        <v>1034</v>
      </c>
      <c r="AR263" s="112" t="s">
        <v>1023</v>
      </c>
      <c r="AS263" s="112">
        <v>699197</v>
      </c>
    </row>
    <row r="264" spans="40:45" x14ac:dyDescent="0.25">
      <c r="AN264" s="112" t="s">
        <v>1050</v>
      </c>
      <c r="AO264" s="112"/>
      <c r="AP264" s="112"/>
      <c r="AQ264" s="112" t="s">
        <v>1035</v>
      </c>
      <c r="AR264" s="112" t="s">
        <v>1023</v>
      </c>
      <c r="AS264" s="112">
        <v>255964</v>
      </c>
    </row>
    <row r="265" spans="40:45" x14ac:dyDescent="0.25">
      <c r="AN265" s="112" t="s">
        <v>1050</v>
      </c>
      <c r="AO265" s="112"/>
      <c r="AP265" s="112"/>
      <c r="AQ265" s="112" t="s">
        <v>1036</v>
      </c>
      <c r="AR265" s="112" t="s">
        <v>1023</v>
      </c>
      <c r="AS265" s="112">
        <v>299703</v>
      </c>
    </row>
    <row r="266" spans="40:45" x14ac:dyDescent="0.25">
      <c r="AN266" s="112" t="s">
        <v>1050</v>
      </c>
      <c r="AO266" s="112"/>
      <c r="AP266" s="112"/>
      <c r="AQ266" s="112" t="s">
        <v>1037</v>
      </c>
      <c r="AR266" s="112" t="s">
        <v>1023</v>
      </c>
      <c r="AS266" s="112">
        <v>147284</v>
      </c>
    </row>
    <row r="267" spans="40:45" x14ac:dyDescent="0.25">
      <c r="AN267" s="112" t="s">
        <v>1050</v>
      </c>
      <c r="AO267" s="112"/>
      <c r="AP267" s="112"/>
      <c r="AQ267" s="112" t="s">
        <v>1038</v>
      </c>
      <c r="AR267" s="112" t="s">
        <v>1023</v>
      </c>
      <c r="AS267" s="112">
        <v>314642</v>
      </c>
    </row>
    <row r="268" spans="40:45" x14ac:dyDescent="0.25">
      <c r="AN268" s="112" t="s">
        <v>1050</v>
      </c>
      <c r="AO268" s="112"/>
      <c r="AP268" s="112"/>
      <c r="AQ268" s="112" t="s">
        <v>1039</v>
      </c>
      <c r="AR268" s="112" t="s">
        <v>1023</v>
      </c>
      <c r="AS268" s="112">
        <v>506066</v>
      </c>
    </row>
    <row r="269" spans="40:45" x14ac:dyDescent="0.25">
      <c r="AN269" s="112" t="s">
        <v>1050</v>
      </c>
      <c r="AO269" s="112"/>
      <c r="AP269" s="112"/>
      <c r="AQ269" s="112" t="s">
        <v>3</v>
      </c>
      <c r="AR269" s="112" t="s">
        <v>1023</v>
      </c>
      <c r="AS269" s="112">
        <v>3486893</v>
      </c>
    </row>
    <row r="270" spans="40:45" x14ac:dyDescent="0.25">
      <c r="AN270" s="112" t="s">
        <v>1051</v>
      </c>
      <c r="AO270" s="112"/>
      <c r="AP270" s="112"/>
      <c r="AQ270" s="112" t="s">
        <v>1031</v>
      </c>
      <c r="AR270" s="112" t="s">
        <v>1023</v>
      </c>
      <c r="AS270" s="112">
        <v>171303</v>
      </c>
    </row>
    <row r="271" spans="40:45" x14ac:dyDescent="0.25">
      <c r="AN271" s="112" t="s">
        <v>1051</v>
      </c>
      <c r="AO271" s="112"/>
      <c r="AP271" s="112"/>
      <c r="AQ271" s="112" t="s">
        <v>1032</v>
      </c>
      <c r="AR271" s="112" t="s">
        <v>1023</v>
      </c>
      <c r="AS271" s="112">
        <v>77727</v>
      </c>
    </row>
    <row r="272" spans="40:45" x14ac:dyDescent="0.25">
      <c r="AN272" s="112" t="s">
        <v>1051</v>
      </c>
      <c r="AO272" s="112"/>
      <c r="AP272" s="112"/>
      <c r="AQ272" s="112" t="s">
        <v>1033</v>
      </c>
      <c r="AR272" s="112" t="s">
        <v>1023</v>
      </c>
      <c r="AS272" s="112">
        <v>131245</v>
      </c>
    </row>
    <row r="273" spans="40:45" x14ac:dyDescent="0.25">
      <c r="AN273" s="112" t="s">
        <v>1051</v>
      </c>
      <c r="AO273" s="112"/>
      <c r="AP273" s="112"/>
      <c r="AQ273" s="112" t="s">
        <v>1034</v>
      </c>
      <c r="AR273" s="112" t="s">
        <v>1023</v>
      </c>
      <c r="AS273" s="112">
        <v>215635</v>
      </c>
    </row>
    <row r="274" spans="40:45" x14ac:dyDescent="0.25">
      <c r="AN274" s="112" t="s">
        <v>1051</v>
      </c>
      <c r="AO274" s="112"/>
      <c r="AP274" s="112"/>
      <c r="AQ274" s="112" t="s">
        <v>1035</v>
      </c>
      <c r="AR274" s="112" t="s">
        <v>1023</v>
      </c>
      <c r="AS274" s="112">
        <v>249879</v>
      </c>
    </row>
    <row r="275" spans="40:45" x14ac:dyDescent="0.25">
      <c r="AN275" s="112" t="s">
        <v>1051</v>
      </c>
      <c r="AO275" s="112"/>
      <c r="AP275" s="112"/>
      <c r="AQ275" s="112" t="s">
        <v>1036</v>
      </c>
      <c r="AR275" s="112" t="s">
        <v>1023</v>
      </c>
      <c r="AS275" s="112">
        <v>91922</v>
      </c>
    </row>
    <row r="276" spans="40:45" x14ac:dyDescent="0.25">
      <c r="AN276" s="112" t="s">
        <v>1051</v>
      </c>
      <c r="AO276" s="112"/>
      <c r="AP276" s="112"/>
      <c r="AQ276" s="112" t="s">
        <v>1037</v>
      </c>
      <c r="AR276" s="112" t="s">
        <v>1023</v>
      </c>
      <c r="AS276" s="112">
        <v>39524</v>
      </c>
    </row>
    <row r="277" spans="40:45" x14ac:dyDescent="0.25">
      <c r="AN277" s="112" t="s">
        <v>1051</v>
      </c>
      <c r="AO277" s="112"/>
      <c r="AP277" s="112"/>
      <c r="AQ277" s="112" t="s">
        <v>1038</v>
      </c>
      <c r="AR277" s="112" t="s">
        <v>1023</v>
      </c>
      <c r="AS277" s="112">
        <v>149169</v>
      </c>
    </row>
    <row r="278" spans="40:45" x14ac:dyDescent="0.25">
      <c r="AN278" s="112" t="s">
        <v>1051</v>
      </c>
      <c r="AO278" s="112"/>
      <c r="AP278" s="112"/>
      <c r="AQ278" s="112" t="s">
        <v>1039</v>
      </c>
      <c r="AR278" s="112" t="s">
        <v>1023</v>
      </c>
      <c r="AS278" s="112">
        <v>55128</v>
      </c>
    </row>
    <row r="279" spans="40:45" x14ac:dyDescent="0.25">
      <c r="AN279" s="112" t="s">
        <v>1051</v>
      </c>
      <c r="AO279" s="112"/>
      <c r="AP279" s="112"/>
      <c r="AQ279" s="112" t="s">
        <v>3</v>
      </c>
      <c r="AR279" s="112" t="s">
        <v>1023</v>
      </c>
      <c r="AS279" s="112">
        <v>1181531</v>
      </c>
    </row>
    <row r="280" spans="40:45" x14ac:dyDescent="0.25">
      <c r="AN280" s="112" t="s">
        <v>1052</v>
      </c>
      <c r="AO280" s="112"/>
      <c r="AP280" s="112"/>
      <c r="AQ280" s="112" t="s">
        <v>1031</v>
      </c>
      <c r="AR280" s="112" t="s">
        <v>1023</v>
      </c>
      <c r="AS280" s="112">
        <v>452501</v>
      </c>
    </row>
    <row r="281" spans="40:45" x14ac:dyDescent="0.25">
      <c r="AN281" s="112" t="s">
        <v>1052</v>
      </c>
      <c r="AO281" s="112"/>
      <c r="AP281" s="112"/>
      <c r="AQ281" s="112" t="s">
        <v>1032</v>
      </c>
      <c r="AR281" s="112" t="s">
        <v>1023</v>
      </c>
      <c r="AS281" s="112">
        <v>181513</v>
      </c>
    </row>
    <row r="282" spans="40:45" x14ac:dyDescent="0.25">
      <c r="AN282" s="112" t="s">
        <v>1052</v>
      </c>
      <c r="AO282" s="112"/>
      <c r="AP282" s="112"/>
      <c r="AQ282" s="112" t="s">
        <v>1033</v>
      </c>
      <c r="AR282" s="112" t="s">
        <v>1023</v>
      </c>
      <c r="AS282" s="112">
        <v>195432</v>
      </c>
    </row>
    <row r="283" spans="40:45" x14ac:dyDescent="0.25">
      <c r="AN283" s="112" t="s">
        <v>1052</v>
      </c>
      <c r="AO283" s="112"/>
      <c r="AP283" s="112"/>
      <c r="AQ283" s="112" t="s">
        <v>1034</v>
      </c>
      <c r="AR283" s="112" t="s">
        <v>1023</v>
      </c>
      <c r="AS283" s="112">
        <v>472025</v>
      </c>
    </row>
    <row r="284" spans="40:45" x14ac:dyDescent="0.25">
      <c r="AN284" s="112" t="s">
        <v>1052</v>
      </c>
      <c r="AO284" s="112"/>
      <c r="AP284" s="112"/>
      <c r="AQ284" s="112" t="s">
        <v>1035</v>
      </c>
      <c r="AR284" s="112" t="s">
        <v>1023</v>
      </c>
      <c r="AS284" s="112">
        <v>218448</v>
      </c>
    </row>
    <row r="285" spans="40:45" x14ac:dyDescent="0.25">
      <c r="AN285" s="112" t="s">
        <v>1052</v>
      </c>
      <c r="AO285" s="112"/>
      <c r="AP285" s="112"/>
      <c r="AQ285" s="112" t="s">
        <v>1036</v>
      </c>
      <c r="AR285" s="112" t="s">
        <v>1023</v>
      </c>
      <c r="AS285" s="112">
        <v>120737</v>
      </c>
    </row>
    <row r="286" spans="40:45" x14ac:dyDescent="0.25">
      <c r="AN286" s="112" t="s">
        <v>1052</v>
      </c>
      <c r="AO286" s="112"/>
      <c r="AP286" s="112"/>
      <c r="AQ286" s="112" t="s">
        <v>1037</v>
      </c>
      <c r="AR286" s="112" t="s">
        <v>1023</v>
      </c>
      <c r="AS286" s="112">
        <v>178043</v>
      </c>
    </row>
    <row r="287" spans="40:45" x14ac:dyDescent="0.25">
      <c r="AN287" s="112" t="s">
        <v>1052</v>
      </c>
      <c r="AO287" s="112"/>
      <c r="AP287" s="112"/>
      <c r="AQ287" s="112" t="s">
        <v>1038</v>
      </c>
      <c r="AR287" s="112" t="s">
        <v>1023</v>
      </c>
      <c r="AS287" s="112">
        <v>276574</v>
      </c>
    </row>
    <row r="288" spans="40:45" x14ac:dyDescent="0.25">
      <c r="AN288" s="112" t="s">
        <v>1052</v>
      </c>
      <c r="AO288" s="112"/>
      <c r="AP288" s="112"/>
      <c r="AQ288" s="112" t="s">
        <v>1039</v>
      </c>
      <c r="AR288" s="112" t="s">
        <v>1023</v>
      </c>
      <c r="AS288" s="112">
        <v>151868</v>
      </c>
    </row>
    <row r="289" spans="40:45" x14ac:dyDescent="0.25">
      <c r="AN289" s="112" t="s">
        <v>1052</v>
      </c>
      <c r="AO289" s="112"/>
      <c r="AP289" s="112"/>
      <c r="AQ289" s="112" t="s">
        <v>3</v>
      </c>
      <c r="AR289" s="112" t="s">
        <v>1023</v>
      </c>
      <c r="AS289" s="112">
        <v>2247141</v>
      </c>
    </row>
    <row r="290" spans="40:45" x14ac:dyDescent="0.25">
      <c r="AN290" s="112" t="s">
        <v>1053</v>
      </c>
      <c r="AO290" s="112"/>
      <c r="AP290" s="112"/>
      <c r="AQ290" s="112" t="s">
        <v>1031</v>
      </c>
      <c r="AR290" s="112" t="s">
        <v>1023</v>
      </c>
      <c r="AS290" s="112">
        <v>155368</v>
      </c>
    </row>
    <row r="291" spans="40:45" x14ac:dyDescent="0.25">
      <c r="AN291" s="112" t="s">
        <v>1053</v>
      </c>
      <c r="AO291" s="112"/>
      <c r="AP291" s="112"/>
      <c r="AQ291" s="112" t="s">
        <v>1032</v>
      </c>
      <c r="AR291" s="112" t="s">
        <v>1023</v>
      </c>
      <c r="AS291" s="112">
        <v>71161</v>
      </c>
    </row>
    <row r="292" spans="40:45" x14ac:dyDescent="0.25">
      <c r="AN292" s="112" t="s">
        <v>1053</v>
      </c>
      <c r="AO292" s="112"/>
      <c r="AP292" s="112"/>
      <c r="AQ292" s="112" t="s">
        <v>1033</v>
      </c>
      <c r="AR292" s="112" t="s">
        <v>1023</v>
      </c>
      <c r="AS292" s="112">
        <v>55228</v>
      </c>
    </row>
    <row r="293" spans="40:45" x14ac:dyDescent="0.25">
      <c r="AN293" s="112" t="s">
        <v>1053</v>
      </c>
      <c r="AO293" s="112"/>
      <c r="AP293" s="112"/>
      <c r="AQ293" s="112" t="s">
        <v>1034</v>
      </c>
      <c r="AR293" s="112" t="s">
        <v>1023</v>
      </c>
      <c r="AS293" s="112">
        <v>165526</v>
      </c>
    </row>
    <row r="294" spans="40:45" x14ac:dyDescent="0.25">
      <c r="AN294" s="112" t="s">
        <v>1053</v>
      </c>
      <c r="AO294" s="112"/>
      <c r="AP294" s="112"/>
      <c r="AQ294" s="112" t="s">
        <v>1035</v>
      </c>
      <c r="AR294" s="112" t="s">
        <v>1023</v>
      </c>
      <c r="AS294" s="112">
        <v>70778</v>
      </c>
    </row>
    <row r="295" spans="40:45" x14ac:dyDescent="0.25">
      <c r="AN295" s="112" t="s">
        <v>1053</v>
      </c>
      <c r="AO295" s="112"/>
      <c r="AP295" s="112"/>
      <c r="AQ295" s="112" t="s">
        <v>1036</v>
      </c>
      <c r="AR295" s="112" t="s">
        <v>1023</v>
      </c>
      <c r="AS295" s="112">
        <v>58857</v>
      </c>
    </row>
    <row r="296" spans="40:45" x14ac:dyDescent="0.25">
      <c r="AN296" s="112" t="s">
        <v>1053</v>
      </c>
      <c r="AO296" s="112"/>
      <c r="AP296" s="112"/>
      <c r="AQ296" s="112" t="s">
        <v>1037</v>
      </c>
      <c r="AR296" s="112" t="s">
        <v>1023</v>
      </c>
      <c r="AS296" s="112">
        <v>40238</v>
      </c>
    </row>
    <row r="297" spans="40:45" x14ac:dyDescent="0.25">
      <c r="AN297" s="112" t="s">
        <v>1053</v>
      </c>
      <c r="AO297" s="112"/>
      <c r="AP297" s="112"/>
      <c r="AQ297" s="112" t="s">
        <v>1038</v>
      </c>
      <c r="AR297" s="112" t="s">
        <v>1023</v>
      </c>
      <c r="AS297" s="112">
        <v>299956</v>
      </c>
    </row>
    <row r="298" spans="40:45" x14ac:dyDescent="0.25">
      <c r="AN298" s="112" t="s">
        <v>1053</v>
      </c>
      <c r="AO298" s="112"/>
      <c r="AP298" s="112"/>
      <c r="AQ298" s="112" t="s">
        <v>1039</v>
      </c>
      <c r="AR298" s="112" t="s">
        <v>1023</v>
      </c>
      <c r="AS298" s="112">
        <v>530113</v>
      </c>
    </row>
    <row r="299" spans="40:45" x14ac:dyDescent="0.25">
      <c r="AN299" s="112" t="s">
        <v>1053</v>
      </c>
      <c r="AO299" s="112"/>
      <c r="AP299" s="112"/>
      <c r="AQ299" s="112" t="s">
        <v>3</v>
      </c>
      <c r="AR299" s="112" t="s">
        <v>1023</v>
      </c>
      <c r="AS299" s="112">
        <v>1447224</v>
      </c>
    </row>
    <row r="300" spans="40:45" x14ac:dyDescent="0.25">
      <c r="AN300" s="112" t="s">
        <v>1054</v>
      </c>
      <c r="AO300" s="112"/>
      <c r="AP300" s="112"/>
      <c r="AQ300" s="112" t="s">
        <v>1031</v>
      </c>
      <c r="AR300" s="112" t="s">
        <v>1023</v>
      </c>
      <c r="AS300" s="112">
        <v>1931377</v>
      </c>
    </row>
    <row r="301" spans="40:45" x14ac:dyDescent="0.25">
      <c r="AN301" s="112" t="s">
        <v>1054</v>
      </c>
      <c r="AO301" s="112"/>
      <c r="AP301" s="112"/>
      <c r="AQ301" s="112" t="s">
        <v>1032</v>
      </c>
      <c r="AR301" s="112" t="s">
        <v>1023</v>
      </c>
      <c r="AS301" s="112">
        <v>549995</v>
      </c>
    </row>
    <row r="302" spans="40:45" x14ac:dyDescent="0.25">
      <c r="AN302" s="112" t="s">
        <v>1054</v>
      </c>
      <c r="AO302" s="112"/>
      <c r="AP302" s="112"/>
      <c r="AQ302" s="112" t="s">
        <v>1033</v>
      </c>
      <c r="AR302" s="112" t="s">
        <v>1023</v>
      </c>
      <c r="AS302" s="112">
        <v>720040</v>
      </c>
    </row>
    <row r="303" spans="40:45" x14ac:dyDescent="0.25">
      <c r="AN303" s="112" t="s">
        <v>1054</v>
      </c>
      <c r="AO303" s="112"/>
      <c r="AP303" s="112"/>
      <c r="AQ303" s="112" t="s">
        <v>1034</v>
      </c>
      <c r="AR303" s="112" t="s">
        <v>1023</v>
      </c>
      <c r="AS303" s="112">
        <v>1058017</v>
      </c>
    </row>
    <row r="304" spans="40:45" x14ac:dyDescent="0.25">
      <c r="AN304" s="112" t="s">
        <v>1054</v>
      </c>
      <c r="AO304" s="112"/>
      <c r="AP304" s="112"/>
      <c r="AQ304" s="112" t="s">
        <v>1035</v>
      </c>
      <c r="AR304" s="112" t="s">
        <v>1023</v>
      </c>
      <c r="AS304" s="112">
        <v>461937</v>
      </c>
    </row>
    <row r="305" spans="40:45" x14ac:dyDescent="0.25">
      <c r="AN305" s="112" t="s">
        <v>1054</v>
      </c>
      <c r="AO305" s="112"/>
      <c r="AP305" s="112"/>
      <c r="AQ305" s="112" t="s">
        <v>1036</v>
      </c>
      <c r="AR305" s="112" t="s">
        <v>1023</v>
      </c>
      <c r="AS305" s="112">
        <v>610105</v>
      </c>
    </row>
    <row r="306" spans="40:45" x14ac:dyDescent="0.25">
      <c r="AN306" s="112" t="s">
        <v>1054</v>
      </c>
      <c r="AO306" s="112"/>
      <c r="AP306" s="112"/>
      <c r="AQ306" s="112" t="s">
        <v>1037</v>
      </c>
      <c r="AR306" s="112" t="s">
        <v>1023</v>
      </c>
      <c r="AS306" s="112">
        <v>441363</v>
      </c>
    </row>
    <row r="307" spans="40:45" x14ac:dyDescent="0.25">
      <c r="AN307" s="112" t="s">
        <v>1054</v>
      </c>
      <c r="AO307" s="112"/>
      <c r="AP307" s="112"/>
      <c r="AQ307" s="112" t="s">
        <v>1038</v>
      </c>
      <c r="AR307" s="112" t="s">
        <v>1023</v>
      </c>
      <c r="AS307" s="112">
        <v>452839</v>
      </c>
    </row>
    <row r="308" spans="40:45" x14ac:dyDescent="0.25">
      <c r="AN308" s="112" t="s">
        <v>1054</v>
      </c>
      <c r="AO308" s="112"/>
      <c r="AP308" s="112"/>
      <c r="AQ308" s="112" t="s">
        <v>1039</v>
      </c>
      <c r="AR308" s="112" t="s">
        <v>1023</v>
      </c>
      <c r="AS308" s="112">
        <v>484577</v>
      </c>
    </row>
    <row r="309" spans="40:45" x14ac:dyDescent="0.25">
      <c r="AN309" s="112" t="s">
        <v>1054</v>
      </c>
      <c r="AO309" s="112"/>
      <c r="AP309" s="112"/>
      <c r="AQ309" s="112" t="s">
        <v>3</v>
      </c>
      <c r="AR309" s="112" t="s">
        <v>1023</v>
      </c>
      <c r="AS309" s="112">
        <v>6710250</v>
      </c>
    </row>
    <row r="310" spans="40:45" x14ac:dyDescent="0.25">
      <c r="AN310" s="112" t="s">
        <v>1055</v>
      </c>
      <c r="AO310" s="112"/>
      <c r="AP310" s="112"/>
      <c r="AQ310" s="112" t="s">
        <v>1031</v>
      </c>
      <c r="AR310" s="112" t="s">
        <v>1023</v>
      </c>
      <c r="AS310" s="112">
        <v>153019</v>
      </c>
    </row>
    <row r="311" spans="40:45" x14ac:dyDescent="0.25">
      <c r="AN311" s="112" t="s">
        <v>1055</v>
      </c>
      <c r="AO311" s="112"/>
      <c r="AP311" s="112"/>
      <c r="AQ311" s="112" t="s">
        <v>1032</v>
      </c>
      <c r="AR311" s="112" t="s">
        <v>1023</v>
      </c>
      <c r="AS311" s="112">
        <v>121054</v>
      </c>
    </row>
    <row r="312" spans="40:45" x14ac:dyDescent="0.25">
      <c r="AN312" s="112" t="s">
        <v>1055</v>
      </c>
      <c r="AO312" s="112"/>
      <c r="AP312" s="112"/>
      <c r="AQ312" s="112" t="s">
        <v>1033</v>
      </c>
      <c r="AR312" s="112" t="s">
        <v>1023</v>
      </c>
      <c r="AS312" s="112">
        <v>168103</v>
      </c>
    </row>
    <row r="313" spans="40:45" x14ac:dyDescent="0.25">
      <c r="AN313" s="112" t="s">
        <v>1055</v>
      </c>
      <c r="AO313" s="112"/>
      <c r="AP313" s="112"/>
      <c r="AQ313" s="112" t="s">
        <v>1034</v>
      </c>
      <c r="AR313" s="112" t="s">
        <v>1023</v>
      </c>
      <c r="AS313" s="112">
        <v>473446</v>
      </c>
    </row>
    <row r="314" spans="40:45" x14ac:dyDescent="0.25">
      <c r="AN314" s="112" t="s">
        <v>1055</v>
      </c>
      <c r="AO314" s="112"/>
      <c r="AP314" s="112"/>
      <c r="AQ314" s="112" t="s">
        <v>1035</v>
      </c>
      <c r="AR314" s="112" t="s">
        <v>1023</v>
      </c>
      <c r="AS314" s="112">
        <v>44236</v>
      </c>
    </row>
    <row r="315" spans="40:45" x14ac:dyDescent="0.25">
      <c r="AN315" s="112" t="s">
        <v>1055</v>
      </c>
      <c r="AO315" s="112"/>
      <c r="AP315" s="112"/>
      <c r="AQ315" s="112" t="s">
        <v>1036</v>
      </c>
      <c r="AR315" s="112" t="s">
        <v>1023</v>
      </c>
      <c r="AS315" s="112">
        <v>219138</v>
      </c>
    </row>
    <row r="316" spans="40:45" x14ac:dyDescent="0.25">
      <c r="AN316" s="112" t="s">
        <v>1055</v>
      </c>
      <c r="AO316" s="112"/>
      <c r="AP316" s="112"/>
      <c r="AQ316" s="112" t="s">
        <v>1037</v>
      </c>
      <c r="AR316" s="112" t="s">
        <v>1023</v>
      </c>
      <c r="AS316" s="112">
        <v>3885</v>
      </c>
    </row>
    <row r="317" spans="40:45" x14ac:dyDescent="0.25">
      <c r="AN317" s="112" t="s">
        <v>1055</v>
      </c>
      <c r="AO317" s="112"/>
      <c r="AP317" s="112"/>
      <c r="AQ317" s="112" t="s">
        <v>1038</v>
      </c>
      <c r="AR317" s="112" t="s">
        <v>1023</v>
      </c>
      <c r="AS317" s="112">
        <v>228800</v>
      </c>
    </row>
    <row r="318" spans="40:45" x14ac:dyDescent="0.25">
      <c r="AN318" s="112" t="s">
        <v>1055</v>
      </c>
      <c r="AO318" s="112"/>
      <c r="AP318" s="112"/>
      <c r="AQ318" s="112" t="s">
        <v>1039</v>
      </c>
      <c r="AR318" s="112" t="s">
        <v>1023</v>
      </c>
      <c r="AS318" s="112">
        <v>89812</v>
      </c>
    </row>
    <row r="319" spans="40:45" x14ac:dyDescent="0.25">
      <c r="AN319" s="112" t="s">
        <v>1055</v>
      </c>
      <c r="AO319" s="112"/>
      <c r="AP319" s="112"/>
      <c r="AQ319" s="112" t="s">
        <v>3</v>
      </c>
      <c r="AR319" s="112" t="s">
        <v>1023</v>
      </c>
      <c r="AS319" s="112">
        <v>1501493</v>
      </c>
    </row>
    <row r="320" spans="40:45" x14ac:dyDescent="0.25">
      <c r="AN320" s="112" t="s">
        <v>1056</v>
      </c>
      <c r="AO320" s="112"/>
      <c r="AP320" s="112"/>
      <c r="AQ320" s="112" t="s">
        <v>1031</v>
      </c>
      <c r="AR320" s="112" t="s">
        <v>1023</v>
      </c>
      <c r="AS320" s="112">
        <v>1143379</v>
      </c>
    </row>
    <row r="321" spans="40:45" x14ac:dyDescent="0.25">
      <c r="AN321" s="112" t="s">
        <v>1056</v>
      </c>
      <c r="AO321" s="112"/>
      <c r="AP321" s="112"/>
      <c r="AQ321" s="112" t="s">
        <v>1032</v>
      </c>
      <c r="AR321" s="112" t="s">
        <v>1023</v>
      </c>
      <c r="AS321" s="112">
        <v>522329</v>
      </c>
    </row>
    <row r="322" spans="40:45" x14ac:dyDescent="0.25">
      <c r="AN322" s="112" t="s">
        <v>1056</v>
      </c>
      <c r="AO322" s="112"/>
      <c r="AP322" s="112"/>
      <c r="AQ322" s="112" t="s">
        <v>1033</v>
      </c>
      <c r="AR322" s="112" t="s">
        <v>1023</v>
      </c>
      <c r="AS322" s="112">
        <v>560744</v>
      </c>
    </row>
    <row r="323" spans="40:45" x14ac:dyDescent="0.25">
      <c r="AN323" s="112" t="s">
        <v>1056</v>
      </c>
      <c r="AO323" s="112"/>
      <c r="AP323" s="112"/>
      <c r="AQ323" s="112" t="s">
        <v>1034</v>
      </c>
      <c r="AR323" s="112" t="s">
        <v>1023</v>
      </c>
      <c r="AS323" s="112">
        <v>1314471</v>
      </c>
    </row>
    <row r="324" spans="40:45" x14ac:dyDescent="0.25">
      <c r="AN324" s="112" t="s">
        <v>1056</v>
      </c>
      <c r="AO324" s="112"/>
      <c r="AP324" s="112"/>
      <c r="AQ324" s="112" t="s">
        <v>1035</v>
      </c>
      <c r="AR324" s="112" t="s">
        <v>1023</v>
      </c>
      <c r="AS324" s="112">
        <v>611196</v>
      </c>
    </row>
    <row r="325" spans="40:45" x14ac:dyDescent="0.25">
      <c r="AN325" s="112" t="s">
        <v>1056</v>
      </c>
      <c r="AO325" s="112"/>
      <c r="AP325" s="112"/>
      <c r="AQ325" s="112" t="s">
        <v>1036</v>
      </c>
      <c r="AR325" s="112" t="s">
        <v>1023</v>
      </c>
      <c r="AS325" s="112">
        <v>1031163</v>
      </c>
    </row>
    <row r="326" spans="40:45" x14ac:dyDescent="0.25">
      <c r="AN326" s="112" t="s">
        <v>1056</v>
      </c>
      <c r="AO326" s="112"/>
      <c r="AP326" s="112"/>
      <c r="AQ326" s="112" t="s">
        <v>1037</v>
      </c>
      <c r="AR326" s="112" t="s">
        <v>1023</v>
      </c>
      <c r="AS326" s="112">
        <v>213097</v>
      </c>
    </row>
    <row r="327" spans="40:45" x14ac:dyDescent="0.25">
      <c r="AN327" s="112" t="s">
        <v>1056</v>
      </c>
      <c r="AO327" s="112"/>
      <c r="AP327" s="112"/>
      <c r="AQ327" s="112" t="s">
        <v>1038</v>
      </c>
      <c r="AR327" s="112" t="s">
        <v>1023</v>
      </c>
      <c r="AS327" s="112">
        <v>936386</v>
      </c>
    </row>
    <row r="328" spans="40:45" x14ac:dyDescent="0.25">
      <c r="AN328" s="112" t="s">
        <v>1056</v>
      </c>
      <c r="AO328" s="112"/>
      <c r="AP328" s="112"/>
      <c r="AQ328" s="112" t="s">
        <v>1039</v>
      </c>
      <c r="AR328" s="112" t="s">
        <v>1023</v>
      </c>
      <c r="AS328" s="112">
        <v>1256921</v>
      </c>
    </row>
    <row r="329" spans="40:45" x14ac:dyDescent="0.25">
      <c r="AN329" s="112" t="s">
        <v>1056</v>
      </c>
      <c r="AO329" s="112"/>
      <c r="AP329" s="112"/>
      <c r="AQ329" s="112" t="s">
        <v>3</v>
      </c>
      <c r="AR329" s="112" t="s">
        <v>1023</v>
      </c>
      <c r="AS329" s="112">
        <v>7589686</v>
      </c>
    </row>
    <row r="330" spans="40:45" x14ac:dyDescent="0.25">
      <c r="AN330" s="112" t="s">
        <v>1056</v>
      </c>
      <c r="AO330" s="112"/>
      <c r="AP330" s="112"/>
      <c r="AQ330" s="112" t="s">
        <v>1031</v>
      </c>
      <c r="AR330" s="112" t="s">
        <v>1023</v>
      </c>
      <c r="AS330" s="112">
        <v>1151048</v>
      </c>
    </row>
    <row r="331" spans="40:45" x14ac:dyDescent="0.25">
      <c r="AN331" s="112" t="s">
        <v>1056</v>
      </c>
      <c r="AO331" s="112"/>
      <c r="AP331" s="112"/>
      <c r="AQ331" s="112" t="s">
        <v>1032</v>
      </c>
      <c r="AR331" s="112" t="s">
        <v>1023</v>
      </c>
      <c r="AS331" s="112">
        <v>1138507</v>
      </c>
    </row>
    <row r="332" spans="40:45" x14ac:dyDescent="0.25">
      <c r="AN332" s="112" t="s">
        <v>1056</v>
      </c>
      <c r="AO332" s="112"/>
      <c r="AP332" s="112"/>
      <c r="AQ332" s="112" t="s">
        <v>1033</v>
      </c>
      <c r="AR332" s="112" t="s">
        <v>1023</v>
      </c>
      <c r="AS332" s="112">
        <v>335001</v>
      </c>
    </row>
    <row r="333" spans="40:45" x14ac:dyDescent="0.25">
      <c r="AN333" s="112" t="s">
        <v>1056</v>
      </c>
      <c r="AO333" s="112"/>
      <c r="AP333" s="112"/>
      <c r="AQ333" s="112" t="s">
        <v>1034</v>
      </c>
      <c r="AR333" s="112" t="s">
        <v>1023</v>
      </c>
      <c r="AS333" s="112">
        <v>426513</v>
      </c>
    </row>
    <row r="334" spans="40:45" x14ac:dyDescent="0.25">
      <c r="AN334" s="112" t="s">
        <v>1056</v>
      </c>
      <c r="AO334" s="112"/>
      <c r="AP334" s="112"/>
      <c r="AQ334" s="112" t="s">
        <v>1035</v>
      </c>
      <c r="AR334" s="112" t="s">
        <v>1023</v>
      </c>
      <c r="AS334" s="112">
        <v>1073301</v>
      </c>
    </row>
    <row r="335" spans="40:45" x14ac:dyDescent="0.25">
      <c r="AN335" s="112" t="s">
        <v>1056</v>
      </c>
      <c r="AO335" s="112"/>
      <c r="AP335" s="112"/>
      <c r="AQ335" s="112" t="s">
        <v>1036</v>
      </c>
      <c r="AR335" s="112" t="s">
        <v>1023</v>
      </c>
      <c r="AS335" s="112">
        <v>702061</v>
      </c>
    </row>
    <row r="336" spans="40:45" x14ac:dyDescent="0.25">
      <c r="AN336" s="112" t="s">
        <v>1056</v>
      </c>
      <c r="AO336" s="112"/>
      <c r="AP336" s="112"/>
      <c r="AQ336" s="112" t="s">
        <v>1037</v>
      </c>
      <c r="AR336" s="112" t="s">
        <v>1023</v>
      </c>
      <c r="AS336" s="112">
        <v>73529</v>
      </c>
    </row>
    <row r="337" spans="40:45" x14ac:dyDescent="0.25">
      <c r="AN337" s="112" t="s">
        <v>1056</v>
      </c>
      <c r="AO337" s="112"/>
      <c r="AP337" s="112"/>
      <c r="AQ337" s="112" t="s">
        <v>1038</v>
      </c>
      <c r="AR337" s="112" t="s">
        <v>1023</v>
      </c>
      <c r="AS337" s="112">
        <v>608784</v>
      </c>
    </row>
    <row r="338" spans="40:45" x14ac:dyDescent="0.25">
      <c r="AN338" s="112" t="s">
        <v>1056</v>
      </c>
      <c r="AO338" s="112"/>
      <c r="AP338" s="112"/>
      <c r="AQ338" s="112" t="s">
        <v>1039</v>
      </c>
      <c r="AR338" s="112" t="s">
        <v>1023</v>
      </c>
      <c r="AS338" s="112">
        <v>520264</v>
      </c>
    </row>
    <row r="339" spans="40:45" x14ac:dyDescent="0.25">
      <c r="AN339" s="112" t="s">
        <v>1056</v>
      </c>
      <c r="AO339" s="112"/>
      <c r="AP339" s="112"/>
      <c r="AQ339" s="112" t="s">
        <v>3</v>
      </c>
      <c r="AR339" s="112" t="s">
        <v>1023</v>
      </c>
      <c r="AS339" s="112">
        <v>6029008</v>
      </c>
    </row>
    <row r="340" spans="40:45" x14ac:dyDescent="0.25">
      <c r="AN340" s="112" t="s">
        <v>1041</v>
      </c>
      <c r="AO340" s="112"/>
      <c r="AP340" s="112"/>
      <c r="AQ340" s="112" t="s">
        <v>1031</v>
      </c>
      <c r="AR340" s="112" t="s">
        <v>1023</v>
      </c>
      <c r="AS340" s="112">
        <v>57541416</v>
      </c>
    </row>
    <row r="341" spans="40:45" x14ac:dyDescent="0.25">
      <c r="AN341" s="112" t="s">
        <v>1041</v>
      </c>
      <c r="AO341" s="112"/>
      <c r="AP341" s="112"/>
      <c r="AQ341" s="112" t="s">
        <v>1032</v>
      </c>
      <c r="AR341" s="112" t="s">
        <v>1023</v>
      </c>
      <c r="AS341" s="112">
        <v>23453199</v>
      </c>
    </row>
    <row r="342" spans="40:45" x14ac:dyDescent="0.25">
      <c r="AN342" s="112" t="s">
        <v>1041</v>
      </c>
      <c r="AO342" s="112"/>
      <c r="AP342" s="112"/>
      <c r="AQ342" s="112" t="s">
        <v>1033</v>
      </c>
      <c r="AR342" s="112" t="s">
        <v>1023</v>
      </c>
      <c r="AS342" s="112">
        <v>16811569</v>
      </c>
    </row>
    <row r="343" spans="40:45" x14ac:dyDescent="0.25">
      <c r="AN343" s="112" t="s">
        <v>1041</v>
      </c>
      <c r="AO343" s="112"/>
      <c r="AP343" s="112"/>
      <c r="AQ343" s="112" t="s">
        <v>1034</v>
      </c>
      <c r="AR343" s="112" t="s">
        <v>1023</v>
      </c>
      <c r="AS343" s="112">
        <v>43019635</v>
      </c>
    </row>
    <row r="344" spans="40:45" x14ac:dyDescent="0.25">
      <c r="AN344" s="112" t="s">
        <v>1041</v>
      </c>
      <c r="AO344" s="112"/>
      <c r="AP344" s="112"/>
      <c r="AQ344" s="112" t="s">
        <v>1035</v>
      </c>
      <c r="AR344" s="112" t="s">
        <v>1023</v>
      </c>
      <c r="AS344" s="112">
        <v>32635507</v>
      </c>
    </row>
    <row r="345" spans="40:45" x14ac:dyDescent="0.25">
      <c r="AN345" s="112" t="s">
        <v>1041</v>
      </c>
      <c r="AO345" s="112"/>
      <c r="AP345" s="112"/>
      <c r="AQ345" s="112" t="s">
        <v>1036</v>
      </c>
      <c r="AR345" s="112" t="s">
        <v>1023</v>
      </c>
      <c r="AS345" s="112">
        <v>32927283</v>
      </c>
    </row>
    <row r="346" spans="40:45" x14ac:dyDescent="0.25">
      <c r="AN346" s="112" t="s">
        <v>1041</v>
      </c>
      <c r="AO346" s="112"/>
      <c r="AP346" s="112"/>
      <c r="AQ346" s="112" t="s">
        <v>1037</v>
      </c>
      <c r="AR346" s="112" t="s">
        <v>1023</v>
      </c>
      <c r="AS346" s="112">
        <v>30015723</v>
      </c>
    </row>
    <row r="347" spans="40:45" x14ac:dyDescent="0.25">
      <c r="AN347" s="112" t="s">
        <v>1041</v>
      </c>
      <c r="AO347" s="112"/>
      <c r="AP347" s="112"/>
      <c r="AQ347" s="112" t="s">
        <v>1038</v>
      </c>
      <c r="AR347" s="112" t="s">
        <v>1023</v>
      </c>
      <c r="AS347" s="112">
        <v>36076247</v>
      </c>
    </row>
    <row r="348" spans="40:45" x14ac:dyDescent="0.25">
      <c r="AN348" s="112" t="s">
        <v>1041</v>
      </c>
      <c r="AO348" s="112"/>
      <c r="AP348" s="112"/>
      <c r="AQ348" s="112" t="s">
        <v>1039</v>
      </c>
      <c r="AR348" s="112" t="s">
        <v>1023</v>
      </c>
      <c r="AS348" s="112">
        <v>25973259</v>
      </c>
    </row>
    <row r="349" spans="40:45" x14ac:dyDescent="0.25">
      <c r="AN349" s="112" t="s">
        <v>1041</v>
      </c>
      <c r="AO349" s="112"/>
      <c r="AP349" s="112"/>
      <c r="AQ349" s="112" t="s">
        <v>3</v>
      </c>
      <c r="AR349" s="112" t="s">
        <v>1023</v>
      </c>
      <c r="AS349" s="112">
        <v>298453838</v>
      </c>
    </row>
    <row r="350" spans="40:45" x14ac:dyDescent="0.25">
      <c r="AN350" s="112" t="s">
        <v>1057</v>
      </c>
      <c r="AO350" s="112"/>
      <c r="AP350" s="112"/>
      <c r="AQ350" s="112" t="s">
        <v>1031</v>
      </c>
      <c r="AR350" s="112" t="s">
        <v>1023</v>
      </c>
      <c r="AS350" s="112">
        <v>25040520</v>
      </c>
    </row>
    <row r="351" spans="40:45" x14ac:dyDescent="0.25">
      <c r="AN351" s="112" t="s">
        <v>1057</v>
      </c>
      <c r="AO351" s="112"/>
      <c r="AP351" s="112"/>
      <c r="AQ351" s="112" t="s">
        <v>1032</v>
      </c>
      <c r="AR351" s="112" t="s">
        <v>1023</v>
      </c>
      <c r="AS351" s="112">
        <v>12684432</v>
      </c>
    </row>
    <row r="352" spans="40:45" x14ac:dyDescent="0.25">
      <c r="AN352" s="112" t="s">
        <v>1057</v>
      </c>
      <c r="AO352" s="112"/>
      <c r="AP352" s="112"/>
      <c r="AQ352" s="112" t="s">
        <v>1033</v>
      </c>
      <c r="AR352" s="112" t="s">
        <v>1023</v>
      </c>
      <c r="AS352" s="112">
        <v>7011082</v>
      </c>
    </row>
    <row r="353" spans="40:45" x14ac:dyDescent="0.25">
      <c r="AN353" s="112" t="s">
        <v>1057</v>
      </c>
      <c r="AO353" s="112"/>
      <c r="AP353" s="112"/>
      <c r="AQ353" s="112" t="s">
        <v>1034</v>
      </c>
      <c r="AR353" s="112" t="s">
        <v>1023</v>
      </c>
      <c r="AS353" s="112">
        <v>26181033</v>
      </c>
    </row>
    <row r="354" spans="40:45" x14ac:dyDescent="0.25">
      <c r="AN354" s="112" t="s">
        <v>1057</v>
      </c>
      <c r="AO354" s="112"/>
      <c r="AP354" s="112"/>
      <c r="AQ354" s="112" t="s">
        <v>1035</v>
      </c>
      <c r="AR354" s="112" t="s">
        <v>1023</v>
      </c>
      <c r="AS354" s="112">
        <v>16947198</v>
      </c>
    </row>
    <row r="355" spans="40:45" x14ac:dyDescent="0.25">
      <c r="AN355" s="112" t="s">
        <v>1057</v>
      </c>
      <c r="AO355" s="112"/>
      <c r="AP355" s="112"/>
      <c r="AQ355" s="112" t="s">
        <v>1036</v>
      </c>
      <c r="AR355" s="112" t="s">
        <v>1023</v>
      </c>
      <c r="AS355" s="112">
        <v>20772640</v>
      </c>
    </row>
    <row r="356" spans="40:45" x14ac:dyDescent="0.25">
      <c r="AN356" s="112" t="s">
        <v>1057</v>
      </c>
      <c r="AO356" s="112"/>
      <c r="AP356" s="112"/>
      <c r="AQ356" s="112" t="s">
        <v>1037</v>
      </c>
      <c r="AR356" s="112" t="s">
        <v>1023</v>
      </c>
      <c r="AS356" s="112">
        <v>22382945</v>
      </c>
    </row>
    <row r="357" spans="40:45" x14ac:dyDescent="0.25">
      <c r="AN357" s="112" t="s">
        <v>1057</v>
      </c>
      <c r="AO357" s="112"/>
      <c r="AP357" s="112"/>
      <c r="AQ357" s="112" t="s">
        <v>1038</v>
      </c>
      <c r="AR357" s="112" t="s">
        <v>1023</v>
      </c>
      <c r="AS357" s="112">
        <v>19897389</v>
      </c>
    </row>
    <row r="358" spans="40:45" x14ac:dyDescent="0.25">
      <c r="AN358" s="112" t="s">
        <v>1057</v>
      </c>
      <c r="AO358" s="112"/>
      <c r="AP358" s="112"/>
      <c r="AQ358" s="112" t="s">
        <v>1039</v>
      </c>
      <c r="AR358" s="112" t="s">
        <v>1023</v>
      </c>
      <c r="AS358" s="112">
        <v>11283696</v>
      </c>
    </row>
    <row r="359" spans="40:45" x14ac:dyDescent="0.25">
      <c r="AN359" s="112" t="s">
        <v>1057</v>
      </c>
      <c r="AO359" s="112"/>
      <c r="AP359" s="112"/>
      <c r="AQ359" s="112" t="s">
        <v>3</v>
      </c>
      <c r="AR359" s="112" t="s">
        <v>1023</v>
      </c>
      <c r="AS359" s="112">
        <v>162200936</v>
      </c>
    </row>
    <row r="360" spans="40:45" x14ac:dyDescent="0.25">
      <c r="AN360" s="112" t="s">
        <v>1058</v>
      </c>
      <c r="AO360" s="112"/>
      <c r="AP360" s="112"/>
      <c r="AQ360" s="112" t="s">
        <v>1031</v>
      </c>
      <c r="AR360" s="112" t="s">
        <v>1023</v>
      </c>
      <c r="AS360" s="112">
        <v>10125293</v>
      </c>
    </row>
    <row r="361" spans="40:45" x14ac:dyDescent="0.25">
      <c r="AN361" s="112" t="s">
        <v>1058</v>
      </c>
      <c r="AO361" s="112"/>
      <c r="AP361" s="112"/>
      <c r="AQ361" s="112" t="s">
        <v>1032</v>
      </c>
      <c r="AR361" s="112" t="s">
        <v>1023</v>
      </c>
      <c r="AS361" s="112">
        <v>3003348</v>
      </c>
    </row>
    <row r="362" spans="40:45" x14ac:dyDescent="0.25">
      <c r="AN362" s="112" t="s">
        <v>1058</v>
      </c>
      <c r="AO362" s="112"/>
      <c r="AP362" s="112"/>
      <c r="AQ362" s="112" t="s">
        <v>1033</v>
      </c>
      <c r="AR362" s="112" t="s">
        <v>1023</v>
      </c>
      <c r="AS362" s="112">
        <v>2088431</v>
      </c>
    </row>
    <row r="363" spans="40:45" x14ac:dyDescent="0.25">
      <c r="AN363" s="112" t="s">
        <v>1058</v>
      </c>
      <c r="AO363" s="112"/>
      <c r="AP363" s="112"/>
      <c r="AQ363" s="112" t="s">
        <v>1034</v>
      </c>
      <c r="AR363" s="112" t="s">
        <v>1023</v>
      </c>
      <c r="AS363" s="112">
        <v>2973572</v>
      </c>
    </row>
    <row r="364" spans="40:45" x14ac:dyDescent="0.25">
      <c r="AN364" s="112" t="s">
        <v>1058</v>
      </c>
      <c r="AO364" s="112"/>
      <c r="AP364" s="112"/>
      <c r="AQ364" s="112" t="s">
        <v>1035</v>
      </c>
      <c r="AR364" s="112" t="s">
        <v>1023</v>
      </c>
      <c r="AS364" s="112">
        <v>4582965</v>
      </c>
    </row>
    <row r="365" spans="40:45" x14ac:dyDescent="0.25">
      <c r="AN365" s="112" t="s">
        <v>1058</v>
      </c>
      <c r="AO365" s="112"/>
      <c r="AP365" s="112"/>
      <c r="AQ365" s="112" t="s">
        <v>1036</v>
      </c>
      <c r="AR365" s="112" t="s">
        <v>1023</v>
      </c>
      <c r="AS365" s="112">
        <v>3009819</v>
      </c>
    </row>
    <row r="366" spans="40:45" x14ac:dyDescent="0.25">
      <c r="AN366" s="112" t="s">
        <v>1058</v>
      </c>
      <c r="AO366" s="112"/>
      <c r="AP366" s="112"/>
      <c r="AQ366" s="112" t="s">
        <v>1037</v>
      </c>
      <c r="AR366" s="112" t="s">
        <v>1023</v>
      </c>
      <c r="AS366" s="112">
        <v>2614592</v>
      </c>
    </row>
    <row r="367" spans="40:45" x14ac:dyDescent="0.25">
      <c r="AN367" s="112" t="s">
        <v>1058</v>
      </c>
      <c r="AO367" s="112"/>
      <c r="AP367" s="112"/>
      <c r="AQ367" s="112" t="s">
        <v>1038</v>
      </c>
      <c r="AR367" s="112" t="s">
        <v>1023</v>
      </c>
      <c r="AS367" s="112">
        <v>3947905</v>
      </c>
    </row>
    <row r="368" spans="40:45" x14ac:dyDescent="0.25">
      <c r="AN368" s="112" t="s">
        <v>1058</v>
      </c>
      <c r="AO368" s="112"/>
      <c r="AP368" s="112"/>
      <c r="AQ368" s="112" t="s">
        <v>1039</v>
      </c>
      <c r="AR368" s="112" t="s">
        <v>1023</v>
      </c>
      <c r="AS368" s="112">
        <v>4414775</v>
      </c>
    </row>
    <row r="369" spans="40:45" x14ac:dyDescent="0.25">
      <c r="AN369" s="112" t="s">
        <v>1058</v>
      </c>
      <c r="AO369" s="112"/>
      <c r="AP369" s="112"/>
      <c r="AQ369" s="112" t="s">
        <v>3</v>
      </c>
      <c r="AR369" s="112" t="s">
        <v>1023</v>
      </c>
      <c r="AS369" s="112">
        <v>36760699</v>
      </c>
    </row>
    <row r="370" spans="40:45" x14ac:dyDescent="0.25">
      <c r="AN370" s="112" t="s">
        <v>1059</v>
      </c>
      <c r="AO370" s="112"/>
      <c r="AP370" s="112"/>
      <c r="AQ370" s="112" t="s">
        <v>1031</v>
      </c>
      <c r="AR370" s="112" t="s">
        <v>1023</v>
      </c>
      <c r="AS370" s="112">
        <v>604466</v>
      </c>
    </row>
    <row r="371" spans="40:45" x14ac:dyDescent="0.25">
      <c r="AN371" s="112" t="s">
        <v>1059</v>
      </c>
      <c r="AO371" s="112"/>
      <c r="AP371" s="112"/>
      <c r="AQ371" s="112" t="s">
        <v>1032</v>
      </c>
      <c r="AR371" s="112" t="s">
        <v>1023</v>
      </c>
      <c r="AS371" s="112">
        <v>119935</v>
      </c>
    </row>
    <row r="372" spans="40:45" x14ac:dyDescent="0.25">
      <c r="AN372" s="112" t="s">
        <v>1059</v>
      </c>
      <c r="AO372" s="112"/>
      <c r="AP372" s="112"/>
      <c r="AQ372" s="112" t="s">
        <v>1033</v>
      </c>
      <c r="AR372" s="112" t="s">
        <v>1023</v>
      </c>
      <c r="AS372" s="112">
        <v>195148</v>
      </c>
    </row>
    <row r="373" spans="40:45" x14ac:dyDescent="0.25">
      <c r="AN373" s="112" t="s">
        <v>1059</v>
      </c>
      <c r="AO373" s="112"/>
      <c r="AP373" s="112"/>
      <c r="AQ373" s="112" t="s">
        <v>1034</v>
      </c>
      <c r="AR373" s="112" t="s">
        <v>1023</v>
      </c>
      <c r="AS373" s="112">
        <v>316234</v>
      </c>
    </row>
    <row r="374" spans="40:45" x14ac:dyDescent="0.25">
      <c r="AN374" s="112" t="s">
        <v>1059</v>
      </c>
      <c r="AO374" s="112"/>
      <c r="AP374" s="112"/>
      <c r="AQ374" s="112" t="s">
        <v>1035</v>
      </c>
      <c r="AR374" s="112" t="s">
        <v>1023</v>
      </c>
      <c r="AS374" s="112">
        <v>510834</v>
      </c>
    </row>
    <row r="375" spans="40:45" x14ac:dyDescent="0.25">
      <c r="AN375" s="112" t="s">
        <v>1059</v>
      </c>
      <c r="AO375" s="112"/>
      <c r="AP375" s="112"/>
      <c r="AQ375" s="112" t="s">
        <v>1036</v>
      </c>
      <c r="AR375" s="112" t="s">
        <v>1023</v>
      </c>
      <c r="AS375" s="112">
        <v>206451</v>
      </c>
    </row>
    <row r="376" spans="40:45" x14ac:dyDescent="0.25">
      <c r="AN376" s="112" t="s">
        <v>1059</v>
      </c>
      <c r="AO376" s="112"/>
      <c r="AP376" s="112"/>
      <c r="AQ376" s="112" t="s">
        <v>1037</v>
      </c>
      <c r="AR376" s="112" t="s">
        <v>1023</v>
      </c>
      <c r="AS376" s="112">
        <v>51047</v>
      </c>
    </row>
    <row r="377" spans="40:45" x14ac:dyDescent="0.25">
      <c r="AN377" s="112" t="s">
        <v>1059</v>
      </c>
      <c r="AO377" s="112"/>
      <c r="AP377" s="112"/>
      <c r="AQ377" s="112" t="s">
        <v>1038</v>
      </c>
      <c r="AR377" s="112" t="s">
        <v>1023</v>
      </c>
      <c r="AS377" s="112">
        <v>348110</v>
      </c>
    </row>
    <row r="378" spans="40:45" x14ac:dyDescent="0.25">
      <c r="AN378" s="112" t="s">
        <v>1059</v>
      </c>
      <c r="AO378" s="112"/>
      <c r="AP378" s="112"/>
      <c r="AQ378" s="112" t="s">
        <v>1039</v>
      </c>
      <c r="AR378" s="112" t="s">
        <v>1023</v>
      </c>
      <c r="AS378" s="112">
        <v>250889</v>
      </c>
    </row>
    <row r="379" spans="40:45" x14ac:dyDescent="0.25">
      <c r="AN379" s="112" t="s">
        <v>1059</v>
      </c>
      <c r="AO379" s="112"/>
      <c r="AP379" s="112"/>
      <c r="AQ379" s="112" t="s">
        <v>3</v>
      </c>
      <c r="AR379" s="112" t="s">
        <v>1023</v>
      </c>
      <c r="AS379" s="112">
        <v>2603114</v>
      </c>
    </row>
    <row r="380" spans="40:45" x14ac:dyDescent="0.25">
      <c r="AN380" s="112" t="s">
        <v>1060</v>
      </c>
      <c r="AO380" s="112"/>
      <c r="AP380" s="112"/>
      <c r="AQ380" s="112" t="s">
        <v>1031</v>
      </c>
      <c r="AR380" s="112" t="s">
        <v>1023</v>
      </c>
      <c r="AS380" s="112">
        <v>776502</v>
      </c>
    </row>
    <row r="381" spans="40:45" x14ac:dyDescent="0.25">
      <c r="AN381" s="112" t="s">
        <v>1060</v>
      </c>
      <c r="AO381" s="112"/>
      <c r="AP381" s="112"/>
      <c r="AQ381" s="112" t="s">
        <v>1032</v>
      </c>
      <c r="AR381" s="112" t="s">
        <v>1023</v>
      </c>
      <c r="AS381" s="112">
        <v>111057</v>
      </c>
    </row>
    <row r="382" spans="40:45" x14ac:dyDescent="0.25">
      <c r="AN382" s="112" t="s">
        <v>1060</v>
      </c>
      <c r="AO382" s="112"/>
      <c r="AP382" s="112"/>
      <c r="AQ382" s="112" t="s">
        <v>1033</v>
      </c>
      <c r="AR382" s="112" t="s">
        <v>1023</v>
      </c>
      <c r="AS382" s="112">
        <v>184888</v>
      </c>
    </row>
    <row r="383" spans="40:45" x14ac:dyDescent="0.25">
      <c r="AN383" s="112" t="s">
        <v>1060</v>
      </c>
      <c r="AO383" s="112"/>
      <c r="AP383" s="112"/>
      <c r="AQ383" s="112" t="s">
        <v>1034</v>
      </c>
      <c r="AR383" s="112" t="s">
        <v>1023</v>
      </c>
      <c r="AS383" s="112">
        <v>203903</v>
      </c>
    </row>
    <row r="384" spans="40:45" x14ac:dyDescent="0.25">
      <c r="AN384" s="112" t="s">
        <v>1060</v>
      </c>
      <c r="AO384" s="112"/>
      <c r="AP384" s="112"/>
      <c r="AQ384" s="112" t="s">
        <v>1035</v>
      </c>
      <c r="AR384" s="112" t="s">
        <v>1023</v>
      </c>
      <c r="AS384" s="112">
        <v>122291</v>
      </c>
    </row>
    <row r="385" spans="40:45" x14ac:dyDescent="0.25">
      <c r="AN385" s="112" t="s">
        <v>1060</v>
      </c>
      <c r="AO385" s="112"/>
      <c r="AP385" s="112"/>
      <c r="AQ385" s="112" t="s">
        <v>1036</v>
      </c>
      <c r="AR385" s="112" t="s">
        <v>1023</v>
      </c>
      <c r="AS385" s="112">
        <v>148427</v>
      </c>
    </row>
    <row r="386" spans="40:45" x14ac:dyDescent="0.25">
      <c r="AN386" s="112" t="s">
        <v>1060</v>
      </c>
      <c r="AO386" s="112"/>
      <c r="AP386" s="112"/>
      <c r="AQ386" s="112" t="s">
        <v>1037</v>
      </c>
      <c r="AR386" s="112" t="s">
        <v>1023</v>
      </c>
      <c r="AS386" s="112">
        <v>111214</v>
      </c>
    </row>
    <row r="387" spans="40:45" x14ac:dyDescent="0.25">
      <c r="AN387" s="112" t="s">
        <v>1060</v>
      </c>
      <c r="AO387" s="112"/>
      <c r="AP387" s="112"/>
      <c r="AQ387" s="112" t="s">
        <v>1038</v>
      </c>
      <c r="AR387" s="112" t="s">
        <v>1023</v>
      </c>
      <c r="AS387" s="112">
        <v>286848</v>
      </c>
    </row>
    <row r="388" spans="40:45" x14ac:dyDescent="0.25">
      <c r="AN388" s="112" t="s">
        <v>1060</v>
      </c>
      <c r="AO388" s="112"/>
      <c r="AP388" s="112"/>
      <c r="AQ388" s="112" t="s">
        <v>1039</v>
      </c>
      <c r="AR388" s="112" t="s">
        <v>1023</v>
      </c>
      <c r="AS388" s="112">
        <v>770070</v>
      </c>
    </row>
    <row r="389" spans="40:45" x14ac:dyDescent="0.25">
      <c r="AN389" s="112" t="s">
        <v>1060</v>
      </c>
      <c r="AO389" s="112"/>
      <c r="AP389" s="112"/>
      <c r="AQ389" s="112" t="s">
        <v>3</v>
      </c>
      <c r="AR389" s="112" t="s">
        <v>1023</v>
      </c>
      <c r="AS389" s="112">
        <v>2715200</v>
      </c>
    </row>
    <row r="390" spans="40:45" x14ac:dyDescent="0.25">
      <c r="AN390" s="112" t="s">
        <v>1061</v>
      </c>
      <c r="AO390" s="112"/>
      <c r="AP390" s="112"/>
      <c r="AQ390" s="112" t="s">
        <v>1031</v>
      </c>
      <c r="AR390" s="112" t="s">
        <v>1023</v>
      </c>
      <c r="AS390" s="112">
        <v>2611249</v>
      </c>
    </row>
    <row r="391" spans="40:45" x14ac:dyDescent="0.25">
      <c r="AN391" s="112" t="s">
        <v>1061</v>
      </c>
      <c r="AO391" s="112"/>
      <c r="AP391" s="112"/>
      <c r="AQ391" s="112" t="s">
        <v>1032</v>
      </c>
      <c r="AR391" s="112" t="s">
        <v>1023</v>
      </c>
      <c r="AS391" s="112">
        <v>931799</v>
      </c>
    </row>
    <row r="392" spans="40:45" x14ac:dyDescent="0.25">
      <c r="AN392" s="112" t="s">
        <v>1061</v>
      </c>
      <c r="AO392" s="112"/>
      <c r="AP392" s="112"/>
      <c r="AQ392" s="112" t="s">
        <v>1033</v>
      </c>
      <c r="AR392" s="112" t="s">
        <v>1023</v>
      </c>
      <c r="AS392" s="112">
        <v>1168585</v>
      </c>
    </row>
    <row r="393" spans="40:45" x14ac:dyDescent="0.25">
      <c r="AN393" s="112" t="s">
        <v>1061</v>
      </c>
      <c r="AO393" s="112"/>
      <c r="AP393" s="112"/>
      <c r="AQ393" s="112" t="s">
        <v>1034</v>
      </c>
      <c r="AR393" s="112" t="s">
        <v>1023</v>
      </c>
      <c r="AS393" s="112">
        <v>2326025</v>
      </c>
    </row>
    <row r="394" spans="40:45" x14ac:dyDescent="0.25">
      <c r="AN394" s="112" t="s">
        <v>1061</v>
      </c>
      <c r="AO394" s="112"/>
      <c r="AP394" s="112"/>
      <c r="AQ394" s="112" t="s">
        <v>1035</v>
      </c>
      <c r="AR394" s="112" t="s">
        <v>1023</v>
      </c>
      <c r="AS394" s="112">
        <v>1603468</v>
      </c>
    </row>
    <row r="395" spans="40:45" x14ac:dyDescent="0.25">
      <c r="AN395" s="112" t="s">
        <v>1061</v>
      </c>
      <c r="AO395" s="112"/>
      <c r="AP395" s="112"/>
      <c r="AQ395" s="112" t="s">
        <v>1036</v>
      </c>
      <c r="AR395" s="112" t="s">
        <v>1023</v>
      </c>
      <c r="AS395" s="112">
        <v>1459013</v>
      </c>
    </row>
    <row r="396" spans="40:45" x14ac:dyDescent="0.25">
      <c r="AN396" s="112" t="s">
        <v>1061</v>
      </c>
      <c r="AO396" s="112"/>
      <c r="AP396" s="112"/>
      <c r="AQ396" s="112" t="s">
        <v>1037</v>
      </c>
      <c r="AR396" s="112" t="s">
        <v>1023</v>
      </c>
      <c r="AS396" s="112">
        <v>708942</v>
      </c>
    </row>
    <row r="397" spans="40:45" x14ac:dyDescent="0.25">
      <c r="AN397" s="112" t="s">
        <v>1061</v>
      </c>
      <c r="AO397" s="112"/>
      <c r="AP397" s="112"/>
      <c r="AQ397" s="112" t="s">
        <v>1038</v>
      </c>
      <c r="AR397" s="112" t="s">
        <v>1023</v>
      </c>
      <c r="AS397" s="112">
        <v>1994458</v>
      </c>
    </row>
    <row r="398" spans="40:45" x14ac:dyDescent="0.25">
      <c r="AN398" s="112" t="s">
        <v>1061</v>
      </c>
      <c r="AO398" s="112"/>
      <c r="AP398" s="112"/>
      <c r="AQ398" s="112" t="s">
        <v>1039</v>
      </c>
      <c r="AR398" s="112" t="s">
        <v>1023</v>
      </c>
      <c r="AS398" s="112">
        <v>1132290</v>
      </c>
    </row>
    <row r="399" spans="40:45" x14ac:dyDescent="0.25">
      <c r="AN399" s="112" t="s">
        <v>1061</v>
      </c>
      <c r="AO399" s="112"/>
      <c r="AP399" s="112"/>
      <c r="AQ399" s="112" t="s">
        <v>3</v>
      </c>
      <c r="AR399" s="112" t="s">
        <v>1023</v>
      </c>
      <c r="AS399" s="112">
        <v>13935830</v>
      </c>
    </row>
    <row r="400" spans="40:45" x14ac:dyDescent="0.25">
      <c r="AN400" s="112" t="s">
        <v>74</v>
      </c>
      <c r="AO400" s="112"/>
      <c r="AP400" s="112"/>
      <c r="AQ400" s="112" t="s">
        <v>1031</v>
      </c>
      <c r="AR400" s="112" t="s">
        <v>1023</v>
      </c>
      <c r="AS400" s="112">
        <v>1699283</v>
      </c>
    </row>
    <row r="401" spans="40:45" x14ac:dyDescent="0.25">
      <c r="AN401" s="112" t="s">
        <v>74</v>
      </c>
      <c r="AO401" s="112"/>
      <c r="AP401" s="112"/>
      <c r="AQ401" s="112" t="s">
        <v>1032</v>
      </c>
      <c r="AR401" s="112" t="s">
        <v>1023</v>
      </c>
      <c r="AS401" s="112">
        <v>670914</v>
      </c>
    </row>
    <row r="402" spans="40:45" x14ac:dyDescent="0.25">
      <c r="AN402" s="112" t="s">
        <v>74</v>
      </c>
      <c r="AO402" s="112"/>
      <c r="AP402" s="112"/>
      <c r="AQ402" s="112" t="s">
        <v>1033</v>
      </c>
      <c r="AR402" s="112" t="s">
        <v>1023</v>
      </c>
      <c r="AS402" s="112">
        <v>639462</v>
      </c>
    </row>
    <row r="403" spans="40:45" x14ac:dyDescent="0.25">
      <c r="AN403" s="112" t="s">
        <v>74</v>
      </c>
      <c r="AO403" s="112"/>
      <c r="AP403" s="112"/>
      <c r="AQ403" s="112" t="s">
        <v>1034</v>
      </c>
      <c r="AR403" s="112" t="s">
        <v>1023</v>
      </c>
      <c r="AS403" s="112">
        <v>679593</v>
      </c>
    </row>
    <row r="404" spans="40:45" x14ac:dyDescent="0.25">
      <c r="AN404" s="112" t="s">
        <v>74</v>
      </c>
      <c r="AO404" s="112"/>
      <c r="AP404" s="112"/>
      <c r="AQ404" s="112" t="s">
        <v>1035</v>
      </c>
      <c r="AR404" s="112" t="s">
        <v>1023</v>
      </c>
      <c r="AS404" s="112">
        <v>962767</v>
      </c>
    </row>
    <row r="405" spans="40:45" x14ac:dyDescent="0.25">
      <c r="AN405" s="112" t="s">
        <v>74</v>
      </c>
      <c r="AO405" s="112"/>
      <c r="AP405" s="112"/>
      <c r="AQ405" s="112" t="s">
        <v>1036</v>
      </c>
      <c r="AR405" s="112" t="s">
        <v>1023</v>
      </c>
      <c r="AS405" s="112">
        <v>618823</v>
      </c>
    </row>
    <row r="406" spans="40:45" x14ac:dyDescent="0.25">
      <c r="AN406" s="112" t="s">
        <v>74</v>
      </c>
      <c r="AO406" s="112"/>
      <c r="AP406" s="112"/>
      <c r="AQ406" s="112" t="s">
        <v>1037</v>
      </c>
      <c r="AR406" s="112" t="s">
        <v>1023</v>
      </c>
      <c r="AS406" s="112">
        <v>542987</v>
      </c>
    </row>
    <row r="407" spans="40:45" x14ac:dyDescent="0.25">
      <c r="AN407" s="112" t="s">
        <v>74</v>
      </c>
      <c r="AO407" s="112"/>
      <c r="AP407" s="112"/>
      <c r="AQ407" s="112" t="s">
        <v>1038</v>
      </c>
      <c r="AR407" s="112" t="s">
        <v>1023</v>
      </c>
      <c r="AS407" s="112">
        <v>881750</v>
      </c>
    </row>
    <row r="408" spans="40:45" x14ac:dyDescent="0.25">
      <c r="AN408" s="112" t="s">
        <v>74</v>
      </c>
      <c r="AO408" s="112"/>
      <c r="AP408" s="112"/>
      <c r="AQ408" s="112" t="s">
        <v>1039</v>
      </c>
      <c r="AR408" s="112" t="s">
        <v>1023</v>
      </c>
      <c r="AS408" s="112">
        <v>884793</v>
      </c>
    </row>
    <row r="409" spans="40:45" x14ac:dyDescent="0.25">
      <c r="AN409" s="112" t="s">
        <v>74</v>
      </c>
      <c r="AO409" s="112"/>
      <c r="AP409" s="112"/>
      <c r="AQ409" s="112" t="s">
        <v>3</v>
      </c>
      <c r="AR409" s="112" t="s">
        <v>1023</v>
      </c>
      <c r="AS409" s="112">
        <v>7580372</v>
      </c>
    </row>
    <row r="410" spans="40:45" x14ac:dyDescent="0.25">
      <c r="AN410" s="112" t="s">
        <v>1062</v>
      </c>
      <c r="AO410" s="112"/>
      <c r="AP410" s="112"/>
      <c r="AQ410" s="112" t="s">
        <v>1031</v>
      </c>
      <c r="AR410" s="112" t="s">
        <v>1023</v>
      </c>
      <c r="AS410" s="112">
        <v>147530</v>
      </c>
    </row>
    <row r="411" spans="40:45" x14ac:dyDescent="0.25">
      <c r="AN411" s="112" t="s">
        <v>1062</v>
      </c>
      <c r="AO411" s="112"/>
      <c r="AP411" s="112"/>
      <c r="AQ411" s="112" t="s">
        <v>1032</v>
      </c>
      <c r="AR411" s="112" t="s">
        <v>1023</v>
      </c>
      <c r="AS411" s="112">
        <v>12693</v>
      </c>
    </row>
    <row r="412" spans="40:45" x14ac:dyDescent="0.25">
      <c r="AN412" s="112" t="s">
        <v>1062</v>
      </c>
      <c r="AO412" s="112"/>
      <c r="AP412" s="112"/>
      <c r="AQ412" s="112" t="s">
        <v>1033</v>
      </c>
      <c r="AR412" s="112" t="s">
        <v>1023</v>
      </c>
      <c r="AS412" s="112">
        <v>176709</v>
      </c>
    </row>
    <row r="413" spans="40:45" x14ac:dyDescent="0.25">
      <c r="AN413" s="112" t="s">
        <v>1062</v>
      </c>
      <c r="AO413" s="112"/>
      <c r="AP413" s="112"/>
      <c r="AQ413" s="112" t="s">
        <v>1034</v>
      </c>
      <c r="AR413" s="112" t="s">
        <v>1023</v>
      </c>
      <c r="AS413" s="112">
        <v>16622</v>
      </c>
    </row>
    <row r="414" spans="40:45" x14ac:dyDescent="0.25">
      <c r="AN414" s="112" t="s">
        <v>1062</v>
      </c>
      <c r="AO414" s="112"/>
      <c r="AP414" s="112"/>
      <c r="AQ414" s="112" t="s">
        <v>1035</v>
      </c>
      <c r="AR414" s="112" t="s">
        <v>1023</v>
      </c>
      <c r="AS414" s="112">
        <v>8731</v>
      </c>
    </row>
    <row r="415" spans="40:45" x14ac:dyDescent="0.25">
      <c r="AN415" s="112" t="s">
        <v>1062</v>
      </c>
      <c r="AO415" s="112"/>
      <c r="AP415" s="112"/>
      <c r="AQ415" s="112" t="s">
        <v>1036</v>
      </c>
      <c r="AR415" s="112" t="s">
        <v>1023</v>
      </c>
      <c r="AS415" s="112">
        <v>25093</v>
      </c>
    </row>
    <row r="416" spans="40:45" x14ac:dyDescent="0.25">
      <c r="AN416" s="112" t="s">
        <v>1062</v>
      </c>
      <c r="AO416" s="112"/>
      <c r="AP416" s="112"/>
      <c r="AQ416" s="112" t="s">
        <v>1037</v>
      </c>
      <c r="AR416" s="112" t="s">
        <v>1023</v>
      </c>
      <c r="AS416" s="112">
        <v>1524</v>
      </c>
    </row>
    <row r="417" spans="40:45" x14ac:dyDescent="0.25">
      <c r="AN417" s="112" t="s">
        <v>1062</v>
      </c>
      <c r="AO417" s="112"/>
      <c r="AP417" s="112"/>
      <c r="AQ417" s="112" t="s">
        <v>1038</v>
      </c>
      <c r="AR417" s="112" t="s">
        <v>1023</v>
      </c>
      <c r="AS417" s="112">
        <v>28478</v>
      </c>
    </row>
    <row r="418" spans="40:45" x14ac:dyDescent="0.25">
      <c r="AN418" s="112" t="s">
        <v>1062</v>
      </c>
      <c r="AO418" s="112"/>
      <c r="AP418" s="112"/>
      <c r="AQ418" s="112" t="s">
        <v>1039</v>
      </c>
      <c r="AR418" s="112" t="s">
        <v>1023</v>
      </c>
      <c r="AS418" s="112">
        <v>166554</v>
      </c>
    </row>
    <row r="419" spans="40:45" x14ac:dyDescent="0.25">
      <c r="AN419" s="112" t="s">
        <v>1062</v>
      </c>
      <c r="AO419" s="112"/>
      <c r="AP419" s="112"/>
      <c r="AQ419" s="112" t="s">
        <v>3</v>
      </c>
      <c r="AR419" s="112" t="s">
        <v>1023</v>
      </c>
      <c r="AS419" s="112">
        <v>583934</v>
      </c>
    </row>
    <row r="420" spans="40:45" x14ac:dyDescent="0.25">
      <c r="AN420" s="112" t="s">
        <v>1063</v>
      </c>
      <c r="AO420" s="112"/>
      <c r="AP420" s="112"/>
      <c r="AQ420" s="112" t="s">
        <v>1031</v>
      </c>
      <c r="AR420" s="112" t="s">
        <v>1023</v>
      </c>
      <c r="AS420" s="112">
        <v>706085</v>
      </c>
    </row>
    <row r="421" spans="40:45" x14ac:dyDescent="0.25">
      <c r="AN421" s="112" t="s">
        <v>1063</v>
      </c>
      <c r="AO421" s="112"/>
      <c r="AP421" s="112"/>
      <c r="AQ421" s="112" t="s">
        <v>1032</v>
      </c>
      <c r="AR421" s="112" t="s">
        <v>1023</v>
      </c>
      <c r="AS421" s="112">
        <v>419283</v>
      </c>
    </row>
    <row r="422" spans="40:45" x14ac:dyDescent="0.25">
      <c r="AN422" s="112" t="s">
        <v>1063</v>
      </c>
      <c r="AO422" s="112"/>
      <c r="AP422" s="112"/>
      <c r="AQ422" s="112" t="s">
        <v>1033</v>
      </c>
      <c r="AR422" s="112" t="s">
        <v>1023</v>
      </c>
      <c r="AS422" s="112">
        <v>351428</v>
      </c>
    </row>
    <row r="423" spans="40:45" x14ac:dyDescent="0.25">
      <c r="AN423" s="112" t="s">
        <v>1063</v>
      </c>
      <c r="AO423" s="112"/>
      <c r="AP423" s="112"/>
      <c r="AQ423" s="112" t="s">
        <v>1034</v>
      </c>
      <c r="AR423" s="112" t="s">
        <v>1023</v>
      </c>
      <c r="AS423" s="112">
        <v>697417</v>
      </c>
    </row>
    <row r="424" spans="40:45" x14ac:dyDescent="0.25">
      <c r="AN424" s="112" t="s">
        <v>1063</v>
      </c>
      <c r="AO424" s="112"/>
      <c r="AP424" s="112"/>
      <c r="AQ424" s="112" t="s">
        <v>1035</v>
      </c>
      <c r="AR424" s="112" t="s">
        <v>1023</v>
      </c>
      <c r="AS424" s="112">
        <v>387701</v>
      </c>
    </row>
    <row r="425" spans="40:45" x14ac:dyDescent="0.25">
      <c r="AN425" s="112" t="s">
        <v>1063</v>
      </c>
      <c r="AO425" s="112"/>
      <c r="AP425" s="112"/>
      <c r="AQ425" s="112" t="s">
        <v>1036</v>
      </c>
      <c r="AR425" s="112" t="s">
        <v>1023</v>
      </c>
      <c r="AS425" s="112">
        <v>341767</v>
      </c>
    </row>
    <row r="426" spans="40:45" x14ac:dyDescent="0.25">
      <c r="AN426" s="112" t="s">
        <v>1063</v>
      </c>
      <c r="AO426" s="112"/>
      <c r="AP426" s="112"/>
      <c r="AQ426" s="112" t="s">
        <v>1037</v>
      </c>
      <c r="AR426" s="112" t="s">
        <v>1023</v>
      </c>
      <c r="AS426" s="112">
        <v>151072</v>
      </c>
    </row>
    <row r="427" spans="40:45" x14ac:dyDescent="0.25">
      <c r="AN427" s="112" t="s">
        <v>1063</v>
      </c>
      <c r="AO427" s="112"/>
      <c r="AP427" s="112"/>
      <c r="AQ427" s="112" t="s">
        <v>1038</v>
      </c>
      <c r="AR427" s="112" t="s">
        <v>1023</v>
      </c>
      <c r="AS427" s="112">
        <v>597373</v>
      </c>
    </row>
    <row r="428" spans="40:45" x14ac:dyDescent="0.25">
      <c r="AN428" s="112" t="s">
        <v>1063</v>
      </c>
      <c r="AO428" s="112"/>
      <c r="AP428" s="112"/>
      <c r="AQ428" s="112" t="s">
        <v>1039</v>
      </c>
      <c r="AR428" s="112" t="s">
        <v>1023</v>
      </c>
      <c r="AS428" s="112">
        <v>416519</v>
      </c>
    </row>
    <row r="429" spans="40:45" x14ac:dyDescent="0.25">
      <c r="AN429" s="112" t="s">
        <v>1063</v>
      </c>
      <c r="AO429" s="112"/>
      <c r="AP429" s="112"/>
      <c r="AQ429" s="112" t="s">
        <v>3</v>
      </c>
      <c r="AR429" s="112" t="s">
        <v>1023</v>
      </c>
      <c r="AS429" s="112">
        <v>4068645</v>
      </c>
    </row>
    <row r="430" spans="40:45" x14ac:dyDescent="0.25">
      <c r="AN430" s="112" t="s">
        <v>1064</v>
      </c>
      <c r="AO430" s="112"/>
      <c r="AP430" s="112"/>
      <c r="AQ430" s="112" t="s">
        <v>1031</v>
      </c>
      <c r="AR430" s="112" t="s">
        <v>1023</v>
      </c>
      <c r="AS430" s="112">
        <v>1519231</v>
      </c>
    </row>
    <row r="431" spans="40:45" x14ac:dyDescent="0.25">
      <c r="AN431" s="112" t="s">
        <v>1064</v>
      </c>
      <c r="AO431" s="112"/>
      <c r="AP431" s="112"/>
      <c r="AQ431" s="112" t="s">
        <v>1032</v>
      </c>
      <c r="AR431" s="112" t="s">
        <v>1023</v>
      </c>
      <c r="AS431" s="112">
        <v>573803</v>
      </c>
    </row>
    <row r="432" spans="40:45" x14ac:dyDescent="0.25">
      <c r="AN432" s="112" t="s">
        <v>1064</v>
      </c>
      <c r="AO432" s="112"/>
      <c r="AP432" s="112"/>
      <c r="AQ432" s="112" t="s">
        <v>1033</v>
      </c>
      <c r="AR432" s="112" t="s">
        <v>1023</v>
      </c>
      <c r="AS432" s="112">
        <v>999907</v>
      </c>
    </row>
    <row r="433" spans="40:45" x14ac:dyDescent="0.25">
      <c r="AN433" s="112" t="s">
        <v>1064</v>
      </c>
      <c r="AO433" s="112"/>
      <c r="AP433" s="112"/>
      <c r="AQ433" s="112" t="s">
        <v>1034</v>
      </c>
      <c r="AR433" s="112" t="s">
        <v>1023</v>
      </c>
      <c r="AS433" s="112">
        <v>2074409</v>
      </c>
    </row>
    <row r="434" spans="40:45" x14ac:dyDescent="0.25">
      <c r="AN434" s="112" t="s">
        <v>1064</v>
      </c>
      <c r="AO434" s="112"/>
      <c r="AP434" s="112"/>
      <c r="AQ434" s="112" t="s">
        <v>1035</v>
      </c>
      <c r="AR434" s="112" t="s">
        <v>1023</v>
      </c>
      <c r="AS434" s="112">
        <v>709218</v>
      </c>
    </row>
    <row r="435" spans="40:45" x14ac:dyDescent="0.25">
      <c r="AN435" s="112" t="s">
        <v>1064</v>
      </c>
      <c r="AO435" s="112"/>
      <c r="AP435" s="112"/>
      <c r="AQ435" s="112" t="s">
        <v>1036</v>
      </c>
      <c r="AR435" s="112" t="s">
        <v>1023</v>
      </c>
      <c r="AS435" s="112">
        <v>925041</v>
      </c>
    </row>
    <row r="436" spans="40:45" x14ac:dyDescent="0.25">
      <c r="AN436" s="112" t="s">
        <v>1064</v>
      </c>
      <c r="AO436" s="112"/>
      <c r="AP436" s="112"/>
      <c r="AQ436" s="112" t="s">
        <v>1037</v>
      </c>
      <c r="AR436" s="112" t="s">
        <v>1023</v>
      </c>
      <c r="AS436" s="112">
        <v>331801</v>
      </c>
    </row>
    <row r="437" spans="40:45" x14ac:dyDescent="0.25">
      <c r="AN437" s="112" t="s">
        <v>1064</v>
      </c>
      <c r="AO437" s="112"/>
      <c r="AP437" s="112"/>
      <c r="AQ437" s="112" t="s">
        <v>1038</v>
      </c>
      <c r="AR437" s="112" t="s">
        <v>1023</v>
      </c>
      <c r="AS437" s="112">
        <v>1086009</v>
      </c>
    </row>
    <row r="438" spans="40:45" x14ac:dyDescent="0.25">
      <c r="AN438" s="112" t="s">
        <v>1064</v>
      </c>
      <c r="AO438" s="112"/>
      <c r="AP438" s="112"/>
      <c r="AQ438" s="112" t="s">
        <v>1039</v>
      </c>
      <c r="AR438" s="112" t="s">
        <v>1023</v>
      </c>
      <c r="AS438" s="112">
        <v>708591</v>
      </c>
    </row>
    <row r="439" spans="40:45" x14ac:dyDescent="0.25">
      <c r="AN439" s="112" t="s">
        <v>1064</v>
      </c>
      <c r="AO439" s="112"/>
      <c r="AP439" s="112"/>
      <c r="AQ439" s="112" t="s">
        <v>3</v>
      </c>
      <c r="AR439" s="112" t="s">
        <v>1023</v>
      </c>
      <c r="AS439" s="112">
        <v>8928009</v>
      </c>
    </row>
    <row r="440" spans="40:45" x14ac:dyDescent="0.25">
      <c r="AN440" s="112" t="s">
        <v>1065</v>
      </c>
      <c r="AO440" s="112"/>
      <c r="AP440" s="112"/>
      <c r="AQ440" s="112" t="s">
        <v>1031</v>
      </c>
      <c r="AR440" s="112" t="s">
        <v>1023</v>
      </c>
      <c r="AS440" s="112">
        <v>524839</v>
      </c>
    </row>
    <row r="441" spans="40:45" x14ac:dyDescent="0.25">
      <c r="AN441" s="112" t="s">
        <v>1065</v>
      </c>
      <c r="AO441" s="112"/>
      <c r="AP441" s="112"/>
      <c r="AQ441" s="112" t="s">
        <v>1032</v>
      </c>
      <c r="AR441" s="112" t="s">
        <v>1023</v>
      </c>
      <c r="AS441" s="112">
        <v>50056</v>
      </c>
    </row>
    <row r="442" spans="40:45" x14ac:dyDescent="0.25">
      <c r="AN442" s="112" t="s">
        <v>1065</v>
      </c>
      <c r="AO442" s="112"/>
      <c r="AP442" s="112"/>
      <c r="AQ442" s="112" t="s">
        <v>1033</v>
      </c>
      <c r="AR442" s="112" t="s">
        <v>1023</v>
      </c>
      <c r="AS442" s="112">
        <v>139562</v>
      </c>
    </row>
    <row r="443" spans="40:45" x14ac:dyDescent="0.25">
      <c r="AN443" s="112" t="s">
        <v>1065</v>
      </c>
      <c r="AO443" s="112"/>
      <c r="AP443" s="112"/>
      <c r="AQ443" s="112" t="s">
        <v>1034</v>
      </c>
      <c r="AR443" s="112" t="s">
        <v>1023</v>
      </c>
      <c r="AS443" s="112">
        <v>241437</v>
      </c>
    </row>
    <row r="444" spans="40:45" x14ac:dyDescent="0.25">
      <c r="AN444" s="112" t="s">
        <v>1065</v>
      </c>
      <c r="AO444" s="112"/>
      <c r="AP444" s="112"/>
      <c r="AQ444" s="112" t="s">
        <v>1035</v>
      </c>
      <c r="AR444" s="112" t="s">
        <v>1023</v>
      </c>
      <c r="AS444" s="112">
        <v>180432</v>
      </c>
    </row>
    <row r="445" spans="40:45" x14ac:dyDescent="0.25">
      <c r="AN445" s="112" t="s">
        <v>1065</v>
      </c>
      <c r="AO445" s="112"/>
      <c r="AP445" s="112"/>
      <c r="AQ445" s="112" t="s">
        <v>1036</v>
      </c>
      <c r="AR445" s="112" t="s">
        <v>1023</v>
      </c>
      <c r="AS445" s="112">
        <v>121649</v>
      </c>
    </row>
    <row r="446" spans="40:45" x14ac:dyDescent="0.25">
      <c r="AN446" s="112" t="s">
        <v>1065</v>
      </c>
      <c r="AO446" s="112"/>
      <c r="AP446" s="112"/>
      <c r="AQ446" s="112" t="s">
        <v>1037</v>
      </c>
      <c r="AR446" s="112" t="s">
        <v>1023</v>
      </c>
      <c r="AS446" s="112">
        <v>65865</v>
      </c>
    </row>
    <row r="447" spans="40:45" x14ac:dyDescent="0.25">
      <c r="AN447" s="112" t="s">
        <v>1065</v>
      </c>
      <c r="AO447" s="112"/>
      <c r="AP447" s="112"/>
      <c r="AQ447" s="112" t="s">
        <v>1038</v>
      </c>
      <c r="AR447" s="112" t="s">
        <v>1023</v>
      </c>
      <c r="AS447" s="112">
        <v>123658</v>
      </c>
    </row>
    <row r="448" spans="40:45" x14ac:dyDescent="0.25">
      <c r="AN448" s="112" t="s">
        <v>1065</v>
      </c>
      <c r="AO448" s="112"/>
      <c r="AP448" s="112"/>
      <c r="AQ448" s="112" t="s">
        <v>1039</v>
      </c>
      <c r="AR448" s="112" t="s">
        <v>1023</v>
      </c>
      <c r="AS448" s="112">
        <v>153007</v>
      </c>
    </row>
    <row r="449" spans="40:45" x14ac:dyDescent="0.25">
      <c r="AN449" s="112" t="s">
        <v>1065</v>
      </c>
      <c r="AO449" s="112"/>
      <c r="AP449" s="112"/>
      <c r="AQ449" s="112" t="s">
        <v>3</v>
      </c>
      <c r="AR449" s="112" t="s">
        <v>1023</v>
      </c>
      <c r="AS449" s="112">
        <v>1600505</v>
      </c>
    </row>
    <row r="450" spans="40:45" x14ac:dyDescent="0.25">
      <c r="AN450" s="112" t="s">
        <v>1066</v>
      </c>
      <c r="AO450" s="112"/>
      <c r="AP450" s="112"/>
      <c r="AQ450" s="112" t="s">
        <v>1031</v>
      </c>
      <c r="AR450" s="112" t="s">
        <v>1023</v>
      </c>
      <c r="AS450" s="112">
        <v>367357</v>
      </c>
    </row>
    <row r="451" spans="40:45" x14ac:dyDescent="0.25">
      <c r="AN451" s="112" t="s">
        <v>1066</v>
      </c>
      <c r="AO451" s="112"/>
      <c r="AP451" s="112"/>
      <c r="AQ451" s="112" t="s">
        <v>1032</v>
      </c>
      <c r="AR451" s="112" t="s">
        <v>1023</v>
      </c>
      <c r="AS451" s="112">
        <v>160668</v>
      </c>
    </row>
    <row r="452" spans="40:45" x14ac:dyDescent="0.25">
      <c r="AN452" s="112" t="s">
        <v>1066</v>
      </c>
      <c r="AO452" s="112"/>
      <c r="AP452" s="112"/>
      <c r="AQ452" s="112" t="s">
        <v>1033</v>
      </c>
      <c r="AR452" s="112" t="s">
        <v>1023</v>
      </c>
      <c r="AS452" s="112">
        <v>84313</v>
      </c>
    </row>
    <row r="453" spans="40:45" x14ac:dyDescent="0.25">
      <c r="AN453" s="112" t="s">
        <v>1066</v>
      </c>
      <c r="AO453" s="112"/>
      <c r="AP453" s="112"/>
      <c r="AQ453" s="112" t="s">
        <v>1034</v>
      </c>
      <c r="AR453" s="112" t="s">
        <v>1023</v>
      </c>
      <c r="AS453" s="112">
        <v>224576</v>
      </c>
    </row>
    <row r="454" spans="40:45" x14ac:dyDescent="0.25">
      <c r="AN454" s="112" t="s">
        <v>1066</v>
      </c>
      <c r="AO454" s="112"/>
      <c r="AP454" s="112"/>
      <c r="AQ454" s="112" t="s">
        <v>1035</v>
      </c>
      <c r="AR454" s="112" t="s">
        <v>1023</v>
      </c>
      <c r="AS454" s="112">
        <v>186328</v>
      </c>
    </row>
    <row r="455" spans="40:45" x14ac:dyDescent="0.25">
      <c r="AN455" s="112" t="s">
        <v>1066</v>
      </c>
      <c r="AO455" s="112"/>
      <c r="AP455" s="112"/>
      <c r="AQ455" s="112" t="s">
        <v>1036</v>
      </c>
      <c r="AR455" s="112" t="s">
        <v>1023</v>
      </c>
      <c r="AS455" s="112">
        <v>128771</v>
      </c>
    </row>
    <row r="456" spans="40:45" x14ac:dyDescent="0.25">
      <c r="AN456" s="112" t="s">
        <v>1066</v>
      </c>
      <c r="AO456" s="112"/>
      <c r="AP456" s="112"/>
      <c r="AQ456" s="112" t="s">
        <v>1037</v>
      </c>
      <c r="AR456" s="112" t="s">
        <v>1023</v>
      </c>
      <c r="AS456" s="112">
        <v>88930</v>
      </c>
    </row>
    <row r="457" spans="40:45" x14ac:dyDescent="0.25">
      <c r="AN457" s="112" t="s">
        <v>1066</v>
      </c>
      <c r="AO457" s="112"/>
      <c r="AP457" s="112"/>
      <c r="AQ457" s="112" t="s">
        <v>1038</v>
      </c>
      <c r="AR457" s="112" t="s">
        <v>1023</v>
      </c>
      <c r="AS457" s="112">
        <v>293169</v>
      </c>
    </row>
    <row r="458" spans="40:45" x14ac:dyDescent="0.25">
      <c r="AN458" s="112" t="s">
        <v>1066</v>
      </c>
      <c r="AO458" s="112"/>
      <c r="AP458" s="112"/>
      <c r="AQ458" s="112" t="s">
        <v>1039</v>
      </c>
      <c r="AR458" s="112" t="s">
        <v>1023</v>
      </c>
      <c r="AS458" s="112">
        <v>129528</v>
      </c>
    </row>
    <row r="459" spans="40:45" x14ac:dyDescent="0.25">
      <c r="AN459" s="112" t="s">
        <v>1066</v>
      </c>
      <c r="AO459" s="112"/>
      <c r="AP459" s="112"/>
      <c r="AQ459" s="112" t="s">
        <v>3</v>
      </c>
      <c r="AR459" s="112" t="s">
        <v>1023</v>
      </c>
      <c r="AS459" s="112">
        <v>1663640</v>
      </c>
    </row>
    <row r="460" spans="40:45" x14ac:dyDescent="0.25">
      <c r="AN460" s="112" t="s">
        <v>1067</v>
      </c>
      <c r="AO460" s="112"/>
      <c r="AP460" s="112"/>
      <c r="AQ460" s="112" t="s">
        <v>1031</v>
      </c>
      <c r="AR460" s="112" t="s">
        <v>1023</v>
      </c>
      <c r="AS460" s="112">
        <v>1081172</v>
      </c>
    </row>
    <row r="461" spans="40:45" x14ac:dyDescent="0.25">
      <c r="AN461" s="112" t="s">
        <v>1067</v>
      </c>
      <c r="AO461" s="112"/>
      <c r="AP461" s="112"/>
      <c r="AQ461" s="112" t="s">
        <v>1032</v>
      </c>
      <c r="AR461" s="112" t="s">
        <v>1023</v>
      </c>
      <c r="AS461" s="112">
        <v>531623</v>
      </c>
    </row>
    <row r="462" spans="40:45" x14ac:dyDescent="0.25">
      <c r="AN462" s="112" t="s">
        <v>1067</v>
      </c>
      <c r="AO462" s="112"/>
      <c r="AP462" s="112"/>
      <c r="AQ462" s="112" t="s">
        <v>1033</v>
      </c>
      <c r="AR462" s="112" t="s">
        <v>1023</v>
      </c>
      <c r="AS462" s="112">
        <v>597039</v>
      </c>
    </row>
    <row r="463" spans="40:45" x14ac:dyDescent="0.25">
      <c r="AN463" s="112" t="s">
        <v>1067</v>
      </c>
      <c r="AO463" s="112"/>
      <c r="AP463" s="112"/>
      <c r="AQ463" s="112" t="s">
        <v>1034</v>
      </c>
      <c r="AR463" s="112" t="s">
        <v>1023</v>
      </c>
      <c r="AS463" s="112">
        <v>1377293</v>
      </c>
    </row>
    <row r="464" spans="40:45" x14ac:dyDescent="0.25">
      <c r="AN464" s="112" t="s">
        <v>1067</v>
      </c>
      <c r="AO464" s="112"/>
      <c r="AP464" s="112"/>
      <c r="AQ464" s="112" t="s">
        <v>1035</v>
      </c>
      <c r="AR464" s="112" t="s">
        <v>1023</v>
      </c>
      <c r="AS464" s="112">
        <v>628500</v>
      </c>
    </row>
    <row r="465" spans="40:45" x14ac:dyDescent="0.25">
      <c r="AN465" s="112" t="s">
        <v>1067</v>
      </c>
      <c r="AO465" s="112"/>
      <c r="AP465" s="112"/>
      <c r="AQ465" s="112" t="s">
        <v>1036</v>
      </c>
      <c r="AR465" s="112" t="s">
        <v>1023</v>
      </c>
      <c r="AS465" s="112">
        <v>620404</v>
      </c>
    </row>
    <row r="466" spans="40:45" x14ac:dyDescent="0.25">
      <c r="AN466" s="112" t="s">
        <v>1067</v>
      </c>
      <c r="AO466" s="112"/>
      <c r="AP466" s="112"/>
      <c r="AQ466" s="112" t="s">
        <v>1037</v>
      </c>
      <c r="AR466" s="112" t="s">
        <v>1023</v>
      </c>
      <c r="AS466" s="112">
        <v>152722</v>
      </c>
    </row>
    <row r="467" spans="40:45" x14ac:dyDescent="0.25">
      <c r="AN467" s="112" t="s">
        <v>1067</v>
      </c>
      <c r="AO467" s="112"/>
      <c r="AP467" s="112"/>
      <c r="AQ467" s="112" t="s">
        <v>1038</v>
      </c>
      <c r="AR467" s="112" t="s">
        <v>1023</v>
      </c>
      <c r="AS467" s="112">
        <v>523643</v>
      </c>
    </row>
    <row r="468" spans="40:45" x14ac:dyDescent="0.25">
      <c r="AN468" s="112" t="s">
        <v>1067</v>
      </c>
      <c r="AO468" s="112"/>
      <c r="AP468" s="112"/>
      <c r="AQ468" s="112" t="s">
        <v>1039</v>
      </c>
      <c r="AR468" s="112" t="s">
        <v>1023</v>
      </c>
      <c r="AS468" s="112">
        <v>379759</v>
      </c>
    </row>
    <row r="469" spans="40:45" x14ac:dyDescent="0.25">
      <c r="AN469" s="112" t="s">
        <v>1067</v>
      </c>
      <c r="AO469" s="112"/>
      <c r="AP469" s="112"/>
      <c r="AQ469" s="112" t="s">
        <v>3</v>
      </c>
      <c r="AR469" s="112" t="s">
        <v>1023</v>
      </c>
      <c r="AS469" s="112">
        <v>5892156</v>
      </c>
    </row>
    <row r="470" spans="40:45" x14ac:dyDescent="0.25">
      <c r="AN470" s="112" t="s">
        <v>1068</v>
      </c>
      <c r="AO470" s="112"/>
      <c r="AP470" s="112"/>
      <c r="AQ470" s="112" t="s">
        <v>1031</v>
      </c>
      <c r="AR470" s="112" t="s">
        <v>1023</v>
      </c>
      <c r="AS470" s="112">
        <v>3075706</v>
      </c>
    </row>
    <row r="471" spans="40:45" x14ac:dyDescent="0.25">
      <c r="AN471" s="112" t="s">
        <v>1068</v>
      </c>
      <c r="AO471" s="112"/>
      <c r="AP471" s="112"/>
      <c r="AQ471" s="112" t="s">
        <v>1032</v>
      </c>
      <c r="AR471" s="112" t="s">
        <v>1023</v>
      </c>
      <c r="AS471" s="112">
        <v>1242418</v>
      </c>
    </row>
    <row r="472" spans="40:45" x14ac:dyDescent="0.25">
      <c r="AN472" s="112" t="s">
        <v>1068</v>
      </c>
      <c r="AO472" s="112"/>
      <c r="AP472" s="112"/>
      <c r="AQ472" s="112" t="s">
        <v>1033</v>
      </c>
      <c r="AR472" s="112" t="s">
        <v>1023</v>
      </c>
      <c r="AS472" s="112">
        <v>942908</v>
      </c>
    </row>
    <row r="473" spans="40:45" x14ac:dyDescent="0.25">
      <c r="AN473" s="112" t="s">
        <v>1068</v>
      </c>
      <c r="AO473" s="112"/>
      <c r="AP473" s="112"/>
      <c r="AQ473" s="112" t="s">
        <v>1034</v>
      </c>
      <c r="AR473" s="112" t="s">
        <v>1023</v>
      </c>
      <c r="AS473" s="112">
        <v>2293240</v>
      </c>
    </row>
    <row r="474" spans="40:45" x14ac:dyDescent="0.25">
      <c r="AN474" s="112" t="s">
        <v>1068</v>
      </c>
      <c r="AO474" s="112"/>
      <c r="AP474" s="112"/>
      <c r="AQ474" s="112" t="s">
        <v>1035</v>
      </c>
      <c r="AR474" s="112" t="s">
        <v>1023</v>
      </c>
      <c r="AS474" s="112">
        <v>1236721</v>
      </c>
    </row>
    <row r="475" spans="40:45" x14ac:dyDescent="0.25">
      <c r="AN475" s="112" t="s">
        <v>1068</v>
      </c>
      <c r="AO475" s="112"/>
      <c r="AP475" s="112"/>
      <c r="AQ475" s="112" t="s">
        <v>1036</v>
      </c>
      <c r="AR475" s="112" t="s">
        <v>1023</v>
      </c>
      <c r="AS475" s="112">
        <v>1410876</v>
      </c>
    </row>
    <row r="476" spans="40:45" x14ac:dyDescent="0.25">
      <c r="AN476" s="112" t="s">
        <v>1068</v>
      </c>
      <c r="AO476" s="112"/>
      <c r="AP476" s="112"/>
      <c r="AQ476" s="112" t="s">
        <v>1037</v>
      </c>
      <c r="AR476" s="112" t="s">
        <v>1023</v>
      </c>
      <c r="AS476" s="112">
        <v>747686</v>
      </c>
    </row>
    <row r="477" spans="40:45" x14ac:dyDescent="0.25">
      <c r="AN477" s="112" t="s">
        <v>1068</v>
      </c>
      <c r="AO477" s="112"/>
      <c r="AP477" s="112"/>
      <c r="AQ477" s="112" t="s">
        <v>1038</v>
      </c>
      <c r="AR477" s="112" t="s">
        <v>1023</v>
      </c>
      <c r="AS477" s="112">
        <v>1867109</v>
      </c>
    </row>
    <row r="478" spans="40:45" x14ac:dyDescent="0.25">
      <c r="AN478" s="112" t="s">
        <v>1068</v>
      </c>
      <c r="AO478" s="112"/>
      <c r="AP478" s="112"/>
      <c r="AQ478" s="112" t="s">
        <v>1039</v>
      </c>
      <c r="AR478" s="112" t="s">
        <v>1023</v>
      </c>
      <c r="AS478" s="112">
        <v>1471017</v>
      </c>
    </row>
    <row r="479" spans="40:45" x14ac:dyDescent="0.25">
      <c r="AN479" s="112" t="s">
        <v>1068</v>
      </c>
      <c r="AO479" s="112"/>
      <c r="AP479" s="112"/>
      <c r="AQ479" s="112" t="s">
        <v>3</v>
      </c>
      <c r="AR479" s="112" t="s">
        <v>1023</v>
      </c>
      <c r="AS479" s="112">
        <v>14287680</v>
      </c>
    </row>
    <row r="480" spans="40:45" x14ac:dyDescent="0.25">
      <c r="AN480" s="112" t="s">
        <v>1069</v>
      </c>
      <c r="AO480" s="112"/>
      <c r="AP480" s="112"/>
      <c r="AQ480" s="112" t="s">
        <v>1031</v>
      </c>
      <c r="AR480" s="112" t="s">
        <v>1023</v>
      </c>
      <c r="AS480" s="112">
        <v>1894804</v>
      </c>
    </row>
    <row r="481" spans="40:45" x14ac:dyDescent="0.25">
      <c r="AN481" s="112" t="s">
        <v>1069</v>
      </c>
      <c r="AO481" s="112"/>
      <c r="AP481" s="112"/>
      <c r="AQ481" s="112" t="s">
        <v>1032</v>
      </c>
      <c r="AR481" s="112" t="s">
        <v>1023</v>
      </c>
      <c r="AS481" s="112">
        <v>416670</v>
      </c>
    </row>
    <row r="482" spans="40:45" x14ac:dyDescent="0.25">
      <c r="AN482" s="112" t="s">
        <v>1069</v>
      </c>
      <c r="AO482" s="112"/>
      <c r="AP482" s="112"/>
      <c r="AQ482" s="112" t="s">
        <v>1033</v>
      </c>
      <c r="AR482" s="112" t="s">
        <v>1023</v>
      </c>
      <c r="AS482" s="112">
        <v>332402</v>
      </c>
    </row>
    <row r="483" spans="40:45" x14ac:dyDescent="0.25">
      <c r="AN483" s="112" t="s">
        <v>1069</v>
      </c>
      <c r="AO483" s="112"/>
      <c r="AP483" s="112"/>
      <c r="AQ483" s="112" t="s">
        <v>1034</v>
      </c>
      <c r="AR483" s="112" t="s">
        <v>1023</v>
      </c>
      <c r="AS483" s="112">
        <v>494497</v>
      </c>
    </row>
    <row r="484" spans="40:45" x14ac:dyDescent="0.25">
      <c r="AN484" s="112" t="s">
        <v>1069</v>
      </c>
      <c r="AO484" s="112"/>
      <c r="AP484" s="112"/>
      <c r="AQ484" s="112" t="s">
        <v>1035</v>
      </c>
      <c r="AR484" s="112" t="s">
        <v>1023</v>
      </c>
      <c r="AS484" s="112">
        <v>1214511</v>
      </c>
    </row>
    <row r="485" spans="40:45" x14ac:dyDescent="0.25">
      <c r="AN485" s="112" t="s">
        <v>1069</v>
      </c>
      <c r="AO485" s="112"/>
      <c r="AP485" s="112"/>
      <c r="AQ485" s="112" t="s">
        <v>1036</v>
      </c>
      <c r="AR485" s="112" t="s">
        <v>1023</v>
      </c>
      <c r="AS485" s="112">
        <v>807410</v>
      </c>
    </row>
    <row r="486" spans="40:45" x14ac:dyDescent="0.25">
      <c r="AN486" s="112" t="s">
        <v>1069</v>
      </c>
      <c r="AO486" s="112"/>
      <c r="AP486" s="112"/>
      <c r="AQ486" s="112" t="s">
        <v>1037</v>
      </c>
      <c r="AR486" s="112" t="s">
        <v>1023</v>
      </c>
      <c r="AS486" s="112">
        <v>397801</v>
      </c>
    </row>
    <row r="487" spans="40:45" x14ac:dyDescent="0.25">
      <c r="AN487" s="112" t="s">
        <v>1069</v>
      </c>
      <c r="AO487" s="112"/>
      <c r="AP487" s="112"/>
      <c r="AQ487" s="112" t="s">
        <v>1038</v>
      </c>
      <c r="AR487" s="112" t="s">
        <v>1023</v>
      </c>
      <c r="AS487" s="112">
        <v>632717</v>
      </c>
    </row>
    <row r="488" spans="40:45" x14ac:dyDescent="0.25">
      <c r="AN488" s="112" t="s">
        <v>1069</v>
      </c>
      <c r="AO488" s="112"/>
      <c r="AP488" s="112"/>
      <c r="AQ488" s="112" t="s">
        <v>1039</v>
      </c>
      <c r="AR488" s="112" t="s">
        <v>1023</v>
      </c>
      <c r="AS488" s="112">
        <v>1130384</v>
      </c>
    </row>
    <row r="489" spans="40:45" x14ac:dyDescent="0.25">
      <c r="AN489" s="112" t="s">
        <v>1069</v>
      </c>
      <c r="AO489" s="112"/>
      <c r="AP489" s="112"/>
      <c r="AQ489" s="112" t="s">
        <v>3</v>
      </c>
      <c r="AR489" s="112" t="s">
        <v>1023</v>
      </c>
      <c r="AS489" s="112">
        <v>7321195</v>
      </c>
    </row>
    <row r="490" spans="40:45" x14ac:dyDescent="0.25">
      <c r="AN490" s="112" t="s">
        <v>1070</v>
      </c>
      <c r="AO490" s="112"/>
      <c r="AP490" s="112"/>
      <c r="AQ490" s="112" t="s">
        <v>1031</v>
      </c>
      <c r="AR490" s="112" t="s">
        <v>1023</v>
      </c>
      <c r="AS490" s="112">
        <v>339446</v>
      </c>
    </row>
    <row r="491" spans="40:45" x14ac:dyDescent="0.25">
      <c r="AN491" s="112" t="s">
        <v>1070</v>
      </c>
      <c r="AO491" s="112"/>
      <c r="AP491" s="112"/>
      <c r="AQ491" s="112" t="s">
        <v>1032</v>
      </c>
      <c r="AR491" s="112" t="s">
        <v>1023</v>
      </c>
      <c r="AS491" s="112">
        <v>183536</v>
      </c>
    </row>
    <row r="492" spans="40:45" x14ac:dyDescent="0.25">
      <c r="AN492" s="112" t="s">
        <v>1070</v>
      </c>
      <c r="AO492" s="112"/>
      <c r="AP492" s="112"/>
      <c r="AQ492" s="112" t="s">
        <v>1033</v>
      </c>
      <c r="AR492" s="112" t="s">
        <v>1023</v>
      </c>
      <c r="AS492" s="112">
        <v>239051</v>
      </c>
    </row>
    <row r="493" spans="40:45" x14ac:dyDescent="0.25">
      <c r="AN493" s="112" t="s">
        <v>1070</v>
      </c>
      <c r="AO493" s="112"/>
      <c r="AP493" s="112"/>
      <c r="AQ493" s="112" t="s">
        <v>1034</v>
      </c>
      <c r="AR493" s="112" t="s">
        <v>1023</v>
      </c>
      <c r="AS493" s="112">
        <v>84852</v>
      </c>
    </row>
    <row r="494" spans="40:45" x14ac:dyDescent="0.25">
      <c r="AN494" s="112" t="s">
        <v>1070</v>
      </c>
      <c r="AO494" s="112"/>
      <c r="AP494" s="112"/>
      <c r="AQ494" s="112" t="s">
        <v>1035</v>
      </c>
      <c r="AR494" s="112" t="s">
        <v>1023</v>
      </c>
      <c r="AS494" s="112">
        <v>181548</v>
      </c>
    </row>
    <row r="495" spans="40:45" x14ac:dyDescent="0.25">
      <c r="AN495" s="112" t="s">
        <v>1070</v>
      </c>
      <c r="AO495" s="112"/>
      <c r="AP495" s="112"/>
      <c r="AQ495" s="112" t="s">
        <v>1036</v>
      </c>
      <c r="AR495" s="112" t="s">
        <v>1023</v>
      </c>
      <c r="AS495" s="112">
        <v>179544</v>
      </c>
    </row>
    <row r="496" spans="40:45" x14ac:dyDescent="0.25">
      <c r="AN496" s="112" t="s">
        <v>1070</v>
      </c>
      <c r="AO496" s="112"/>
      <c r="AP496" s="112"/>
      <c r="AQ496" s="112" t="s">
        <v>1037</v>
      </c>
      <c r="AR496" s="112" t="s">
        <v>1023</v>
      </c>
      <c r="AS496" s="112">
        <v>48094</v>
      </c>
    </row>
    <row r="497" spans="40:45" x14ac:dyDescent="0.25">
      <c r="AN497" s="112" t="s">
        <v>1070</v>
      </c>
      <c r="AO497" s="112"/>
      <c r="AP497" s="112"/>
      <c r="AQ497" s="112" t="s">
        <v>1038</v>
      </c>
      <c r="AR497" s="112" t="s">
        <v>1023</v>
      </c>
      <c r="AS497" s="112">
        <v>107311</v>
      </c>
    </row>
    <row r="498" spans="40:45" x14ac:dyDescent="0.25">
      <c r="AN498" s="112" t="s">
        <v>1070</v>
      </c>
      <c r="AO498" s="112"/>
      <c r="AP498" s="112"/>
      <c r="AQ498" s="112" t="s">
        <v>1039</v>
      </c>
      <c r="AR498" s="112" t="s">
        <v>1023</v>
      </c>
      <c r="AS498" s="112">
        <v>123734</v>
      </c>
    </row>
    <row r="499" spans="40:45" x14ac:dyDescent="0.25">
      <c r="AN499" s="112" t="s">
        <v>1070</v>
      </c>
      <c r="AO499" s="112"/>
      <c r="AP499" s="112"/>
      <c r="AQ499" s="112" t="s">
        <v>3</v>
      </c>
      <c r="AR499" s="112" t="s">
        <v>1023</v>
      </c>
      <c r="AS499" s="112">
        <v>1487114</v>
      </c>
    </row>
    <row r="500" spans="40:45" x14ac:dyDescent="0.25">
      <c r="AN500" s="112" t="s">
        <v>1071</v>
      </c>
      <c r="AO500" s="112"/>
      <c r="AP500" s="112"/>
      <c r="AQ500" s="112" t="s">
        <v>1031</v>
      </c>
      <c r="AR500" s="112" t="s">
        <v>1023</v>
      </c>
      <c r="AS500" s="112">
        <v>7027932</v>
      </c>
    </row>
    <row r="501" spans="40:45" x14ac:dyDescent="0.25">
      <c r="AN501" s="112" t="s">
        <v>1071</v>
      </c>
      <c r="AO501" s="112"/>
      <c r="AP501" s="112"/>
      <c r="AQ501" s="112" t="s">
        <v>1032</v>
      </c>
      <c r="AR501" s="112" t="s">
        <v>1023</v>
      </c>
      <c r="AS501" s="112">
        <v>2340963</v>
      </c>
    </row>
    <row r="502" spans="40:45" x14ac:dyDescent="0.25">
      <c r="AN502" s="112" t="s">
        <v>1071</v>
      </c>
      <c r="AO502" s="112"/>
      <c r="AP502" s="112"/>
      <c r="AQ502" s="112" t="s">
        <v>1033</v>
      </c>
      <c r="AR502" s="112" t="s">
        <v>1023</v>
      </c>
      <c r="AS502" s="112">
        <v>1660654</v>
      </c>
    </row>
    <row r="503" spans="40:45" x14ac:dyDescent="0.25">
      <c r="AN503" s="112" t="s">
        <v>1071</v>
      </c>
      <c r="AO503" s="112"/>
      <c r="AP503" s="112"/>
      <c r="AQ503" s="112" t="s">
        <v>1034</v>
      </c>
      <c r="AR503" s="112" t="s">
        <v>1023</v>
      </c>
      <c r="AS503" s="112">
        <v>2834931</v>
      </c>
    </row>
    <row r="504" spans="40:45" x14ac:dyDescent="0.25">
      <c r="AN504" s="112" t="s">
        <v>1071</v>
      </c>
      <c r="AO504" s="112"/>
      <c r="AP504" s="112"/>
      <c r="AQ504" s="112" t="s">
        <v>1035</v>
      </c>
      <c r="AR504" s="112" t="s">
        <v>1023</v>
      </c>
      <c r="AS504" s="112">
        <v>3172294</v>
      </c>
    </row>
    <row r="505" spans="40:45" x14ac:dyDescent="0.25">
      <c r="AN505" s="112" t="s">
        <v>1071</v>
      </c>
      <c r="AO505" s="112"/>
      <c r="AP505" s="112"/>
      <c r="AQ505" s="112" t="s">
        <v>1036</v>
      </c>
      <c r="AR505" s="112" t="s">
        <v>1023</v>
      </c>
      <c r="AS505" s="112">
        <v>2151556</v>
      </c>
    </row>
    <row r="506" spans="40:45" x14ac:dyDescent="0.25">
      <c r="AN506" s="112" t="s">
        <v>1071</v>
      </c>
      <c r="AO506" s="112"/>
      <c r="AP506" s="112"/>
      <c r="AQ506" s="112" t="s">
        <v>1037</v>
      </c>
      <c r="AR506" s="112" t="s">
        <v>1023</v>
      </c>
      <c r="AS506" s="112">
        <v>1618501</v>
      </c>
    </row>
    <row r="507" spans="40:45" x14ac:dyDescent="0.25">
      <c r="AN507" s="112" t="s">
        <v>1071</v>
      </c>
      <c r="AO507" s="112"/>
      <c r="AP507" s="112"/>
      <c r="AQ507" s="112" t="s">
        <v>1038</v>
      </c>
      <c r="AR507" s="112" t="s">
        <v>1023</v>
      </c>
      <c r="AS507" s="112">
        <v>3460320</v>
      </c>
    </row>
    <row r="508" spans="40:45" x14ac:dyDescent="0.25">
      <c r="AN508" s="112" t="s">
        <v>1071</v>
      </c>
      <c r="AO508" s="112"/>
      <c r="AP508" s="112"/>
      <c r="AQ508" s="112" t="s">
        <v>1039</v>
      </c>
      <c r="AR508" s="112" t="s">
        <v>1023</v>
      </c>
      <c r="AS508" s="112">
        <v>2557653</v>
      </c>
    </row>
    <row r="509" spans="40:45" x14ac:dyDescent="0.25">
      <c r="AN509" s="112" t="s">
        <v>1071</v>
      </c>
      <c r="AO509" s="112"/>
      <c r="AP509" s="112"/>
      <c r="AQ509" s="112" t="s">
        <v>3</v>
      </c>
      <c r="AR509" s="112" t="s">
        <v>1023</v>
      </c>
      <c r="AS509" s="112">
        <v>26824805</v>
      </c>
    </row>
    <row r="510" spans="40:45" x14ac:dyDescent="0.25">
      <c r="AN510" s="112" t="s">
        <v>1041</v>
      </c>
      <c r="AO510" s="112"/>
      <c r="AP510" s="112"/>
      <c r="AQ510" s="112" t="s">
        <v>1031</v>
      </c>
      <c r="AR510" s="112" t="s">
        <v>1023</v>
      </c>
      <c r="AS510" s="112">
        <v>25040520</v>
      </c>
    </row>
    <row r="511" spans="40:45" x14ac:dyDescent="0.25">
      <c r="AN511" s="112" t="s">
        <v>1041</v>
      </c>
      <c r="AO511" s="112"/>
      <c r="AP511" s="112"/>
      <c r="AQ511" s="112" t="s">
        <v>1032</v>
      </c>
      <c r="AR511" s="112" t="s">
        <v>1023</v>
      </c>
      <c r="AS511" s="112">
        <v>12684432</v>
      </c>
    </row>
    <row r="512" spans="40:45" x14ac:dyDescent="0.25">
      <c r="AN512" s="112" t="s">
        <v>1041</v>
      </c>
      <c r="AO512" s="112"/>
      <c r="AP512" s="112"/>
      <c r="AQ512" s="112" t="s">
        <v>1033</v>
      </c>
      <c r="AR512" s="112" t="s">
        <v>1023</v>
      </c>
      <c r="AS512" s="112">
        <v>7011082</v>
      </c>
    </row>
    <row r="513" spans="40:45" x14ac:dyDescent="0.25">
      <c r="AN513" s="112" t="s">
        <v>1041</v>
      </c>
      <c r="AO513" s="112"/>
      <c r="AP513" s="112"/>
      <c r="AQ513" s="112" t="s">
        <v>1034</v>
      </c>
      <c r="AR513" s="112" t="s">
        <v>1023</v>
      </c>
      <c r="AS513" s="112">
        <v>26181033</v>
      </c>
    </row>
    <row r="514" spans="40:45" x14ac:dyDescent="0.25">
      <c r="AN514" s="112" t="s">
        <v>1041</v>
      </c>
      <c r="AO514" s="112"/>
      <c r="AP514" s="112"/>
      <c r="AQ514" s="112" t="s">
        <v>1035</v>
      </c>
      <c r="AR514" s="112" t="s">
        <v>1023</v>
      </c>
      <c r="AS514" s="112">
        <v>16947198</v>
      </c>
    </row>
    <row r="515" spans="40:45" x14ac:dyDescent="0.25">
      <c r="AN515" s="112" t="s">
        <v>1041</v>
      </c>
      <c r="AO515" s="112"/>
      <c r="AP515" s="112"/>
      <c r="AQ515" s="112" t="s">
        <v>1036</v>
      </c>
      <c r="AR515" s="112" t="s">
        <v>1023</v>
      </c>
      <c r="AS515" s="112">
        <v>20772640</v>
      </c>
    </row>
    <row r="516" spans="40:45" x14ac:dyDescent="0.25">
      <c r="AN516" s="112" t="s">
        <v>1041</v>
      </c>
      <c r="AO516" s="112"/>
      <c r="AP516" s="112"/>
      <c r="AQ516" s="112" t="s">
        <v>1037</v>
      </c>
      <c r="AR516" s="112" t="s">
        <v>1023</v>
      </c>
      <c r="AS516" s="112">
        <v>22382945</v>
      </c>
    </row>
    <row r="517" spans="40:45" x14ac:dyDescent="0.25">
      <c r="AN517" s="112" t="s">
        <v>1041</v>
      </c>
      <c r="AO517" s="112"/>
      <c r="AP517" s="112"/>
      <c r="AQ517" s="112" t="s">
        <v>1038</v>
      </c>
      <c r="AR517" s="112" t="s">
        <v>1023</v>
      </c>
      <c r="AS517" s="112">
        <v>19897389</v>
      </c>
    </row>
    <row r="518" spans="40:45" x14ac:dyDescent="0.25">
      <c r="AN518" s="112" t="s">
        <v>1041</v>
      </c>
      <c r="AO518" s="112"/>
      <c r="AP518" s="112"/>
      <c r="AQ518" s="112" t="s">
        <v>1039</v>
      </c>
      <c r="AR518" s="112" t="s">
        <v>1023</v>
      </c>
      <c r="AS518" s="112">
        <v>11283696</v>
      </c>
    </row>
    <row r="519" spans="40:45" x14ac:dyDescent="0.25">
      <c r="AN519" s="112" t="s">
        <v>1041</v>
      </c>
      <c r="AO519" s="112"/>
      <c r="AP519" s="112"/>
      <c r="AQ519" s="112" t="s">
        <v>3</v>
      </c>
      <c r="AR519" s="112" t="s">
        <v>1023</v>
      </c>
      <c r="AS519" s="112">
        <v>162200936</v>
      </c>
    </row>
    <row r="520" spans="40:45" x14ac:dyDescent="0.25">
      <c r="AN520" s="112" t="s">
        <v>999</v>
      </c>
      <c r="AO520" s="112"/>
      <c r="AP520" s="112"/>
      <c r="AQ520" s="112" t="s">
        <v>1031</v>
      </c>
      <c r="AR520" s="112" t="s">
        <v>1023</v>
      </c>
      <c r="AS520" s="112">
        <v>2808207</v>
      </c>
    </row>
    <row r="521" spans="40:45" x14ac:dyDescent="0.25">
      <c r="AN521" s="112" t="s">
        <v>999</v>
      </c>
      <c r="AO521" s="112"/>
      <c r="AP521" s="112"/>
      <c r="AQ521" s="112" t="s">
        <v>1032</v>
      </c>
      <c r="AR521" s="112" t="s">
        <v>1023</v>
      </c>
      <c r="AS521" s="112">
        <v>3104516</v>
      </c>
    </row>
    <row r="522" spans="40:45" x14ac:dyDescent="0.25">
      <c r="AN522" s="112" t="s">
        <v>999</v>
      </c>
      <c r="AO522" s="112"/>
      <c r="AP522" s="112"/>
      <c r="AQ522" s="112" t="s">
        <v>1033</v>
      </c>
      <c r="AR522" s="112" t="s">
        <v>1023</v>
      </c>
      <c r="AS522" s="112">
        <v>2042481</v>
      </c>
    </row>
    <row r="523" spans="40:45" x14ac:dyDescent="0.25">
      <c r="AN523" s="112" t="s">
        <v>999</v>
      </c>
      <c r="AO523" s="112"/>
      <c r="AP523" s="112"/>
      <c r="AQ523" s="112" t="s">
        <v>1034</v>
      </c>
      <c r="AR523" s="112" t="s">
        <v>1023</v>
      </c>
      <c r="AS523" s="112">
        <v>8370404</v>
      </c>
    </row>
    <row r="524" spans="40:45" x14ac:dyDescent="0.25">
      <c r="AN524" s="112" t="s">
        <v>999</v>
      </c>
      <c r="AO524" s="112"/>
      <c r="AP524" s="112"/>
      <c r="AQ524" s="112" t="s">
        <v>1035</v>
      </c>
      <c r="AR524" s="112" t="s">
        <v>1023</v>
      </c>
      <c r="AS524" s="112">
        <v>3773514</v>
      </c>
    </row>
    <row r="525" spans="40:45" x14ac:dyDescent="0.25">
      <c r="AN525" s="112" t="s">
        <v>999</v>
      </c>
      <c r="AO525" s="112"/>
      <c r="AP525" s="112"/>
      <c r="AQ525" s="112" t="s">
        <v>1036</v>
      </c>
      <c r="AR525" s="112" t="s">
        <v>1023</v>
      </c>
      <c r="AS525" s="112">
        <v>8893962</v>
      </c>
    </row>
    <row r="526" spans="40:45" x14ac:dyDescent="0.25">
      <c r="AN526" s="112" t="s">
        <v>999</v>
      </c>
      <c r="AO526" s="112"/>
      <c r="AP526" s="112"/>
      <c r="AQ526" s="112" t="s">
        <v>1037</v>
      </c>
      <c r="AR526" s="112" t="s">
        <v>1023</v>
      </c>
      <c r="AS526" s="112">
        <v>10352707</v>
      </c>
    </row>
    <row r="527" spans="40:45" x14ac:dyDescent="0.25">
      <c r="AN527" s="112" t="s">
        <v>999</v>
      </c>
      <c r="AO527" s="112"/>
      <c r="AP527" s="112"/>
      <c r="AQ527" s="112" t="s">
        <v>1038</v>
      </c>
      <c r="AR527" s="112" t="s">
        <v>1023</v>
      </c>
      <c r="AS527" s="112">
        <v>3439189</v>
      </c>
    </row>
    <row r="528" spans="40:45" x14ac:dyDescent="0.25">
      <c r="AN528" s="112" t="s">
        <v>999</v>
      </c>
      <c r="AO528" s="112"/>
      <c r="AP528" s="112"/>
      <c r="AQ528" s="112" t="s">
        <v>1039</v>
      </c>
      <c r="AR528" s="112" t="s">
        <v>1023</v>
      </c>
      <c r="AS528" s="112">
        <v>1685200</v>
      </c>
    </row>
    <row r="529" spans="40:45" x14ac:dyDescent="0.25">
      <c r="AN529" s="112" t="s">
        <v>999</v>
      </c>
      <c r="AO529" s="112"/>
      <c r="AP529" s="112"/>
      <c r="AQ529" s="112" t="s">
        <v>3</v>
      </c>
      <c r="AR529" s="112" t="s">
        <v>1023</v>
      </c>
      <c r="AS529" s="112">
        <v>44470181</v>
      </c>
    </row>
    <row r="530" spans="40:45" x14ac:dyDescent="0.25">
      <c r="AN530" s="112" t="s">
        <v>1072</v>
      </c>
      <c r="AO530" s="112"/>
      <c r="AP530" s="112"/>
      <c r="AQ530" s="112" t="s">
        <v>1031</v>
      </c>
      <c r="AR530" s="112" t="s">
        <v>1023</v>
      </c>
      <c r="AS530" s="112">
        <v>315339</v>
      </c>
    </row>
    <row r="531" spans="40:45" x14ac:dyDescent="0.25">
      <c r="AN531" s="112" t="s">
        <v>1072</v>
      </c>
      <c r="AO531" s="112"/>
      <c r="AP531" s="112"/>
      <c r="AQ531" s="112" t="s">
        <v>1032</v>
      </c>
      <c r="AR531" s="112" t="s">
        <v>1023</v>
      </c>
      <c r="AS531" s="112">
        <v>80824</v>
      </c>
    </row>
    <row r="532" spans="40:45" x14ac:dyDescent="0.25">
      <c r="AN532" s="112" t="s">
        <v>1072</v>
      </c>
      <c r="AO532" s="112"/>
      <c r="AP532" s="112"/>
      <c r="AQ532" s="112" t="s">
        <v>1033</v>
      </c>
      <c r="AR532" s="112" t="s">
        <v>1023</v>
      </c>
      <c r="AS532" s="112">
        <v>563</v>
      </c>
    </row>
    <row r="533" spans="40:45" x14ac:dyDescent="0.25">
      <c r="AN533" s="112" t="s">
        <v>1072</v>
      </c>
      <c r="AO533" s="112"/>
      <c r="AP533" s="112"/>
      <c r="AQ533" s="112" t="s">
        <v>1034</v>
      </c>
      <c r="AR533" s="112" t="s">
        <v>1023</v>
      </c>
      <c r="AS533" s="112">
        <v>337268</v>
      </c>
    </row>
    <row r="534" spans="40:45" x14ac:dyDescent="0.25">
      <c r="AN534" s="112" t="s">
        <v>1072</v>
      </c>
      <c r="AO534" s="112"/>
      <c r="AP534" s="112"/>
      <c r="AQ534" s="112" t="s">
        <v>1035</v>
      </c>
      <c r="AR534" s="112" t="s">
        <v>1023</v>
      </c>
      <c r="AS534" s="112">
        <v>578141</v>
      </c>
    </row>
    <row r="535" spans="40:45" x14ac:dyDescent="0.25">
      <c r="AN535" s="112" t="s">
        <v>1072</v>
      </c>
      <c r="AO535" s="112"/>
      <c r="AP535" s="112"/>
      <c r="AQ535" s="112" t="s">
        <v>1036</v>
      </c>
      <c r="AR535" s="112" t="s">
        <v>1023</v>
      </c>
      <c r="AS535" s="112">
        <v>275054</v>
      </c>
    </row>
    <row r="536" spans="40:45" x14ac:dyDescent="0.25">
      <c r="AN536" s="112" t="s">
        <v>1072</v>
      </c>
      <c r="AO536" s="112"/>
      <c r="AP536" s="112"/>
      <c r="AQ536" s="112" t="s">
        <v>1037</v>
      </c>
      <c r="AR536" s="112" t="s">
        <v>1023</v>
      </c>
      <c r="AS536" s="112">
        <v>194307</v>
      </c>
    </row>
    <row r="537" spans="40:45" x14ac:dyDescent="0.25">
      <c r="AN537" s="112" t="s">
        <v>1072</v>
      </c>
      <c r="AO537" s="112"/>
      <c r="AP537" s="112"/>
      <c r="AQ537" s="112" t="s">
        <v>1038</v>
      </c>
      <c r="AR537" s="112" t="s">
        <v>1023</v>
      </c>
      <c r="AS537" s="112">
        <v>66169</v>
      </c>
    </row>
    <row r="538" spans="40:45" x14ac:dyDescent="0.25">
      <c r="AN538" s="112" t="s">
        <v>1072</v>
      </c>
      <c r="AO538" s="112"/>
      <c r="AP538" s="112"/>
      <c r="AQ538" s="112" t="s">
        <v>1039</v>
      </c>
      <c r="AR538" s="112" t="s">
        <v>1023</v>
      </c>
      <c r="AS538" s="112">
        <v>136843</v>
      </c>
    </row>
    <row r="539" spans="40:45" x14ac:dyDescent="0.25">
      <c r="AN539" s="112" t="s">
        <v>1072</v>
      </c>
      <c r="AO539" s="112"/>
      <c r="AP539" s="112"/>
      <c r="AQ539" s="112" t="s">
        <v>3</v>
      </c>
      <c r="AR539" s="112" t="s">
        <v>1023</v>
      </c>
      <c r="AS539" s="112">
        <v>1984509</v>
      </c>
    </row>
    <row r="540" spans="40:45" x14ac:dyDescent="0.25">
      <c r="AN540" s="112" t="s">
        <v>1073</v>
      </c>
      <c r="AO540" s="112"/>
      <c r="AP540" s="112"/>
      <c r="AQ540" s="112" t="s">
        <v>1031</v>
      </c>
      <c r="AR540" s="112" t="s">
        <v>1023</v>
      </c>
      <c r="AS540" s="112">
        <v>3706701</v>
      </c>
    </row>
    <row r="541" spans="40:45" x14ac:dyDescent="0.25">
      <c r="AN541" s="112" t="s">
        <v>1073</v>
      </c>
      <c r="AO541" s="112"/>
      <c r="AP541" s="112"/>
      <c r="AQ541" s="112" t="s">
        <v>1032</v>
      </c>
      <c r="AR541" s="112" t="s">
        <v>1023</v>
      </c>
      <c r="AS541" s="112">
        <v>1088389</v>
      </c>
    </row>
    <row r="542" spans="40:45" x14ac:dyDescent="0.25">
      <c r="AN542" s="112" t="s">
        <v>1073</v>
      </c>
      <c r="AO542" s="112"/>
      <c r="AP542" s="112"/>
      <c r="AQ542" s="112" t="s">
        <v>1033</v>
      </c>
      <c r="AR542" s="112" t="s">
        <v>1023</v>
      </c>
      <c r="AS542" s="112">
        <v>432070</v>
      </c>
    </row>
    <row r="543" spans="40:45" x14ac:dyDescent="0.25">
      <c r="AN543" s="112" t="s">
        <v>1073</v>
      </c>
      <c r="AO543" s="112"/>
      <c r="AP543" s="112"/>
      <c r="AQ543" s="112" t="s">
        <v>1034</v>
      </c>
      <c r="AR543" s="112" t="s">
        <v>1023</v>
      </c>
      <c r="AS543" s="112">
        <v>330632</v>
      </c>
    </row>
    <row r="544" spans="40:45" x14ac:dyDescent="0.25">
      <c r="AN544" s="112" t="s">
        <v>1073</v>
      </c>
      <c r="AO544" s="112"/>
      <c r="AP544" s="112"/>
      <c r="AQ544" s="112" t="s">
        <v>1035</v>
      </c>
      <c r="AR544" s="112" t="s">
        <v>1023</v>
      </c>
      <c r="AS544" s="112">
        <v>422940</v>
      </c>
    </row>
    <row r="545" spans="40:45" x14ac:dyDescent="0.25">
      <c r="AN545" s="112" t="s">
        <v>1073</v>
      </c>
      <c r="AO545" s="112"/>
      <c r="AP545" s="112"/>
      <c r="AQ545" s="112" t="s">
        <v>1036</v>
      </c>
      <c r="AR545" s="112" t="s">
        <v>1023</v>
      </c>
      <c r="AS545" s="112">
        <v>486607</v>
      </c>
    </row>
    <row r="546" spans="40:45" x14ac:dyDescent="0.25">
      <c r="AN546" s="112" t="s">
        <v>1073</v>
      </c>
      <c r="AO546" s="112"/>
      <c r="AP546" s="112"/>
      <c r="AQ546" s="112" t="s">
        <v>1037</v>
      </c>
      <c r="AR546" s="112" t="s">
        <v>1023</v>
      </c>
      <c r="AS546" s="112">
        <v>403132</v>
      </c>
    </row>
    <row r="547" spans="40:45" x14ac:dyDescent="0.25">
      <c r="AN547" s="112" t="s">
        <v>1073</v>
      </c>
      <c r="AO547" s="112"/>
      <c r="AP547" s="112"/>
      <c r="AQ547" s="112" t="s">
        <v>1038</v>
      </c>
      <c r="AR547" s="112" t="s">
        <v>1023</v>
      </c>
      <c r="AS547" s="112">
        <v>690705</v>
      </c>
    </row>
    <row r="548" spans="40:45" x14ac:dyDescent="0.25">
      <c r="AN548" s="112" t="s">
        <v>1073</v>
      </c>
      <c r="AO548" s="112"/>
      <c r="AP548" s="112"/>
      <c r="AQ548" s="112" t="s">
        <v>1039</v>
      </c>
      <c r="AR548" s="112" t="s">
        <v>1023</v>
      </c>
      <c r="AS548" s="112">
        <v>1897628</v>
      </c>
    </row>
    <row r="549" spans="40:45" x14ac:dyDescent="0.25">
      <c r="AN549" s="112" t="s">
        <v>1073</v>
      </c>
      <c r="AO549" s="112"/>
      <c r="AP549" s="112"/>
      <c r="AQ549" s="112" t="s">
        <v>3</v>
      </c>
      <c r="AR549" s="112" t="s">
        <v>1023</v>
      </c>
      <c r="AS549" s="112">
        <v>9458805</v>
      </c>
    </row>
    <row r="550" spans="40:45" x14ac:dyDescent="0.25">
      <c r="AN550" s="112" t="s">
        <v>1074</v>
      </c>
      <c r="AO550" s="112"/>
      <c r="AP550" s="112"/>
      <c r="AQ550" s="112" t="s">
        <v>1031</v>
      </c>
      <c r="AR550" s="112" t="s">
        <v>1023</v>
      </c>
      <c r="AS550" s="112">
        <v>1684877</v>
      </c>
    </row>
    <row r="551" spans="40:45" x14ac:dyDescent="0.25">
      <c r="AN551" s="112" t="s">
        <v>1074</v>
      </c>
      <c r="AO551" s="112"/>
      <c r="AP551" s="112"/>
      <c r="AQ551" s="112" t="s">
        <v>1032</v>
      </c>
      <c r="AR551" s="112" t="s">
        <v>1023</v>
      </c>
      <c r="AS551" s="112">
        <v>791421</v>
      </c>
    </row>
    <row r="552" spans="40:45" x14ac:dyDescent="0.25">
      <c r="AN552" s="112" t="s">
        <v>1074</v>
      </c>
      <c r="AO552" s="112"/>
      <c r="AP552" s="112"/>
      <c r="AQ552" s="112" t="s">
        <v>1033</v>
      </c>
      <c r="AR552" s="112" t="s">
        <v>1023</v>
      </c>
      <c r="AS552" s="112">
        <v>688727</v>
      </c>
    </row>
    <row r="553" spans="40:45" x14ac:dyDescent="0.25">
      <c r="AN553" s="112" t="s">
        <v>1074</v>
      </c>
      <c r="AO553" s="112"/>
      <c r="AP553" s="112"/>
      <c r="AQ553" s="112" t="s">
        <v>1034</v>
      </c>
      <c r="AR553" s="112" t="s">
        <v>1023</v>
      </c>
      <c r="AS553" s="112">
        <v>2171960</v>
      </c>
    </row>
    <row r="554" spans="40:45" x14ac:dyDescent="0.25">
      <c r="AN554" s="112" t="s">
        <v>1074</v>
      </c>
      <c r="AO554" s="112"/>
      <c r="AP554" s="112"/>
      <c r="AQ554" s="112" t="s">
        <v>1035</v>
      </c>
      <c r="AR554" s="112" t="s">
        <v>1023</v>
      </c>
      <c r="AS554" s="112">
        <v>1204948</v>
      </c>
    </row>
    <row r="555" spans="40:45" x14ac:dyDescent="0.25">
      <c r="AN555" s="112" t="s">
        <v>1074</v>
      </c>
      <c r="AO555" s="112"/>
      <c r="AP555" s="112"/>
      <c r="AQ555" s="112" t="s">
        <v>1036</v>
      </c>
      <c r="AR555" s="112" t="s">
        <v>1023</v>
      </c>
      <c r="AS555" s="112">
        <v>1115292</v>
      </c>
    </row>
    <row r="556" spans="40:45" x14ac:dyDescent="0.25">
      <c r="AN556" s="112" t="s">
        <v>1074</v>
      </c>
      <c r="AO556" s="112"/>
      <c r="AP556" s="112"/>
      <c r="AQ556" s="112" t="s">
        <v>1037</v>
      </c>
      <c r="AR556" s="112" t="s">
        <v>1023</v>
      </c>
      <c r="AS556" s="112">
        <v>629484</v>
      </c>
    </row>
    <row r="557" spans="40:45" x14ac:dyDescent="0.25">
      <c r="AN557" s="112" t="s">
        <v>1074</v>
      </c>
      <c r="AO557" s="112"/>
      <c r="AP557" s="112"/>
      <c r="AQ557" s="112" t="s">
        <v>1038</v>
      </c>
      <c r="AR557" s="112" t="s">
        <v>1023</v>
      </c>
      <c r="AS557" s="112">
        <v>1338504</v>
      </c>
    </row>
    <row r="558" spans="40:45" x14ac:dyDescent="0.25">
      <c r="AN558" s="112" t="s">
        <v>1074</v>
      </c>
      <c r="AO558" s="112"/>
      <c r="AP558" s="112"/>
      <c r="AQ558" s="112" t="s">
        <v>1039</v>
      </c>
      <c r="AR558" s="112" t="s">
        <v>1023</v>
      </c>
      <c r="AS558" s="112">
        <v>928206</v>
      </c>
    </row>
    <row r="559" spans="40:45" x14ac:dyDescent="0.25">
      <c r="AN559" s="112" t="s">
        <v>1074</v>
      </c>
      <c r="AO559" s="112"/>
      <c r="AP559" s="112"/>
      <c r="AQ559" s="112" t="s">
        <v>3</v>
      </c>
      <c r="AR559" s="112" t="s">
        <v>1023</v>
      </c>
      <c r="AS559" s="112">
        <v>10553420</v>
      </c>
    </row>
    <row r="560" spans="40:45" x14ac:dyDescent="0.25">
      <c r="AN560" s="112" t="s">
        <v>1075</v>
      </c>
      <c r="AO560" s="112"/>
      <c r="AP560" s="112"/>
      <c r="AQ560" s="112" t="s">
        <v>1031</v>
      </c>
      <c r="AR560" s="112" t="s">
        <v>1023</v>
      </c>
      <c r="AS560" s="112">
        <v>8315591</v>
      </c>
    </row>
    <row r="561" spans="40:45" x14ac:dyDescent="0.25">
      <c r="AN561" s="112" t="s">
        <v>1075</v>
      </c>
      <c r="AO561" s="112"/>
      <c r="AP561" s="112"/>
      <c r="AQ561" s="112" t="s">
        <v>1032</v>
      </c>
      <c r="AR561" s="112" t="s">
        <v>1023</v>
      </c>
      <c r="AS561" s="112">
        <v>4467351</v>
      </c>
    </row>
    <row r="562" spans="40:45" x14ac:dyDescent="0.25">
      <c r="AN562" s="112" t="s">
        <v>1075</v>
      </c>
      <c r="AO562" s="112"/>
      <c r="AP562" s="112"/>
      <c r="AQ562" s="112" t="s">
        <v>1033</v>
      </c>
      <c r="AR562" s="112" t="s">
        <v>1023</v>
      </c>
      <c r="AS562" s="112">
        <v>1052699</v>
      </c>
    </row>
    <row r="563" spans="40:45" x14ac:dyDescent="0.25">
      <c r="AN563" s="112" t="s">
        <v>1075</v>
      </c>
      <c r="AO563" s="112"/>
      <c r="AP563" s="112"/>
      <c r="AQ563" s="112" t="s">
        <v>1034</v>
      </c>
      <c r="AR563" s="112" t="s">
        <v>1023</v>
      </c>
      <c r="AS563" s="112">
        <v>5650041</v>
      </c>
    </row>
    <row r="564" spans="40:45" x14ac:dyDescent="0.25">
      <c r="AN564" s="112" t="s">
        <v>1075</v>
      </c>
      <c r="AO564" s="112"/>
      <c r="AP564" s="112"/>
      <c r="AQ564" s="112" t="s">
        <v>1035</v>
      </c>
      <c r="AR564" s="112" t="s">
        <v>1023</v>
      </c>
      <c r="AS564" s="112">
        <v>6161746</v>
      </c>
    </row>
    <row r="565" spans="40:45" x14ac:dyDescent="0.25">
      <c r="AN565" s="112" t="s">
        <v>1075</v>
      </c>
      <c r="AO565" s="112"/>
      <c r="AP565" s="112"/>
      <c r="AQ565" s="112" t="s">
        <v>1036</v>
      </c>
      <c r="AR565" s="112" t="s">
        <v>1023</v>
      </c>
      <c r="AS565" s="112">
        <v>5360990</v>
      </c>
    </row>
    <row r="566" spans="40:45" x14ac:dyDescent="0.25">
      <c r="AN566" s="112" t="s">
        <v>1075</v>
      </c>
      <c r="AO566" s="112"/>
      <c r="AP566" s="112"/>
      <c r="AQ566" s="112" t="s">
        <v>1037</v>
      </c>
      <c r="AR566" s="112" t="s">
        <v>1023</v>
      </c>
      <c r="AS566" s="112">
        <v>6680435</v>
      </c>
    </row>
    <row r="567" spans="40:45" x14ac:dyDescent="0.25">
      <c r="AN567" s="112" t="s">
        <v>1075</v>
      </c>
      <c r="AO567" s="112"/>
      <c r="AP567" s="112"/>
      <c r="AQ567" s="112" t="s">
        <v>1038</v>
      </c>
      <c r="AR567" s="112" t="s">
        <v>1023</v>
      </c>
      <c r="AS567" s="112">
        <v>6314001</v>
      </c>
    </row>
    <row r="568" spans="40:45" x14ac:dyDescent="0.25">
      <c r="AN568" s="112" t="s">
        <v>1075</v>
      </c>
      <c r="AO568" s="112"/>
      <c r="AP568" s="112"/>
      <c r="AQ568" s="112" t="s">
        <v>1039</v>
      </c>
      <c r="AR568" s="112" t="s">
        <v>1023</v>
      </c>
      <c r="AS568" s="112">
        <v>1670421</v>
      </c>
    </row>
    <row r="569" spans="40:45" x14ac:dyDescent="0.25">
      <c r="AN569" s="112" t="s">
        <v>1075</v>
      </c>
      <c r="AO569" s="112"/>
      <c r="AP569" s="112"/>
      <c r="AQ569" s="112" t="s">
        <v>3</v>
      </c>
      <c r="AR569" s="112" t="s">
        <v>1023</v>
      </c>
      <c r="AS569" s="112">
        <v>45673275</v>
      </c>
    </row>
    <row r="570" spans="40:45" x14ac:dyDescent="0.25">
      <c r="AN570" s="112" t="s">
        <v>1076</v>
      </c>
      <c r="AO570" s="112"/>
      <c r="AP570" s="112"/>
      <c r="AQ570" s="112" t="s">
        <v>1031</v>
      </c>
      <c r="AR570" s="112" t="s">
        <v>1023</v>
      </c>
      <c r="AS570" s="112">
        <v>2153606</v>
      </c>
    </row>
    <row r="571" spans="40:45" x14ac:dyDescent="0.25">
      <c r="AN571" s="112" t="s">
        <v>1076</v>
      </c>
      <c r="AO571" s="112"/>
      <c r="AP571" s="112"/>
      <c r="AQ571" s="112" t="s">
        <v>1032</v>
      </c>
      <c r="AR571" s="112" t="s">
        <v>1023</v>
      </c>
      <c r="AS571" s="112">
        <v>920173</v>
      </c>
    </row>
    <row r="572" spans="40:45" x14ac:dyDescent="0.25">
      <c r="AN572" s="112" t="s">
        <v>1076</v>
      </c>
      <c r="AO572" s="112"/>
      <c r="AP572" s="112"/>
      <c r="AQ572" s="112" t="s">
        <v>1033</v>
      </c>
      <c r="AR572" s="112" t="s">
        <v>1023</v>
      </c>
      <c r="AS572" s="112">
        <v>1202995</v>
      </c>
    </row>
    <row r="573" spans="40:45" x14ac:dyDescent="0.25">
      <c r="AN573" s="112" t="s">
        <v>1076</v>
      </c>
      <c r="AO573" s="112"/>
      <c r="AP573" s="112"/>
      <c r="AQ573" s="112" t="s">
        <v>1034</v>
      </c>
      <c r="AR573" s="112" t="s">
        <v>1023</v>
      </c>
      <c r="AS573" s="112">
        <v>3596833</v>
      </c>
    </row>
    <row r="574" spans="40:45" x14ac:dyDescent="0.25">
      <c r="AN574" s="112" t="s">
        <v>1076</v>
      </c>
      <c r="AO574" s="112"/>
      <c r="AP574" s="112"/>
      <c r="AQ574" s="112" t="s">
        <v>1035</v>
      </c>
      <c r="AR574" s="112" t="s">
        <v>1023</v>
      </c>
      <c r="AS574" s="112">
        <v>2026211</v>
      </c>
    </row>
    <row r="575" spans="40:45" x14ac:dyDescent="0.25">
      <c r="AN575" s="112" t="s">
        <v>1076</v>
      </c>
      <c r="AO575" s="112"/>
      <c r="AP575" s="112"/>
      <c r="AQ575" s="112" t="s">
        <v>1036</v>
      </c>
      <c r="AR575" s="112" t="s">
        <v>1023</v>
      </c>
      <c r="AS575" s="112">
        <v>1289375</v>
      </c>
    </row>
    <row r="576" spans="40:45" x14ac:dyDescent="0.25">
      <c r="AN576" s="112" t="s">
        <v>1076</v>
      </c>
      <c r="AO576" s="112"/>
      <c r="AP576" s="112"/>
      <c r="AQ576" s="112" t="s">
        <v>1037</v>
      </c>
      <c r="AR576" s="112" t="s">
        <v>1023</v>
      </c>
      <c r="AS576" s="112">
        <v>611356</v>
      </c>
    </row>
    <row r="577" spans="40:45" x14ac:dyDescent="0.25">
      <c r="AN577" s="112" t="s">
        <v>1076</v>
      </c>
      <c r="AO577" s="112"/>
      <c r="AP577" s="112"/>
      <c r="AQ577" s="112" t="s">
        <v>1038</v>
      </c>
      <c r="AR577" s="112" t="s">
        <v>1023</v>
      </c>
      <c r="AS577" s="112">
        <v>2552341</v>
      </c>
    </row>
    <row r="578" spans="40:45" x14ac:dyDescent="0.25">
      <c r="AN578" s="112" t="s">
        <v>1076</v>
      </c>
      <c r="AO578" s="112"/>
      <c r="AP578" s="112"/>
      <c r="AQ578" s="112" t="s">
        <v>1039</v>
      </c>
      <c r="AR578" s="112" t="s">
        <v>1023</v>
      </c>
      <c r="AS578" s="112">
        <v>1410106</v>
      </c>
    </row>
    <row r="579" spans="40:45" x14ac:dyDescent="0.25">
      <c r="AN579" s="112" t="s">
        <v>1076</v>
      </c>
      <c r="AO579" s="112"/>
      <c r="AP579" s="112"/>
      <c r="AQ579" s="112" t="s">
        <v>3</v>
      </c>
      <c r="AR579" s="112" t="s">
        <v>1023</v>
      </c>
      <c r="AS579" s="112">
        <v>15762996</v>
      </c>
    </row>
    <row r="580" spans="40:45" x14ac:dyDescent="0.25">
      <c r="AN580" s="112" t="s">
        <v>1077</v>
      </c>
      <c r="AO580" s="112"/>
      <c r="AP580" s="112"/>
      <c r="AQ580" s="112" t="s">
        <v>1031</v>
      </c>
      <c r="AR580" s="112" t="s">
        <v>1023</v>
      </c>
      <c r="AS580" s="112">
        <v>307885</v>
      </c>
    </row>
    <row r="581" spans="40:45" x14ac:dyDescent="0.25">
      <c r="AN581" s="112" t="s">
        <v>1077</v>
      </c>
      <c r="AO581" s="112"/>
      <c r="AP581" s="112"/>
      <c r="AQ581" s="112" t="s">
        <v>1032</v>
      </c>
      <c r="AR581" s="112" t="s">
        <v>1023</v>
      </c>
      <c r="AS581" s="112">
        <v>359233</v>
      </c>
    </row>
    <row r="582" spans="40:45" x14ac:dyDescent="0.25">
      <c r="AN582" s="112" t="s">
        <v>1077</v>
      </c>
      <c r="AO582" s="112"/>
      <c r="AP582" s="112"/>
      <c r="AQ582" s="112" t="s">
        <v>1033</v>
      </c>
      <c r="AR582" s="112" t="s">
        <v>1023</v>
      </c>
      <c r="AS582" s="112">
        <v>79874</v>
      </c>
    </row>
    <row r="583" spans="40:45" x14ac:dyDescent="0.25">
      <c r="AN583" s="112" t="s">
        <v>1077</v>
      </c>
      <c r="AO583" s="112"/>
      <c r="AP583" s="112"/>
      <c r="AQ583" s="112" t="s">
        <v>1034</v>
      </c>
      <c r="AR583" s="112" t="s">
        <v>1023</v>
      </c>
      <c r="AS583" s="112">
        <v>453578</v>
      </c>
    </row>
    <row r="584" spans="40:45" x14ac:dyDescent="0.25">
      <c r="AN584" s="112" t="s">
        <v>1077</v>
      </c>
      <c r="AO584" s="112"/>
      <c r="AP584" s="112"/>
      <c r="AQ584" s="112" t="s">
        <v>1035</v>
      </c>
      <c r="AR584" s="112" t="s">
        <v>1023</v>
      </c>
      <c r="AS584" s="112">
        <v>345373</v>
      </c>
    </row>
    <row r="585" spans="40:45" x14ac:dyDescent="0.25">
      <c r="AN585" s="112" t="s">
        <v>1077</v>
      </c>
      <c r="AO585" s="112"/>
      <c r="AP585" s="112"/>
      <c r="AQ585" s="112" t="s">
        <v>1036</v>
      </c>
      <c r="AR585" s="112" t="s">
        <v>1023</v>
      </c>
      <c r="AS585" s="112">
        <v>353465</v>
      </c>
    </row>
    <row r="586" spans="40:45" x14ac:dyDescent="0.25">
      <c r="AN586" s="112" t="s">
        <v>1077</v>
      </c>
      <c r="AO586" s="112"/>
      <c r="AP586" s="112"/>
      <c r="AQ586" s="112" t="s">
        <v>1037</v>
      </c>
      <c r="AR586" s="112" t="s">
        <v>1023</v>
      </c>
      <c r="AS586" s="112">
        <v>267520</v>
      </c>
    </row>
    <row r="587" spans="40:45" x14ac:dyDescent="0.25">
      <c r="AN587" s="112" t="s">
        <v>1077</v>
      </c>
      <c r="AO587" s="112"/>
      <c r="AP587" s="112"/>
      <c r="AQ587" s="112" t="s">
        <v>1038</v>
      </c>
      <c r="AR587" s="112" t="s">
        <v>1023</v>
      </c>
      <c r="AS587" s="112">
        <v>413236</v>
      </c>
    </row>
    <row r="588" spans="40:45" x14ac:dyDescent="0.25">
      <c r="AN588" s="112" t="s">
        <v>1077</v>
      </c>
      <c r="AO588" s="112"/>
      <c r="AP588" s="112"/>
      <c r="AQ588" s="112" t="s">
        <v>1039</v>
      </c>
      <c r="AR588" s="112" t="s">
        <v>1023</v>
      </c>
      <c r="AS588" s="112">
        <v>98337</v>
      </c>
    </row>
    <row r="589" spans="40:45" x14ac:dyDescent="0.25">
      <c r="AN589" s="112" t="s">
        <v>1077</v>
      </c>
      <c r="AO589" s="112"/>
      <c r="AP589" s="112"/>
      <c r="AQ589" s="112" t="s">
        <v>3</v>
      </c>
      <c r="AR589" s="112" t="s">
        <v>1023</v>
      </c>
      <c r="AS589" s="112">
        <v>2678501</v>
      </c>
    </row>
    <row r="590" spans="40:45" x14ac:dyDescent="0.25">
      <c r="AN590" s="112" t="s">
        <v>1078</v>
      </c>
      <c r="AO590" s="112"/>
      <c r="AP590" s="112"/>
      <c r="AQ590" s="112" t="s">
        <v>1031</v>
      </c>
      <c r="AR590" s="112" t="s">
        <v>1023</v>
      </c>
      <c r="AS590" s="112">
        <v>1470760</v>
      </c>
    </row>
    <row r="591" spans="40:45" x14ac:dyDescent="0.25">
      <c r="AN591" s="112" t="s">
        <v>1078</v>
      </c>
      <c r="AO591" s="112"/>
      <c r="AP591" s="112"/>
      <c r="AQ591" s="112" t="s">
        <v>1032</v>
      </c>
      <c r="AR591" s="112" t="s">
        <v>1023</v>
      </c>
      <c r="AS591" s="112">
        <v>205926</v>
      </c>
    </row>
    <row r="592" spans="40:45" x14ac:dyDescent="0.25">
      <c r="AN592" s="112" t="s">
        <v>1078</v>
      </c>
      <c r="AO592" s="112"/>
      <c r="AP592" s="112"/>
      <c r="AQ592" s="112" t="s">
        <v>1033</v>
      </c>
      <c r="AR592" s="112" t="s">
        <v>1023</v>
      </c>
      <c r="AS592" s="112">
        <v>337094</v>
      </c>
    </row>
    <row r="593" spans="40:45" x14ac:dyDescent="0.25">
      <c r="AN593" s="112" t="s">
        <v>1078</v>
      </c>
      <c r="AO593" s="112"/>
      <c r="AP593" s="112"/>
      <c r="AQ593" s="112" t="s">
        <v>1034</v>
      </c>
      <c r="AR593" s="112" t="s">
        <v>1023</v>
      </c>
      <c r="AS593" s="112">
        <v>1084475</v>
      </c>
    </row>
    <row r="594" spans="40:45" x14ac:dyDescent="0.25">
      <c r="AN594" s="112" t="s">
        <v>1078</v>
      </c>
      <c r="AO594" s="112"/>
      <c r="AP594" s="112"/>
      <c r="AQ594" s="112" t="s">
        <v>1035</v>
      </c>
      <c r="AR594" s="112" t="s">
        <v>1023</v>
      </c>
      <c r="AS594" s="112">
        <v>413353</v>
      </c>
    </row>
    <row r="595" spans="40:45" x14ac:dyDescent="0.25">
      <c r="AN595" s="112" t="s">
        <v>1078</v>
      </c>
      <c r="AO595" s="112"/>
      <c r="AP595" s="112"/>
      <c r="AQ595" s="112" t="s">
        <v>1036</v>
      </c>
      <c r="AR595" s="112" t="s">
        <v>1023</v>
      </c>
      <c r="AS595" s="112">
        <v>414447</v>
      </c>
    </row>
    <row r="596" spans="40:45" x14ac:dyDescent="0.25">
      <c r="AN596" s="112" t="s">
        <v>1078</v>
      </c>
      <c r="AO596" s="112"/>
      <c r="AP596" s="112"/>
      <c r="AQ596" s="112" t="s">
        <v>1037</v>
      </c>
      <c r="AR596" s="112" t="s">
        <v>1023</v>
      </c>
      <c r="AS596" s="112">
        <v>151631</v>
      </c>
    </row>
    <row r="597" spans="40:45" x14ac:dyDescent="0.25">
      <c r="AN597" s="112" t="s">
        <v>1078</v>
      </c>
      <c r="AO597" s="112"/>
      <c r="AP597" s="112"/>
      <c r="AQ597" s="112" t="s">
        <v>1038</v>
      </c>
      <c r="AR597" s="112" t="s">
        <v>1023</v>
      </c>
      <c r="AS597" s="112">
        <v>587891</v>
      </c>
    </row>
    <row r="598" spans="40:45" x14ac:dyDescent="0.25">
      <c r="AN598" s="112" t="s">
        <v>1078</v>
      </c>
      <c r="AO598" s="112"/>
      <c r="AP598" s="112"/>
      <c r="AQ598" s="112" t="s">
        <v>1039</v>
      </c>
      <c r="AR598" s="112" t="s">
        <v>1023</v>
      </c>
      <c r="AS598" s="112">
        <v>890191</v>
      </c>
    </row>
    <row r="599" spans="40:45" x14ac:dyDescent="0.25">
      <c r="AN599" s="112" t="s">
        <v>1078</v>
      </c>
      <c r="AO599" s="112"/>
      <c r="AP599" s="112"/>
      <c r="AQ599" s="112" t="s">
        <v>3</v>
      </c>
      <c r="AR599" s="112" t="s">
        <v>1023</v>
      </c>
      <c r="AS599" s="112">
        <v>5555768</v>
      </c>
    </row>
    <row r="600" spans="40:45" x14ac:dyDescent="0.25">
      <c r="AN600" s="112" t="s">
        <v>1079</v>
      </c>
      <c r="AO600" s="112"/>
      <c r="AP600" s="112"/>
      <c r="AQ600" s="112" t="s">
        <v>1031</v>
      </c>
      <c r="AR600" s="112" t="s">
        <v>1023</v>
      </c>
      <c r="AS600" s="112">
        <v>1033980</v>
      </c>
    </row>
    <row r="601" spans="40:45" x14ac:dyDescent="0.25">
      <c r="AN601" s="112" t="s">
        <v>1079</v>
      </c>
      <c r="AO601" s="112"/>
      <c r="AP601" s="112"/>
      <c r="AQ601" s="112" t="s">
        <v>1032</v>
      </c>
      <c r="AR601" s="112" t="s">
        <v>1023</v>
      </c>
      <c r="AS601" s="112">
        <v>310991</v>
      </c>
    </row>
    <row r="602" spans="40:45" x14ac:dyDescent="0.25">
      <c r="AN602" s="112" t="s">
        <v>1079</v>
      </c>
      <c r="AO602" s="112"/>
      <c r="AP602" s="112"/>
      <c r="AQ602" s="112" t="s">
        <v>1033</v>
      </c>
      <c r="AR602" s="112" t="s">
        <v>1023</v>
      </c>
      <c r="AS602" s="112">
        <v>511201</v>
      </c>
    </row>
    <row r="603" spans="40:45" x14ac:dyDescent="0.25">
      <c r="AN603" s="112" t="s">
        <v>1079</v>
      </c>
      <c r="AO603" s="112"/>
      <c r="AP603" s="112"/>
      <c r="AQ603" s="112" t="s">
        <v>1034</v>
      </c>
      <c r="AR603" s="112" t="s">
        <v>1023</v>
      </c>
      <c r="AS603" s="112">
        <v>2035301</v>
      </c>
    </row>
    <row r="604" spans="40:45" x14ac:dyDescent="0.25">
      <c r="AN604" s="112" t="s">
        <v>1079</v>
      </c>
      <c r="AO604" s="112"/>
      <c r="AP604" s="112"/>
      <c r="AQ604" s="112" t="s">
        <v>1035</v>
      </c>
      <c r="AR604" s="112" t="s">
        <v>1023</v>
      </c>
      <c r="AS604" s="112">
        <v>708659</v>
      </c>
    </row>
    <row r="605" spans="40:45" x14ac:dyDescent="0.25">
      <c r="AN605" s="112" t="s">
        <v>1079</v>
      </c>
      <c r="AO605" s="112"/>
      <c r="AP605" s="112"/>
      <c r="AQ605" s="112" t="s">
        <v>1036</v>
      </c>
      <c r="AR605" s="112" t="s">
        <v>1023</v>
      </c>
      <c r="AS605" s="112">
        <v>1330858</v>
      </c>
    </row>
    <row r="606" spans="40:45" x14ac:dyDescent="0.25">
      <c r="AN606" s="112" t="s">
        <v>1079</v>
      </c>
      <c r="AO606" s="112"/>
      <c r="AP606" s="112"/>
      <c r="AQ606" s="112" t="s">
        <v>1037</v>
      </c>
      <c r="AR606" s="112" t="s">
        <v>1023</v>
      </c>
      <c r="AS606" s="112">
        <v>456095</v>
      </c>
    </row>
    <row r="607" spans="40:45" x14ac:dyDescent="0.25">
      <c r="AN607" s="112" t="s">
        <v>1079</v>
      </c>
      <c r="AO607" s="112"/>
      <c r="AP607" s="112"/>
      <c r="AQ607" s="112" t="s">
        <v>1038</v>
      </c>
      <c r="AR607" s="112" t="s">
        <v>1023</v>
      </c>
      <c r="AS607" s="112">
        <v>1068531</v>
      </c>
    </row>
    <row r="608" spans="40:45" x14ac:dyDescent="0.25">
      <c r="AN608" s="112" t="s">
        <v>1079</v>
      </c>
      <c r="AO608" s="112"/>
      <c r="AP608" s="112"/>
      <c r="AQ608" s="112" t="s">
        <v>1039</v>
      </c>
      <c r="AR608" s="112" t="s">
        <v>1023</v>
      </c>
      <c r="AS608" s="112">
        <v>747396</v>
      </c>
    </row>
    <row r="609" spans="40:45" x14ac:dyDescent="0.25">
      <c r="AN609" s="112" t="s">
        <v>1079</v>
      </c>
      <c r="AO609" s="112"/>
      <c r="AP609" s="112"/>
      <c r="AQ609" s="112" t="s">
        <v>3</v>
      </c>
      <c r="AR609" s="112" t="s">
        <v>1023</v>
      </c>
      <c r="AS609" s="112">
        <v>8203012</v>
      </c>
    </row>
    <row r="610" spans="40:45" x14ac:dyDescent="0.25">
      <c r="AN610" s="112" t="s">
        <v>1080</v>
      </c>
      <c r="AO610" s="112"/>
      <c r="AP610" s="112"/>
      <c r="AQ610" s="112" t="s">
        <v>1031</v>
      </c>
      <c r="AR610" s="112" t="s">
        <v>1023</v>
      </c>
      <c r="AS610" s="112">
        <v>3243573</v>
      </c>
    </row>
    <row r="611" spans="40:45" x14ac:dyDescent="0.25">
      <c r="AN611" s="112" t="s">
        <v>1080</v>
      </c>
      <c r="AO611" s="112"/>
      <c r="AP611" s="112"/>
      <c r="AQ611" s="112" t="s">
        <v>1032</v>
      </c>
      <c r="AR611" s="112" t="s">
        <v>1023</v>
      </c>
      <c r="AS611" s="112">
        <v>1355608</v>
      </c>
    </row>
    <row r="612" spans="40:45" x14ac:dyDescent="0.25">
      <c r="AN612" s="112" t="s">
        <v>1080</v>
      </c>
      <c r="AO612" s="112"/>
      <c r="AP612" s="112"/>
      <c r="AQ612" s="112" t="s">
        <v>1033</v>
      </c>
      <c r="AR612" s="112" t="s">
        <v>1023</v>
      </c>
      <c r="AS612" s="112">
        <v>663378</v>
      </c>
    </row>
    <row r="613" spans="40:45" x14ac:dyDescent="0.25">
      <c r="AN613" s="112" t="s">
        <v>1080</v>
      </c>
      <c r="AO613" s="112"/>
      <c r="AP613" s="112"/>
      <c r="AQ613" s="112" t="s">
        <v>1034</v>
      </c>
      <c r="AR613" s="112" t="s">
        <v>1023</v>
      </c>
      <c r="AS613" s="112">
        <v>2150541</v>
      </c>
    </row>
    <row r="614" spans="40:45" x14ac:dyDescent="0.25">
      <c r="AN614" s="112" t="s">
        <v>1080</v>
      </c>
      <c r="AO614" s="112"/>
      <c r="AP614" s="112"/>
      <c r="AQ614" s="112" t="s">
        <v>1035</v>
      </c>
      <c r="AR614" s="112" t="s">
        <v>1023</v>
      </c>
      <c r="AS614" s="112">
        <v>1312311</v>
      </c>
    </row>
    <row r="615" spans="40:45" x14ac:dyDescent="0.25">
      <c r="AN615" s="112" t="s">
        <v>1080</v>
      </c>
      <c r="AO615" s="112"/>
      <c r="AP615" s="112"/>
      <c r="AQ615" s="112" t="s">
        <v>1036</v>
      </c>
      <c r="AR615" s="112" t="s">
        <v>1023</v>
      </c>
      <c r="AS615" s="112">
        <v>1252590</v>
      </c>
    </row>
    <row r="616" spans="40:45" x14ac:dyDescent="0.25">
      <c r="AN616" s="112" t="s">
        <v>1080</v>
      </c>
      <c r="AO616" s="112"/>
      <c r="AP616" s="112"/>
      <c r="AQ616" s="112" t="s">
        <v>1037</v>
      </c>
      <c r="AR616" s="112" t="s">
        <v>1023</v>
      </c>
      <c r="AS616" s="112">
        <v>2636278</v>
      </c>
    </row>
    <row r="617" spans="40:45" x14ac:dyDescent="0.25">
      <c r="AN617" s="112" t="s">
        <v>1080</v>
      </c>
      <c r="AO617" s="112"/>
      <c r="AP617" s="112"/>
      <c r="AQ617" s="112" t="s">
        <v>1038</v>
      </c>
      <c r="AR617" s="112" t="s">
        <v>1023</v>
      </c>
      <c r="AS617" s="112">
        <v>3426822</v>
      </c>
    </row>
    <row r="618" spans="40:45" x14ac:dyDescent="0.25">
      <c r="AN618" s="112" t="s">
        <v>1080</v>
      </c>
      <c r="AO618" s="112"/>
      <c r="AP618" s="112"/>
      <c r="AQ618" s="112" t="s">
        <v>1039</v>
      </c>
      <c r="AR618" s="112" t="s">
        <v>1023</v>
      </c>
      <c r="AS618" s="112">
        <v>1819369</v>
      </c>
    </row>
    <row r="619" spans="40:45" x14ac:dyDescent="0.25">
      <c r="AN619" s="112" t="s">
        <v>1080</v>
      </c>
      <c r="AO619" s="112"/>
      <c r="AP619" s="112"/>
      <c r="AQ619" s="112" t="s">
        <v>3</v>
      </c>
      <c r="AR619" s="112" t="s">
        <v>1023</v>
      </c>
      <c r="AS619" s="112">
        <v>17860469</v>
      </c>
    </row>
    <row r="620" spans="40:45" x14ac:dyDescent="0.25">
      <c r="AN620" s="112" t="s">
        <v>1041</v>
      </c>
      <c r="AO620" s="112"/>
      <c r="AP620" s="112"/>
      <c r="AQ620" s="112" t="s">
        <v>1031</v>
      </c>
      <c r="AR620" s="112" t="s">
        <v>1023</v>
      </c>
      <c r="AS620" s="112">
        <v>2808207</v>
      </c>
    </row>
    <row r="621" spans="40:45" x14ac:dyDescent="0.25">
      <c r="AN621" s="112" t="s">
        <v>1041</v>
      </c>
      <c r="AO621" s="112"/>
      <c r="AP621" s="112"/>
      <c r="AQ621" s="112" t="s">
        <v>1032</v>
      </c>
      <c r="AR621" s="112" t="s">
        <v>1023</v>
      </c>
      <c r="AS621" s="112">
        <v>3104516</v>
      </c>
    </row>
    <row r="622" spans="40:45" x14ac:dyDescent="0.25">
      <c r="AN622" s="112" t="s">
        <v>1041</v>
      </c>
      <c r="AO622" s="112"/>
      <c r="AP622" s="112"/>
      <c r="AQ622" s="112" t="s">
        <v>1033</v>
      </c>
      <c r="AR622" s="112" t="s">
        <v>1023</v>
      </c>
      <c r="AS622" s="112">
        <v>2042481</v>
      </c>
    </row>
    <row r="623" spans="40:45" x14ac:dyDescent="0.25">
      <c r="AN623" s="112" t="s">
        <v>1041</v>
      </c>
      <c r="AO623" s="112"/>
      <c r="AP623" s="112"/>
      <c r="AQ623" s="112" t="s">
        <v>1034</v>
      </c>
      <c r="AR623" s="112" t="s">
        <v>1023</v>
      </c>
      <c r="AS623" s="112">
        <v>8370404</v>
      </c>
    </row>
    <row r="624" spans="40:45" x14ac:dyDescent="0.25">
      <c r="AN624" s="112" t="s">
        <v>1041</v>
      </c>
      <c r="AO624" s="112"/>
      <c r="AP624" s="112"/>
      <c r="AQ624" s="112" t="s">
        <v>1035</v>
      </c>
      <c r="AR624" s="112" t="s">
        <v>1023</v>
      </c>
      <c r="AS624" s="112">
        <v>3773514</v>
      </c>
    </row>
    <row r="625" spans="40:45" x14ac:dyDescent="0.25">
      <c r="AN625" s="112" t="s">
        <v>1041</v>
      </c>
      <c r="AO625" s="112"/>
      <c r="AP625" s="112"/>
      <c r="AQ625" s="112" t="s">
        <v>1036</v>
      </c>
      <c r="AR625" s="112" t="s">
        <v>1023</v>
      </c>
      <c r="AS625" s="112">
        <v>8893962</v>
      </c>
    </row>
    <row r="626" spans="40:45" x14ac:dyDescent="0.25">
      <c r="AN626" s="112" t="s">
        <v>1041</v>
      </c>
      <c r="AO626" s="112"/>
      <c r="AP626" s="112"/>
      <c r="AQ626" s="112" t="s">
        <v>1037</v>
      </c>
      <c r="AR626" s="112" t="s">
        <v>1023</v>
      </c>
      <c r="AS626" s="112">
        <v>10352707</v>
      </c>
    </row>
    <row r="627" spans="40:45" x14ac:dyDescent="0.25">
      <c r="AN627" s="112" t="s">
        <v>1041</v>
      </c>
      <c r="AO627" s="112"/>
      <c r="AP627" s="112"/>
      <c r="AQ627" s="112" t="s">
        <v>1038</v>
      </c>
      <c r="AR627" s="112" t="s">
        <v>1023</v>
      </c>
      <c r="AS627" s="112">
        <v>3439189</v>
      </c>
    </row>
    <row r="628" spans="40:45" x14ac:dyDescent="0.25">
      <c r="AN628" s="112" t="s">
        <v>1041</v>
      </c>
      <c r="AO628" s="112"/>
      <c r="AP628" s="112"/>
      <c r="AQ628" s="112" t="s">
        <v>1039</v>
      </c>
      <c r="AR628" s="112" t="s">
        <v>1023</v>
      </c>
      <c r="AS628" s="112">
        <v>1685200</v>
      </c>
    </row>
    <row r="629" spans="40:45" x14ac:dyDescent="0.25">
      <c r="AN629" s="112" t="s">
        <v>1041</v>
      </c>
      <c r="AO629" s="112"/>
      <c r="AP629" s="112"/>
      <c r="AQ629" s="112" t="s">
        <v>3</v>
      </c>
      <c r="AR629" s="112" t="s">
        <v>1023</v>
      </c>
      <c r="AS629" s="112">
        <v>44470181</v>
      </c>
    </row>
    <row r="630" spans="40:45" x14ac:dyDescent="0.25">
      <c r="AN630" s="112" t="s">
        <v>1081</v>
      </c>
      <c r="AO630" s="112"/>
      <c r="AP630" s="112"/>
      <c r="AQ630" s="112" t="s">
        <v>1031</v>
      </c>
      <c r="AR630" s="112" t="s">
        <v>1023</v>
      </c>
      <c r="AS630" s="112">
        <v>1098849</v>
      </c>
    </row>
    <row r="631" spans="40:45" x14ac:dyDescent="0.25">
      <c r="AN631" s="112" t="s">
        <v>1081</v>
      </c>
      <c r="AO631" s="112"/>
      <c r="AP631" s="112"/>
      <c r="AQ631" s="112" t="s">
        <v>1032</v>
      </c>
      <c r="AR631" s="112" t="s">
        <v>1023</v>
      </c>
      <c r="AS631" s="112">
        <v>2277704</v>
      </c>
    </row>
    <row r="632" spans="40:45" x14ac:dyDescent="0.25">
      <c r="AN632" s="112" t="s">
        <v>1081</v>
      </c>
      <c r="AO632" s="112"/>
      <c r="AP632" s="112"/>
      <c r="AQ632" s="112" t="s">
        <v>1033</v>
      </c>
      <c r="AR632" s="112" t="s">
        <v>1023</v>
      </c>
      <c r="AS632" s="112">
        <v>954514</v>
      </c>
    </row>
    <row r="633" spans="40:45" x14ac:dyDescent="0.25">
      <c r="AN633" s="112" t="s">
        <v>1081</v>
      </c>
      <c r="AO633" s="112"/>
      <c r="AP633" s="112"/>
      <c r="AQ633" s="112" t="s">
        <v>1034</v>
      </c>
      <c r="AR633" s="112" t="s">
        <v>1023</v>
      </c>
      <c r="AS633" s="112">
        <v>6961880</v>
      </c>
    </row>
    <row r="634" spans="40:45" x14ac:dyDescent="0.25">
      <c r="AN634" s="112" t="s">
        <v>1081</v>
      </c>
      <c r="AO634" s="112"/>
      <c r="AP634" s="112"/>
      <c r="AQ634" s="112" t="s">
        <v>1035</v>
      </c>
      <c r="AR634" s="112" t="s">
        <v>1023</v>
      </c>
      <c r="AS634" s="112">
        <v>2238613</v>
      </c>
    </row>
    <row r="635" spans="40:45" x14ac:dyDescent="0.25">
      <c r="AN635" s="112" t="s">
        <v>1081</v>
      </c>
      <c r="AO635" s="112"/>
      <c r="AP635" s="112"/>
      <c r="AQ635" s="112" t="s">
        <v>1036</v>
      </c>
      <c r="AR635" s="112" t="s">
        <v>1023</v>
      </c>
      <c r="AS635" s="112">
        <v>5065269</v>
      </c>
    </row>
    <row r="636" spans="40:45" x14ac:dyDescent="0.25">
      <c r="AN636" s="112" t="s">
        <v>1081</v>
      </c>
      <c r="AO636" s="112"/>
      <c r="AP636" s="112"/>
      <c r="AQ636" s="112" t="s">
        <v>1037</v>
      </c>
      <c r="AR636" s="112" t="s">
        <v>1023</v>
      </c>
      <c r="AS636" s="112">
        <v>5785981</v>
      </c>
    </row>
    <row r="637" spans="40:45" x14ac:dyDescent="0.25">
      <c r="AN637" s="112" t="s">
        <v>1081</v>
      </c>
      <c r="AO637" s="112"/>
      <c r="AP637" s="112"/>
      <c r="AQ637" s="112" t="s">
        <v>1038</v>
      </c>
      <c r="AR637" s="112" t="s">
        <v>1023</v>
      </c>
      <c r="AS637" s="112">
        <v>2568246</v>
      </c>
    </row>
    <row r="638" spans="40:45" x14ac:dyDescent="0.25">
      <c r="AN638" s="112" t="s">
        <v>1081</v>
      </c>
      <c r="AO638" s="112"/>
      <c r="AP638" s="112"/>
      <c r="AQ638" s="112" t="s">
        <v>1039</v>
      </c>
      <c r="AR638" s="112" t="s">
        <v>1023</v>
      </c>
      <c r="AS638" s="112">
        <v>1176302</v>
      </c>
    </row>
    <row r="639" spans="40:45" x14ac:dyDescent="0.25">
      <c r="AN639" s="112" t="s">
        <v>1081</v>
      </c>
      <c r="AO639" s="112"/>
      <c r="AP639" s="112"/>
      <c r="AQ639" s="112" t="s">
        <v>3</v>
      </c>
      <c r="AR639" s="112" t="s">
        <v>1023</v>
      </c>
      <c r="AS639" s="112">
        <v>28127357</v>
      </c>
    </row>
    <row r="640" spans="40:45" x14ac:dyDescent="0.25">
      <c r="AN640" s="112" t="s">
        <v>1082</v>
      </c>
      <c r="AO640" s="112"/>
      <c r="AP640" s="112"/>
      <c r="AQ640" s="112" t="s">
        <v>1031</v>
      </c>
      <c r="AR640" s="112" t="s">
        <v>1023</v>
      </c>
      <c r="AS640" s="112">
        <v>191583</v>
      </c>
    </row>
    <row r="641" spans="40:45" x14ac:dyDescent="0.25">
      <c r="AN641" s="112" t="s">
        <v>1082</v>
      </c>
      <c r="AO641" s="112"/>
      <c r="AP641" s="112"/>
      <c r="AQ641" s="112" t="s">
        <v>1032</v>
      </c>
      <c r="AR641" s="112" t="s">
        <v>1023</v>
      </c>
      <c r="AS641" s="112">
        <v>346217</v>
      </c>
    </row>
    <row r="642" spans="40:45" x14ac:dyDescent="0.25">
      <c r="AN642" s="112" t="s">
        <v>1082</v>
      </c>
      <c r="AO642" s="112"/>
      <c r="AP642" s="112"/>
      <c r="AQ642" s="112" t="s">
        <v>1033</v>
      </c>
      <c r="AR642" s="112" t="s">
        <v>1023</v>
      </c>
      <c r="AS642" s="112">
        <v>912608</v>
      </c>
    </row>
    <row r="643" spans="40:45" x14ac:dyDescent="0.25">
      <c r="AN643" s="112" t="s">
        <v>1082</v>
      </c>
      <c r="AO643" s="112"/>
      <c r="AP643" s="112"/>
      <c r="AQ643" s="112" t="s">
        <v>1034</v>
      </c>
      <c r="AR643" s="112" t="s">
        <v>1023</v>
      </c>
      <c r="AS643" s="112">
        <v>700981</v>
      </c>
    </row>
    <row r="644" spans="40:45" x14ac:dyDescent="0.25">
      <c r="AN644" s="112" t="s">
        <v>1082</v>
      </c>
      <c r="AO644" s="112"/>
      <c r="AP644" s="112"/>
      <c r="AQ644" s="112" t="s">
        <v>1035</v>
      </c>
      <c r="AR644" s="112" t="s">
        <v>1023</v>
      </c>
      <c r="AS644" s="112">
        <v>129427</v>
      </c>
    </row>
    <row r="645" spans="40:45" x14ac:dyDescent="0.25">
      <c r="AN645" s="112" t="s">
        <v>1082</v>
      </c>
      <c r="AO645" s="112"/>
      <c r="AP645" s="112"/>
      <c r="AQ645" s="112" t="s">
        <v>1036</v>
      </c>
      <c r="AR645" s="112" t="s">
        <v>1023</v>
      </c>
      <c r="AS645" s="112">
        <v>64987</v>
      </c>
    </row>
    <row r="646" spans="40:45" x14ac:dyDescent="0.25">
      <c r="AN646" s="112" t="s">
        <v>1082</v>
      </c>
      <c r="AO646" s="112"/>
      <c r="AP646" s="112"/>
      <c r="AQ646" s="112" t="s">
        <v>1037</v>
      </c>
      <c r="AR646" s="112" t="s">
        <v>1023</v>
      </c>
      <c r="AS646" s="112">
        <v>61903</v>
      </c>
    </row>
    <row r="647" spans="40:45" x14ac:dyDescent="0.25">
      <c r="AN647" s="112" t="s">
        <v>1082</v>
      </c>
      <c r="AO647" s="112"/>
      <c r="AP647" s="112"/>
      <c r="AQ647" s="112" t="s">
        <v>1038</v>
      </c>
      <c r="AR647" s="112" t="s">
        <v>1023</v>
      </c>
      <c r="AS647" s="112">
        <v>73425</v>
      </c>
    </row>
    <row r="648" spans="40:45" x14ac:dyDescent="0.25">
      <c r="AN648" s="112" t="s">
        <v>1082</v>
      </c>
      <c r="AO648" s="112"/>
      <c r="AP648" s="112"/>
      <c r="AQ648" s="112" t="s">
        <v>1039</v>
      </c>
      <c r="AR648" s="112" t="s">
        <v>1023</v>
      </c>
      <c r="AS648" s="112">
        <v>4612</v>
      </c>
    </row>
    <row r="649" spans="40:45" x14ac:dyDescent="0.25">
      <c r="AN649" s="112" t="s">
        <v>1082</v>
      </c>
      <c r="AO649" s="112"/>
      <c r="AP649" s="112"/>
      <c r="AQ649" s="112" t="s">
        <v>3</v>
      </c>
      <c r="AR649" s="112" t="s">
        <v>1023</v>
      </c>
      <c r="AS649" s="112">
        <v>2485743</v>
      </c>
    </row>
    <row r="650" spans="40:45" x14ac:dyDescent="0.25">
      <c r="AN650" s="112" t="s">
        <v>1083</v>
      </c>
      <c r="AO650" s="112"/>
      <c r="AP650" s="112"/>
      <c r="AQ650" s="112" t="s">
        <v>1031</v>
      </c>
      <c r="AR650" s="112" t="s">
        <v>1023</v>
      </c>
      <c r="AS650" s="112">
        <v>27346</v>
      </c>
    </row>
    <row r="651" spans="40:45" x14ac:dyDescent="0.25">
      <c r="AN651" s="112" t="s">
        <v>1083</v>
      </c>
      <c r="AO651" s="112"/>
      <c r="AP651" s="112"/>
      <c r="AQ651" s="112" t="s">
        <v>1032</v>
      </c>
      <c r="AR651" s="112" t="s">
        <v>1023</v>
      </c>
      <c r="AS651" s="112">
        <v>62454</v>
      </c>
    </row>
    <row r="652" spans="40:45" x14ac:dyDescent="0.25">
      <c r="AN652" s="112" t="s">
        <v>1083</v>
      </c>
      <c r="AO652" s="112"/>
      <c r="AP652" s="112"/>
      <c r="AQ652" s="112" t="s">
        <v>1033</v>
      </c>
      <c r="AR652" s="112" t="s">
        <v>1023</v>
      </c>
      <c r="AS652" s="112">
        <v>30412</v>
      </c>
    </row>
    <row r="653" spans="40:45" x14ac:dyDescent="0.25">
      <c r="AN653" s="112" t="s">
        <v>1083</v>
      </c>
      <c r="AO653" s="112"/>
      <c r="AP653" s="112"/>
      <c r="AQ653" s="112" t="s">
        <v>1034</v>
      </c>
      <c r="AR653" s="112" t="s">
        <v>1023</v>
      </c>
      <c r="AS653" s="112">
        <v>5485</v>
      </c>
    </row>
    <row r="654" spans="40:45" x14ac:dyDescent="0.25">
      <c r="AN654" s="112" t="s">
        <v>1083</v>
      </c>
      <c r="AO654" s="112"/>
      <c r="AP654" s="112"/>
      <c r="AQ654" s="112" t="s">
        <v>1035</v>
      </c>
      <c r="AR654" s="112" t="s">
        <v>1023</v>
      </c>
      <c r="AS654" s="112">
        <v>12042</v>
      </c>
    </row>
    <row r="655" spans="40:45" x14ac:dyDescent="0.25">
      <c r="AN655" s="112" t="s">
        <v>1083</v>
      </c>
      <c r="AO655" s="112"/>
      <c r="AP655" s="112"/>
      <c r="AQ655" s="112" t="s">
        <v>1036</v>
      </c>
      <c r="AR655" s="112" t="s">
        <v>1023</v>
      </c>
      <c r="AS655" s="112">
        <v>2359</v>
      </c>
    </row>
    <row r="656" spans="40:45" x14ac:dyDescent="0.25">
      <c r="AN656" s="112" t="s">
        <v>1083</v>
      </c>
      <c r="AO656" s="112"/>
      <c r="AP656" s="112"/>
      <c r="AQ656" s="112" t="s">
        <v>1037</v>
      </c>
      <c r="AR656" s="112" t="s">
        <v>1023</v>
      </c>
      <c r="AS656" s="112">
        <v>155</v>
      </c>
    </row>
    <row r="657" spans="40:45" x14ac:dyDescent="0.25">
      <c r="AN657" s="112" t="s">
        <v>1083</v>
      </c>
      <c r="AO657" s="112"/>
      <c r="AP657" s="112"/>
      <c r="AQ657" s="112" t="s">
        <v>1038</v>
      </c>
      <c r="AR657" s="112" t="s">
        <v>1023</v>
      </c>
      <c r="AS657" s="112">
        <v>1281</v>
      </c>
    </row>
    <row r="658" spans="40:45" x14ac:dyDescent="0.25">
      <c r="AN658" s="112" t="s">
        <v>1083</v>
      </c>
      <c r="AO658" s="112"/>
      <c r="AP658" s="112"/>
      <c r="AQ658" s="112" t="s">
        <v>1039</v>
      </c>
      <c r="AR658" s="112" t="s">
        <v>1023</v>
      </c>
      <c r="AS658" s="112">
        <v>644</v>
      </c>
    </row>
    <row r="659" spans="40:45" x14ac:dyDescent="0.25">
      <c r="AN659" s="112" t="s">
        <v>1083</v>
      </c>
      <c r="AO659" s="112"/>
      <c r="AP659" s="112"/>
      <c r="AQ659" s="112" t="s">
        <v>3</v>
      </c>
      <c r="AR659" s="112" t="s">
        <v>1023</v>
      </c>
      <c r="AS659" s="112">
        <v>142179</v>
      </c>
    </row>
    <row r="660" spans="40:45" x14ac:dyDescent="0.25">
      <c r="AN660" s="112" t="s">
        <v>1084</v>
      </c>
      <c r="AO660" s="112"/>
      <c r="AP660" s="112"/>
      <c r="AQ660" s="112" t="s">
        <v>1031</v>
      </c>
      <c r="AR660" s="112" t="s">
        <v>1023</v>
      </c>
      <c r="AS660" s="112">
        <v>14382</v>
      </c>
    </row>
    <row r="661" spans="40:45" x14ac:dyDescent="0.25">
      <c r="AN661" s="112" t="s">
        <v>1084</v>
      </c>
      <c r="AO661" s="112"/>
      <c r="AP661" s="112"/>
      <c r="AQ661" s="112" t="s">
        <v>1032</v>
      </c>
      <c r="AR661" s="112" t="s">
        <v>1023</v>
      </c>
      <c r="AS661" s="112">
        <v>161104</v>
      </c>
    </row>
    <row r="662" spans="40:45" x14ac:dyDescent="0.25">
      <c r="AN662" s="112" t="s">
        <v>1084</v>
      </c>
      <c r="AO662" s="112"/>
      <c r="AP662" s="112"/>
      <c r="AQ662" s="112" t="s">
        <v>1033</v>
      </c>
      <c r="AR662" s="112" t="s">
        <v>1023</v>
      </c>
      <c r="AS662" s="112">
        <v>123215</v>
      </c>
    </row>
    <row r="663" spans="40:45" x14ac:dyDescent="0.25">
      <c r="AN663" s="112" t="s">
        <v>1084</v>
      </c>
      <c r="AO663" s="112"/>
      <c r="AP663" s="112"/>
      <c r="AQ663" s="112" t="s">
        <v>1034</v>
      </c>
      <c r="AR663" s="112" t="s">
        <v>1023</v>
      </c>
      <c r="AS663" s="112">
        <v>98889</v>
      </c>
    </row>
    <row r="664" spans="40:45" x14ac:dyDescent="0.25">
      <c r="AN664" s="112" t="s">
        <v>1084</v>
      </c>
      <c r="AO664" s="112"/>
      <c r="AP664" s="112"/>
      <c r="AQ664" s="112" t="s">
        <v>1035</v>
      </c>
      <c r="AR664" s="112" t="s">
        <v>1023</v>
      </c>
      <c r="AS664" s="112">
        <v>43324</v>
      </c>
    </row>
    <row r="665" spans="40:45" x14ac:dyDescent="0.25">
      <c r="AN665" s="112" t="s">
        <v>1084</v>
      </c>
      <c r="AO665" s="112"/>
      <c r="AP665" s="112"/>
      <c r="AQ665" s="112" t="s">
        <v>1036</v>
      </c>
      <c r="AR665" s="112" t="s">
        <v>1023</v>
      </c>
      <c r="AS665" s="112">
        <v>166150</v>
      </c>
    </row>
    <row r="666" spans="40:45" x14ac:dyDescent="0.25">
      <c r="AN666" s="112" t="s">
        <v>1084</v>
      </c>
      <c r="AO666" s="112"/>
      <c r="AP666" s="112"/>
      <c r="AQ666" s="112" t="s">
        <v>1037</v>
      </c>
      <c r="AR666" s="112" t="s">
        <v>1023</v>
      </c>
      <c r="AS666" s="112">
        <v>46143</v>
      </c>
    </row>
    <row r="667" spans="40:45" x14ac:dyDescent="0.25">
      <c r="AN667" s="112" t="s">
        <v>1084</v>
      </c>
      <c r="AO667" s="112"/>
      <c r="AP667" s="112"/>
      <c r="AQ667" s="112" t="s">
        <v>1038</v>
      </c>
      <c r="AR667" s="112" t="s">
        <v>1023</v>
      </c>
      <c r="AS667" s="112">
        <v>20992</v>
      </c>
    </row>
    <row r="668" spans="40:45" x14ac:dyDescent="0.25">
      <c r="AN668" s="112" t="s">
        <v>1084</v>
      </c>
      <c r="AO668" s="112"/>
      <c r="AP668" s="112"/>
      <c r="AQ668" s="112" t="s">
        <v>1039</v>
      </c>
      <c r="AR668" s="112" t="s">
        <v>1023</v>
      </c>
      <c r="AS668" s="112">
        <v>338119</v>
      </c>
    </row>
    <row r="669" spans="40:45" x14ac:dyDescent="0.25">
      <c r="AN669" s="112" t="s">
        <v>1084</v>
      </c>
      <c r="AO669" s="112"/>
      <c r="AP669" s="112"/>
      <c r="AQ669" s="112" t="s">
        <v>3</v>
      </c>
      <c r="AR669" s="112" t="s">
        <v>1023</v>
      </c>
      <c r="AS669" s="112">
        <v>1012319</v>
      </c>
    </row>
    <row r="670" spans="40:45" x14ac:dyDescent="0.25">
      <c r="AN670" s="112" t="s">
        <v>1085</v>
      </c>
      <c r="AO670" s="112"/>
      <c r="AP670" s="112"/>
      <c r="AQ670" s="112" t="s">
        <v>1031</v>
      </c>
      <c r="AR670" s="112" t="s">
        <v>1023</v>
      </c>
      <c r="AS670" s="112">
        <v>1286360</v>
      </c>
    </row>
    <row r="671" spans="40:45" x14ac:dyDescent="0.25">
      <c r="AN671" s="112" t="s">
        <v>1085</v>
      </c>
      <c r="AO671" s="112"/>
      <c r="AP671" s="112"/>
      <c r="AQ671" s="112" t="s">
        <v>1032</v>
      </c>
      <c r="AR671" s="112" t="s">
        <v>1023</v>
      </c>
      <c r="AS671" s="112">
        <v>240406</v>
      </c>
    </row>
    <row r="672" spans="40:45" x14ac:dyDescent="0.25">
      <c r="AN672" s="112" t="s">
        <v>1085</v>
      </c>
      <c r="AO672" s="112"/>
      <c r="AP672" s="112"/>
      <c r="AQ672" s="112" t="s">
        <v>1033</v>
      </c>
      <c r="AR672" s="112" t="s">
        <v>1023</v>
      </c>
      <c r="AS672" s="112">
        <v>19559</v>
      </c>
    </row>
    <row r="673" spans="40:45" x14ac:dyDescent="0.25">
      <c r="AN673" s="112" t="s">
        <v>1085</v>
      </c>
      <c r="AO673" s="112"/>
      <c r="AP673" s="112"/>
      <c r="AQ673" s="112" t="s">
        <v>1034</v>
      </c>
      <c r="AR673" s="112" t="s">
        <v>1023</v>
      </c>
      <c r="AS673" s="112">
        <v>571893</v>
      </c>
    </row>
    <row r="674" spans="40:45" x14ac:dyDescent="0.25">
      <c r="AN674" s="112" t="s">
        <v>1085</v>
      </c>
      <c r="AO674" s="112"/>
      <c r="AP674" s="112"/>
      <c r="AQ674" s="112" t="s">
        <v>1035</v>
      </c>
      <c r="AR674" s="112" t="s">
        <v>1023</v>
      </c>
      <c r="AS674" s="112">
        <v>1130512</v>
      </c>
    </row>
    <row r="675" spans="40:45" x14ac:dyDescent="0.25">
      <c r="AN675" s="112" t="s">
        <v>1085</v>
      </c>
      <c r="AO675" s="112"/>
      <c r="AP675" s="112"/>
      <c r="AQ675" s="112" t="s">
        <v>1036</v>
      </c>
      <c r="AR675" s="112" t="s">
        <v>1023</v>
      </c>
      <c r="AS675" s="112">
        <v>3562114</v>
      </c>
    </row>
    <row r="676" spans="40:45" x14ac:dyDescent="0.25">
      <c r="AN676" s="112" t="s">
        <v>1085</v>
      </c>
      <c r="AO676" s="112"/>
      <c r="AP676" s="112"/>
      <c r="AQ676" s="112" t="s">
        <v>1037</v>
      </c>
      <c r="AR676" s="112" t="s">
        <v>1023</v>
      </c>
      <c r="AS676" s="112">
        <v>4276625</v>
      </c>
    </row>
    <row r="677" spans="40:45" x14ac:dyDescent="0.25">
      <c r="AN677" s="112" t="s">
        <v>1085</v>
      </c>
      <c r="AO677" s="112"/>
      <c r="AP677" s="112"/>
      <c r="AQ677" s="112" t="s">
        <v>1038</v>
      </c>
      <c r="AR677" s="112" t="s">
        <v>1023</v>
      </c>
      <c r="AS677" s="112">
        <v>749370</v>
      </c>
    </row>
    <row r="678" spans="40:45" x14ac:dyDescent="0.25">
      <c r="AN678" s="112" t="s">
        <v>1085</v>
      </c>
      <c r="AO678" s="112"/>
      <c r="AP678" s="112"/>
      <c r="AQ678" s="112" t="s">
        <v>1039</v>
      </c>
      <c r="AR678" s="112" t="s">
        <v>1023</v>
      </c>
      <c r="AS678" s="112">
        <v>141938</v>
      </c>
    </row>
    <row r="679" spans="40:45" x14ac:dyDescent="0.25">
      <c r="AN679" s="112" t="s">
        <v>1085</v>
      </c>
      <c r="AO679" s="112"/>
      <c r="AP679" s="112"/>
      <c r="AQ679" s="112" t="s">
        <v>3</v>
      </c>
      <c r="AR679" s="112" t="s">
        <v>1023</v>
      </c>
      <c r="AS679" s="112">
        <v>11978777</v>
      </c>
    </row>
    <row r="680" spans="40:45" x14ac:dyDescent="0.25">
      <c r="AN680" s="112" t="s">
        <v>1086</v>
      </c>
      <c r="AO680" s="112"/>
      <c r="AP680" s="112"/>
      <c r="AQ680" s="112" t="s">
        <v>1031</v>
      </c>
      <c r="AR680" s="112" t="s">
        <v>1023</v>
      </c>
      <c r="AS680" s="112">
        <v>189687</v>
      </c>
    </row>
    <row r="681" spans="40:45" x14ac:dyDescent="0.25">
      <c r="AN681" s="112" t="s">
        <v>1086</v>
      </c>
      <c r="AO681" s="112"/>
      <c r="AP681" s="112"/>
      <c r="AQ681" s="112" t="s">
        <v>1032</v>
      </c>
      <c r="AR681" s="112" t="s">
        <v>1023</v>
      </c>
      <c r="AS681" s="112">
        <v>16631</v>
      </c>
    </row>
    <row r="682" spans="40:45" x14ac:dyDescent="0.25">
      <c r="AN682" s="112" t="s">
        <v>1086</v>
      </c>
      <c r="AO682" s="112"/>
      <c r="AP682" s="112"/>
      <c r="AQ682" s="112" t="s">
        <v>1033</v>
      </c>
      <c r="AR682" s="112" t="s">
        <v>1023</v>
      </c>
      <c r="AS682" s="112">
        <v>2173</v>
      </c>
    </row>
    <row r="683" spans="40:45" x14ac:dyDescent="0.25">
      <c r="AN683" s="112" t="s">
        <v>1086</v>
      </c>
      <c r="AO683" s="112"/>
      <c r="AP683" s="112"/>
      <c r="AQ683" s="112" t="s">
        <v>1034</v>
      </c>
      <c r="AR683" s="112" t="s">
        <v>1023</v>
      </c>
      <c r="AS683" s="112">
        <v>31276</v>
      </c>
    </row>
    <row r="684" spans="40:45" x14ac:dyDescent="0.25">
      <c r="AN684" s="112" t="s">
        <v>1086</v>
      </c>
      <c r="AO684" s="112"/>
      <c r="AP684" s="112"/>
      <c r="AQ684" s="112" t="s">
        <v>1035</v>
      </c>
      <c r="AR684" s="112" t="s">
        <v>1023</v>
      </c>
      <c r="AS684" s="112">
        <v>219597</v>
      </c>
    </row>
    <row r="685" spans="40:45" x14ac:dyDescent="0.25">
      <c r="AN685" s="112" t="s">
        <v>1086</v>
      </c>
      <c r="AO685" s="112"/>
      <c r="AP685" s="112"/>
      <c r="AQ685" s="112" t="s">
        <v>1036</v>
      </c>
      <c r="AR685" s="112" t="s">
        <v>1023</v>
      </c>
      <c r="AS685" s="112">
        <v>33083</v>
      </c>
    </row>
    <row r="686" spans="40:45" x14ac:dyDescent="0.25">
      <c r="AN686" s="112" t="s">
        <v>1086</v>
      </c>
      <c r="AO686" s="112"/>
      <c r="AP686" s="112"/>
      <c r="AQ686" s="112" t="s">
        <v>1037</v>
      </c>
      <c r="AR686" s="112" t="s">
        <v>1023</v>
      </c>
      <c r="AS686" s="112">
        <v>181899</v>
      </c>
    </row>
    <row r="687" spans="40:45" x14ac:dyDescent="0.25">
      <c r="AN687" s="112" t="s">
        <v>1086</v>
      </c>
      <c r="AO687" s="112"/>
      <c r="AP687" s="112"/>
      <c r="AQ687" s="112" t="s">
        <v>1038</v>
      </c>
      <c r="AR687" s="112" t="s">
        <v>1023</v>
      </c>
      <c r="AS687" s="112">
        <v>25875</v>
      </c>
    </row>
    <row r="688" spans="40:45" x14ac:dyDescent="0.25">
      <c r="AN688" s="112" t="s">
        <v>1086</v>
      </c>
      <c r="AO688" s="112"/>
      <c r="AP688" s="112"/>
      <c r="AQ688" s="112" t="s">
        <v>1039</v>
      </c>
      <c r="AR688" s="112" t="s">
        <v>1023</v>
      </c>
      <c r="AS688" s="112">
        <v>23585</v>
      </c>
    </row>
    <row r="689" spans="40:45" x14ac:dyDescent="0.25">
      <c r="AN689" s="112" t="s">
        <v>1086</v>
      </c>
      <c r="AO689" s="112"/>
      <c r="AP689" s="112"/>
      <c r="AQ689" s="112" t="s">
        <v>3</v>
      </c>
      <c r="AR689" s="112" t="s">
        <v>1023</v>
      </c>
      <c r="AS689" s="112">
        <v>723806</v>
      </c>
    </row>
    <row r="690" spans="40:45" x14ac:dyDescent="0.25">
      <c r="AN690" s="112" t="s">
        <v>1087</v>
      </c>
      <c r="AO690" s="112" t="s">
        <v>1041</v>
      </c>
      <c r="AP690" s="112"/>
      <c r="AQ690" s="112" t="s">
        <v>1031</v>
      </c>
      <c r="AR690" s="112" t="s">
        <v>1088</v>
      </c>
      <c r="AS690" s="112">
        <v>6450</v>
      </c>
    </row>
    <row r="691" spans="40:45" x14ac:dyDescent="0.25">
      <c r="AN691" s="112" t="s">
        <v>1087</v>
      </c>
      <c r="AO691" s="112" t="s">
        <v>1041</v>
      </c>
      <c r="AP691" s="112"/>
      <c r="AQ691" s="112" t="s">
        <v>1032</v>
      </c>
      <c r="AR691" s="112" t="s">
        <v>1088</v>
      </c>
      <c r="AS691" s="112">
        <v>4099</v>
      </c>
    </row>
    <row r="692" spans="40:45" x14ac:dyDescent="0.25">
      <c r="AN692" s="112" t="s">
        <v>1087</v>
      </c>
      <c r="AO692" s="112" t="s">
        <v>1041</v>
      </c>
      <c r="AP692" s="112"/>
      <c r="AQ692" s="112" t="s">
        <v>1033</v>
      </c>
      <c r="AR692" s="112" t="s">
        <v>1088</v>
      </c>
      <c r="AS692" s="112">
        <v>4973</v>
      </c>
    </row>
    <row r="693" spans="40:45" x14ac:dyDescent="0.25">
      <c r="AN693" s="112" t="s">
        <v>1087</v>
      </c>
      <c r="AO693" s="112" t="s">
        <v>1041</v>
      </c>
      <c r="AP693" s="112"/>
      <c r="AQ693" s="112" t="s">
        <v>1034</v>
      </c>
      <c r="AR693" s="112" t="s">
        <v>1088</v>
      </c>
      <c r="AS693" s="112">
        <v>8117</v>
      </c>
    </row>
    <row r="694" spans="40:45" x14ac:dyDescent="0.25">
      <c r="AN694" s="112" t="s">
        <v>1087</v>
      </c>
      <c r="AO694" s="112" t="s">
        <v>1041</v>
      </c>
      <c r="AP694" s="112"/>
      <c r="AQ694" s="112" t="s">
        <v>1035</v>
      </c>
      <c r="AR694" s="112" t="s">
        <v>1088</v>
      </c>
      <c r="AS694" s="112">
        <v>2823</v>
      </c>
    </row>
    <row r="695" spans="40:45" x14ac:dyDescent="0.25">
      <c r="AN695" s="112" t="s">
        <v>1087</v>
      </c>
      <c r="AO695" s="112" t="s">
        <v>1041</v>
      </c>
      <c r="AP695" s="112"/>
      <c r="AQ695" s="112" t="s">
        <v>1036</v>
      </c>
      <c r="AR695" s="112" t="s">
        <v>1088</v>
      </c>
      <c r="AS695" s="112">
        <v>5194</v>
      </c>
    </row>
    <row r="696" spans="40:45" x14ac:dyDescent="0.25">
      <c r="AN696" s="112" t="s">
        <v>1087</v>
      </c>
      <c r="AO696" s="112" t="s">
        <v>1041</v>
      </c>
      <c r="AP696" s="112"/>
      <c r="AQ696" s="112" t="s">
        <v>1037</v>
      </c>
      <c r="AR696" s="112" t="s">
        <v>1088</v>
      </c>
      <c r="AS696" s="112">
        <v>2337</v>
      </c>
    </row>
    <row r="697" spans="40:45" x14ac:dyDescent="0.25">
      <c r="AN697" s="112" t="s">
        <v>1087</v>
      </c>
      <c r="AO697" s="112" t="s">
        <v>1041</v>
      </c>
      <c r="AP697" s="112"/>
      <c r="AQ697" s="112" t="s">
        <v>1038</v>
      </c>
      <c r="AR697" s="112" t="s">
        <v>1088</v>
      </c>
      <c r="AS697" s="112">
        <v>2853</v>
      </c>
    </row>
    <row r="698" spans="40:45" x14ac:dyDescent="0.25">
      <c r="AN698" s="112" t="s">
        <v>1087</v>
      </c>
      <c r="AO698" s="112" t="s">
        <v>1041</v>
      </c>
      <c r="AP698" s="112"/>
      <c r="AQ698" s="112" t="s">
        <v>1039</v>
      </c>
      <c r="AR698" s="112" t="s">
        <v>1088</v>
      </c>
      <c r="AS698" s="112">
        <v>2807</v>
      </c>
    </row>
    <row r="699" spans="40:45" x14ac:dyDescent="0.25">
      <c r="AN699" s="112" t="s">
        <v>1087</v>
      </c>
      <c r="AO699" s="112" t="s">
        <v>1041</v>
      </c>
      <c r="AP699" s="112"/>
      <c r="AQ699" s="112" t="s">
        <v>3</v>
      </c>
      <c r="AR699" s="112" t="s">
        <v>1088</v>
      </c>
      <c r="AS699" s="112">
        <v>39653</v>
      </c>
    </row>
    <row r="700" spans="40:45" x14ac:dyDescent="0.25">
      <c r="AN700" s="112" t="s">
        <v>1087</v>
      </c>
      <c r="AO700" s="112" t="s">
        <v>1089</v>
      </c>
      <c r="AP700" s="112"/>
      <c r="AQ700" s="112" t="s">
        <v>1031</v>
      </c>
      <c r="AR700" s="112" t="s">
        <v>1021</v>
      </c>
      <c r="AS700" s="112">
        <v>1331</v>
      </c>
    </row>
    <row r="701" spans="40:45" x14ac:dyDescent="0.25">
      <c r="AN701" s="112" t="s">
        <v>1087</v>
      </c>
      <c r="AO701" s="112" t="s">
        <v>1089</v>
      </c>
      <c r="AP701" s="112"/>
      <c r="AQ701" s="112" t="s">
        <v>1032</v>
      </c>
      <c r="AR701" s="112" t="s">
        <v>1021</v>
      </c>
      <c r="AS701" s="112">
        <v>849</v>
      </c>
    </row>
    <row r="702" spans="40:45" x14ac:dyDescent="0.25">
      <c r="AN702" s="112" t="s">
        <v>1087</v>
      </c>
      <c r="AO702" s="112" t="s">
        <v>1089</v>
      </c>
      <c r="AP702" s="112"/>
      <c r="AQ702" s="112" t="s">
        <v>1033</v>
      </c>
      <c r="AR702" s="112" t="s">
        <v>1021</v>
      </c>
      <c r="AS702" s="112">
        <v>998</v>
      </c>
    </row>
    <row r="703" spans="40:45" x14ac:dyDescent="0.25">
      <c r="AN703" s="112" t="s">
        <v>1087</v>
      </c>
      <c r="AO703" s="112" t="s">
        <v>1089</v>
      </c>
      <c r="AP703" s="112"/>
      <c r="AQ703" s="112" t="s">
        <v>1034</v>
      </c>
      <c r="AR703" s="112" t="s">
        <v>1021</v>
      </c>
      <c r="AS703" s="112">
        <v>1594</v>
      </c>
    </row>
    <row r="704" spans="40:45" x14ac:dyDescent="0.25">
      <c r="AN704" s="112" t="s">
        <v>1087</v>
      </c>
      <c r="AO704" s="112" t="s">
        <v>1089</v>
      </c>
      <c r="AP704" s="112"/>
      <c r="AQ704" s="112" t="s">
        <v>1035</v>
      </c>
      <c r="AR704" s="112" t="s">
        <v>1021</v>
      </c>
      <c r="AS704" s="112">
        <v>621</v>
      </c>
    </row>
    <row r="705" spans="40:45" x14ac:dyDescent="0.25">
      <c r="AN705" s="112" t="s">
        <v>1087</v>
      </c>
      <c r="AO705" s="112" t="s">
        <v>1089</v>
      </c>
      <c r="AP705" s="112"/>
      <c r="AQ705" s="112" t="s">
        <v>1036</v>
      </c>
      <c r="AR705" s="112" t="s">
        <v>1021</v>
      </c>
      <c r="AS705" s="112">
        <v>1055</v>
      </c>
    </row>
    <row r="706" spans="40:45" x14ac:dyDescent="0.25">
      <c r="AN706" s="112" t="s">
        <v>1087</v>
      </c>
      <c r="AO706" s="112" t="s">
        <v>1089</v>
      </c>
      <c r="AP706" s="112"/>
      <c r="AQ706" s="112" t="s">
        <v>1037</v>
      </c>
      <c r="AR706" s="112" t="s">
        <v>1021</v>
      </c>
      <c r="AS706" s="112">
        <v>477</v>
      </c>
    </row>
    <row r="707" spans="40:45" x14ac:dyDescent="0.25">
      <c r="AN707" s="112" t="s">
        <v>1087</v>
      </c>
      <c r="AO707" s="112" t="s">
        <v>1089</v>
      </c>
      <c r="AP707" s="112"/>
      <c r="AQ707" s="112" t="s">
        <v>1038</v>
      </c>
      <c r="AR707" s="112" t="s">
        <v>1021</v>
      </c>
      <c r="AS707" s="112">
        <v>602</v>
      </c>
    </row>
    <row r="708" spans="40:45" x14ac:dyDescent="0.25">
      <c r="AN708" s="112" t="s">
        <v>1087</v>
      </c>
      <c r="AO708" s="112" t="s">
        <v>1089</v>
      </c>
      <c r="AP708" s="112"/>
      <c r="AQ708" s="112" t="s">
        <v>1039</v>
      </c>
      <c r="AR708" s="112" t="s">
        <v>1021</v>
      </c>
      <c r="AS708" s="112">
        <v>586</v>
      </c>
    </row>
    <row r="709" spans="40:45" x14ac:dyDescent="0.25">
      <c r="AN709" s="112" t="s">
        <v>1087</v>
      </c>
      <c r="AO709" s="112" t="s">
        <v>1089</v>
      </c>
      <c r="AP709" s="112"/>
      <c r="AQ709" s="112" t="s">
        <v>3</v>
      </c>
      <c r="AR709" s="112" t="s">
        <v>1021</v>
      </c>
      <c r="AS709" s="112">
        <v>8114</v>
      </c>
    </row>
    <row r="710" spans="40:45" x14ac:dyDescent="0.25">
      <c r="AN710" s="112" t="s">
        <v>1087</v>
      </c>
      <c r="AO710" s="112" t="s">
        <v>1090</v>
      </c>
      <c r="AP710" s="112"/>
      <c r="AQ710" s="112" t="s">
        <v>1031</v>
      </c>
      <c r="AR710" s="112" t="s">
        <v>1021</v>
      </c>
      <c r="AS710" s="112">
        <v>5119</v>
      </c>
    </row>
    <row r="711" spans="40:45" x14ac:dyDescent="0.25">
      <c r="AN711" s="112" t="s">
        <v>1087</v>
      </c>
      <c r="AO711" s="112" t="s">
        <v>1090</v>
      </c>
      <c r="AP711" s="112"/>
      <c r="AQ711" s="112" t="s">
        <v>1032</v>
      </c>
      <c r="AR711" s="112" t="s">
        <v>1021</v>
      </c>
      <c r="AS711" s="112">
        <v>3250</v>
      </c>
    </row>
    <row r="712" spans="40:45" x14ac:dyDescent="0.25">
      <c r="AN712" s="112" t="s">
        <v>1087</v>
      </c>
      <c r="AO712" s="112" t="s">
        <v>1090</v>
      </c>
      <c r="AP712" s="112"/>
      <c r="AQ712" s="112" t="s">
        <v>1033</v>
      </c>
      <c r="AR712" s="112" t="s">
        <v>1021</v>
      </c>
      <c r="AS712" s="112">
        <v>3975</v>
      </c>
    </row>
    <row r="713" spans="40:45" x14ac:dyDescent="0.25">
      <c r="AN713" s="112" t="s">
        <v>1087</v>
      </c>
      <c r="AO713" s="112" t="s">
        <v>1090</v>
      </c>
      <c r="AP713" s="112"/>
      <c r="AQ713" s="112" t="s">
        <v>1034</v>
      </c>
      <c r="AR713" s="112" t="s">
        <v>1021</v>
      </c>
      <c r="AS713" s="112">
        <v>6523</v>
      </c>
    </row>
    <row r="714" spans="40:45" x14ac:dyDescent="0.25">
      <c r="AN714" s="112" t="s">
        <v>1087</v>
      </c>
      <c r="AO714" s="112" t="s">
        <v>1090</v>
      </c>
      <c r="AP714" s="112"/>
      <c r="AQ714" s="112" t="s">
        <v>1035</v>
      </c>
      <c r="AR714" s="112" t="s">
        <v>1021</v>
      </c>
      <c r="AS714" s="112">
        <v>2202</v>
      </c>
    </row>
    <row r="715" spans="40:45" x14ac:dyDescent="0.25">
      <c r="AN715" s="112" t="s">
        <v>1087</v>
      </c>
      <c r="AO715" s="112" t="s">
        <v>1090</v>
      </c>
      <c r="AP715" s="112"/>
      <c r="AQ715" s="112" t="s">
        <v>1036</v>
      </c>
      <c r="AR715" s="112" t="s">
        <v>1021</v>
      </c>
      <c r="AS715" s="112">
        <v>4139</v>
      </c>
    </row>
    <row r="716" spans="40:45" x14ac:dyDescent="0.25">
      <c r="AN716" s="112" t="s">
        <v>1087</v>
      </c>
      <c r="AO716" s="112" t="s">
        <v>1090</v>
      </c>
      <c r="AP716" s="112"/>
      <c r="AQ716" s="112" t="s">
        <v>1037</v>
      </c>
      <c r="AR716" s="112" t="s">
        <v>1021</v>
      </c>
      <c r="AS716" s="112">
        <v>1860</v>
      </c>
    </row>
    <row r="717" spans="40:45" x14ac:dyDescent="0.25">
      <c r="AN717" s="112" t="s">
        <v>1087</v>
      </c>
      <c r="AO717" s="112" t="s">
        <v>1090</v>
      </c>
      <c r="AP717" s="112"/>
      <c r="AQ717" s="112" t="s">
        <v>1038</v>
      </c>
      <c r="AR717" s="112" t="s">
        <v>1021</v>
      </c>
      <c r="AS717" s="112">
        <v>2251</v>
      </c>
    </row>
    <row r="718" spans="40:45" x14ac:dyDescent="0.25">
      <c r="AN718" s="112" t="s">
        <v>1087</v>
      </c>
      <c r="AO718" s="112" t="s">
        <v>1090</v>
      </c>
      <c r="AP718" s="112"/>
      <c r="AQ718" s="112" t="s">
        <v>1039</v>
      </c>
      <c r="AR718" s="112" t="s">
        <v>1021</v>
      </c>
      <c r="AS718" s="112">
        <v>2221</v>
      </c>
    </row>
    <row r="719" spans="40:45" x14ac:dyDescent="0.25">
      <c r="AN719" s="112" t="s">
        <v>1087</v>
      </c>
      <c r="AO719" s="112" t="s">
        <v>1090</v>
      </c>
      <c r="AP719" s="112"/>
      <c r="AQ719" s="112" t="s">
        <v>3</v>
      </c>
      <c r="AR719" s="112" t="s">
        <v>1021</v>
      </c>
      <c r="AS719" s="112">
        <v>31539</v>
      </c>
    </row>
    <row r="720" spans="40:45" x14ac:dyDescent="0.25">
      <c r="AN720" s="112" t="s">
        <v>1091</v>
      </c>
      <c r="AO720" s="112" t="s">
        <v>1041</v>
      </c>
      <c r="AP720" s="112"/>
      <c r="AQ720" s="112" t="s">
        <v>1031</v>
      </c>
      <c r="AR720" s="112" t="s">
        <v>1088</v>
      </c>
      <c r="AS720" s="112">
        <v>1225</v>
      </c>
    </row>
    <row r="721" spans="40:45" x14ac:dyDescent="0.25">
      <c r="AN721" s="112" t="s">
        <v>1091</v>
      </c>
      <c r="AO721" s="112" t="s">
        <v>1041</v>
      </c>
      <c r="AP721" s="112"/>
      <c r="AQ721" s="112" t="s">
        <v>1032</v>
      </c>
      <c r="AR721" s="112" t="s">
        <v>1088</v>
      </c>
      <c r="AS721" s="112">
        <v>1118</v>
      </c>
    </row>
    <row r="722" spans="40:45" x14ac:dyDescent="0.25">
      <c r="AN722" s="112" t="s">
        <v>1091</v>
      </c>
      <c r="AO722" s="112" t="s">
        <v>1041</v>
      </c>
      <c r="AP722" s="112"/>
      <c r="AQ722" s="112" t="s">
        <v>1033</v>
      </c>
      <c r="AR722" s="112" t="s">
        <v>1088</v>
      </c>
      <c r="AS722" s="112">
        <v>1021</v>
      </c>
    </row>
    <row r="723" spans="40:45" x14ac:dyDescent="0.25">
      <c r="AN723" s="112" t="s">
        <v>1091</v>
      </c>
      <c r="AO723" s="112" t="s">
        <v>1041</v>
      </c>
      <c r="AP723" s="112"/>
      <c r="AQ723" s="112" t="s">
        <v>1034</v>
      </c>
      <c r="AR723" s="112" t="s">
        <v>1088</v>
      </c>
      <c r="AS723" s="112">
        <v>1690</v>
      </c>
    </row>
    <row r="724" spans="40:45" x14ac:dyDescent="0.25">
      <c r="AN724" s="112" t="s">
        <v>1091</v>
      </c>
      <c r="AO724" s="112" t="s">
        <v>1041</v>
      </c>
      <c r="AP724" s="112"/>
      <c r="AQ724" s="112" t="s">
        <v>1035</v>
      </c>
      <c r="AR724" s="112" t="s">
        <v>1088</v>
      </c>
      <c r="AS724" s="112">
        <v>739</v>
      </c>
    </row>
    <row r="725" spans="40:45" x14ac:dyDescent="0.25">
      <c r="AN725" s="112" t="s">
        <v>1091</v>
      </c>
      <c r="AO725" s="112" t="s">
        <v>1041</v>
      </c>
      <c r="AP725" s="112"/>
      <c r="AQ725" s="112" t="s">
        <v>1036</v>
      </c>
      <c r="AR725" s="112" t="s">
        <v>1088</v>
      </c>
      <c r="AS725" s="112">
        <v>1204</v>
      </c>
    </row>
    <row r="726" spans="40:45" x14ac:dyDescent="0.25">
      <c r="AN726" s="112" t="s">
        <v>1091</v>
      </c>
      <c r="AO726" s="112" t="s">
        <v>1041</v>
      </c>
      <c r="AP726" s="112"/>
      <c r="AQ726" s="112" t="s">
        <v>1037</v>
      </c>
      <c r="AR726" s="112" t="s">
        <v>1088</v>
      </c>
      <c r="AS726" s="112">
        <v>212</v>
      </c>
    </row>
    <row r="727" spans="40:45" x14ac:dyDescent="0.25">
      <c r="AN727" s="112" t="s">
        <v>1091</v>
      </c>
      <c r="AO727" s="112" t="s">
        <v>1041</v>
      </c>
      <c r="AP727" s="112"/>
      <c r="AQ727" s="112" t="s">
        <v>1038</v>
      </c>
      <c r="AR727" s="112" t="s">
        <v>1088</v>
      </c>
      <c r="AS727" s="112">
        <v>557</v>
      </c>
    </row>
    <row r="728" spans="40:45" x14ac:dyDescent="0.25">
      <c r="AN728" s="112" t="s">
        <v>1091</v>
      </c>
      <c r="AO728" s="112" t="s">
        <v>1041</v>
      </c>
      <c r="AP728" s="112"/>
      <c r="AQ728" s="112" t="s">
        <v>1039</v>
      </c>
      <c r="AR728" s="112" t="s">
        <v>1088</v>
      </c>
      <c r="AS728" s="112">
        <v>616</v>
      </c>
    </row>
    <row r="729" spans="40:45" x14ac:dyDescent="0.25">
      <c r="AN729" s="112" t="s">
        <v>1091</v>
      </c>
      <c r="AO729" s="112" t="s">
        <v>1041</v>
      </c>
      <c r="AP729" s="112"/>
      <c r="AQ729" s="112" t="s">
        <v>3</v>
      </c>
      <c r="AR729" s="112" t="s">
        <v>1088</v>
      </c>
      <c r="AS729" s="112">
        <v>8381</v>
      </c>
    </row>
    <row r="730" spans="40:45" x14ac:dyDescent="0.25">
      <c r="AN730" s="112" t="s">
        <v>1091</v>
      </c>
      <c r="AO730" s="112" t="s">
        <v>1089</v>
      </c>
      <c r="AP730" s="112"/>
      <c r="AQ730" s="112" t="s">
        <v>1031</v>
      </c>
      <c r="AR730" s="112" t="s">
        <v>1021</v>
      </c>
      <c r="AS730" s="112">
        <v>548</v>
      </c>
    </row>
    <row r="731" spans="40:45" x14ac:dyDescent="0.25">
      <c r="AN731" s="112" t="s">
        <v>1091</v>
      </c>
      <c r="AO731" s="112" t="s">
        <v>1089</v>
      </c>
      <c r="AP731" s="112"/>
      <c r="AQ731" s="112" t="s">
        <v>1032</v>
      </c>
      <c r="AR731" s="112" t="s">
        <v>1021</v>
      </c>
      <c r="AS731" s="112">
        <v>516</v>
      </c>
    </row>
    <row r="732" spans="40:45" x14ac:dyDescent="0.25">
      <c r="AN732" s="112" t="s">
        <v>1091</v>
      </c>
      <c r="AO732" s="112" t="s">
        <v>1089</v>
      </c>
      <c r="AP732" s="112"/>
      <c r="AQ732" s="112" t="s">
        <v>1033</v>
      </c>
      <c r="AR732" s="112" t="s">
        <v>1021</v>
      </c>
      <c r="AS732" s="112">
        <v>476</v>
      </c>
    </row>
    <row r="733" spans="40:45" x14ac:dyDescent="0.25">
      <c r="AN733" s="112" t="s">
        <v>1091</v>
      </c>
      <c r="AO733" s="112" t="s">
        <v>1089</v>
      </c>
      <c r="AP733" s="112"/>
      <c r="AQ733" s="112" t="s">
        <v>1034</v>
      </c>
      <c r="AR733" s="112" t="s">
        <v>1021</v>
      </c>
      <c r="AS733" s="112">
        <v>612</v>
      </c>
    </row>
    <row r="734" spans="40:45" x14ac:dyDescent="0.25">
      <c r="AN734" s="112" t="s">
        <v>1091</v>
      </c>
      <c r="AO734" s="112" t="s">
        <v>1089</v>
      </c>
      <c r="AP734" s="112"/>
      <c r="AQ734" s="112" t="s">
        <v>1035</v>
      </c>
      <c r="AR734" s="112" t="s">
        <v>1021</v>
      </c>
      <c r="AS734" s="112">
        <v>331</v>
      </c>
    </row>
    <row r="735" spans="40:45" x14ac:dyDescent="0.25">
      <c r="AN735" s="112" t="s">
        <v>1091</v>
      </c>
      <c r="AO735" s="112" t="s">
        <v>1089</v>
      </c>
      <c r="AP735" s="112"/>
      <c r="AQ735" s="112" t="s">
        <v>1036</v>
      </c>
      <c r="AR735" s="112" t="s">
        <v>1021</v>
      </c>
      <c r="AS735" s="112">
        <v>460</v>
      </c>
    </row>
    <row r="736" spans="40:45" x14ac:dyDescent="0.25">
      <c r="AN736" s="112" t="s">
        <v>1091</v>
      </c>
      <c r="AO736" s="112" t="s">
        <v>1089</v>
      </c>
      <c r="AP736" s="112"/>
      <c r="AQ736" s="112" t="s">
        <v>1037</v>
      </c>
      <c r="AR736" s="112" t="s">
        <v>1021</v>
      </c>
      <c r="AS736" s="112">
        <v>84</v>
      </c>
    </row>
    <row r="737" spans="40:45" x14ac:dyDescent="0.25">
      <c r="AN737" s="112" t="s">
        <v>1091</v>
      </c>
      <c r="AO737" s="112" t="s">
        <v>1089</v>
      </c>
      <c r="AP737" s="112"/>
      <c r="AQ737" s="112" t="s">
        <v>1038</v>
      </c>
      <c r="AR737" s="112" t="s">
        <v>1021</v>
      </c>
      <c r="AS737" s="112">
        <v>207</v>
      </c>
    </row>
    <row r="738" spans="40:45" x14ac:dyDescent="0.25">
      <c r="AN738" s="112" t="s">
        <v>1091</v>
      </c>
      <c r="AO738" s="112" t="s">
        <v>1089</v>
      </c>
      <c r="AP738" s="112"/>
      <c r="AQ738" s="112" t="s">
        <v>1039</v>
      </c>
      <c r="AR738" s="112" t="s">
        <v>1021</v>
      </c>
      <c r="AS738" s="112">
        <v>289</v>
      </c>
    </row>
    <row r="739" spans="40:45" x14ac:dyDescent="0.25">
      <c r="AN739" s="112" t="s">
        <v>1091</v>
      </c>
      <c r="AO739" s="112" t="s">
        <v>1089</v>
      </c>
      <c r="AP739" s="112"/>
      <c r="AQ739" s="112" t="s">
        <v>3</v>
      </c>
      <c r="AR739" s="112" t="s">
        <v>1021</v>
      </c>
      <c r="AS739" s="112">
        <v>3526</v>
      </c>
    </row>
    <row r="740" spans="40:45" x14ac:dyDescent="0.25">
      <c r="AN740" s="112" t="s">
        <v>1091</v>
      </c>
      <c r="AO740" s="112" t="s">
        <v>1090</v>
      </c>
      <c r="AP740" s="112"/>
      <c r="AQ740" s="112" t="s">
        <v>1031</v>
      </c>
      <c r="AR740" s="112" t="s">
        <v>1021</v>
      </c>
      <c r="AS740" s="112">
        <v>676</v>
      </c>
    </row>
    <row r="741" spans="40:45" x14ac:dyDescent="0.25">
      <c r="AN741" s="112" t="s">
        <v>1091</v>
      </c>
      <c r="AO741" s="112" t="s">
        <v>1090</v>
      </c>
      <c r="AP741" s="112"/>
      <c r="AQ741" s="112" t="s">
        <v>1032</v>
      </c>
      <c r="AR741" s="112" t="s">
        <v>1021</v>
      </c>
      <c r="AS741" s="112">
        <v>601</v>
      </c>
    </row>
    <row r="742" spans="40:45" x14ac:dyDescent="0.25">
      <c r="AN742" s="112" t="s">
        <v>1091</v>
      </c>
      <c r="AO742" s="112" t="s">
        <v>1090</v>
      </c>
      <c r="AP742" s="112"/>
      <c r="AQ742" s="112" t="s">
        <v>1033</v>
      </c>
      <c r="AR742" s="112" t="s">
        <v>1021</v>
      </c>
      <c r="AS742" s="112">
        <v>544</v>
      </c>
    </row>
    <row r="743" spans="40:45" x14ac:dyDescent="0.25">
      <c r="AN743" s="112" t="s">
        <v>1091</v>
      </c>
      <c r="AO743" s="112" t="s">
        <v>1090</v>
      </c>
      <c r="AP743" s="112"/>
      <c r="AQ743" s="112" t="s">
        <v>1034</v>
      </c>
      <c r="AR743" s="112" t="s">
        <v>1021</v>
      </c>
      <c r="AS743" s="112">
        <v>1077</v>
      </c>
    </row>
    <row r="744" spans="40:45" x14ac:dyDescent="0.25">
      <c r="AN744" s="112" t="s">
        <v>1091</v>
      </c>
      <c r="AO744" s="112" t="s">
        <v>1090</v>
      </c>
      <c r="AP744" s="112"/>
      <c r="AQ744" s="112" t="s">
        <v>1035</v>
      </c>
      <c r="AR744" s="112" t="s">
        <v>1021</v>
      </c>
      <c r="AS744" s="112">
        <v>408</v>
      </c>
    </row>
    <row r="745" spans="40:45" x14ac:dyDescent="0.25">
      <c r="AN745" s="112" t="s">
        <v>1091</v>
      </c>
      <c r="AO745" s="112" t="s">
        <v>1090</v>
      </c>
      <c r="AP745" s="112"/>
      <c r="AQ745" s="112" t="s">
        <v>1036</v>
      </c>
      <c r="AR745" s="112" t="s">
        <v>1021</v>
      </c>
      <c r="AS745" s="112">
        <v>744</v>
      </c>
    </row>
    <row r="746" spans="40:45" x14ac:dyDescent="0.25">
      <c r="AN746" s="112" t="s">
        <v>1091</v>
      </c>
      <c r="AO746" s="112" t="s">
        <v>1090</v>
      </c>
      <c r="AP746" s="112"/>
      <c r="AQ746" s="112" t="s">
        <v>1037</v>
      </c>
      <c r="AR746" s="112" t="s">
        <v>1021</v>
      </c>
      <c r="AS746" s="112">
        <v>127</v>
      </c>
    </row>
    <row r="747" spans="40:45" x14ac:dyDescent="0.25">
      <c r="AN747" s="112" t="s">
        <v>1091</v>
      </c>
      <c r="AO747" s="112" t="s">
        <v>1090</v>
      </c>
      <c r="AP747" s="112"/>
      <c r="AQ747" s="112" t="s">
        <v>1038</v>
      </c>
      <c r="AR747" s="112" t="s">
        <v>1021</v>
      </c>
      <c r="AS747" s="112">
        <v>349</v>
      </c>
    </row>
    <row r="748" spans="40:45" x14ac:dyDescent="0.25">
      <c r="AN748" s="112" t="s">
        <v>1091</v>
      </c>
      <c r="AO748" s="112" t="s">
        <v>1090</v>
      </c>
      <c r="AP748" s="112"/>
      <c r="AQ748" s="112" t="s">
        <v>1039</v>
      </c>
      <c r="AR748" s="112" t="s">
        <v>1021</v>
      </c>
      <c r="AS748" s="112">
        <v>326</v>
      </c>
    </row>
    <row r="749" spans="40:45" x14ac:dyDescent="0.25">
      <c r="AN749" s="112" t="s">
        <v>1091</v>
      </c>
      <c r="AO749" s="112" t="s">
        <v>1090</v>
      </c>
      <c r="AP749" s="112"/>
      <c r="AQ749" s="112" t="s">
        <v>3</v>
      </c>
      <c r="AR749" s="112" t="s">
        <v>1021</v>
      </c>
      <c r="AS749" s="112">
        <v>4853</v>
      </c>
    </row>
    <row r="750" spans="40:45" x14ac:dyDescent="0.25">
      <c r="AN750" s="112" t="s">
        <v>1041</v>
      </c>
      <c r="AO750" s="112"/>
      <c r="AP750" s="112"/>
      <c r="AQ750" s="112" t="s">
        <v>1031</v>
      </c>
      <c r="AR750" s="112" t="s">
        <v>1021</v>
      </c>
      <c r="AS750" s="112">
        <v>186998</v>
      </c>
    </row>
    <row r="751" spans="40:45" x14ac:dyDescent="0.25">
      <c r="AN751" s="112" t="s">
        <v>1041</v>
      </c>
      <c r="AO751" s="112"/>
      <c r="AP751" s="112"/>
      <c r="AQ751" s="112" t="s">
        <v>1032</v>
      </c>
      <c r="AR751" s="112" t="s">
        <v>1021</v>
      </c>
      <c r="AS751" s="112">
        <v>65151</v>
      </c>
    </row>
    <row r="752" spans="40:45" x14ac:dyDescent="0.25">
      <c r="AN752" s="112" t="s">
        <v>1041</v>
      </c>
      <c r="AO752" s="112"/>
      <c r="AP752" s="112"/>
      <c r="AQ752" s="112" t="s">
        <v>1033</v>
      </c>
      <c r="AR752" s="112" t="s">
        <v>1021</v>
      </c>
      <c r="AS752" s="112">
        <v>69070</v>
      </c>
    </row>
    <row r="753" spans="40:45" x14ac:dyDescent="0.25">
      <c r="AN753" s="112" t="s">
        <v>1041</v>
      </c>
      <c r="AO753" s="112"/>
      <c r="AP753" s="112"/>
      <c r="AQ753" s="112" t="s">
        <v>1034</v>
      </c>
      <c r="AR753" s="112" t="s">
        <v>1021</v>
      </c>
      <c r="AS753" s="112">
        <v>75129</v>
      </c>
    </row>
    <row r="754" spans="40:45" x14ac:dyDescent="0.25">
      <c r="AN754" s="112" t="s">
        <v>1041</v>
      </c>
      <c r="AO754" s="112"/>
      <c r="AP754" s="112"/>
      <c r="AQ754" s="112" t="s">
        <v>1035</v>
      </c>
      <c r="AR754" s="112" t="s">
        <v>1021</v>
      </c>
      <c r="AS754" s="112">
        <v>96206</v>
      </c>
    </row>
    <row r="755" spans="40:45" x14ac:dyDescent="0.25">
      <c r="AN755" s="112" t="s">
        <v>1041</v>
      </c>
      <c r="AO755" s="112"/>
      <c r="AP755" s="112"/>
      <c r="AQ755" s="112" t="s">
        <v>1036</v>
      </c>
      <c r="AR755" s="112" t="s">
        <v>1021</v>
      </c>
      <c r="AS755" s="112">
        <v>57759</v>
      </c>
    </row>
    <row r="756" spans="40:45" x14ac:dyDescent="0.25">
      <c r="AN756" s="112" t="s">
        <v>1041</v>
      </c>
      <c r="AO756" s="112"/>
      <c r="AP756" s="112"/>
      <c r="AQ756" s="112" t="s">
        <v>1037</v>
      </c>
      <c r="AR756" s="112" t="s">
        <v>1021</v>
      </c>
      <c r="AS756" s="112">
        <v>36518</v>
      </c>
    </row>
    <row r="757" spans="40:45" x14ac:dyDescent="0.25">
      <c r="AN757" s="112" t="s">
        <v>1041</v>
      </c>
      <c r="AO757" s="112"/>
      <c r="AP757" s="112"/>
      <c r="AQ757" s="112" t="s">
        <v>1038</v>
      </c>
      <c r="AR757" s="112" t="s">
        <v>1021</v>
      </c>
      <c r="AS757" s="112">
        <v>73319</v>
      </c>
    </row>
    <row r="758" spans="40:45" x14ac:dyDescent="0.25">
      <c r="AN758" s="112" t="s">
        <v>1041</v>
      </c>
      <c r="AO758" s="112"/>
      <c r="AP758" s="112"/>
      <c r="AQ758" s="112" t="s">
        <v>1039</v>
      </c>
      <c r="AR758" s="112" t="s">
        <v>1021</v>
      </c>
      <c r="AS758" s="112">
        <v>97479</v>
      </c>
    </row>
    <row r="759" spans="40:45" x14ac:dyDescent="0.25">
      <c r="AN759" s="112" t="s">
        <v>1041</v>
      </c>
      <c r="AO759" s="112"/>
      <c r="AP759" s="112"/>
      <c r="AQ759" s="112" t="s">
        <v>3</v>
      </c>
      <c r="AR759" s="112" t="s">
        <v>1021</v>
      </c>
      <c r="AS759" s="112">
        <v>757628</v>
      </c>
    </row>
    <row r="760" spans="40:45" x14ac:dyDescent="0.25">
      <c r="AN760" s="112" t="s">
        <v>1092</v>
      </c>
      <c r="AO760" s="112"/>
      <c r="AP760" s="112"/>
      <c r="AQ760" s="112" t="s">
        <v>1031</v>
      </c>
      <c r="AR760" s="112" t="s">
        <v>1021</v>
      </c>
      <c r="AS760" s="112">
        <v>110159</v>
      </c>
    </row>
    <row r="761" spans="40:45" x14ac:dyDescent="0.25">
      <c r="AN761" s="112" t="s">
        <v>1092</v>
      </c>
      <c r="AO761" s="112"/>
      <c r="AP761" s="112"/>
      <c r="AQ761" s="112" t="s">
        <v>1032</v>
      </c>
      <c r="AR761" s="112" t="s">
        <v>1021</v>
      </c>
      <c r="AS761" s="112">
        <v>40238</v>
      </c>
    </row>
    <row r="762" spans="40:45" x14ac:dyDescent="0.25">
      <c r="AN762" s="112" t="s">
        <v>1092</v>
      </c>
      <c r="AO762" s="112"/>
      <c r="AP762" s="112"/>
      <c r="AQ762" s="112" t="s">
        <v>1033</v>
      </c>
      <c r="AR762" s="112" t="s">
        <v>1021</v>
      </c>
      <c r="AS762" s="112">
        <v>25762</v>
      </c>
    </row>
    <row r="763" spans="40:45" x14ac:dyDescent="0.25">
      <c r="AN763" s="112" t="s">
        <v>1092</v>
      </c>
      <c r="AO763" s="112"/>
      <c r="AP763" s="112"/>
      <c r="AQ763" s="112" t="s">
        <v>1034</v>
      </c>
      <c r="AR763" s="112" t="s">
        <v>1021</v>
      </c>
      <c r="AS763" s="112">
        <v>41373</v>
      </c>
    </row>
    <row r="764" spans="40:45" x14ac:dyDescent="0.25">
      <c r="AN764" s="112" t="s">
        <v>1092</v>
      </c>
      <c r="AO764" s="112"/>
      <c r="AP764" s="112"/>
      <c r="AQ764" s="112" t="s">
        <v>1035</v>
      </c>
      <c r="AR764" s="112" t="s">
        <v>1021</v>
      </c>
      <c r="AS764" s="112">
        <v>65786</v>
      </c>
    </row>
    <row r="765" spans="40:45" x14ac:dyDescent="0.25">
      <c r="AN765" s="112" t="s">
        <v>1092</v>
      </c>
      <c r="AO765" s="112"/>
      <c r="AP765" s="112"/>
      <c r="AQ765" s="112" t="s">
        <v>1036</v>
      </c>
      <c r="AR765" s="112" t="s">
        <v>1021</v>
      </c>
      <c r="AS765" s="112">
        <v>37388</v>
      </c>
    </row>
    <row r="766" spans="40:45" x14ac:dyDescent="0.25">
      <c r="AN766" s="112" t="s">
        <v>1092</v>
      </c>
      <c r="AO766" s="112"/>
      <c r="AP766" s="112"/>
      <c r="AQ766" s="112" t="s">
        <v>1037</v>
      </c>
      <c r="AR766" s="112" t="s">
        <v>1021</v>
      </c>
      <c r="AS766" s="112">
        <v>24962</v>
      </c>
    </row>
    <row r="767" spans="40:45" x14ac:dyDescent="0.25">
      <c r="AN767" s="112" t="s">
        <v>1092</v>
      </c>
      <c r="AO767" s="112"/>
      <c r="AP767" s="112"/>
      <c r="AQ767" s="112" t="s">
        <v>1038</v>
      </c>
      <c r="AR767" s="112" t="s">
        <v>1021</v>
      </c>
      <c r="AS767" s="112">
        <v>52755</v>
      </c>
    </row>
    <row r="768" spans="40:45" x14ac:dyDescent="0.25">
      <c r="AN768" s="112" t="s">
        <v>1092</v>
      </c>
      <c r="AO768" s="112"/>
      <c r="AP768" s="112"/>
      <c r="AQ768" s="112" t="s">
        <v>1039</v>
      </c>
      <c r="AR768" s="112" t="s">
        <v>1021</v>
      </c>
      <c r="AS768" s="112">
        <v>63271</v>
      </c>
    </row>
    <row r="769" spans="40:45" x14ac:dyDescent="0.25">
      <c r="AN769" s="112" t="s">
        <v>1092</v>
      </c>
      <c r="AO769" s="112"/>
      <c r="AP769" s="112"/>
      <c r="AQ769" s="112" t="s">
        <v>3</v>
      </c>
      <c r="AR769" s="112" t="s">
        <v>1021</v>
      </c>
      <c r="AS769" s="112">
        <v>461694</v>
      </c>
    </row>
    <row r="770" spans="40:45" x14ac:dyDescent="0.25">
      <c r="AN770" s="112" t="s">
        <v>1093</v>
      </c>
      <c r="AO770" s="112"/>
      <c r="AP770" s="112"/>
      <c r="AQ770" s="112" t="s">
        <v>1031</v>
      </c>
      <c r="AR770" s="112" t="s">
        <v>1021</v>
      </c>
      <c r="AS770" s="112">
        <v>76839</v>
      </c>
    </row>
    <row r="771" spans="40:45" x14ac:dyDescent="0.25">
      <c r="AN771" s="112" t="s">
        <v>1093</v>
      </c>
      <c r="AO771" s="112"/>
      <c r="AP771" s="112"/>
      <c r="AQ771" s="112" t="s">
        <v>1032</v>
      </c>
      <c r="AR771" s="112" t="s">
        <v>1021</v>
      </c>
      <c r="AS771" s="112">
        <v>24914</v>
      </c>
    </row>
    <row r="772" spans="40:45" x14ac:dyDescent="0.25">
      <c r="AN772" s="112" t="s">
        <v>1093</v>
      </c>
      <c r="AO772" s="112"/>
      <c r="AP772" s="112"/>
      <c r="AQ772" s="112" t="s">
        <v>1033</v>
      </c>
      <c r="AR772" s="112" t="s">
        <v>1021</v>
      </c>
      <c r="AS772" s="112">
        <v>43308</v>
      </c>
    </row>
    <row r="773" spans="40:45" x14ac:dyDescent="0.25">
      <c r="AN773" s="112" t="s">
        <v>1093</v>
      </c>
      <c r="AO773" s="112"/>
      <c r="AP773" s="112"/>
      <c r="AQ773" s="112" t="s">
        <v>1034</v>
      </c>
      <c r="AR773" s="112" t="s">
        <v>1021</v>
      </c>
      <c r="AS773" s="112">
        <v>33755</v>
      </c>
    </row>
    <row r="774" spans="40:45" x14ac:dyDescent="0.25">
      <c r="AN774" s="112" t="s">
        <v>1093</v>
      </c>
      <c r="AO774" s="112"/>
      <c r="AP774" s="112"/>
      <c r="AQ774" s="112" t="s">
        <v>1035</v>
      </c>
      <c r="AR774" s="112" t="s">
        <v>1021</v>
      </c>
      <c r="AS774" s="112">
        <v>30421</v>
      </c>
    </row>
    <row r="775" spans="40:45" x14ac:dyDescent="0.25">
      <c r="AN775" s="112" t="s">
        <v>1093</v>
      </c>
      <c r="AO775" s="112"/>
      <c r="AP775" s="112"/>
      <c r="AQ775" s="112" t="s">
        <v>1036</v>
      </c>
      <c r="AR775" s="112" t="s">
        <v>1021</v>
      </c>
      <c r="AS775" s="112">
        <v>20371</v>
      </c>
    </row>
    <row r="776" spans="40:45" x14ac:dyDescent="0.25">
      <c r="AN776" s="112" t="s">
        <v>1093</v>
      </c>
      <c r="AO776" s="112"/>
      <c r="AP776" s="112"/>
      <c r="AQ776" s="112" t="s">
        <v>1037</v>
      </c>
      <c r="AR776" s="112" t="s">
        <v>1021</v>
      </c>
      <c r="AS776" s="112">
        <v>11555</v>
      </c>
    </row>
    <row r="777" spans="40:45" x14ac:dyDescent="0.25">
      <c r="AN777" s="112" t="s">
        <v>1093</v>
      </c>
      <c r="AO777" s="112"/>
      <c r="AP777" s="112"/>
      <c r="AQ777" s="112" t="s">
        <v>1038</v>
      </c>
      <c r="AR777" s="112" t="s">
        <v>1021</v>
      </c>
      <c r="AS777" s="112">
        <v>20563</v>
      </c>
    </row>
    <row r="778" spans="40:45" x14ac:dyDescent="0.25">
      <c r="AN778" s="112" t="s">
        <v>1093</v>
      </c>
      <c r="AO778" s="112"/>
      <c r="AP778" s="112"/>
      <c r="AQ778" s="112" t="s">
        <v>1039</v>
      </c>
      <c r="AR778" s="112" t="s">
        <v>1021</v>
      </c>
      <c r="AS778" s="112">
        <v>34208</v>
      </c>
    </row>
    <row r="779" spans="40:45" x14ac:dyDescent="0.25">
      <c r="AN779" s="112" t="s">
        <v>1093</v>
      </c>
      <c r="AO779" s="112"/>
      <c r="AP779" s="112"/>
      <c r="AQ779" s="112" t="s">
        <v>3</v>
      </c>
      <c r="AR779" s="112" t="s">
        <v>1021</v>
      </c>
      <c r="AS779" s="112">
        <v>295935</v>
      </c>
    </row>
    <row r="780" spans="40:45" x14ac:dyDescent="0.25">
      <c r="AN780" s="112" t="s">
        <v>1041</v>
      </c>
      <c r="AO780" s="112"/>
      <c r="AP780" s="112"/>
      <c r="AQ780" s="112" t="s">
        <v>1031</v>
      </c>
      <c r="AR780" s="112" t="s">
        <v>1021</v>
      </c>
      <c r="AS780" s="112">
        <v>110159</v>
      </c>
    </row>
    <row r="781" spans="40:45" x14ac:dyDescent="0.25">
      <c r="AN781" s="112" t="s">
        <v>1041</v>
      </c>
      <c r="AO781" s="112"/>
      <c r="AP781" s="112"/>
      <c r="AQ781" s="112" t="s">
        <v>1032</v>
      </c>
      <c r="AR781" s="112" t="s">
        <v>1021</v>
      </c>
      <c r="AS781" s="112">
        <v>40238</v>
      </c>
    </row>
    <row r="782" spans="40:45" x14ac:dyDescent="0.25">
      <c r="AN782" s="112" t="s">
        <v>1041</v>
      </c>
      <c r="AO782" s="112"/>
      <c r="AP782" s="112"/>
      <c r="AQ782" s="112" t="s">
        <v>1033</v>
      </c>
      <c r="AR782" s="112" t="s">
        <v>1021</v>
      </c>
      <c r="AS782" s="112">
        <v>25762</v>
      </c>
    </row>
    <row r="783" spans="40:45" x14ac:dyDescent="0.25">
      <c r="AN783" s="112" t="s">
        <v>1041</v>
      </c>
      <c r="AO783" s="112"/>
      <c r="AP783" s="112"/>
      <c r="AQ783" s="112" t="s">
        <v>1034</v>
      </c>
      <c r="AR783" s="112" t="s">
        <v>1021</v>
      </c>
      <c r="AS783" s="112">
        <v>41373</v>
      </c>
    </row>
    <row r="784" spans="40:45" x14ac:dyDescent="0.25">
      <c r="AN784" s="112" t="s">
        <v>1041</v>
      </c>
      <c r="AO784" s="112"/>
      <c r="AP784" s="112"/>
      <c r="AQ784" s="112" t="s">
        <v>1035</v>
      </c>
      <c r="AR784" s="112" t="s">
        <v>1021</v>
      </c>
      <c r="AS784" s="112">
        <v>65786</v>
      </c>
    </row>
    <row r="785" spans="40:45" x14ac:dyDescent="0.25">
      <c r="AN785" s="112" t="s">
        <v>1041</v>
      </c>
      <c r="AO785" s="112"/>
      <c r="AP785" s="112"/>
      <c r="AQ785" s="112" t="s">
        <v>1036</v>
      </c>
      <c r="AR785" s="112" t="s">
        <v>1021</v>
      </c>
      <c r="AS785" s="112">
        <v>37388</v>
      </c>
    </row>
    <row r="786" spans="40:45" x14ac:dyDescent="0.25">
      <c r="AN786" s="112" t="s">
        <v>1041</v>
      </c>
      <c r="AO786" s="112"/>
      <c r="AP786" s="112"/>
      <c r="AQ786" s="112" t="s">
        <v>1037</v>
      </c>
      <c r="AR786" s="112" t="s">
        <v>1021</v>
      </c>
      <c r="AS786" s="112">
        <v>24962</v>
      </c>
    </row>
    <row r="787" spans="40:45" x14ac:dyDescent="0.25">
      <c r="AN787" s="112" t="s">
        <v>1041</v>
      </c>
      <c r="AO787" s="112"/>
      <c r="AP787" s="112"/>
      <c r="AQ787" s="112" t="s">
        <v>1038</v>
      </c>
      <c r="AR787" s="112" t="s">
        <v>1021</v>
      </c>
      <c r="AS787" s="112">
        <v>52755</v>
      </c>
    </row>
    <row r="788" spans="40:45" x14ac:dyDescent="0.25">
      <c r="AN788" s="112" t="s">
        <v>1041</v>
      </c>
      <c r="AO788" s="112"/>
      <c r="AP788" s="112"/>
      <c r="AQ788" s="112" t="s">
        <v>1039</v>
      </c>
      <c r="AR788" s="112" t="s">
        <v>1021</v>
      </c>
      <c r="AS788" s="112">
        <v>63271</v>
      </c>
    </row>
    <row r="789" spans="40:45" x14ac:dyDescent="0.25">
      <c r="AN789" s="112" t="s">
        <v>1041</v>
      </c>
      <c r="AO789" s="112"/>
      <c r="AP789" s="112"/>
      <c r="AQ789" s="112" t="s">
        <v>3</v>
      </c>
      <c r="AR789" s="112" t="s">
        <v>1021</v>
      </c>
      <c r="AS789" s="112">
        <v>461694</v>
      </c>
    </row>
    <row r="790" spans="40:45" x14ac:dyDescent="0.25">
      <c r="AN790" s="112" t="s">
        <v>1094</v>
      </c>
      <c r="AO790" s="112"/>
      <c r="AP790" s="112"/>
      <c r="AQ790" s="112" t="s">
        <v>1031</v>
      </c>
      <c r="AR790" s="112" t="s">
        <v>1021</v>
      </c>
      <c r="AS790" s="112">
        <v>96159</v>
      </c>
    </row>
    <row r="791" spans="40:45" x14ac:dyDescent="0.25">
      <c r="AN791" s="112" t="s">
        <v>1094</v>
      </c>
      <c r="AO791" s="112"/>
      <c r="AP791" s="112"/>
      <c r="AQ791" s="112" t="s">
        <v>1032</v>
      </c>
      <c r="AR791" s="112" t="s">
        <v>1021</v>
      </c>
      <c r="AS791" s="112">
        <v>35624</v>
      </c>
    </row>
    <row r="792" spans="40:45" x14ac:dyDescent="0.25">
      <c r="AN792" s="112" t="s">
        <v>1094</v>
      </c>
      <c r="AO792" s="112"/>
      <c r="AP792" s="112"/>
      <c r="AQ792" s="112" t="s">
        <v>1033</v>
      </c>
      <c r="AR792" s="112" t="s">
        <v>1021</v>
      </c>
      <c r="AS792" s="112">
        <v>22957</v>
      </c>
    </row>
    <row r="793" spans="40:45" x14ac:dyDescent="0.25">
      <c r="AN793" s="112" t="s">
        <v>1094</v>
      </c>
      <c r="AO793" s="112"/>
      <c r="AP793" s="112"/>
      <c r="AQ793" s="112" t="s">
        <v>1034</v>
      </c>
      <c r="AR793" s="112" t="s">
        <v>1021</v>
      </c>
      <c r="AS793" s="112">
        <v>37039</v>
      </c>
    </row>
    <row r="794" spans="40:45" x14ac:dyDescent="0.25">
      <c r="AN794" s="112" t="s">
        <v>1094</v>
      </c>
      <c r="AO794" s="112"/>
      <c r="AP794" s="112"/>
      <c r="AQ794" s="112" t="s">
        <v>1035</v>
      </c>
      <c r="AR794" s="112" t="s">
        <v>1021</v>
      </c>
      <c r="AS794" s="112">
        <v>57942</v>
      </c>
    </row>
    <row r="795" spans="40:45" x14ac:dyDescent="0.25">
      <c r="AN795" s="112" t="s">
        <v>1094</v>
      </c>
      <c r="AO795" s="112"/>
      <c r="AP795" s="112"/>
      <c r="AQ795" s="112" t="s">
        <v>1036</v>
      </c>
      <c r="AR795" s="112" t="s">
        <v>1021</v>
      </c>
      <c r="AS795" s="112">
        <v>33955</v>
      </c>
    </row>
    <row r="796" spans="40:45" x14ac:dyDescent="0.25">
      <c r="AN796" s="112" t="s">
        <v>1094</v>
      </c>
      <c r="AO796" s="112"/>
      <c r="AP796" s="112"/>
      <c r="AQ796" s="112" t="s">
        <v>1037</v>
      </c>
      <c r="AR796" s="112" t="s">
        <v>1021</v>
      </c>
      <c r="AS796" s="112">
        <v>20734</v>
      </c>
    </row>
    <row r="797" spans="40:45" x14ac:dyDescent="0.25">
      <c r="AN797" s="112" t="s">
        <v>1094</v>
      </c>
      <c r="AO797" s="112"/>
      <c r="AP797" s="112"/>
      <c r="AQ797" s="112" t="s">
        <v>1038</v>
      </c>
      <c r="AR797" s="112" t="s">
        <v>1021</v>
      </c>
      <c r="AS797" s="112">
        <v>46672</v>
      </c>
    </row>
    <row r="798" spans="40:45" x14ac:dyDescent="0.25">
      <c r="AN798" s="112" t="s">
        <v>1094</v>
      </c>
      <c r="AO798" s="112"/>
      <c r="AP798" s="112"/>
      <c r="AQ798" s="112" t="s">
        <v>1039</v>
      </c>
      <c r="AR798" s="112" t="s">
        <v>1021</v>
      </c>
      <c r="AS798" s="112">
        <v>56318</v>
      </c>
    </row>
    <row r="799" spans="40:45" x14ac:dyDescent="0.25">
      <c r="AN799" s="112" t="s">
        <v>1094</v>
      </c>
      <c r="AO799" s="112"/>
      <c r="AP799" s="112"/>
      <c r="AQ799" s="112" t="s">
        <v>3</v>
      </c>
      <c r="AR799" s="112" t="s">
        <v>1021</v>
      </c>
      <c r="AS799" s="112">
        <v>407400</v>
      </c>
    </row>
    <row r="800" spans="40:45" x14ac:dyDescent="0.25">
      <c r="AN800" s="112" t="s">
        <v>1095</v>
      </c>
      <c r="AO800" s="112"/>
      <c r="AP800" s="112"/>
      <c r="AQ800" s="112" t="s">
        <v>1031</v>
      </c>
      <c r="AR800" s="112" t="s">
        <v>1021</v>
      </c>
      <c r="AS800" s="112">
        <v>3881</v>
      </c>
    </row>
    <row r="801" spans="40:45" x14ac:dyDescent="0.25">
      <c r="AN801" s="112" t="s">
        <v>1095</v>
      </c>
      <c r="AO801" s="112"/>
      <c r="AP801" s="112"/>
      <c r="AQ801" s="112" t="s">
        <v>1032</v>
      </c>
      <c r="AR801" s="112" t="s">
        <v>1021</v>
      </c>
      <c r="AS801" s="112">
        <v>1665</v>
      </c>
    </row>
    <row r="802" spans="40:45" x14ac:dyDescent="0.25">
      <c r="AN802" s="112" t="s">
        <v>1095</v>
      </c>
      <c r="AO802" s="112"/>
      <c r="AP802" s="112"/>
      <c r="AQ802" s="112" t="s">
        <v>1033</v>
      </c>
      <c r="AR802" s="112" t="s">
        <v>1021</v>
      </c>
      <c r="AS802" s="112">
        <v>982</v>
      </c>
    </row>
    <row r="803" spans="40:45" x14ac:dyDescent="0.25">
      <c r="AN803" s="112" t="s">
        <v>1095</v>
      </c>
      <c r="AO803" s="112"/>
      <c r="AP803" s="112"/>
      <c r="AQ803" s="112" t="s">
        <v>1034</v>
      </c>
      <c r="AR803" s="112" t="s">
        <v>1021</v>
      </c>
      <c r="AS803" s="112">
        <v>1678</v>
      </c>
    </row>
    <row r="804" spans="40:45" x14ac:dyDescent="0.25">
      <c r="AN804" s="112" t="s">
        <v>1095</v>
      </c>
      <c r="AO804" s="112"/>
      <c r="AP804" s="112"/>
      <c r="AQ804" s="112" t="s">
        <v>1035</v>
      </c>
      <c r="AR804" s="112" t="s">
        <v>1021</v>
      </c>
      <c r="AS804" s="112">
        <v>2232</v>
      </c>
    </row>
    <row r="805" spans="40:45" x14ac:dyDescent="0.25">
      <c r="AN805" s="112" t="s">
        <v>1095</v>
      </c>
      <c r="AO805" s="112"/>
      <c r="AP805" s="112"/>
      <c r="AQ805" s="112" t="s">
        <v>1036</v>
      </c>
      <c r="AR805" s="112" t="s">
        <v>1021</v>
      </c>
      <c r="AS805" s="112">
        <v>1101</v>
      </c>
    </row>
    <row r="806" spans="40:45" x14ac:dyDescent="0.25">
      <c r="AN806" s="112" t="s">
        <v>1095</v>
      </c>
      <c r="AO806" s="112"/>
      <c r="AP806" s="112"/>
      <c r="AQ806" s="112" t="s">
        <v>1037</v>
      </c>
      <c r="AR806" s="112" t="s">
        <v>1021</v>
      </c>
      <c r="AS806" s="112">
        <v>949</v>
      </c>
    </row>
    <row r="807" spans="40:45" x14ac:dyDescent="0.25">
      <c r="AN807" s="112" t="s">
        <v>1095</v>
      </c>
      <c r="AO807" s="112"/>
      <c r="AP807" s="112"/>
      <c r="AQ807" s="112" t="s">
        <v>1038</v>
      </c>
      <c r="AR807" s="112" t="s">
        <v>1021</v>
      </c>
      <c r="AS807" s="112">
        <v>1686</v>
      </c>
    </row>
    <row r="808" spans="40:45" x14ac:dyDescent="0.25">
      <c r="AN808" s="112" t="s">
        <v>1095</v>
      </c>
      <c r="AO808" s="112"/>
      <c r="AP808" s="112"/>
      <c r="AQ808" s="112" t="s">
        <v>1039</v>
      </c>
      <c r="AR808" s="112" t="s">
        <v>1021</v>
      </c>
      <c r="AS808" s="112">
        <v>1790</v>
      </c>
    </row>
    <row r="809" spans="40:45" x14ac:dyDescent="0.25">
      <c r="AN809" s="112" t="s">
        <v>1095</v>
      </c>
      <c r="AO809" s="112"/>
      <c r="AP809" s="112"/>
      <c r="AQ809" s="112" t="s">
        <v>3</v>
      </c>
      <c r="AR809" s="112" t="s">
        <v>1021</v>
      </c>
      <c r="AS809" s="112">
        <v>15963</v>
      </c>
    </row>
    <row r="810" spans="40:45" x14ac:dyDescent="0.25">
      <c r="AN810" s="112" t="s">
        <v>1096</v>
      </c>
      <c r="AO810" s="112"/>
      <c r="AP810" s="112"/>
      <c r="AQ810" s="112" t="s">
        <v>1031</v>
      </c>
      <c r="AR810" s="112" t="s">
        <v>1021</v>
      </c>
      <c r="AS810" s="112">
        <v>6014</v>
      </c>
    </row>
    <row r="811" spans="40:45" x14ac:dyDescent="0.25">
      <c r="AN811" s="112" t="s">
        <v>1096</v>
      </c>
      <c r="AO811" s="112"/>
      <c r="AP811" s="112"/>
      <c r="AQ811" s="112" t="s">
        <v>1032</v>
      </c>
      <c r="AR811" s="112" t="s">
        <v>1021</v>
      </c>
      <c r="AS811" s="112">
        <v>1661</v>
      </c>
    </row>
    <row r="812" spans="40:45" x14ac:dyDescent="0.25">
      <c r="AN812" s="112" t="s">
        <v>1096</v>
      </c>
      <c r="AO812" s="112"/>
      <c r="AP812" s="112"/>
      <c r="AQ812" s="112" t="s">
        <v>1033</v>
      </c>
      <c r="AR812" s="112" t="s">
        <v>1021</v>
      </c>
      <c r="AS812" s="112">
        <v>1025</v>
      </c>
    </row>
    <row r="813" spans="40:45" x14ac:dyDescent="0.25">
      <c r="AN813" s="112" t="s">
        <v>1096</v>
      </c>
      <c r="AO813" s="112"/>
      <c r="AP813" s="112"/>
      <c r="AQ813" s="112" t="s">
        <v>1034</v>
      </c>
      <c r="AR813" s="112" t="s">
        <v>1021</v>
      </c>
      <c r="AS813" s="112">
        <v>1350</v>
      </c>
    </row>
    <row r="814" spans="40:45" x14ac:dyDescent="0.25">
      <c r="AN814" s="112" t="s">
        <v>1096</v>
      </c>
      <c r="AO814" s="112"/>
      <c r="AP814" s="112"/>
      <c r="AQ814" s="112" t="s">
        <v>1035</v>
      </c>
      <c r="AR814" s="112" t="s">
        <v>1021</v>
      </c>
      <c r="AS814" s="112">
        <v>3330</v>
      </c>
    </row>
    <row r="815" spans="40:45" x14ac:dyDescent="0.25">
      <c r="AN815" s="112" t="s">
        <v>1096</v>
      </c>
      <c r="AO815" s="112"/>
      <c r="AP815" s="112"/>
      <c r="AQ815" s="112" t="s">
        <v>1036</v>
      </c>
      <c r="AR815" s="112" t="s">
        <v>1021</v>
      </c>
      <c r="AS815" s="112">
        <v>1471</v>
      </c>
    </row>
    <row r="816" spans="40:45" x14ac:dyDescent="0.25">
      <c r="AN816" s="112" t="s">
        <v>1096</v>
      </c>
      <c r="AO816" s="112"/>
      <c r="AP816" s="112"/>
      <c r="AQ816" s="112" t="s">
        <v>1037</v>
      </c>
      <c r="AR816" s="112" t="s">
        <v>1021</v>
      </c>
      <c r="AS816" s="112">
        <v>2226</v>
      </c>
    </row>
    <row r="817" spans="40:45" x14ac:dyDescent="0.25">
      <c r="AN817" s="112" t="s">
        <v>1096</v>
      </c>
      <c r="AO817" s="112"/>
      <c r="AP817" s="112"/>
      <c r="AQ817" s="112" t="s">
        <v>1038</v>
      </c>
      <c r="AR817" s="112" t="s">
        <v>1021</v>
      </c>
      <c r="AS817" s="112">
        <v>2962</v>
      </c>
    </row>
    <row r="818" spans="40:45" x14ac:dyDescent="0.25">
      <c r="AN818" s="112" t="s">
        <v>1096</v>
      </c>
      <c r="AO818" s="112"/>
      <c r="AP818" s="112"/>
      <c r="AQ818" s="112" t="s">
        <v>1039</v>
      </c>
      <c r="AR818" s="112" t="s">
        <v>1021</v>
      </c>
      <c r="AS818" s="112">
        <v>3136</v>
      </c>
    </row>
    <row r="819" spans="40:45" x14ac:dyDescent="0.25">
      <c r="AN819" s="112" t="s">
        <v>1096</v>
      </c>
      <c r="AO819" s="112"/>
      <c r="AP819" s="112"/>
      <c r="AQ819" s="112" t="s">
        <v>3</v>
      </c>
      <c r="AR819" s="112" t="s">
        <v>1021</v>
      </c>
      <c r="AS819" s="112">
        <v>23176</v>
      </c>
    </row>
    <row r="820" spans="40:45" x14ac:dyDescent="0.25">
      <c r="AN820" s="112" t="s">
        <v>1097</v>
      </c>
      <c r="AO820" s="112"/>
      <c r="AP820" s="112"/>
      <c r="AQ820" s="112" t="s">
        <v>1031</v>
      </c>
      <c r="AR820" s="112" t="s">
        <v>1021</v>
      </c>
      <c r="AS820" s="112">
        <v>4105</v>
      </c>
    </row>
    <row r="821" spans="40:45" x14ac:dyDescent="0.25">
      <c r="AN821" s="112" t="s">
        <v>1097</v>
      </c>
      <c r="AO821" s="112"/>
      <c r="AP821" s="112"/>
      <c r="AQ821" s="112" t="s">
        <v>1032</v>
      </c>
      <c r="AR821" s="112" t="s">
        <v>1021</v>
      </c>
      <c r="AS821" s="112">
        <v>1287</v>
      </c>
    </row>
    <row r="822" spans="40:45" x14ac:dyDescent="0.25">
      <c r="AN822" s="112" t="s">
        <v>1097</v>
      </c>
      <c r="AO822" s="112"/>
      <c r="AP822" s="112"/>
      <c r="AQ822" s="112" t="s">
        <v>1033</v>
      </c>
      <c r="AR822" s="112" t="s">
        <v>1021</v>
      </c>
      <c r="AS822" s="112">
        <v>797</v>
      </c>
    </row>
    <row r="823" spans="40:45" x14ac:dyDescent="0.25">
      <c r="AN823" s="112" t="s">
        <v>1097</v>
      </c>
      <c r="AO823" s="112"/>
      <c r="AP823" s="112"/>
      <c r="AQ823" s="112" t="s">
        <v>1034</v>
      </c>
      <c r="AR823" s="112" t="s">
        <v>1021</v>
      </c>
      <c r="AS823" s="112">
        <v>1305</v>
      </c>
    </row>
    <row r="824" spans="40:45" x14ac:dyDescent="0.25">
      <c r="AN824" s="112" t="s">
        <v>1097</v>
      </c>
      <c r="AO824" s="112"/>
      <c r="AP824" s="112"/>
      <c r="AQ824" s="112" t="s">
        <v>1035</v>
      </c>
      <c r="AR824" s="112" t="s">
        <v>1021</v>
      </c>
      <c r="AS824" s="112">
        <v>2281</v>
      </c>
    </row>
    <row r="825" spans="40:45" x14ac:dyDescent="0.25">
      <c r="AN825" s="112" t="s">
        <v>1097</v>
      </c>
      <c r="AO825" s="112"/>
      <c r="AP825" s="112"/>
      <c r="AQ825" s="112" t="s">
        <v>1036</v>
      </c>
      <c r="AR825" s="112" t="s">
        <v>1021</v>
      </c>
      <c r="AS825" s="112">
        <v>860</v>
      </c>
    </row>
    <row r="826" spans="40:45" x14ac:dyDescent="0.25">
      <c r="AN826" s="112" t="s">
        <v>1097</v>
      </c>
      <c r="AO826" s="112"/>
      <c r="AP826" s="112"/>
      <c r="AQ826" s="112" t="s">
        <v>1037</v>
      </c>
      <c r="AR826" s="112" t="s">
        <v>1021</v>
      </c>
      <c r="AS826" s="112">
        <v>1053</v>
      </c>
    </row>
    <row r="827" spans="40:45" x14ac:dyDescent="0.25">
      <c r="AN827" s="112" t="s">
        <v>1097</v>
      </c>
      <c r="AO827" s="112"/>
      <c r="AP827" s="112"/>
      <c r="AQ827" s="112" t="s">
        <v>1038</v>
      </c>
      <c r="AR827" s="112" t="s">
        <v>1021</v>
      </c>
      <c r="AS827" s="112">
        <v>1435</v>
      </c>
    </row>
    <row r="828" spans="40:45" x14ac:dyDescent="0.25">
      <c r="AN828" s="112" t="s">
        <v>1097</v>
      </c>
      <c r="AO828" s="112"/>
      <c r="AP828" s="112"/>
      <c r="AQ828" s="112" t="s">
        <v>1039</v>
      </c>
      <c r="AR828" s="112" t="s">
        <v>1021</v>
      </c>
      <c r="AS828" s="112">
        <v>2027</v>
      </c>
    </row>
    <row r="829" spans="40:45" x14ac:dyDescent="0.25">
      <c r="AN829" s="112" t="s">
        <v>1097</v>
      </c>
      <c r="AO829" s="112"/>
      <c r="AP829" s="112"/>
      <c r="AQ829" s="112" t="s">
        <v>3</v>
      </c>
      <c r="AR829" s="112" t="s">
        <v>1021</v>
      </c>
      <c r="AS829" s="112">
        <v>15150</v>
      </c>
    </row>
    <row r="830" spans="40:45" x14ac:dyDescent="0.25">
      <c r="AN830" s="112" t="s">
        <v>1092</v>
      </c>
      <c r="AO830" s="112" t="s">
        <v>1041</v>
      </c>
      <c r="AP830" s="112"/>
      <c r="AQ830" s="112" t="s">
        <v>1031</v>
      </c>
      <c r="AR830" s="112" t="s">
        <v>1088</v>
      </c>
      <c r="AS830" s="112">
        <v>110159</v>
      </c>
    </row>
    <row r="831" spans="40:45" x14ac:dyDescent="0.25">
      <c r="AN831" s="112" t="s">
        <v>1092</v>
      </c>
      <c r="AO831" s="112" t="s">
        <v>1041</v>
      </c>
      <c r="AP831" s="112"/>
      <c r="AQ831" s="112" t="s">
        <v>1032</v>
      </c>
      <c r="AR831" s="112" t="s">
        <v>1088</v>
      </c>
      <c r="AS831" s="112">
        <v>40238</v>
      </c>
    </row>
    <row r="832" spans="40:45" x14ac:dyDescent="0.25">
      <c r="AN832" s="112" t="s">
        <v>1092</v>
      </c>
      <c r="AO832" s="112" t="s">
        <v>1041</v>
      </c>
      <c r="AP832" s="112"/>
      <c r="AQ832" s="112" t="s">
        <v>1033</v>
      </c>
      <c r="AR832" s="112" t="s">
        <v>1088</v>
      </c>
      <c r="AS832" s="112">
        <v>25762</v>
      </c>
    </row>
    <row r="833" spans="40:45" x14ac:dyDescent="0.25">
      <c r="AN833" s="112" t="s">
        <v>1092</v>
      </c>
      <c r="AO833" s="112" t="s">
        <v>1041</v>
      </c>
      <c r="AP833" s="112"/>
      <c r="AQ833" s="112" t="s">
        <v>1034</v>
      </c>
      <c r="AR833" s="112" t="s">
        <v>1088</v>
      </c>
      <c r="AS833" s="112">
        <v>41373</v>
      </c>
    </row>
    <row r="834" spans="40:45" x14ac:dyDescent="0.25">
      <c r="AN834" s="112" t="s">
        <v>1092</v>
      </c>
      <c r="AO834" s="112" t="s">
        <v>1041</v>
      </c>
      <c r="AP834" s="112"/>
      <c r="AQ834" s="112" t="s">
        <v>1035</v>
      </c>
      <c r="AR834" s="112" t="s">
        <v>1088</v>
      </c>
      <c r="AS834" s="112">
        <v>65786</v>
      </c>
    </row>
    <row r="835" spans="40:45" x14ac:dyDescent="0.25">
      <c r="AN835" s="112" t="s">
        <v>1092</v>
      </c>
      <c r="AO835" s="112" t="s">
        <v>1041</v>
      </c>
      <c r="AP835" s="112"/>
      <c r="AQ835" s="112" t="s">
        <v>1036</v>
      </c>
      <c r="AR835" s="112" t="s">
        <v>1088</v>
      </c>
      <c r="AS835" s="112">
        <v>37388</v>
      </c>
    </row>
    <row r="836" spans="40:45" x14ac:dyDescent="0.25">
      <c r="AN836" s="112" t="s">
        <v>1092</v>
      </c>
      <c r="AO836" s="112" t="s">
        <v>1041</v>
      </c>
      <c r="AP836" s="112"/>
      <c r="AQ836" s="112" t="s">
        <v>1037</v>
      </c>
      <c r="AR836" s="112" t="s">
        <v>1088</v>
      </c>
      <c r="AS836" s="112">
        <v>24962</v>
      </c>
    </row>
    <row r="837" spans="40:45" x14ac:dyDescent="0.25">
      <c r="AN837" s="112" t="s">
        <v>1092</v>
      </c>
      <c r="AO837" s="112" t="s">
        <v>1041</v>
      </c>
      <c r="AP837" s="112"/>
      <c r="AQ837" s="112" t="s">
        <v>1038</v>
      </c>
      <c r="AR837" s="112" t="s">
        <v>1088</v>
      </c>
      <c r="AS837" s="112">
        <v>52755</v>
      </c>
    </row>
    <row r="838" spans="40:45" x14ac:dyDescent="0.25">
      <c r="AN838" s="112" t="s">
        <v>1092</v>
      </c>
      <c r="AO838" s="112" t="s">
        <v>1041</v>
      </c>
      <c r="AP838" s="112"/>
      <c r="AQ838" s="112" t="s">
        <v>1039</v>
      </c>
      <c r="AR838" s="112" t="s">
        <v>1088</v>
      </c>
      <c r="AS838" s="112">
        <v>63271</v>
      </c>
    </row>
    <row r="839" spans="40:45" x14ac:dyDescent="0.25">
      <c r="AN839" s="112" t="s">
        <v>1092</v>
      </c>
      <c r="AO839" s="112" t="s">
        <v>1041</v>
      </c>
      <c r="AP839" s="112"/>
      <c r="AQ839" s="112" t="s">
        <v>3</v>
      </c>
      <c r="AR839" s="112" t="s">
        <v>1088</v>
      </c>
      <c r="AS839" s="112">
        <v>461694</v>
      </c>
    </row>
    <row r="840" spans="40:45" x14ac:dyDescent="0.25">
      <c r="AN840" s="112" t="s">
        <v>1092</v>
      </c>
      <c r="AO840" s="112" t="s">
        <v>1089</v>
      </c>
      <c r="AP840" s="112"/>
      <c r="AQ840" s="112" t="s">
        <v>1031</v>
      </c>
      <c r="AR840" s="112" t="s">
        <v>1021</v>
      </c>
      <c r="AS840" s="112">
        <v>39546</v>
      </c>
    </row>
    <row r="841" spans="40:45" x14ac:dyDescent="0.25">
      <c r="AN841" s="112" t="s">
        <v>1092</v>
      </c>
      <c r="AO841" s="112" t="s">
        <v>1089</v>
      </c>
      <c r="AP841" s="112"/>
      <c r="AQ841" s="112" t="s">
        <v>1032</v>
      </c>
      <c r="AR841" s="112" t="s">
        <v>1021</v>
      </c>
      <c r="AS841" s="112">
        <v>11737</v>
      </c>
    </row>
    <row r="842" spans="40:45" x14ac:dyDescent="0.25">
      <c r="AN842" s="112" t="s">
        <v>1092</v>
      </c>
      <c r="AO842" s="112" t="s">
        <v>1089</v>
      </c>
      <c r="AP842" s="112"/>
      <c r="AQ842" s="112" t="s">
        <v>1033</v>
      </c>
      <c r="AR842" s="112" t="s">
        <v>1021</v>
      </c>
      <c r="AS842" s="112">
        <v>6105</v>
      </c>
    </row>
    <row r="843" spans="40:45" x14ac:dyDescent="0.25">
      <c r="AN843" s="112" t="s">
        <v>1092</v>
      </c>
      <c r="AO843" s="112" t="s">
        <v>1089</v>
      </c>
      <c r="AP843" s="112"/>
      <c r="AQ843" s="112" t="s">
        <v>1034</v>
      </c>
      <c r="AR843" s="112" t="s">
        <v>1021</v>
      </c>
      <c r="AS843" s="112">
        <v>8181</v>
      </c>
    </row>
    <row r="844" spans="40:45" x14ac:dyDescent="0.25">
      <c r="AN844" s="112" t="s">
        <v>1092</v>
      </c>
      <c r="AO844" s="112" t="s">
        <v>1089</v>
      </c>
      <c r="AP844" s="112"/>
      <c r="AQ844" s="112" t="s">
        <v>1035</v>
      </c>
      <c r="AR844" s="112" t="s">
        <v>1021</v>
      </c>
      <c r="AS844" s="112">
        <v>27162</v>
      </c>
    </row>
    <row r="845" spans="40:45" x14ac:dyDescent="0.25">
      <c r="AN845" s="112" t="s">
        <v>1092</v>
      </c>
      <c r="AO845" s="112" t="s">
        <v>1089</v>
      </c>
      <c r="AP845" s="112"/>
      <c r="AQ845" s="112" t="s">
        <v>1036</v>
      </c>
      <c r="AR845" s="112" t="s">
        <v>1021</v>
      </c>
      <c r="AS845" s="112">
        <v>10087</v>
      </c>
    </row>
    <row r="846" spans="40:45" x14ac:dyDescent="0.25">
      <c r="AN846" s="112" t="s">
        <v>1092</v>
      </c>
      <c r="AO846" s="112" t="s">
        <v>1089</v>
      </c>
      <c r="AP846" s="112"/>
      <c r="AQ846" s="112" t="s">
        <v>1037</v>
      </c>
      <c r="AR846" s="112" t="s">
        <v>1021</v>
      </c>
      <c r="AS846" s="112">
        <v>8705</v>
      </c>
    </row>
    <row r="847" spans="40:45" x14ac:dyDescent="0.25">
      <c r="AN847" s="112" t="s">
        <v>1092</v>
      </c>
      <c r="AO847" s="112" t="s">
        <v>1089</v>
      </c>
      <c r="AP847" s="112"/>
      <c r="AQ847" s="112" t="s">
        <v>1038</v>
      </c>
      <c r="AR847" s="112" t="s">
        <v>1021</v>
      </c>
      <c r="AS847" s="112">
        <v>20249</v>
      </c>
    </row>
    <row r="848" spans="40:45" x14ac:dyDescent="0.25">
      <c r="AN848" s="112" t="s">
        <v>1092</v>
      </c>
      <c r="AO848" s="112" t="s">
        <v>1089</v>
      </c>
      <c r="AP848" s="112"/>
      <c r="AQ848" s="112" t="s">
        <v>1039</v>
      </c>
      <c r="AR848" s="112" t="s">
        <v>1021</v>
      </c>
      <c r="AS848" s="112">
        <v>26843</v>
      </c>
    </row>
    <row r="849" spans="40:45" x14ac:dyDescent="0.25">
      <c r="AN849" s="112" t="s">
        <v>1092</v>
      </c>
      <c r="AO849" s="112" t="s">
        <v>1089</v>
      </c>
      <c r="AP849" s="112"/>
      <c r="AQ849" s="112" t="s">
        <v>3</v>
      </c>
      <c r="AR849" s="112" t="s">
        <v>1021</v>
      </c>
      <c r="AS849" s="112">
        <v>158615</v>
      </c>
    </row>
    <row r="850" spans="40:45" x14ac:dyDescent="0.25">
      <c r="AN850" s="112" t="s">
        <v>1092</v>
      </c>
      <c r="AO850" s="112" t="s">
        <v>1090</v>
      </c>
      <c r="AP850" s="112"/>
      <c r="AQ850" s="112" t="s">
        <v>1031</v>
      </c>
      <c r="AR850" s="112" t="s">
        <v>1021</v>
      </c>
      <c r="AS850" s="112">
        <v>70613</v>
      </c>
    </row>
    <row r="851" spans="40:45" x14ac:dyDescent="0.25">
      <c r="AN851" s="112" t="s">
        <v>1092</v>
      </c>
      <c r="AO851" s="112" t="s">
        <v>1090</v>
      </c>
      <c r="AP851" s="112"/>
      <c r="AQ851" s="112" t="s">
        <v>1032</v>
      </c>
      <c r="AR851" s="112" t="s">
        <v>1021</v>
      </c>
      <c r="AS851" s="112">
        <v>28500</v>
      </c>
    </row>
    <row r="852" spans="40:45" x14ac:dyDescent="0.25">
      <c r="AN852" s="112" t="s">
        <v>1092</v>
      </c>
      <c r="AO852" s="112" t="s">
        <v>1090</v>
      </c>
      <c r="AP852" s="112"/>
      <c r="AQ852" s="112" t="s">
        <v>1033</v>
      </c>
      <c r="AR852" s="112" t="s">
        <v>1021</v>
      </c>
      <c r="AS852" s="112">
        <v>19657</v>
      </c>
    </row>
    <row r="853" spans="40:45" x14ac:dyDescent="0.25">
      <c r="AN853" s="112" t="s">
        <v>1092</v>
      </c>
      <c r="AO853" s="112" t="s">
        <v>1090</v>
      </c>
      <c r="AP853" s="112"/>
      <c r="AQ853" s="112" t="s">
        <v>1034</v>
      </c>
      <c r="AR853" s="112" t="s">
        <v>1021</v>
      </c>
      <c r="AS853" s="112">
        <v>33191</v>
      </c>
    </row>
    <row r="854" spans="40:45" x14ac:dyDescent="0.25">
      <c r="AN854" s="112" t="s">
        <v>1092</v>
      </c>
      <c r="AO854" s="112" t="s">
        <v>1090</v>
      </c>
      <c r="AP854" s="112"/>
      <c r="AQ854" s="112" t="s">
        <v>1035</v>
      </c>
      <c r="AR854" s="112" t="s">
        <v>1021</v>
      </c>
      <c r="AS854" s="112">
        <v>38623</v>
      </c>
    </row>
    <row r="855" spans="40:45" x14ac:dyDescent="0.25">
      <c r="AN855" s="112" t="s">
        <v>1092</v>
      </c>
      <c r="AO855" s="112" t="s">
        <v>1090</v>
      </c>
      <c r="AP855" s="112"/>
      <c r="AQ855" s="112" t="s">
        <v>1036</v>
      </c>
      <c r="AR855" s="112" t="s">
        <v>1021</v>
      </c>
      <c r="AS855" s="112">
        <v>27300</v>
      </c>
    </row>
    <row r="856" spans="40:45" x14ac:dyDescent="0.25">
      <c r="AN856" s="112" t="s">
        <v>1092</v>
      </c>
      <c r="AO856" s="112" t="s">
        <v>1090</v>
      </c>
      <c r="AP856" s="112"/>
      <c r="AQ856" s="112" t="s">
        <v>1037</v>
      </c>
      <c r="AR856" s="112" t="s">
        <v>1021</v>
      </c>
      <c r="AS856" s="112">
        <v>16256</v>
      </c>
    </row>
    <row r="857" spans="40:45" x14ac:dyDescent="0.25">
      <c r="AN857" s="112" t="s">
        <v>1092</v>
      </c>
      <c r="AO857" s="112" t="s">
        <v>1090</v>
      </c>
      <c r="AP857" s="112"/>
      <c r="AQ857" s="112" t="s">
        <v>1038</v>
      </c>
      <c r="AR857" s="112" t="s">
        <v>1021</v>
      </c>
      <c r="AS857" s="112">
        <v>32506</v>
      </c>
    </row>
    <row r="858" spans="40:45" x14ac:dyDescent="0.25">
      <c r="AN858" s="112" t="s">
        <v>1092</v>
      </c>
      <c r="AO858" s="112" t="s">
        <v>1090</v>
      </c>
      <c r="AP858" s="112"/>
      <c r="AQ858" s="112" t="s">
        <v>1039</v>
      </c>
      <c r="AR858" s="112" t="s">
        <v>1021</v>
      </c>
      <c r="AS858" s="112">
        <v>36427</v>
      </c>
    </row>
    <row r="859" spans="40:45" x14ac:dyDescent="0.25">
      <c r="AN859" s="112" t="s">
        <v>1092</v>
      </c>
      <c r="AO859" s="112" t="s">
        <v>1090</v>
      </c>
      <c r="AP859" s="112"/>
      <c r="AQ859" s="112" t="s">
        <v>3</v>
      </c>
      <c r="AR859" s="112" t="s">
        <v>1021</v>
      </c>
      <c r="AS859" s="112">
        <v>303074</v>
      </c>
    </row>
    <row r="860" spans="40:45" x14ac:dyDescent="0.25">
      <c r="AN860" s="112" t="s">
        <v>1094</v>
      </c>
      <c r="AO860" s="112" t="s">
        <v>1089</v>
      </c>
      <c r="AP860" s="112"/>
      <c r="AQ860" s="112" t="s">
        <v>1031</v>
      </c>
      <c r="AR860" s="112" t="s">
        <v>1021</v>
      </c>
      <c r="AS860" s="112">
        <v>34512</v>
      </c>
    </row>
    <row r="861" spans="40:45" x14ac:dyDescent="0.25">
      <c r="AN861" s="112" t="s">
        <v>1094</v>
      </c>
      <c r="AO861" s="112" t="s">
        <v>1089</v>
      </c>
      <c r="AP861" s="112"/>
      <c r="AQ861" s="112" t="s">
        <v>1032</v>
      </c>
      <c r="AR861" s="112" t="s">
        <v>1021</v>
      </c>
      <c r="AS861" s="112">
        <v>10241</v>
      </c>
    </row>
    <row r="862" spans="40:45" x14ac:dyDescent="0.25">
      <c r="AN862" s="112" t="s">
        <v>1094</v>
      </c>
      <c r="AO862" s="112" t="s">
        <v>1089</v>
      </c>
      <c r="AP862" s="112"/>
      <c r="AQ862" s="112" t="s">
        <v>1033</v>
      </c>
      <c r="AR862" s="112" t="s">
        <v>1021</v>
      </c>
      <c r="AS862" s="112">
        <v>5172</v>
      </c>
    </row>
    <row r="863" spans="40:45" x14ac:dyDescent="0.25">
      <c r="AN863" s="112" t="s">
        <v>1094</v>
      </c>
      <c r="AO863" s="112" t="s">
        <v>1089</v>
      </c>
      <c r="AP863" s="112"/>
      <c r="AQ863" s="112" t="s">
        <v>1034</v>
      </c>
      <c r="AR863" s="112" t="s">
        <v>1021</v>
      </c>
      <c r="AS863" s="112">
        <v>6855</v>
      </c>
    </row>
    <row r="864" spans="40:45" x14ac:dyDescent="0.25">
      <c r="AN864" s="112" t="s">
        <v>1094</v>
      </c>
      <c r="AO864" s="112" t="s">
        <v>1089</v>
      </c>
      <c r="AP864" s="112"/>
      <c r="AQ864" s="112" t="s">
        <v>1035</v>
      </c>
      <c r="AR864" s="112" t="s">
        <v>1021</v>
      </c>
      <c r="AS864" s="112">
        <v>24343</v>
      </c>
    </row>
    <row r="865" spans="40:45" x14ac:dyDescent="0.25">
      <c r="AN865" s="112" t="s">
        <v>1094</v>
      </c>
      <c r="AO865" s="112" t="s">
        <v>1089</v>
      </c>
      <c r="AP865" s="112"/>
      <c r="AQ865" s="112" t="s">
        <v>1036</v>
      </c>
      <c r="AR865" s="112" t="s">
        <v>1021</v>
      </c>
      <c r="AS865" s="112">
        <v>8992</v>
      </c>
    </row>
    <row r="866" spans="40:45" x14ac:dyDescent="0.25">
      <c r="AN866" s="112" t="s">
        <v>1094</v>
      </c>
      <c r="AO866" s="112" t="s">
        <v>1089</v>
      </c>
      <c r="AP866" s="112"/>
      <c r="AQ866" s="112" t="s">
        <v>1037</v>
      </c>
      <c r="AR866" s="112" t="s">
        <v>1021</v>
      </c>
      <c r="AS866" s="112">
        <v>7126</v>
      </c>
    </row>
    <row r="867" spans="40:45" x14ac:dyDescent="0.25">
      <c r="AN867" s="112" t="s">
        <v>1094</v>
      </c>
      <c r="AO867" s="112" t="s">
        <v>1089</v>
      </c>
      <c r="AP867" s="112"/>
      <c r="AQ867" s="112" t="s">
        <v>1038</v>
      </c>
      <c r="AR867" s="112" t="s">
        <v>1021</v>
      </c>
      <c r="AS867" s="112">
        <v>18179</v>
      </c>
    </row>
    <row r="868" spans="40:45" x14ac:dyDescent="0.25">
      <c r="AN868" s="112" t="s">
        <v>1094</v>
      </c>
      <c r="AO868" s="112" t="s">
        <v>1089</v>
      </c>
      <c r="AP868" s="112"/>
      <c r="AQ868" s="112" t="s">
        <v>1039</v>
      </c>
      <c r="AR868" s="112" t="s">
        <v>1021</v>
      </c>
      <c r="AS868" s="112">
        <v>24170</v>
      </c>
    </row>
    <row r="869" spans="40:45" x14ac:dyDescent="0.25">
      <c r="AN869" s="112" t="s">
        <v>1094</v>
      </c>
      <c r="AO869" s="112" t="s">
        <v>1089</v>
      </c>
      <c r="AP869" s="112"/>
      <c r="AQ869" s="112" t="s">
        <v>3</v>
      </c>
      <c r="AR869" s="112" t="s">
        <v>1021</v>
      </c>
      <c r="AS869" s="112">
        <v>139590</v>
      </c>
    </row>
    <row r="870" spans="40:45" x14ac:dyDescent="0.25">
      <c r="AN870" s="112" t="s">
        <v>1094</v>
      </c>
      <c r="AO870" s="112" t="s">
        <v>1090</v>
      </c>
      <c r="AP870" s="112"/>
      <c r="AQ870" s="112" t="s">
        <v>1031</v>
      </c>
      <c r="AR870" s="112" t="s">
        <v>1021</v>
      </c>
      <c r="AS870" s="112">
        <v>61647</v>
      </c>
    </row>
    <row r="871" spans="40:45" x14ac:dyDescent="0.25">
      <c r="AN871" s="112" t="s">
        <v>1094</v>
      </c>
      <c r="AO871" s="112" t="s">
        <v>1090</v>
      </c>
      <c r="AP871" s="112"/>
      <c r="AQ871" s="112" t="s">
        <v>1032</v>
      </c>
      <c r="AR871" s="112" t="s">
        <v>1021</v>
      </c>
      <c r="AS871" s="112">
        <v>25383</v>
      </c>
    </row>
    <row r="872" spans="40:45" x14ac:dyDescent="0.25">
      <c r="AN872" s="112" t="s">
        <v>1094</v>
      </c>
      <c r="AO872" s="112" t="s">
        <v>1090</v>
      </c>
      <c r="AP872" s="112"/>
      <c r="AQ872" s="112" t="s">
        <v>1033</v>
      </c>
      <c r="AR872" s="112" t="s">
        <v>1021</v>
      </c>
      <c r="AS872" s="112">
        <v>17786</v>
      </c>
    </row>
    <row r="873" spans="40:45" x14ac:dyDescent="0.25">
      <c r="AN873" s="112" t="s">
        <v>1094</v>
      </c>
      <c r="AO873" s="112" t="s">
        <v>1090</v>
      </c>
      <c r="AP873" s="112"/>
      <c r="AQ873" s="112" t="s">
        <v>1034</v>
      </c>
      <c r="AR873" s="112" t="s">
        <v>1021</v>
      </c>
      <c r="AS873" s="112">
        <v>30183</v>
      </c>
    </row>
    <row r="874" spans="40:45" x14ac:dyDescent="0.25">
      <c r="AN874" s="112" t="s">
        <v>1094</v>
      </c>
      <c r="AO874" s="112" t="s">
        <v>1090</v>
      </c>
      <c r="AP874" s="112"/>
      <c r="AQ874" s="112" t="s">
        <v>1035</v>
      </c>
      <c r="AR874" s="112" t="s">
        <v>1021</v>
      </c>
      <c r="AS874" s="112">
        <v>33599</v>
      </c>
    </row>
    <row r="875" spans="40:45" x14ac:dyDescent="0.25">
      <c r="AN875" s="112" t="s">
        <v>1094</v>
      </c>
      <c r="AO875" s="112" t="s">
        <v>1090</v>
      </c>
      <c r="AP875" s="112"/>
      <c r="AQ875" s="112" t="s">
        <v>1036</v>
      </c>
      <c r="AR875" s="112" t="s">
        <v>1021</v>
      </c>
      <c r="AS875" s="112">
        <v>24963</v>
      </c>
    </row>
    <row r="876" spans="40:45" x14ac:dyDescent="0.25">
      <c r="AN876" s="112" t="s">
        <v>1094</v>
      </c>
      <c r="AO876" s="112" t="s">
        <v>1090</v>
      </c>
      <c r="AP876" s="112"/>
      <c r="AQ876" s="112" t="s">
        <v>1037</v>
      </c>
      <c r="AR876" s="112" t="s">
        <v>1021</v>
      </c>
      <c r="AS876" s="112">
        <v>13608</v>
      </c>
    </row>
    <row r="877" spans="40:45" x14ac:dyDescent="0.25">
      <c r="AN877" s="112" t="s">
        <v>1094</v>
      </c>
      <c r="AO877" s="112" t="s">
        <v>1090</v>
      </c>
      <c r="AP877" s="112"/>
      <c r="AQ877" s="112" t="s">
        <v>1038</v>
      </c>
      <c r="AR877" s="112" t="s">
        <v>1021</v>
      </c>
      <c r="AS877" s="112">
        <v>28493</v>
      </c>
    </row>
    <row r="878" spans="40:45" x14ac:dyDescent="0.25">
      <c r="AN878" s="112" t="s">
        <v>1094</v>
      </c>
      <c r="AO878" s="112" t="s">
        <v>1090</v>
      </c>
      <c r="AP878" s="112"/>
      <c r="AQ878" s="112" t="s">
        <v>1039</v>
      </c>
      <c r="AR878" s="112" t="s">
        <v>1021</v>
      </c>
      <c r="AS878" s="112">
        <v>32148</v>
      </c>
    </row>
    <row r="879" spans="40:45" x14ac:dyDescent="0.25">
      <c r="AN879" s="112" t="s">
        <v>1094</v>
      </c>
      <c r="AO879" s="112" t="s">
        <v>1090</v>
      </c>
      <c r="AP879" s="112"/>
      <c r="AQ879" s="112" t="s">
        <v>3</v>
      </c>
      <c r="AR879" s="112" t="s">
        <v>1021</v>
      </c>
      <c r="AS879" s="112">
        <v>267809</v>
      </c>
    </row>
    <row r="880" spans="40:45" x14ac:dyDescent="0.25">
      <c r="AN880" s="112" t="s">
        <v>1095</v>
      </c>
      <c r="AO880" s="112" t="s">
        <v>1089</v>
      </c>
      <c r="AP880" s="112"/>
      <c r="AQ880" s="112" t="s">
        <v>1031</v>
      </c>
      <c r="AR880" s="112" t="s">
        <v>1021</v>
      </c>
      <c r="AS880" s="112">
        <v>589</v>
      </c>
    </row>
    <row r="881" spans="40:45" x14ac:dyDescent="0.25">
      <c r="AN881" s="112" t="s">
        <v>1095</v>
      </c>
      <c r="AO881" s="112" t="s">
        <v>1089</v>
      </c>
      <c r="AP881" s="112"/>
      <c r="AQ881" s="112" t="s">
        <v>1032</v>
      </c>
      <c r="AR881" s="112" t="s">
        <v>1021</v>
      </c>
      <c r="AS881" s="112">
        <v>232</v>
      </c>
    </row>
    <row r="882" spans="40:45" x14ac:dyDescent="0.25">
      <c r="AN882" s="112" t="s">
        <v>1095</v>
      </c>
      <c r="AO882" s="112" t="s">
        <v>1089</v>
      </c>
      <c r="AP882" s="112"/>
      <c r="AQ882" s="112" t="s">
        <v>1033</v>
      </c>
      <c r="AR882" s="112" t="s">
        <v>1021</v>
      </c>
      <c r="AS882" s="112">
        <v>86</v>
      </c>
    </row>
    <row r="883" spans="40:45" x14ac:dyDescent="0.25">
      <c r="AN883" s="112" t="s">
        <v>1095</v>
      </c>
      <c r="AO883" s="112" t="s">
        <v>1089</v>
      </c>
      <c r="AP883" s="112"/>
      <c r="AQ883" s="112" t="s">
        <v>1034</v>
      </c>
      <c r="AR883" s="112" t="s">
        <v>1021</v>
      </c>
      <c r="AS883" s="112">
        <v>184</v>
      </c>
    </row>
    <row r="884" spans="40:45" x14ac:dyDescent="0.25">
      <c r="AN884" s="112" t="s">
        <v>1095</v>
      </c>
      <c r="AO884" s="112" t="s">
        <v>1089</v>
      </c>
      <c r="AP884" s="112"/>
      <c r="AQ884" s="112" t="s">
        <v>1035</v>
      </c>
      <c r="AR884" s="112" t="s">
        <v>1021</v>
      </c>
      <c r="AS884" s="112">
        <v>410</v>
      </c>
    </row>
    <row r="885" spans="40:45" x14ac:dyDescent="0.25">
      <c r="AN885" s="112" t="s">
        <v>1095</v>
      </c>
      <c r="AO885" s="112" t="s">
        <v>1089</v>
      </c>
      <c r="AP885" s="112"/>
      <c r="AQ885" s="112" t="s">
        <v>1036</v>
      </c>
      <c r="AR885" s="112" t="s">
        <v>1021</v>
      </c>
      <c r="AS885" s="112">
        <v>201</v>
      </c>
    </row>
    <row r="886" spans="40:45" x14ac:dyDescent="0.25">
      <c r="AN886" s="112" t="s">
        <v>1095</v>
      </c>
      <c r="AO886" s="112" t="s">
        <v>1089</v>
      </c>
      <c r="AP886" s="112"/>
      <c r="AQ886" s="112" t="s">
        <v>1037</v>
      </c>
      <c r="AR886" s="112" t="s">
        <v>1021</v>
      </c>
      <c r="AS886" s="112">
        <v>151</v>
      </c>
    </row>
    <row r="887" spans="40:45" x14ac:dyDescent="0.25">
      <c r="AN887" s="112" t="s">
        <v>1095</v>
      </c>
      <c r="AO887" s="112" t="s">
        <v>1089</v>
      </c>
      <c r="AP887" s="112"/>
      <c r="AQ887" s="112" t="s">
        <v>1038</v>
      </c>
      <c r="AR887" s="112" t="s">
        <v>1021</v>
      </c>
      <c r="AS887" s="112">
        <v>257</v>
      </c>
    </row>
    <row r="888" spans="40:45" x14ac:dyDescent="0.25">
      <c r="AN888" s="112" t="s">
        <v>1095</v>
      </c>
      <c r="AO888" s="112" t="s">
        <v>1089</v>
      </c>
      <c r="AP888" s="112"/>
      <c r="AQ888" s="112" t="s">
        <v>1039</v>
      </c>
      <c r="AR888" s="112" t="s">
        <v>1021</v>
      </c>
      <c r="AS888" s="112">
        <v>387</v>
      </c>
    </row>
    <row r="889" spans="40:45" x14ac:dyDescent="0.25">
      <c r="AN889" s="112" t="s">
        <v>1095</v>
      </c>
      <c r="AO889" s="112" t="s">
        <v>1089</v>
      </c>
      <c r="AP889" s="112"/>
      <c r="AQ889" s="112" t="s">
        <v>3</v>
      </c>
      <c r="AR889" s="112" t="s">
        <v>1021</v>
      </c>
      <c r="AS889" s="112">
        <v>2497</v>
      </c>
    </row>
    <row r="890" spans="40:45" x14ac:dyDescent="0.25">
      <c r="AN890" s="112" t="s">
        <v>1095</v>
      </c>
      <c r="AO890" s="112" t="s">
        <v>1090</v>
      </c>
      <c r="AP890" s="112"/>
      <c r="AQ890" s="112" t="s">
        <v>1031</v>
      </c>
      <c r="AR890" s="112" t="s">
        <v>1021</v>
      </c>
      <c r="AS890" s="112">
        <v>3292</v>
      </c>
    </row>
    <row r="891" spans="40:45" x14ac:dyDescent="0.25">
      <c r="AN891" s="112" t="s">
        <v>1095</v>
      </c>
      <c r="AO891" s="112" t="s">
        <v>1090</v>
      </c>
      <c r="AP891" s="112"/>
      <c r="AQ891" s="112" t="s">
        <v>1032</v>
      </c>
      <c r="AR891" s="112" t="s">
        <v>1021</v>
      </c>
      <c r="AS891" s="112">
        <v>1433</v>
      </c>
    </row>
    <row r="892" spans="40:45" x14ac:dyDescent="0.25">
      <c r="AN892" s="112" t="s">
        <v>1095</v>
      </c>
      <c r="AO892" s="112" t="s">
        <v>1090</v>
      </c>
      <c r="AP892" s="112"/>
      <c r="AQ892" s="112" t="s">
        <v>1033</v>
      </c>
      <c r="AR892" s="112" t="s">
        <v>1021</v>
      </c>
      <c r="AS892" s="112">
        <v>896</v>
      </c>
    </row>
    <row r="893" spans="40:45" x14ac:dyDescent="0.25">
      <c r="AN893" s="112" t="s">
        <v>1095</v>
      </c>
      <c r="AO893" s="112" t="s">
        <v>1090</v>
      </c>
      <c r="AP893" s="112"/>
      <c r="AQ893" s="112" t="s">
        <v>1034</v>
      </c>
      <c r="AR893" s="112" t="s">
        <v>1021</v>
      </c>
      <c r="AS893" s="112">
        <v>1493</v>
      </c>
    </row>
    <row r="894" spans="40:45" x14ac:dyDescent="0.25">
      <c r="AN894" s="112" t="s">
        <v>1095</v>
      </c>
      <c r="AO894" s="112" t="s">
        <v>1090</v>
      </c>
      <c r="AP894" s="112"/>
      <c r="AQ894" s="112" t="s">
        <v>1035</v>
      </c>
      <c r="AR894" s="112" t="s">
        <v>1021</v>
      </c>
      <c r="AS894" s="112">
        <v>1822</v>
      </c>
    </row>
    <row r="895" spans="40:45" x14ac:dyDescent="0.25">
      <c r="AN895" s="112" t="s">
        <v>1095</v>
      </c>
      <c r="AO895" s="112" t="s">
        <v>1090</v>
      </c>
      <c r="AP895" s="112"/>
      <c r="AQ895" s="112" t="s">
        <v>1036</v>
      </c>
      <c r="AR895" s="112" t="s">
        <v>1021</v>
      </c>
      <c r="AS895" s="112">
        <v>900</v>
      </c>
    </row>
    <row r="896" spans="40:45" x14ac:dyDescent="0.25">
      <c r="AN896" s="112" t="s">
        <v>1095</v>
      </c>
      <c r="AO896" s="112" t="s">
        <v>1090</v>
      </c>
      <c r="AP896" s="112"/>
      <c r="AQ896" s="112" t="s">
        <v>1037</v>
      </c>
      <c r="AR896" s="112" t="s">
        <v>1021</v>
      </c>
      <c r="AS896" s="112">
        <v>798</v>
      </c>
    </row>
    <row r="897" spans="40:45" x14ac:dyDescent="0.25">
      <c r="AN897" s="112" t="s">
        <v>1095</v>
      </c>
      <c r="AO897" s="112" t="s">
        <v>1090</v>
      </c>
      <c r="AP897" s="112"/>
      <c r="AQ897" s="112" t="s">
        <v>1038</v>
      </c>
      <c r="AR897" s="112" t="s">
        <v>1021</v>
      </c>
      <c r="AS897" s="112">
        <v>1429</v>
      </c>
    </row>
    <row r="898" spans="40:45" x14ac:dyDescent="0.25">
      <c r="AN898" s="112" t="s">
        <v>1095</v>
      </c>
      <c r="AO898" s="112" t="s">
        <v>1090</v>
      </c>
      <c r="AP898" s="112"/>
      <c r="AQ898" s="112" t="s">
        <v>1039</v>
      </c>
      <c r="AR898" s="112" t="s">
        <v>1021</v>
      </c>
      <c r="AS898" s="112">
        <v>1403</v>
      </c>
    </row>
    <row r="899" spans="40:45" x14ac:dyDescent="0.25">
      <c r="AN899" s="112" t="s">
        <v>1095</v>
      </c>
      <c r="AO899" s="112" t="s">
        <v>1090</v>
      </c>
      <c r="AP899" s="112"/>
      <c r="AQ899" s="112" t="s">
        <v>3</v>
      </c>
      <c r="AR899" s="112" t="s">
        <v>1021</v>
      </c>
      <c r="AS899" s="112">
        <v>13466</v>
      </c>
    </row>
    <row r="900" spans="40:45" x14ac:dyDescent="0.25">
      <c r="AN900" s="112" t="s">
        <v>1096</v>
      </c>
      <c r="AO900" s="112" t="s">
        <v>1089</v>
      </c>
      <c r="AP900" s="112"/>
      <c r="AQ900" s="112" t="s">
        <v>1031</v>
      </c>
      <c r="AR900" s="112" t="s">
        <v>1021</v>
      </c>
      <c r="AS900" s="112">
        <v>1640</v>
      </c>
    </row>
    <row r="901" spans="40:45" x14ac:dyDescent="0.25">
      <c r="AN901" s="112" t="s">
        <v>1096</v>
      </c>
      <c r="AO901" s="112" t="s">
        <v>1089</v>
      </c>
      <c r="AP901" s="112"/>
      <c r="AQ901" s="112" t="s">
        <v>1032</v>
      </c>
      <c r="AR901" s="112" t="s">
        <v>1021</v>
      </c>
      <c r="AS901" s="112">
        <v>348</v>
      </c>
    </row>
    <row r="902" spans="40:45" x14ac:dyDescent="0.25">
      <c r="AN902" s="112" t="s">
        <v>1096</v>
      </c>
      <c r="AO902" s="112" t="s">
        <v>1089</v>
      </c>
      <c r="AP902" s="112"/>
      <c r="AQ902" s="112" t="s">
        <v>1033</v>
      </c>
      <c r="AR902" s="112" t="s">
        <v>1021</v>
      </c>
      <c r="AS902" s="112">
        <v>204</v>
      </c>
    </row>
    <row r="903" spans="40:45" x14ac:dyDescent="0.25">
      <c r="AN903" s="112" t="s">
        <v>1096</v>
      </c>
      <c r="AO903" s="112" t="s">
        <v>1089</v>
      </c>
      <c r="AP903" s="112"/>
      <c r="AQ903" s="112" t="s">
        <v>1034</v>
      </c>
      <c r="AR903" s="112" t="s">
        <v>1021</v>
      </c>
      <c r="AS903" s="112">
        <v>184</v>
      </c>
    </row>
    <row r="904" spans="40:45" x14ac:dyDescent="0.25">
      <c r="AN904" s="112" t="s">
        <v>1096</v>
      </c>
      <c r="AO904" s="112" t="s">
        <v>1089</v>
      </c>
      <c r="AP904" s="112"/>
      <c r="AQ904" s="112" t="s">
        <v>1035</v>
      </c>
      <c r="AR904" s="112" t="s">
        <v>1021</v>
      </c>
      <c r="AS904" s="112">
        <v>981</v>
      </c>
    </row>
    <row r="905" spans="40:45" x14ac:dyDescent="0.25">
      <c r="AN905" s="112" t="s">
        <v>1096</v>
      </c>
      <c r="AO905" s="112" t="s">
        <v>1089</v>
      </c>
      <c r="AP905" s="112"/>
      <c r="AQ905" s="112" t="s">
        <v>1036</v>
      </c>
      <c r="AR905" s="112" t="s">
        <v>1021</v>
      </c>
      <c r="AS905" s="112">
        <v>309</v>
      </c>
    </row>
    <row r="906" spans="40:45" x14ac:dyDescent="0.25">
      <c r="AN906" s="112" t="s">
        <v>1096</v>
      </c>
      <c r="AO906" s="112" t="s">
        <v>1089</v>
      </c>
      <c r="AP906" s="112"/>
      <c r="AQ906" s="112" t="s">
        <v>1037</v>
      </c>
      <c r="AR906" s="112" t="s">
        <v>1021</v>
      </c>
      <c r="AS906" s="112">
        <v>708</v>
      </c>
    </row>
    <row r="907" spans="40:45" x14ac:dyDescent="0.25">
      <c r="AN907" s="112" t="s">
        <v>1096</v>
      </c>
      <c r="AO907" s="112" t="s">
        <v>1089</v>
      </c>
      <c r="AP907" s="112"/>
      <c r="AQ907" s="112" t="s">
        <v>1038</v>
      </c>
      <c r="AR907" s="112" t="s">
        <v>1021</v>
      </c>
      <c r="AS907" s="112">
        <v>838</v>
      </c>
    </row>
    <row r="908" spans="40:45" x14ac:dyDescent="0.25">
      <c r="AN908" s="112" t="s">
        <v>1096</v>
      </c>
      <c r="AO908" s="112" t="s">
        <v>1089</v>
      </c>
      <c r="AP908" s="112"/>
      <c r="AQ908" s="112" t="s">
        <v>1039</v>
      </c>
      <c r="AR908" s="112" t="s">
        <v>1021</v>
      </c>
      <c r="AS908" s="112">
        <v>905</v>
      </c>
    </row>
    <row r="909" spans="40:45" x14ac:dyDescent="0.25">
      <c r="AN909" s="112" t="s">
        <v>1096</v>
      </c>
      <c r="AO909" s="112" t="s">
        <v>1089</v>
      </c>
      <c r="AP909" s="112"/>
      <c r="AQ909" s="112" t="s">
        <v>3</v>
      </c>
      <c r="AR909" s="112" t="s">
        <v>1021</v>
      </c>
      <c r="AS909" s="112">
        <v>6117</v>
      </c>
    </row>
    <row r="910" spans="40:45" x14ac:dyDescent="0.25">
      <c r="AN910" s="112" t="s">
        <v>1096</v>
      </c>
      <c r="AO910" s="112" t="s">
        <v>1090</v>
      </c>
      <c r="AP910" s="112"/>
      <c r="AQ910" s="112" t="s">
        <v>1031</v>
      </c>
      <c r="AR910" s="112" t="s">
        <v>1021</v>
      </c>
      <c r="AS910" s="112">
        <v>4373</v>
      </c>
    </row>
    <row r="911" spans="40:45" x14ac:dyDescent="0.25">
      <c r="AN911" s="112" t="s">
        <v>1096</v>
      </c>
      <c r="AO911" s="112" t="s">
        <v>1090</v>
      </c>
      <c r="AP911" s="112"/>
      <c r="AQ911" s="112" t="s">
        <v>1032</v>
      </c>
      <c r="AR911" s="112" t="s">
        <v>1021</v>
      </c>
      <c r="AS911" s="112">
        <v>1314</v>
      </c>
    </row>
    <row r="912" spans="40:45" x14ac:dyDescent="0.25">
      <c r="AN912" s="112" t="s">
        <v>1096</v>
      </c>
      <c r="AO912" s="112" t="s">
        <v>1090</v>
      </c>
      <c r="AP912" s="112"/>
      <c r="AQ912" s="112" t="s">
        <v>1033</v>
      </c>
      <c r="AR912" s="112" t="s">
        <v>1021</v>
      </c>
      <c r="AS912" s="112">
        <v>822</v>
      </c>
    </row>
    <row r="913" spans="40:45" x14ac:dyDescent="0.25">
      <c r="AN913" s="112" t="s">
        <v>1096</v>
      </c>
      <c r="AO913" s="112" t="s">
        <v>1090</v>
      </c>
      <c r="AP913" s="112"/>
      <c r="AQ913" s="112" t="s">
        <v>1034</v>
      </c>
      <c r="AR913" s="112" t="s">
        <v>1021</v>
      </c>
      <c r="AS913" s="112">
        <v>1166</v>
      </c>
    </row>
    <row r="914" spans="40:45" x14ac:dyDescent="0.25">
      <c r="AN914" s="112" t="s">
        <v>1096</v>
      </c>
      <c r="AO914" s="112" t="s">
        <v>1090</v>
      </c>
      <c r="AP914" s="112"/>
      <c r="AQ914" s="112" t="s">
        <v>1035</v>
      </c>
      <c r="AR914" s="112" t="s">
        <v>1021</v>
      </c>
      <c r="AS914" s="112">
        <v>2350</v>
      </c>
    </row>
    <row r="915" spans="40:45" x14ac:dyDescent="0.25">
      <c r="AN915" s="112" t="s">
        <v>1096</v>
      </c>
      <c r="AO915" s="112" t="s">
        <v>1090</v>
      </c>
      <c r="AP915" s="112"/>
      <c r="AQ915" s="112" t="s">
        <v>1036</v>
      </c>
      <c r="AR915" s="112" t="s">
        <v>1021</v>
      </c>
      <c r="AS915" s="112">
        <v>1162</v>
      </c>
    </row>
    <row r="916" spans="40:45" x14ac:dyDescent="0.25">
      <c r="AN916" s="112" t="s">
        <v>1096</v>
      </c>
      <c r="AO916" s="112" t="s">
        <v>1090</v>
      </c>
      <c r="AP916" s="112"/>
      <c r="AQ916" s="112" t="s">
        <v>1037</v>
      </c>
      <c r="AR916" s="112" t="s">
        <v>1021</v>
      </c>
      <c r="AS916" s="112">
        <v>1518</v>
      </c>
    </row>
    <row r="917" spans="40:45" x14ac:dyDescent="0.25">
      <c r="AN917" s="112" t="s">
        <v>1096</v>
      </c>
      <c r="AO917" s="112" t="s">
        <v>1090</v>
      </c>
      <c r="AP917" s="112"/>
      <c r="AQ917" s="112" t="s">
        <v>1038</v>
      </c>
      <c r="AR917" s="112" t="s">
        <v>1021</v>
      </c>
      <c r="AS917" s="112">
        <v>2124</v>
      </c>
    </row>
    <row r="918" spans="40:45" x14ac:dyDescent="0.25">
      <c r="AN918" s="112" t="s">
        <v>1096</v>
      </c>
      <c r="AO918" s="112" t="s">
        <v>1090</v>
      </c>
      <c r="AP918" s="112"/>
      <c r="AQ918" s="112" t="s">
        <v>1039</v>
      </c>
      <c r="AR918" s="112" t="s">
        <v>1021</v>
      </c>
      <c r="AS918" s="112">
        <v>2231</v>
      </c>
    </row>
    <row r="919" spans="40:45" x14ac:dyDescent="0.25">
      <c r="AN919" s="112" t="s">
        <v>1096</v>
      </c>
      <c r="AO919" s="112" t="s">
        <v>1090</v>
      </c>
      <c r="AP919" s="112"/>
      <c r="AQ919" s="112" t="s">
        <v>3</v>
      </c>
      <c r="AR919" s="112" t="s">
        <v>1021</v>
      </c>
      <c r="AS919" s="112">
        <v>17059</v>
      </c>
    </row>
    <row r="920" spans="40:45" x14ac:dyDescent="0.25">
      <c r="AN920" s="112" t="s">
        <v>1097</v>
      </c>
      <c r="AO920" s="112" t="s">
        <v>1089</v>
      </c>
      <c r="AP920" s="112"/>
      <c r="AQ920" s="112" t="s">
        <v>1031</v>
      </c>
      <c r="AR920" s="112" t="s">
        <v>1021</v>
      </c>
      <c r="AS920" s="112">
        <v>2804</v>
      </c>
    </row>
    <row r="921" spans="40:45" x14ac:dyDescent="0.25">
      <c r="AN921" s="112" t="s">
        <v>1097</v>
      </c>
      <c r="AO921" s="112" t="s">
        <v>1089</v>
      </c>
      <c r="AP921" s="112"/>
      <c r="AQ921" s="112" t="s">
        <v>1032</v>
      </c>
      <c r="AR921" s="112" t="s">
        <v>1021</v>
      </c>
      <c r="AS921" s="112">
        <v>917</v>
      </c>
    </row>
    <row r="922" spans="40:45" x14ac:dyDescent="0.25">
      <c r="AN922" s="112" t="s">
        <v>1097</v>
      </c>
      <c r="AO922" s="112" t="s">
        <v>1089</v>
      </c>
      <c r="AP922" s="112"/>
      <c r="AQ922" s="112" t="s">
        <v>1033</v>
      </c>
      <c r="AR922" s="112" t="s">
        <v>1021</v>
      </c>
      <c r="AS922" s="112">
        <v>644</v>
      </c>
    </row>
    <row r="923" spans="40:45" x14ac:dyDescent="0.25">
      <c r="AN923" s="112" t="s">
        <v>1097</v>
      </c>
      <c r="AO923" s="112" t="s">
        <v>1089</v>
      </c>
      <c r="AP923" s="112"/>
      <c r="AQ923" s="112" t="s">
        <v>1034</v>
      </c>
      <c r="AR923" s="112" t="s">
        <v>1021</v>
      </c>
      <c r="AS923" s="112">
        <v>957</v>
      </c>
    </row>
    <row r="924" spans="40:45" x14ac:dyDescent="0.25">
      <c r="AN924" s="112" t="s">
        <v>1097</v>
      </c>
      <c r="AO924" s="112" t="s">
        <v>1089</v>
      </c>
      <c r="AP924" s="112"/>
      <c r="AQ924" s="112" t="s">
        <v>1035</v>
      </c>
      <c r="AR924" s="112" t="s">
        <v>1021</v>
      </c>
      <c r="AS924" s="112">
        <v>1429</v>
      </c>
    </row>
    <row r="925" spans="40:45" x14ac:dyDescent="0.25">
      <c r="AN925" s="112" t="s">
        <v>1097</v>
      </c>
      <c r="AO925" s="112" t="s">
        <v>1089</v>
      </c>
      <c r="AP925" s="112"/>
      <c r="AQ925" s="112" t="s">
        <v>1036</v>
      </c>
      <c r="AR925" s="112" t="s">
        <v>1021</v>
      </c>
      <c r="AS925" s="112">
        <v>585</v>
      </c>
    </row>
    <row r="926" spans="40:45" x14ac:dyDescent="0.25">
      <c r="AN926" s="112" t="s">
        <v>1097</v>
      </c>
      <c r="AO926" s="112" t="s">
        <v>1089</v>
      </c>
      <c r="AP926" s="112"/>
      <c r="AQ926" s="112" t="s">
        <v>1037</v>
      </c>
      <c r="AR926" s="112" t="s">
        <v>1021</v>
      </c>
      <c r="AS926" s="112">
        <v>720</v>
      </c>
    </row>
    <row r="927" spans="40:45" x14ac:dyDescent="0.25">
      <c r="AN927" s="112" t="s">
        <v>1097</v>
      </c>
      <c r="AO927" s="112" t="s">
        <v>1089</v>
      </c>
      <c r="AP927" s="112"/>
      <c r="AQ927" s="112" t="s">
        <v>1038</v>
      </c>
      <c r="AR927" s="112" t="s">
        <v>1021</v>
      </c>
      <c r="AS927" s="112">
        <v>974</v>
      </c>
    </row>
    <row r="928" spans="40:45" x14ac:dyDescent="0.25">
      <c r="AN928" s="112" t="s">
        <v>1097</v>
      </c>
      <c r="AO928" s="112" t="s">
        <v>1089</v>
      </c>
      <c r="AP928" s="112"/>
      <c r="AQ928" s="112" t="s">
        <v>1039</v>
      </c>
      <c r="AR928" s="112" t="s">
        <v>1021</v>
      </c>
      <c r="AS928" s="112">
        <v>1381</v>
      </c>
    </row>
    <row r="929" spans="40:45" x14ac:dyDescent="0.25">
      <c r="AN929" s="112" t="s">
        <v>1097</v>
      </c>
      <c r="AO929" s="112" t="s">
        <v>1089</v>
      </c>
      <c r="AP929" s="112"/>
      <c r="AQ929" s="112" t="s">
        <v>3</v>
      </c>
      <c r="AR929" s="112" t="s">
        <v>1021</v>
      </c>
      <c r="AS929" s="112">
        <v>10411</v>
      </c>
    </row>
    <row r="930" spans="40:45" x14ac:dyDescent="0.25">
      <c r="AN930" s="112" t="s">
        <v>1097</v>
      </c>
      <c r="AO930" s="112" t="s">
        <v>1090</v>
      </c>
      <c r="AP930" s="112"/>
      <c r="AQ930" s="112" t="s">
        <v>1031</v>
      </c>
      <c r="AR930" s="112" t="s">
        <v>1021</v>
      </c>
      <c r="AS930" s="112">
        <v>1301</v>
      </c>
    </row>
    <row r="931" spans="40:45" x14ac:dyDescent="0.25">
      <c r="AN931" s="112" t="s">
        <v>1097</v>
      </c>
      <c r="AO931" s="112" t="s">
        <v>1090</v>
      </c>
      <c r="AP931" s="112"/>
      <c r="AQ931" s="112" t="s">
        <v>1032</v>
      </c>
      <c r="AR931" s="112" t="s">
        <v>1021</v>
      </c>
      <c r="AS931" s="112">
        <v>370</v>
      </c>
    </row>
    <row r="932" spans="40:45" x14ac:dyDescent="0.25">
      <c r="AN932" s="112" t="s">
        <v>1097</v>
      </c>
      <c r="AO932" s="112" t="s">
        <v>1090</v>
      </c>
      <c r="AP932" s="112"/>
      <c r="AQ932" s="112" t="s">
        <v>1033</v>
      </c>
      <c r="AR932" s="112" t="s">
        <v>1021</v>
      </c>
      <c r="AS932" s="112">
        <v>154</v>
      </c>
    </row>
    <row r="933" spans="40:45" x14ac:dyDescent="0.25">
      <c r="AN933" s="112" t="s">
        <v>1097</v>
      </c>
      <c r="AO933" s="112" t="s">
        <v>1090</v>
      </c>
      <c r="AP933" s="112"/>
      <c r="AQ933" s="112" t="s">
        <v>1034</v>
      </c>
      <c r="AR933" s="112" t="s">
        <v>1021</v>
      </c>
      <c r="AS933" s="112">
        <v>348</v>
      </c>
    </row>
    <row r="934" spans="40:45" x14ac:dyDescent="0.25">
      <c r="AN934" s="112" t="s">
        <v>1097</v>
      </c>
      <c r="AO934" s="112" t="s">
        <v>1090</v>
      </c>
      <c r="AP934" s="112"/>
      <c r="AQ934" s="112" t="s">
        <v>1035</v>
      </c>
      <c r="AR934" s="112" t="s">
        <v>1021</v>
      </c>
      <c r="AS934" s="112">
        <v>852</v>
      </c>
    </row>
    <row r="935" spans="40:45" x14ac:dyDescent="0.25">
      <c r="AN935" s="112" t="s">
        <v>1097</v>
      </c>
      <c r="AO935" s="112" t="s">
        <v>1090</v>
      </c>
      <c r="AP935" s="112"/>
      <c r="AQ935" s="112" t="s">
        <v>1036</v>
      </c>
      <c r="AR935" s="112" t="s">
        <v>1021</v>
      </c>
      <c r="AS935" s="112">
        <v>275</v>
      </c>
    </row>
    <row r="936" spans="40:45" x14ac:dyDescent="0.25">
      <c r="AN936" s="112" t="s">
        <v>1097</v>
      </c>
      <c r="AO936" s="112" t="s">
        <v>1090</v>
      </c>
      <c r="AP936" s="112"/>
      <c r="AQ936" s="112" t="s">
        <v>1037</v>
      </c>
      <c r="AR936" s="112" t="s">
        <v>1021</v>
      </c>
      <c r="AS936" s="112">
        <v>333</v>
      </c>
    </row>
    <row r="937" spans="40:45" x14ac:dyDescent="0.25">
      <c r="AN937" s="112" t="s">
        <v>1097</v>
      </c>
      <c r="AO937" s="112" t="s">
        <v>1090</v>
      </c>
      <c r="AP937" s="112"/>
      <c r="AQ937" s="112" t="s">
        <v>1038</v>
      </c>
      <c r="AR937" s="112" t="s">
        <v>1021</v>
      </c>
      <c r="AS937" s="112">
        <v>461</v>
      </c>
    </row>
    <row r="938" spans="40:45" x14ac:dyDescent="0.25">
      <c r="AN938" s="112" t="s">
        <v>1097</v>
      </c>
      <c r="AO938" s="112" t="s">
        <v>1090</v>
      </c>
      <c r="AP938" s="112"/>
      <c r="AQ938" s="112" t="s">
        <v>1039</v>
      </c>
      <c r="AR938" s="112" t="s">
        <v>1021</v>
      </c>
      <c r="AS938" s="112">
        <v>645</v>
      </c>
    </row>
    <row r="939" spans="40:45" x14ac:dyDescent="0.25">
      <c r="AN939" s="112" t="s">
        <v>1097</v>
      </c>
      <c r="AO939" s="112" t="s">
        <v>1090</v>
      </c>
      <c r="AP939" s="112"/>
      <c r="AQ939" s="112" t="s">
        <v>3</v>
      </c>
      <c r="AR939" s="112" t="s">
        <v>1021</v>
      </c>
      <c r="AS939" s="112">
        <v>4739</v>
      </c>
    </row>
    <row r="940" spans="40:45" x14ac:dyDescent="0.25">
      <c r="AN940" s="112" t="s">
        <v>1093</v>
      </c>
      <c r="AO940" s="112" t="s">
        <v>1041</v>
      </c>
      <c r="AP940" s="112"/>
      <c r="AQ940" s="112" t="s">
        <v>1031</v>
      </c>
      <c r="AR940" s="112" t="s">
        <v>1088</v>
      </c>
      <c r="AS940" s="112">
        <v>76839</v>
      </c>
    </row>
    <row r="941" spans="40:45" x14ac:dyDescent="0.25">
      <c r="AN941" s="112" t="s">
        <v>1093</v>
      </c>
      <c r="AO941" s="112" t="s">
        <v>1041</v>
      </c>
      <c r="AP941" s="112"/>
      <c r="AQ941" s="112" t="s">
        <v>1032</v>
      </c>
      <c r="AR941" s="112" t="s">
        <v>1088</v>
      </c>
      <c r="AS941" s="112">
        <v>24914</v>
      </c>
    </row>
    <row r="942" spans="40:45" x14ac:dyDescent="0.25">
      <c r="AN942" s="112" t="s">
        <v>1093</v>
      </c>
      <c r="AO942" s="112" t="s">
        <v>1041</v>
      </c>
      <c r="AP942" s="112"/>
      <c r="AQ942" s="112" t="s">
        <v>1033</v>
      </c>
      <c r="AR942" s="112" t="s">
        <v>1088</v>
      </c>
      <c r="AS942" s="112">
        <v>43308</v>
      </c>
    </row>
    <row r="943" spans="40:45" x14ac:dyDescent="0.25">
      <c r="AN943" s="112" t="s">
        <v>1093</v>
      </c>
      <c r="AO943" s="112" t="s">
        <v>1041</v>
      </c>
      <c r="AP943" s="112"/>
      <c r="AQ943" s="112" t="s">
        <v>1034</v>
      </c>
      <c r="AR943" s="112" t="s">
        <v>1088</v>
      </c>
      <c r="AS943" s="112">
        <v>33755</v>
      </c>
    </row>
    <row r="944" spans="40:45" x14ac:dyDescent="0.25">
      <c r="AN944" s="112" t="s">
        <v>1093</v>
      </c>
      <c r="AO944" s="112" t="s">
        <v>1041</v>
      </c>
      <c r="AP944" s="112"/>
      <c r="AQ944" s="112" t="s">
        <v>1035</v>
      </c>
      <c r="AR944" s="112" t="s">
        <v>1088</v>
      </c>
      <c r="AS944" s="112">
        <v>30421</v>
      </c>
    </row>
    <row r="945" spans="40:45" x14ac:dyDescent="0.25">
      <c r="AN945" s="112" t="s">
        <v>1093</v>
      </c>
      <c r="AO945" s="112" t="s">
        <v>1041</v>
      </c>
      <c r="AP945" s="112"/>
      <c r="AQ945" s="112" t="s">
        <v>1036</v>
      </c>
      <c r="AR945" s="112" t="s">
        <v>1088</v>
      </c>
      <c r="AS945" s="112">
        <v>20371</v>
      </c>
    </row>
    <row r="946" spans="40:45" x14ac:dyDescent="0.25">
      <c r="AN946" s="112" t="s">
        <v>1093</v>
      </c>
      <c r="AO946" s="112" t="s">
        <v>1041</v>
      </c>
      <c r="AP946" s="112"/>
      <c r="AQ946" s="112" t="s">
        <v>1037</v>
      </c>
      <c r="AR946" s="112" t="s">
        <v>1088</v>
      </c>
      <c r="AS946" s="112">
        <v>11555</v>
      </c>
    </row>
    <row r="947" spans="40:45" x14ac:dyDescent="0.25">
      <c r="AN947" s="112" t="s">
        <v>1093</v>
      </c>
      <c r="AO947" s="112" t="s">
        <v>1041</v>
      </c>
      <c r="AP947" s="112"/>
      <c r="AQ947" s="112" t="s">
        <v>1038</v>
      </c>
      <c r="AR947" s="112" t="s">
        <v>1088</v>
      </c>
      <c r="AS947" s="112">
        <v>20563</v>
      </c>
    </row>
    <row r="948" spans="40:45" x14ac:dyDescent="0.25">
      <c r="AN948" s="112" t="s">
        <v>1093</v>
      </c>
      <c r="AO948" s="112" t="s">
        <v>1041</v>
      </c>
      <c r="AP948" s="112"/>
      <c r="AQ948" s="112" t="s">
        <v>1039</v>
      </c>
      <c r="AR948" s="112" t="s">
        <v>1088</v>
      </c>
      <c r="AS948" s="112">
        <v>34208</v>
      </c>
    </row>
    <row r="949" spans="40:45" x14ac:dyDescent="0.25">
      <c r="AN949" s="112" t="s">
        <v>1093</v>
      </c>
      <c r="AO949" s="112" t="s">
        <v>1041</v>
      </c>
      <c r="AP949" s="112"/>
      <c r="AQ949" s="112" t="s">
        <v>3</v>
      </c>
      <c r="AR949" s="112" t="s">
        <v>1088</v>
      </c>
      <c r="AS949" s="112">
        <v>295935</v>
      </c>
    </row>
    <row r="950" spans="40:45" x14ac:dyDescent="0.25">
      <c r="AN950" s="112" t="s">
        <v>1093</v>
      </c>
      <c r="AO950" s="112" t="s">
        <v>1089</v>
      </c>
      <c r="AP950" s="112"/>
      <c r="AQ950" s="112" t="s">
        <v>1031</v>
      </c>
      <c r="AR950" s="112" t="s">
        <v>1021</v>
      </c>
      <c r="AS950" s="112">
        <v>38639</v>
      </c>
    </row>
    <row r="951" spans="40:45" x14ac:dyDescent="0.25">
      <c r="AN951" s="112" t="s">
        <v>1093</v>
      </c>
      <c r="AO951" s="112" t="s">
        <v>1089</v>
      </c>
      <c r="AP951" s="112"/>
      <c r="AQ951" s="112" t="s">
        <v>1032</v>
      </c>
      <c r="AR951" s="112" t="s">
        <v>1021</v>
      </c>
      <c r="AS951" s="112">
        <v>9105</v>
      </c>
    </row>
    <row r="952" spans="40:45" x14ac:dyDescent="0.25">
      <c r="AN952" s="112" t="s">
        <v>1093</v>
      </c>
      <c r="AO952" s="112" t="s">
        <v>1089</v>
      </c>
      <c r="AP952" s="112"/>
      <c r="AQ952" s="112" t="s">
        <v>1033</v>
      </c>
      <c r="AR952" s="112" t="s">
        <v>1021</v>
      </c>
      <c r="AS952" s="112">
        <v>22122</v>
      </c>
    </row>
    <row r="953" spans="40:45" x14ac:dyDescent="0.25">
      <c r="AN953" s="112" t="s">
        <v>1093</v>
      </c>
      <c r="AO953" s="112" t="s">
        <v>1089</v>
      </c>
      <c r="AP953" s="112"/>
      <c r="AQ953" s="112" t="s">
        <v>1034</v>
      </c>
      <c r="AR953" s="112" t="s">
        <v>1021</v>
      </c>
      <c r="AS953" s="112">
        <v>18751</v>
      </c>
    </row>
    <row r="954" spans="40:45" x14ac:dyDescent="0.25">
      <c r="AN954" s="112" t="s">
        <v>1093</v>
      </c>
      <c r="AO954" s="112" t="s">
        <v>1089</v>
      </c>
      <c r="AP954" s="112"/>
      <c r="AQ954" s="112" t="s">
        <v>1035</v>
      </c>
      <c r="AR954" s="112" t="s">
        <v>1021</v>
      </c>
      <c r="AS954" s="112">
        <v>16146</v>
      </c>
    </row>
    <row r="955" spans="40:45" x14ac:dyDescent="0.25">
      <c r="AN955" s="112" t="s">
        <v>1093</v>
      </c>
      <c r="AO955" s="112" t="s">
        <v>1089</v>
      </c>
      <c r="AP955" s="112"/>
      <c r="AQ955" s="112" t="s">
        <v>1036</v>
      </c>
      <c r="AR955" s="112" t="s">
        <v>1021</v>
      </c>
      <c r="AS955" s="112">
        <v>8961</v>
      </c>
    </row>
    <row r="956" spans="40:45" x14ac:dyDescent="0.25">
      <c r="AN956" s="112" t="s">
        <v>1093</v>
      </c>
      <c r="AO956" s="112" t="s">
        <v>1089</v>
      </c>
      <c r="AP956" s="112"/>
      <c r="AQ956" s="112" t="s">
        <v>1037</v>
      </c>
      <c r="AR956" s="112" t="s">
        <v>1021</v>
      </c>
      <c r="AS956" s="112">
        <v>7421</v>
      </c>
    </row>
    <row r="957" spans="40:45" x14ac:dyDescent="0.25">
      <c r="AN957" s="112" t="s">
        <v>1093</v>
      </c>
      <c r="AO957" s="112" t="s">
        <v>1089</v>
      </c>
      <c r="AP957" s="112"/>
      <c r="AQ957" s="112" t="s">
        <v>1038</v>
      </c>
      <c r="AR957" s="112" t="s">
        <v>1021</v>
      </c>
      <c r="AS957" s="112">
        <v>11947</v>
      </c>
    </row>
    <row r="958" spans="40:45" x14ac:dyDescent="0.25">
      <c r="AN958" s="112" t="s">
        <v>1093</v>
      </c>
      <c r="AO958" s="112" t="s">
        <v>1089</v>
      </c>
      <c r="AP958" s="112"/>
      <c r="AQ958" s="112" t="s">
        <v>1039</v>
      </c>
      <c r="AR958" s="112" t="s">
        <v>1021</v>
      </c>
      <c r="AS958" s="112">
        <v>19966</v>
      </c>
    </row>
    <row r="959" spans="40:45" x14ac:dyDescent="0.25">
      <c r="AN959" s="112" t="s">
        <v>1093</v>
      </c>
      <c r="AO959" s="112" t="s">
        <v>1089</v>
      </c>
      <c r="AP959" s="112"/>
      <c r="AQ959" s="112" t="s">
        <v>3</v>
      </c>
      <c r="AR959" s="112" t="s">
        <v>1021</v>
      </c>
      <c r="AS959" s="112">
        <v>153058</v>
      </c>
    </row>
    <row r="960" spans="40:45" x14ac:dyDescent="0.25">
      <c r="AN960" s="112" t="s">
        <v>1093</v>
      </c>
      <c r="AO960" s="112" t="s">
        <v>1090</v>
      </c>
      <c r="AP960" s="112"/>
      <c r="AQ960" s="112" t="s">
        <v>1031</v>
      </c>
      <c r="AR960" s="112" t="s">
        <v>1021</v>
      </c>
      <c r="AS960" s="112">
        <v>38200</v>
      </c>
    </row>
    <row r="961" spans="40:45" x14ac:dyDescent="0.25">
      <c r="AN961" s="112" t="s">
        <v>1093</v>
      </c>
      <c r="AO961" s="112" t="s">
        <v>1090</v>
      </c>
      <c r="AP961" s="112"/>
      <c r="AQ961" s="112" t="s">
        <v>1032</v>
      </c>
      <c r="AR961" s="112" t="s">
        <v>1021</v>
      </c>
      <c r="AS961" s="112">
        <v>15809</v>
      </c>
    </row>
    <row r="962" spans="40:45" x14ac:dyDescent="0.25">
      <c r="AN962" s="112" t="s">
        <v>1093</v>
      </c>
      <c r="AO962" s="112" t="s">
        <v>1090</v>
      </c>
      <c r="AP962" s="112"/>
      <c r="AQ962" s="112" t="s">
        <v>1033</v>
      </c>
      <c r="AR962" s="112" t="s">
        <v>1021</v>
      </c>
      <c r="AS962" s="112">
        <v>21187</v>
      </c>
    </row>
    <row r="963" spans="40:45" x14ac:dyDescent="0.25">
      <c r="AN963" s="112" t="s">
        <v>1093</v>
      </c>
      <c r="AO963" s="112" t="s">
        <v>1090</v>
      </c>
      <c r="AP963" s="112"/>
      <c r="AQ963" s="112" t="s">
        <v>1034</v>
      </c>
      <c r="AR963" s="112" t="s">
        <v>1021</v>
      </c>
      <c r="AS963" s="112">
        <v>15004</v>
      </c>
    </row>
    <row r="964" spans="40:45" x14ac:dyDescent="0.25">
      <c r="AN964" s="112" t="s">
        <v>1093</v>
      </c>
      <c r="AO964" s="112" t="s">
        <v>1090</v>
      </c>
      <c r="AP964" s="112"/>
      <c r="AQ964" s="112" t="s">
        <v>1035</v>
      </c>
      <c r="AR964" s="112" t="s">
        <v>1021</v>
      </c>
      <c r="AS964" s="112">
        <v>14275</v>
      </c>
    </row>
    <row r="965" spans="40:45" x14ac:dyDescent="0.25">
      <c r="AN965" s="112" t="s">
        <v>1093</v>
      </c>
      <c r="AO965" s="112" t="s">
        <v>1090</v>
      </c>
      <c r="AP965" s="112"/>
      <c r="AQ965" s="112" t="s">
        <v>1036</v>
      </c>
      <c r="AR965" s="112" t="s">
        <v>1021</v>
      </c>
      <c r="AS965" s="112">
        <v>11411</v>
      </c>
    </row>
    <row r="966" spans="40:45" x14ac:dyDescent="0.25">
      <c r="AN966" s="112" t="s">
        <v>1093</v>
      </c>
      <c r="AO966" s="112" t="s">
        <v>1090</v>
      </c>
      <c r="AP966" s="112"/>
      <c r="AQ966" s="112" t="s">
        <v>1037</v>
      </c>
      <c r="AR966" s="112" t="s">
        <v>1021</v>
      </c>
      <c r="AS966" s="112">
        <v>4134</v>
      </c>
    </row>
    <row r="967" spans="40:45" x14ac:dyDescent="0.25">
      <c r="AN967" s="112" t="s">
        <v>1093</v>
      </c>
      <c r="AO967" s="112" t="s">
        <v>1090</v>
      </c>
      <c r="AP967" s="112"/>
      <c r="AQ967" s="112" t="s">
        <v>1038</v>
      </c>
      <c r="AR967" s="112" t="s">
        <v>1021</v>
      </c>
      <c r="AS967" s="112">
        <v>8616</v>
      </c>
    </row>
    <row r="968" spans="40:45" x14ac:dyDescent="0.25">
      <c r="AN968" s="112" t="s">
        <v>1093</v>
      </c>
      <c r="AO968" s="112" t="s">
        <v>1090</v>
      </c>
      <c r="AP968" s="112"/>
      <c r="AQ968" s="112" t="s">
        <v>1039</v>
      </c>
      <c r="AR968" s="112" t="s">
        <v>1021</v>
      </c>
      <c r="AS968" s="112">
        <v>14241</v>
      </c>
    </row>
    <row r="969" spans="40:45" x14ac:dyDescent="0.25">
      <c r="AN969" s="112" t="s">
        <v>1093</v>
      </c>
      <c r="AO969" s="112" t="s">
        <v>1090</v>
      </c>
      <c r="AP969" s="112"/>
      <c r="AQ969" s="112" t="s">
        <v>3</v>
      </c>
      <c r="AR969" s="112" t="s">
        <v>1021</v>
      </c>
      <c r="AS969" s="112">
        <v>142877</v>
      </c>
    </row>
    <row r="970" spans="40:45" x14ac:dyDescent="0.25">
      <c r="AN970" s="112" t="s">
        <v>1041</v>
      </c>
      <c r="AO970" s="112"/>
      <c r="AP970" s="112"/>
      <c r="AQ970" s="112" t="s">
        <v>1031</v>
      </c>
      <c r="AR970" s="112" t="s">
        <v>1098</v>
      </c>
      <c r="AS970" s="112">
        <v>4098779</v>
      </c>
    </row>
    <row r="971" spans="40:45" x14ac:dyDescent="0.25">
      <c r="AN971" s="112" t="s">
        <v>1041</v>
      </c>
      <c r="AO971" s="112"/>
      <c r="AP971" s="112"/>
      <c r="AQ971" s="112" t="s">
        <v>1032</v>
      </c>
      <c r="AR971" s="112" t="s">
        <v>1098</v>
      </c>
      <c r="AS971" s="112">
        <v>5713528</v>
      </c>
    </row>
    <row r="972" spans="40:45" x14ac:dyDescent="0.25">
      <c r="AN972" s="112" t="s">
        <v>1041</v>
      </c>
      <c r="AO972" s="112"/>
      <c r="AP972" s="112"/>
      <c r="AQ972" s="112" t="s">
        <v>1033</v>
      </c>
      <c r="AR972" s="112" t="s">
        <v>1098</v>
      </c>
      <c r="AS972" s="112">
        <v>17229260</v>
      </c>
    </row>
    <row r="973" spans="40:45" x14ac:dyDescent="0.25">
      <c r="AN973" s="112" t="s">
        <v>1041</v>
      </c>
      <c r="AO973" s="112"/>
      <c r="AP973" s="112"/>
      <c r="AQ973" s="112" t="s">
        <v>1034</v>
      </c>
      <c r="AR973" s="112" t="s">
        <v>1098</v>
      </c>
      <c r="AS973" s="112">
        <v>7636020</v>
      </c>
    </row>
    <row r="974" spans="40:45" x14ac:dyDescent="0.25">
      <c r="AN974" s="112" t="s">
        <v>1041</v>
      </c>
      <c r="AO974" s="112"/>
      <c r="AP974" s="112"/>
      <c r="AQ974" s="112" t="s">
        <v>1035</v>
      </c>
      <c r="AR974" s="112" t="s">
        <v>1098</v>
      </c>
      <c r="AS974" s="112">
        <v>1843926</v>
      </c>
    </row>
    <row r="975" spans="40:45" x14ac:dyDescent="0.25">
      <c r="AN975" s="112" t="s">
        <v>1041</v>
      </c>
      <c r="AO975" s="112"/>
      <c r="AP975" s="112"/>
      <c r="AQ975" s="112" t="s">
        <v>1036</v>
      </c>
      <c r="AR975" s="112" t="s">
        <v>1098</v>
      </c>
      <c r="AS975" s="112">
        <v>5323682</v>
      </c>
    </row>
    <row r="976" spans="40:45" x14ac:dyDescent="0.25">
      <c r="AN976" s="112" t="s">
        <v>1041</v>
      </c>
      <c r="AO976" s="112"/>
      <c r="AP976" s="112"/>
      <c r="AQ976" s="112" t="s">
        <v>1037</v>
      </c>
      <c r="AR976" s="112" t="s">
        <v>1098</v>
      </c>
      <c r="AS976" s="112">
        <v>385318</v>
      </c>
    </row>
    <row r="977" spans="40:45" x14ac:dyDescent="0.25">
      <c r="AN977" s="112" t="s">
        <v>1041</v>
      </c>
      <c r="AO977" s="112"/>
      <c r="AP977" s="112"/>
      <c r="AQ977" s="112" t="s">
        <v>1038</v>
      </c>
      <c r="AR977" s="112" t="s">
        <v>1098</v>
      </c>
      <c r="AS977" s="112">
        <v>2467007</v>
      </c>
    </row>
    <row r="978" spans="40:45" x14ac:dyDescent="0.25">
      <c r="AN978" s="112" t="s">
        <v>1041</v>
      </c>
      <c r="AO978" s="112"/>
      <c r="AP978" s="112"/>
      <c r="AQ978" s="112" t="s">
        <v>1039</v>
      </c>
      <c r="AR978" s="112" t="s">
        <v>1098</v>
      </c>
      <c r="AS978" s="112">
        <v>1722938</v>
      </c>
    </row>
    <row r="979" spans="40:45" x14ac:dyDescent="0.25">
      <c r="AN979" s="112" t="s">
        <v>1041</v>
      </c>
      <c r="AO979" s="112"/>
      <c r="AP979" s="112"/>
      <c r="AQ979" s="112" t="s">
        <v>3</v>
      </c>
      <c r="AR979" s="112" t="s">
        <v>1098</v>
      </c>
      <c r="AS979" s="112">
        <v>46420459</v>
      </c>
    </row>
    <row r="980" spans="40:45" x14ac:dyDescent="0.25">
      <c r="AN980" s="112" t="s">
        <v>1099</v>
      </c>
      <c r="AO980" s="112"/>
      <c r="AP980" s="112"/>
      <c r="AQ980" s="112" t="s">
        <v>1031</v>
      </c>
      <c r="AR980" s="112" t="s">
        <v>1098</v>
      </c>
      <c r="AS980" s="112">
        <v>1003642</v>
      </c>
    </row>
    <row r="981" spans="40:45" x14ac:dyDescent="0.25">
      <c r="AN981" s="112" t="s">
        <v>1099</v>
      </c>
      <c r="AO981" s="112"/>
      <c r="AP981" s="112"/>
      <c r="AQ981" s="112" t="s">
        <v>1032</v>
      </c>
      <c r="AR981" s="112" t="s">
        <v>1098</v>
      </c>
      <c r="AS981" s="112">
        <v>357810</v>
      </c>
    </row>
    <row r="982" spans="40:45" x14ac:dyDescent="0.25">
      <c r="AN982" s="112" t="s">
        <v>1099</v>
      </c>
      <c r="AO982" s="112"/>
      <c r="AP982" s="112"/>
      <c r="AQ982" s="112" t="s">
        <v>1033</v>
      </c>
      <c r="AR982" s="112" t="s">
        <v>1098</v>
      </c>
      <c r="AS982" s="112">
        <v>671401</v>
      </c>
    </row>
    <row r="983" spans="40:45" x14ac:dyDescent="0.25">
      <c r="AN983" s="112" t="s">
        <v>1099</v>
      </c>
      <c r="AO983" s="112"/>
      <c r="AP983" s="112"/>
      <c r="AQ983" s="112" t="s">
        <v>1034</v>
      </c>
      <c r="AR983" s="112" t="s">
        <v>1098</v>
      </c>
      <c r="AS983" s="112">
        <v>2454123</v>
      </c>
    </row>
    <row r="984" spans="40:45" x14ac:dyDescent="0.25">
      <c r="AN984" s="112" t="s">
        <v>1099</v>
      </c>
      <c r="AO984" s="112"/>
      <c r="AP984" s="112"/>
      <c r="AQ984" s="112" t="s">
        <v>1035</v>
      </c>
      <c r="AR984" s="112" t="s">
        <v>1098</v>
      </c>
      <c r="AS984" s="112">
        <v>524053</v>
      </c>
    </row>
    <row r="985" spans="40:45" x14ac:dyDescent="0.25">
      <c r="AN985" s="112" t="s">
        <v>1099</v>
      </c>
      <c r="AO985" s="112"/>
      <c r="AP985" s="112"/>
      <c r="AQ985" s="112" t="s">
        <v>1036</v>
      </c>
      <c r="AR985" s="112" t="s">
        <v>1098</v>
      </c>
      <c r="AS985" s="112">
        <v>1118509</v>
      </c>
    </row>
    <row r="986" spans="40:45" x14ac:dyDescent="0.25">
      <c r="AN986" s="112" t="s">
        <v>1099</v>
      </c>
      <c r="AO986" s="112"/>
      <c r="AP986" s="112"/>
      <c r="AQ986" s="112" t="s">
        <v>1037</v>
      </c>
      <c r="AR986" s="112" t="s">
        <v>1098</v>
      </c>
      <c r="AS986" s="112">
        <v>180349</v>
      </c>
    </row>
    <row r="987" spans="40:45" x14ac:dyDescent="0.25">
      <c r="AN987" s="112" t="s">
        <v>1099</v>
      </c>
      <c r="AO987" s="112"/>
      <c r="AP987" s="112"/>
      <c r="AQ987" s="112" t="s">
        <v>1038</v>
      </c>
      <c r="AR987" s="112" t="s">
        <v>1098</v>
      </c>
      <c r="AS987" s="112">
        <v>943163</v>
      </c>
    </row>
    <row r="988" spans="40:45" x14ac:dyDescent="0.25">
      <c r="AN988" s="112" t="s">
        <v>1099</v>
      </c>
      <c r="AO988" s="112"/>
      <c r="AP988" s="112"/>
      <c r="AQ988" s="112" t="s">
        <v>1039</v>
      </c>
      <c r="AR988" s="112" t="s">
        <v>1098</v>
      </c>
      <c r="AS988" s="112">
        <v>361341</v>
      </c>
    </row>
    <row r="989" spans="40:45" x14ac:dyDescent="0.25">
      <c r="AN989" s="112" t="s">
        <v>1099</v>
      </c>
      <c r="AO989" s="112"/>
      <c r="AP989" s="112"/>
      <c r="AQ989" s="112" t="s">
        <v>3</v>
      </c>
      <c r="AR989" s="112" t="s">
        <v>1098</v>
      </c>
      <c r="AS989" s="112">
        <v>7614393</v>
      </c>
    </row>
    <row r="990" spans="40:45" x14ac:dyDescent="0.25">
      <c r="AN990" s="112" t="s">
        <v>1100</v>
      </c>
      <c r="AO990" s="112"/>
      <c r="AP990" s="112"/>
      <c r="AQ990" s="112" t="s">
        <v>1031</v>
      </c>
      <c r="AR990" s="112" t="s">
        <v>1098</v>
      </c>
      <c r="AS990" s="112">
        <v>2738371</v>
      </c>
    </row>
    <row r="991" spans="40:45" x14ac:dyDescent="0.25">
      <c r="AN991" s="112" t="s">
        <v>1100</v>
      </c>
      <c r="AO991" s="112"/>
      <c r="AP991" s="112"/>
      <c r="AQ991" s="112" t="s">
        <v>1032</v>
      </c>
      <c r="AR991" s="112" t="s">
        <v>1098</v>
      </c>
      <c r="AS991" s="112">
        <v>5266438</v>
      </c>
    </row>
    <row r="992" spans="40:45" x14ac:dyDescent="0.25">
      <c r="AN992" s="112" t="s">
        <v>1100</v>
      </c>
      <c r="AO992" s="112"/>
      <c r="AP992" s="112"/>
      <c r="AQ992" s="112" t="s">
        <v>1033</v>
      </c>
      <c r="AR992" s="112" t="s">
        <v>1098</v>
      </c>
      <c r="AS992" s="112">
        <v>16358216</v>
      </c>
    </row>
    <row r="993" spans="40:45" x14ac:dyDescent="0.25">
      <c r="AN993" s="112" t="s">
        <v>1100</v>
      </c>
      <c r="AO993" s="112"/>
      <c r="AP993" s="112"/>
      <c r="AQ993" s="112" t="s">
        <v>1034</v>
      </c>
      <c r="AR993" s="112" t="s">
        <v>1098</v>
      </c>
      <c r="AS993" s="112">
        <v>5161834</v>
      </c>
    </row>
    <row r="994" spans="40:45" x14ac:dyDescent="0.25">
      <c r="AN994" s="112" t="s">
        <v>1100</v>
      </c>
      <c r="AO994" s="112"/>
      <c r="AP994" s="112"/>
      <c r="AQ994" s="112" t="s">
        <v>1035</v>
      </c>
      <c r="AR994" s="112" t="s">
        <v>1098</v>
      </c>
      <c r="AS994" s="112">
        <v>917312</v>
      </c>
    </row>
    <row r="995" spans="40:45" x14ac:dyDescent="0.25">
      <c r="AN995" s="112" t="s">
        <v>1100</v>
      </c>
      <c r="AO995" s="112"/>
      <c r="AP995" s="112"/>
      <c r="AQ995" s="112" t="s">
        <v>1036</v>
      </c>
      <c r="AR995" s="112" t="s">
        <v>1098</v>
      </c>
      <c r="AS995" s="112">
        <v>3474878</v>
      </c>
    </row>
    <row r="996" spans="40:45" x14ac:dyDescent="0.25">
      <c r="AN996" s="112" t="s">
        <v>1100</v>
      </c>
      <c r="AO996" s="112"/>
      <c r="AP996" s="112"/>
      <c r="AQ996" s="112" t="s">
        <v>1037</v>
      </c>
      <c r="AR996" s="112" t="s">
        <v>1098</v>
      </c>
      <c r="AS996" s="112">
        <v>197879</v>
      </c>
    </row>
    <row r="997" spans="40:45" x14ac:dyDescent="0.25">
      <c r="AN997" s="112" t="s">
        <v>1100</v>
      </c>
      <c r="AO997" s="112"/>
      <c r="AP997" s="112"/>
      <c r="AQ997" s="112" t="s">
        <v>1038</v>
      </c>
      <c r="AR997" s="112" t="s">
        <v>1098</v>
      </c>
      <c r="AS997" s="112">
        <v>1177535</v>
      </c>
    </row>
    <row r="998" spans="40:45" x14ac:dyDescent="0.25">
      <c r="AN998" s="112" t="s">
        <v>1100</v>
      </c>
      <c r="AO998" s="112"/>
      <c r="AP998" s="112"/>
      <c r="AQ998" s="112" t="s">
        <v>1039</v>
      </c>
      <c r="AR998" s="112" t="s">
        <v>1098</v>
      </c>
      <c r="AS998" s="112">
        <v>1244478</v>
      </c>
    </row>
    <row r="999" spans="40:45" x14ac:dyDescent="0.25">
      <c r="AN999" s="112" t="s">
        <v>1100</v>
      </c>
      <c r="AO999" s="112"/>
      <c r="AP999" s="112"/>
      <c r="AQ999" s="112" t="s">
        <v>3</v>
      </c>
      <c r="AR999" s="112" t="s">
        <v>1098</v>
      </c>
      <c r="AS999" s="112">
        <v>36536941</v>
      </c>
    </row>
    <row r="1000" spans="40:45" x14ac:dyDescent="0.25">
      <c r="AN1000" s="112" t="s">
        <v>1101</v>
      </c>
      <c r="AO1000" s="112"/>
      <c r="AP1000" s="112"/>
      <c r="AQ1000" s="112" t="s">
        <v>1031</v>
      </c>
      <c r="AR1000" s="112" t="s">
        <v>1098</v>
      </c>
      <c r="AS1000" s="112">
        <v>230436</v>
      </c>
    </row>
    <row r="1001" spans="40:45" x14ac:dyDescent="0.25">
      <c r="AN1001" s="112" t="s">
        <v>1101</v>
      </c>
      <c r="AO1001" s="112"/>
      <c r="AP1001" s="112"/>
      <c r="AQ1001" s="112" t="s">
        <v>1032</v>
      </c>
      <c r="AR1001" s="112" t="s">
        <v>1098</v>
      </c>
      <c r="AS1001" s="112">
        <v>53049</v>
      </c>
    </row>
    <row r="1002" spans="40:45" x14ac:dyDescent="0.25">
      <c r="AN1002" s="112" t="s">
        <v>1101</v>
      </c>
      <c r="AO1002" s="112"/>
      <c r="AP1002" s="112"/>
      <c r="AQ1002" s="112" t="s">
        <v>1033</v>
      </c>
      <c r="AR1002" s="112" t="s">
        <v>1098</v>
      </c>
      <c r="AS1002" s="112">
        <v>192824</v>
      </c>
    </row>
    <row r="1003" spans="40:45" x14ac:dyDescent="0.25">
      <c r="AN1003" s="112" t="s">
        <v>1101</v>
      </c>
      <c r="AO1003" s="112"/>
      <c r="AP1003" s="112"/>
      <c r="AQ1003" s="112" t="s">
        <v>1034</v>
      </c>
      <c r="AR1003" s="112" t="s">
        <v>1098</v>
      </c>
      <c r="AS1003" s="112">
        <v>8810</v>
      </c>
    </row>
    <row r="1004" spans="40:45" x14ac:dyDescent="0.25">
      <c r="AN1004" s="112" t="s">
        <v>1101</v>
      </c>
      <c r="AO1004" s="112"/>
      <c r="AP1004" s="112"/>
      <c r="AQ1004" s="112" t="s">
        <v>1035</v>
      </c>
      <c r="AR1004" s="112" t="s">
        <v>1098</v>
      </c>
      <c r="AS1004" s="112">
        <v>118511</v>
      </c>
    </row>
    <row r="1005" spans="40:45" x14ac:dyDescent="0.25">
      <c r="AN1005" s="112" t="s">
        <v>1101</v>
      </c>
      <c r="AO1005" s="112"/>
      <c r="AP1005" s="112"/>
      <c r="AQ1005" s="112" t="s">
        <v>1036</v>
      </c>
      <c r="AR1005" s="112" t="s">
        <v>1098</v>
      </c>
      <c r="AS1005" s="112">
        <v>68100</v>
      </c>
    </row>
    <row r="1006" spans="40:45" x14ac:dyDescent="0.25">
      <c r="AN1006" s="112" t="s">
        <v>1101</v>
      </c>
      <c r="AO1006" s="112"/>
      <c r="AP1006" s="112"/>
      <c r="AQ1006" s="112" t="s">
        <v>1037</v>
      </c>
      <c r="AR1006" s="112" t="s">
        <v>1098</v>
      </c>
      <c r="AS1006" s="112">
        <v>1012</v>
      </c>
    </row>
    <row r="1007" spans="40:45" x14ac:dyDescent="0.25">
      <c r="AN1007" s="112" t="s">
        <v>1101</v>
      </c>
      <c r="AO1007" s="112"/>
      <c r="AP1007" s="112"/>
      <c r="AQ1007" s="112" t="s">
        <v>1038</v>
      </c>
      <c r="AR1007" s="112" t="s">
        <v>1098</v>
      </c>
      <c r="AS1007" s="112">
        <v>80603</v>
      </c>
    </row>
    <row r="1008" spans="40:45" x14ac:dyDescent="0.25">
      <c r="AN1008" s="112" t="s">
        <v>1101</v>
      </c>
      <c r="AO1008" s="112"/>
      <c r="AP1008" s="112"/>
      <c r="AQ1008" s="112" t="s">
        <v>1039</v>
      </c>
      <c r="AR1008" s="112" t="s">
        <v>1098</v>
      </c>
      <c r="AS1008" s="112">
        <v>105214</v>
      </c>
    </row>
    <row r="1009" spans="40:45" x14ac:dyDescent="0.25">
      <c r="AN1009" s="112" t="s">
        <v>1101</v>
      </c>
      <c r="AO1009" s="112"/>
      <c r="AP1009" s="112"/>
      <c r="AQ1009" s="112" t="s">
        <v>3</v>
      </c>
      <c r="AR1009" s="112" t="s">
        <v>1098</v>
      </c>
      <c r="AS1009" s="112">
        <v>858559</v>
      </c>
    </row>
    <row r="1010" spans="40:45" x14ac:dyDescent="0.25">
      <c r="AN1010" s="112" t="s">
        <v>1102</v>
      </c>
      <c r="AO1010" s="112"/>
      <c r="AP1010" s="112"/>
      <c r="AQ1010" s="112" t="s">
        <v>1031</v>
      </c>
      <c r="AR1010" s="112" t="s">
        <v>1098</v>
      </c>
      <c r="AS1010" s="112">
        <v>126330</v>
      </c>
    </row>
    <row r="1011" spans="40:45" x14ac:dyDescent="0.25">
      <c r="AN1011" s="112" t="s">
        <v>1102</v>
      </c>
      <c r="AO1011" s="112"/>
      <c r="AP1011" s="112"/>
      <c r="AQ1011" s="112" t="s">
        <v>1032</v>
      </c>
      <c r="AR1011" s="112" t="s">
        <v>1098</v>
      </c>
      <c r="AS1011" s="112">
        <v>36231</v>
      </c>
    </row>
    <row r="1012" spans="40:45" x14ac:dyDescent="0.25">
      <c r="AN1012" s="112" t="s">
        <v>1102</v>
      </c>
      <c r="AO1012" s="112"/>
      <c r="AP1012" s="112"/>
      <c r="AQ1012" s="112" t="s">
        <v>1033</v>
      </c>
      <c r="AR1012" s="112" t="s">
        <v>1098</v>
      </c>
      <c r="AS1012" s="112">
        <v>6819</v>
      </c>
    </row>
    <row r="1013" spans="40:45" x14ac:dyDescent="0.25">
      <c r="AN1013" s="112" t="s">
        <v>1102</v>
      </c>
      <c r="AO1013" s="112"/>
      <c r="AP1013" s="112"/>
      <c r="AQ1013" s="112" t="s">
        <v>1034</v>
      </c>
      <c r="AR1013" s="112" t="s">
        <v>1098</v>
      </c>
      <c r="AS1013" s="112">
        <v>11253</v>
      </c>
    </row>
    <row r="1014" spans="40:45" x14ac:dyDescent="0.25">
      <c r="AN1014" s="112" t="s">
        <v>1102</v>
      </c>
      <c r="AO1014" s="112"/>
      <c r="AP1014" s="112"/>
      <c r="AQ1014" s="112" t="s">
        <v>1035</v>
      </c>
      <c r="AR1014" s="112" t="s">
        <v>1098</v>
      </c>
      <c r="AS1014" s="112">
        <v>284050</v>
      </c>
    </row>
    <row r="1015" spans="40:45" x14ac:dyDescent="0.25">
      <c r="AN1015" s="112" t="s">
        <v>1102</v>
      </c>
      <c r="AO1015" s="112"/>
      <c r="AP1015" s="112"/>
      <c r="AQ1015" s="112" t="s">
        <v>1036</v>
      </c>
      <c r="AR1015" s="112" t="s">
        <v>1098</v>
      </c>
      <c r="AS1015" s="112">
        <v>662195</v>
      </c>
    </row>
    <row r="1016" spans="40:45" x14ac:dyDescent="0.25">
      <c r="AN1016" s="112" t="s">
        <v>1102</v>
      </c>
      <c r="AO1016" s="112"/>
      <c r="AP1016" s="112"/>
      <c r="AQ1016" s="112" t="s">
        <v>1037</v>
      </c>
      <c r="AR1016" s="112" t="s">
        <v>1098</v>
      </c>
      <c r="AS1016" s="112">
        <v>6078</v>
      </c>
    </row>
    <row r="1017" spans="40:45" x14ac:dyDescent="0.25">
      <c r="AN1017" s="112" t="s">
        <v>1102</v>
      </c>
      <c r="AO1017" s="112"/>
      <c r="AP1017" s="112"/>
      <c r="AQ1017" s="112" t="s">
        <v>1038</v>
      </c>
      <c r="AR1017" s="112" t="s">
        <v>1098</v>
      </c>
      <c r="AS1017" s="112">
        <v>265706</v>
      </c>
    </row>
    <row r="1018" spans="40:45" x14ac:dyDescent="0.25">
      <c r="AN1018" s="112" t="s">
        <v>1102</v>
      </c>
      <c r="AO1018" s="112"/>
      <c r="AP1018" s="112"/>
      <c r="AQ1018" s="112" t="s">
        <v>1039</v>
      </c>
      <c r="AR1018" s="112" t="s">
        <v>1098</v>
      </c>
      <c r="AS1018" s="112">
        <v>11905</v>
      </c>
    </row>
    <row r="1019" spans="40:45" x14ac:dyDescent="0.25">
      <c r="AN1019" s="112" t="s">
        <v>1102</v>
      </c>
      <c r="AO1019" s="112"/>
      <c r="AP1019" s="112"/>
      <c r="AQ1019" s="112" t="s">
        <v>3</v>
      </c>
      <c r="AR1019" s="112" t="s">
        <v>1098</v>
      </c>
      <c r="AS1019" s="112">
        <v>1410567</v>
      </c>
    </row>
    <row r="1020" spans="40:45" x14ac:dyDescent="0.25">
      <c r="AN1020" s="112" t="s">
        <v>1099</v>
      </c>
      <c r="AO1020" s="112" t="s">
        <v>1041</v>
      </c>
      <c r="AP1020" s="112"/>
      <c r="AQ1020" s="112" t="s">
        <v>1031</v>
      </c>
      <c r="AR1020" s="112" t="s">
        <v>1098</v>
      </c>
      <c r="AS1020" s="112">
        <v>1003642</v>
      </c>
    </row>
    <row r="1021" spans="40:45" x14ac:dyDescent="0.25">
      <c r="AN1021" s="112" t="s">
        <v>1099</v>
      </c>
      <c r="AO1021" s="112" t="s">
        <v>1041</v>
      </c>
      <c r="AP1021" s="112"/>
      <c r="AQ1021" s="112" t="s">
        <v>1032</v>
      </c>
      <c r="AR1021" s="112" t="s">
        <v>1098</v>
      </c>
      <c r="AS1021" s="112">
        <v>357810</v>
      </c>
    </row>
    <row r="1022" spans="40:45" x14ac:dyDescent="0.25">
      <c r="AN1022" s="112" t="s">
        <v>1099</v>
      </c>
      <c r="AO1022" s="112" t="s">
        <v>1041</v>
      </c>
      <c r="AP1022" s="112"/>
      <c r="AQ1022" s="112" t="s">
        <v>1033</v>
      </c>
      <c r="AR1022" s="112" t="s">
        <v>1098</v>
      </c>
      <c r="AS1022" s="112">
        <v>671401</v>
      </c>
    </row>
    <row r="1023" spans="40:45" x14ac:dyDescent="0.25">
      <c r="AN1023" s="112" t="s">
        <v>1099</v>
      </c>
      <c r="AO1023" s="112" t="s">
        <v>1041</v>
      </c>
      <c r="AP1023" s="112"/>
      <c r="AQ1023" s="112" t="s">
        <v>1034</v>
      </c>
      <c r="AR1023" s="112" t="s">
        <v>1098</v>
      </c>
      <c r="AS1023" s="112">
        <v>2454123</v>
      </c>
    </row>
    <row r="1024" spans="40:45" x14ac:dyDescent="0.25">
      <c r="AN1024" s="112" t="s">
        <v>1099</v>
      </c>
      <c r="AO1024" s="112" t="s">
        <v>1041</v>
      </c>
      <c r="AP1024" s="112"/>
      <c r="AQ1024" s="112" t="s">
        <v>1035</v>
      </c>
      <c r="AR1024" s="112" t="s">
        <v>1098</v>
      </c>
      <c r="AS1024" s="112">
        <v>524053</v>
      </c>
    </row>
    <row r="1025" spans="40:45" x14ac:dyDescent="0.25">
      <c r="AN1025" s="112" t="s">
        <v>1099</v>
      </c>
      <c r="AO1025" s="112" t="s">
        <v>1041</v>
      </c>
      <c r="AP1025" s="112"/>
      <c r="AQ1025" s="112" t="s">
        <v>1036</v>
      </c>
      <c r="AR1025" s="112" t="s">
        <v>1098</v>
      </c>
      <c r="AS1025" s="112">
        <v>1118509</v>
      </c>
    </row>
    <row r="1026" spans="40:45" x14ac:dyDescent="0.25">
      <c r="AN1026" s="112" t="s">
        <v>1099</v>
      </c>
      <c r="AO1026" s="112" t="s">
        <v>1041</v>
      </c>
      <c r="AP1026" s="112"/>
      <c r="AQ1026" s="112" t="s">
        <v>1037</v>
      </c>
      <c r="AR1026" s="112" t="s">
        <v>1098</v>
      </c>
      <c r="AS1026" s="112">
        <v>180349</v>
      </c>
    </row>
    <row r="1027" spans="40:45" x14ac:dyDescent="0.25">
      <c r="AN1027" s="112" t="s">
        <v>1099</v>
      </c>
      <c r="AO1027" s="112" t="s">
        <v>1041</v>
      </c>
      <c r="AP1027" s="112"/>
      <c r="AQ1027" s="112" t="s">
        <v>1038</v>
      </c>
      <c r="AR1027" s="112" t="s">
        <v>1098</v>
      </c>
      <c r="AS1027" s="112">
        <v>943163</v>
      </c>
    </row>
    <row r="1028" spans="40:45" x14ac:dyDescent="0.25">
      <c r="AN1028" s="112" t="s">
        <v>1099</v>
      </c>
      <c r="AO1028" s="112" t="s">
        <v>1041</v>
      </c>
      <c r="AP1028" s="112"/>
      <c r="AQ1028" s="112" t="s">
        <v>1039</v>
      </c>
      <c r="AR1028" s="112" t="s">
        <v>1098</v>
      </c>
      <c r="AS1028" s="112">
        <v>361341</v>
      </c>
    </row>
    <row r="1029" spans="40:45" x14ac:dyDescent="0.25">
      <c r="AN1029" s="112" t="s">
        <v>1099</v>
      </c>
      <c r="AO1029" s="112" t="s">
        <v>1041</v>
      </c>
      <c r="AP1029" s="112"/>
      <c r="AQ1029" s="112" t="s">
        <v>3</v>
      </c>
      <c r="AR1029" s="112" t="s">
        <v>1098</v>
      </c>
      <c r="AS1029" s="112">
        <v>7614393</v>
      </c>
    </row>
    <row r="1030" spans="40:45" x14ac:dyDescent="0.25">
      <c r="AN1030" s="112" t="s">
        <v>1099</v>
      </c>
      <c r="AO1030" s="112" t="s">
        <v>1103</v>
      </c>
      <c r="AP1030" s="112"/>
      <c r="AQ1030" s="112" t="s">
        <v>1031</v>
      </c>
      <c r="AR1030" s="112" t="s">
        <v>1098</v>
      </c>
      <c r="AS1030" s="112">
        <v>699465</v>
      </c>
    </row>
    <row r="1031" spans="40:45" x14ac:dyDescent="0.25">
      <c r="AN1031" s="112" t="s">
        <v>1099</v>
      </c>
      <c r="AO1031" s="112" t="s">
        <v>1103</v>
      </c>
      <c r="AP1031" s="112"/>
      <c r="AQ1031" s="112" t="s">
        <v>1032</v>
      </c>
      <c r="AR1031" s="112" t="s">
        <v>1098</v>
      </c>
      <c r="AS1031" s="112">
        <v>194720</v>
      </c>
    </row>
    <row r="1032" spans="40:45" x14ac:dyDescent="0.25">
      <c r="AN1032" s="112" t="s">
        <v>1099</v>
      </c>
      <c r="AO1032" s="112" t="s">
        <v>1103</v>
      </c>
      <c r="AP1032" s="112"/>
      <c r="AQ1032" s="112" t="s">
        <v>1033</v>
      </c>
      <c r="AR1032" s="112" t="s">
        <v>1098</v>
      </c>
      <c r="AS1032" s="112">
        <v>403015</v>
      </c>
    </row>
    <row r="1033" spans="40:45" x14ac:dyDescent="0.25">
      <c r="AN1033" s="112" t="s">
        <v>1099</v>
      </c>
      <c r="AO1033" s="112" t="s">
        <v>1103</v>
      </c>
      <c r="AP1033" s="112"/>
      <c r="AQ1033" s="112" t="s">
        <v>1034</v>
      </c>
      <c r="AR1033" s="112" t="s">
        <v>1098</v>
      </c>
      <c r="AS1033" s="112">
        <v>2081249</v>
      </c>
    </row>
    <row r="1034" spans="40:45" x14ac:dyDescent="0.25">
      <c r="AN1034" s="112" t="s">
        <v>1099</v>
      </c>
      <c r="AO1034" s="112" t="s">
        <v>1103</v>
      </c>
      <c r="AP1034" s="112"/>
      <c r="AQ1034" s="112" t="s">
        <v>1035</v>
      </c>
      <c r="AR1034" s="112" t="s">
        <v>1098</v>
      </c>
      <c r="AS1034" s="112">
        <v>414673</v>
      </c>
    </row>
    <row r="1035" spans="40:45" x14ac:dyDescent="0.25">
      <c r="AN1035" s="112" t="s">
        <v>1099</v>
      </c>
      <c r="AO1035" s="112" t="s">
        <v>1103</v>
      </c>
      <c r="AP1035" s="112"/>
      <c r="AQ1035" s="112" t="s">
        <v>1036</v>
      </c>
      <c r="AR1035" s="112" t="s">
        <v>1098</v>
      </c>
      <c r="AS1035" s="112">
        <v>928016</v>
      </c>
    </row>
    <row r="1036" spans="40:45" x14ac:dyDescent="0.25">
      <c r="AN1036" s="112" t="s">
        <v>1099</v>
      </c>
      <c r="AO1036" s="112" t="s">
        <v>1103</v>
      </c>
      <c r="AP1036" s="112"/>
      <c r="AQ1036" s="112" t="s">
        <v>1037</v>
      </c>
      <c r="AR1036" s="112" t="s">
        <v>1098</v>
      </c>
      <c r="AS1036" s="112">
        <v>150694</v>
      </c>
    </row>
    <row r="1037" spans="40:45" x14ac:dyDescent="0.25">
      <c r="AN1037" s="112" t="s">
        <v>1099</v>
      </c>
      <c r="AO1037" s="112" t="s">
        <v>1103</v>
      </c>
      <c r="AP1037" s="112"/>
      <c r="AQ1037" s="112" t="s">
        <v>1038</v>
      </c>
      <c r="AR1037" s="112" t="s">
        <v>1098</v>
      </c>
      <c r="AS1037" s="112">
        <v>821546</v>
      </c>
    </row>
    <row r="1038" spans="40:45" x14ac:dyDescent="0.25">
      <c r="AN1038" s="112" t="s">
        <v>1099</v>
      </c>
      <c r="AO1038" s="112" t="s">
        <v>1103</v>
      </c>
      <c r="AP1038" s="112"/>
      <c r="AQ1038" s="112" t="s">
        <v>1039</v>
      </c>
      <c r="AR1038" s="112" t="s">
        <v>1098</v>
      </c>
      <c r="AS1038" s="112">
        <v>288309</v>
      </c>
    </row>
    <row r="1039" spans="40:45" x14ac:dyDescent="0.25">
      <c r="AN1039" s="112" t="s">
        <v>1099</v>
      </c>
      <c r="AO1039" s="112" t="s">
        <v>1103</v>
      </c>
      <c r="AP1039" s="112"/>
      <c r="AQ1039" s="112" t="s">
        <v>3</v>
      </c>
      <c r="AR1039" s="112" t="s">
        <v>1098</v>
      </c>
      <c r="AS1039" s="112">
        <v>5981688</v>
      </c>
    </row>
    <row r="1040" spans="40:45" x14ac:dyDescent="0.25">
      <c r="AN1040" s="112" t="s">
        <v>1099</v>
      </c>
      <c r="AO1040" s="112" t="s">
        <v>1104</v>
      </c>
      <c r="AP1040" s="112"/>
      <c r="AQ1040" s="112" t="s">
        <v>1031</v>
      </c>
      <c r="AR1040" s="112" t="s">
        <v>1098</v>
      </c>
      <c r="AS1040" s="112">
        <v>227993</v>
      </c>
    </row>
    <row r="1041" spans="40:45" x14ac:dyDescent="0.25">
      <c r="AN1041" s="112" t="s">
        <v>1099</v>
      </c>
      <c r="AO1041" s="112" t="s">
        <v>1104</v>
      </c>
      <c r="AP1041" s="112"/>
      <c r="AQ1041" s="112" t="s">
        <v>1032</v>
      </c>
      <c r="AR1041" s="112" t="s">
        <v>1098</v>
      </c>
      <c r="AS1041" s="112">
        <v>139833</v>
      </c>
    </row>
    <row r="1042" spans="40:45" x14ac:dyDescent="0.25">
      <c r="AN1042" s="112" t="s">
        <v>1099</v>
      </c>
      <c r="AO1042" s="112" t="s">
        <v>1104</v>
      </c>
      <c r="AP1042" s="112"/>
      <c r="AQ1042" s="112" t="s">
        <v>1033</v>
      </c>
      <c r="AR1042" s="112" t="s">
        <v>1098</v>
      </c>
      <c r="AS1042" s="112">
        <v>214751</v>
      </c>
    </row>
    <row r="1043" spans="40:45" x14ac:dyDescent="0.25">
      <c r="AN1043" s="112" t="s">
        <v>1099</v>
      </c>
      <c r="AO1043" s="112" t="s">
        <v>1104</v>
      </c>
      <c r="AP1043" s="112"/>
      <c r="AQ1043" s="112" t="s">
        <v>1034</v>
      </c>
      <c r="AR1043" s="112" t="s">
        <v>1098</v>
      </c>
      <c r="AS1043" s="112">
        <v>311012</v>
      </c>
    </row>
    <row r="1044" spans="40:45" x14ac:dyDescent="0.25">
      <c r="AN1044" s="112" t="s">
        <v>1099</v>
      </c>
      <c r="AO1044" s="112" t="s">
        <v>1104</v>
      </c>
      <c r="AP1044" s="112"/>
      <c r="AQ1044" s="112" t="s">
        <v>1035</v>
      </c>
      <c r="AR1044" s="112" t="s">
        <v>1098</v>
      </c>
      <c r="AS1044" s="112">
        <v>84045</v>
      </c>
    </row>
    <row r="1045" spans="40:45" x14ac:dyDescent="0.25">
      <c r="AN1045" s="112" t="s">
        <v>1099</v>
      </c>
      <c r="AO1045" s="112" t="s">
        <v>1104</v>
      </c>
      <c r="AP1045" s="112"/>
      <c r="AQ1045" s="112" t="s">
        <v>1036</v>
      </c>
      <c r="AR1045" s="112" t="s">
        <v>1098</v>
      </c>
      <c r="AS1045" s="112">
        <v>172432</v>
      </c>
    </row>
    <row r="1046" spans="40:45" x14ac:dyDescent="0.25">
      <c r="AN1046" s="112" t="s">
        <v>1099</v>
      </c>
      <c r="AO1046" s="112" t="s">
        <v>1104</v>
      </c>
      <c r="AP1046" s="112"/>
      <c r="AQ1046" s="112" t="s">
        <v>1037</v>
      </c>
      <c r="AR1046" s="112" t="s">
        <v>1098</v>
      </c>
      <c r="AS1046" s="112">
        <v>25070</v>
      </c>
    </row>
    <row r="1047" spans="40:45" x14ac:dyDescent="0.25">
      <c r="AN1047" s="112" t="s">
        <v>1099</v>
      </c>
      <c r="AO1047" s="112" t="s">
        <v>1104</v>
      </c>
      <c r="AP1047" s="112"/>
      <c r="AQ1047" s="112" t="s">
        <v>1038</v>
      </c>
      <c r="AR1047" s="112" t="s">
        <v>1098</v>
      </c>
      <c r="AS1047" s="112">
        <v>113644</v>
      </c>
    </row>
    <row r="1048" spans="40:45" x14ac:dyDescent="0.25">
      <c r="AN1048" s="112" t="s">
        <v>1099</v>
      </c>
      <c r="AO1048" s="112" t="s">
        <v>1104</v>
      </c>
      <c r="AP1048" s="112"/>
      <c r="AQ1048" s="112" t="s">
        <v>1039</v>
      </c>
      <c r="AR1048" s="112" t="s">
        <v>1098</v>
      </c>
      <c r="AS1048" s="112">
        <v>17461</v>
      </c>
    </row>
    <row r="1049" spans="40:45" x14ac:dyDescent="0.25">
      <c r="AN1049" s="112" t="s">
        <v>1099</v>
      </c>
      <c r="AO1049" s="112" t="s">
        <v>1104</v>
      </c>
      <c r="AP1049" s="112"/>
      <c r="AQ1049" s="112" t="s">
        <v>3</v>
      </c>
      <c r="AR1049" s="112" t="s">
        <v>1098</v>
      </c>
      <c r="AS1049" s="112">
        <v>1306241</v>
      </c>
    </row>
    <row r="1050" spans="40:45" x14ac:dyDescent="0.25">
      <c r="AN1050" s="112" t="s">
        <v>1099</v>
      </c>
      <c r="AO1050" s="112" t="s">
        <v>1105</v>
      </c>
      <c r="AP1050" s="112"/>
      <c r="AQ1050" s="112" t="s">
        <v>1031</v>
      </c>
      <c r="AR1050" s="112" t="s">
        <v>1098</v>
      </c>
      <c r="AS1050" s="112">
        <v>70660</v>
      </c>
    </row>
    <row r="1051" spans="40:45" x14ac:dyDescent="0.25">
      <c r="AN1051" s="112" t="s">
        <v>1099</v>
      </c>
      <c r="AO1051" s="112" t="s">
        <v>1105</v>
      </c>
      <c r="AP1051" s="112"/>
      <c r="AQ1051" s="112" t="s">
        <v>1032</v>
      </c>
      <c r="AR1051" s="112" t="s">
        <v>1098</v>
      </c>
      <c r="AS1051" s="112">
        <v>21581</v>
      </c>
    </row>
    <row r="1052" spans="40:45" x14ac:dyDescent="0.25">
      <c r="AN1052" s="112" t="s">
        <v>1099</v>
      </c>
      <c r="AO1052" s="112" t="s">
        <v>1105</v>
      </c>
      <c r="AP1052" s="112"/>
      <c r="AQ1052" s="112" t="s">
        <v>1033</v>
      </c>
      <c r="AR1052" s="112" t="s">
        <v>1098</v>
      </c>
      <c r="AS1052" s="112">
        <v>53523</v>
      </c>
    </row>
    <row r="1053" spans="40:45" x14ac:dyDescent="0.25">
      <c r="AN1053" s="112" t="s">
        <v>1099</v>
      </c>
      <c r="AO1053" s="112" t="s">
        <v>1105</v>
      </c>
      <c r="AP1053" s="112"/>
      <c r="AQ1053" s="112" t="s">
        <v>1034</v>
      </c>
      <c r="AR1053" s="112" t="s">
        <v>1098</v>
      </c>
      <c r="AS1053" s="112">
        <v>55221</v>
      </c>
    </row>
    <row r="1054" spans="40:45" x14ac:dyDescent="0.25">
      <c r="AN1054" s="112" t="s">
        <v>1099</v>
      </c>
      <c r="AO1054" s="112" t="s">
        <v>1105</v>
      </c>
      <c r="AP1054" s="112"/>
      <c r="AQ1054" s="112" t="s">
        <v>1035</v>
      </c>
      <c r="AR1054" s="112" t="s">
        <v>1098</v>
      </c>
      <c r="AS1054" s="112">
        <v>17239</v>
      </c>
    </row>
    <row r="1055" spans="40:45" x14ac:dyDescent="0.25">
      <c r="AN1055" s="112" t="s">
        <v>1099</v>
      </c>
      <c r="AO1055" s="112" t="s">
        <v>1105</v>
      </c>
      <c r="AP1055" s="112"/>
      <c r="AQ1055" s="112" t="s">
        <v>1036</v>
      </c>
      <c r="AR1055" s="112" t="s">
        <v>1098</v>
      </c>
      <c r="AS1055" s="112">
        <v>16868</v>
      </c>
    </row>
    <row r="1056" spans="40:45" x14ac:dyDescent="0.25">
      <c r="AN1056" s="112" t="s">
        <v>1099</v>
      </c>
      <c r="AO1056" s="112" t="s">
        <v>1105</v>
      </c>
      <c r="AP1056" s="112"/>
      <c r="AQ1056" s="112" t="s">
        <v>1037</v>
      </c>
      <c r="AR1056" s="112" t="s">
        <v>1098</v>
      </c>
      <c r="AS1056" s="112">
        <v>3841</v>
      </c>
    </row>
    <row r="1057" spans="40:45" x14ac:dyDescent="0.25">
      <c r="AN1057" s="112" t="s">
        <v>1099</v>
      </c>
      <c r="AO1057" s="112" t="s">
        <v>1105</v>
      </c>
      <c r="AP1057" s="112"/>
      <c r="AQ1057" s="112" t="s">
        <v>1038</v>
      </c>
      <c r="AR1057" s="112" t="s">
        <v>1098</v>
      </c>
      <c r="AS1057" s="112">
        <v>7166</v>
      </c>
    </row>
    <row r="1058" spans="40:45" x14ac:dyDescent="0.25">
      <c r="AN1058" s="112" t="s">
        <v>1099</v>
      </c>
      <c r="AO1058" s="112" t="s">
        <v>1105</v>
      </c>
      <c r="AP1058" s="112"/>
      <c r="AQ1058" s="112" t="s">
        <v>1039</v>
      </c>
      <c r="AR1058" s="112" t="s">
        <v>1098</v>
      </c>
      <c r="AS1058" s="112">
        <v>51012</v>
      </c>
    </row>
    <row r="1059" spans="40:45" x14ac:dyDescent="0.25">
      <c r="AN1059" s="112" t="s">
        <v>1099</v>
      </c>
      <c r="AO1059" s="112" t="s">
        <v>1105</v>
      </c>
      <c r="AP1059" s="112"/>
      <c r="AQ1059" s="112" t="s">
        <v>3</v>
      </c>
      <c r="AR1059" s="112" t="s">
        <v>1098</v>
      </c>
      <c r="AS1059" s="112">
        <v>297111</v>
      </c>
    </row>
    <row r="1060" spans="40:45" x14ac:dyDescent="0.25">
      <c r="AN1060" s="112" t="s">
        <v>1099</v>
      </c>
      <c r="AO1060" s="112" t="s">
        <v>1106</v>
      </c>
      <c r="AP1060" s="112"/>
      <c r="AQ1060" s="112" t="s">
        <v>1031</v>
      </c>
      <c r="AR1060" s="112" t="s">
        <v>1098</v>
      </c>
      <c r="AS1060" s="112">
        <v>5524</v>
      </c>
    </row>
    <row r="1061" spans="40:45" x14ac:dyDescent="0.25">
      <c r="AN1061" s="112" t="s">
        <v>1099</v>
      </c>
      <c r="AO1061" s="112" t="s">
        <v>1106</v>
      </c>
      <c r="AP1061" s="112"/>
      <c r="AQ1061" s="112" t="s">
        <v>1032</v>
      </c>
      <c r="AR1061" s="112" t="s">
        <v>1098</v>
      </c>
      <c r="AS1061" s="112">
        <v>1676</v>
      </c>
    </row>
    <row r="1062" spans="40:45" x14ac:dyDescent="0.25">
      <c r="AN1062" s="112" t="s">
        <v>1099</v>
      </c>
      <c r="AO1062" s="112" t="s">
        <v>1106</v>
      </c>
      <c r="AP1062" s="112"/>
      <c r="AQ1062" s="112" t="s">
        <v>1033</v>
      </c>
      <c r="AR1062" s="112" t="s">
        <v>1098</v>
      </c>
      <c r="AS1062" s="112">
        <v>112</v>
      </c>
    </row>
    <row r="1063" spans="40:45" x14ac:dyDescent="0.25">
      <c r="AN1063" s="112" t="s">
        <v>1099</v>
      </c>
      <c r="AO1063" s="112" t="s">
        <v>1106</v>
      </c>
      <c r="AP1063" s="112"/>
      <c r="AQ1063" s="112" t="s">
        <v>1034</v>
      </c>
      <c r="AR1063" s="112" t="s">
        <v>1098</v>
      </c>
      <c r="AS1063" s="112">
        <v>6641</v>
      </c>
    </row>
    <row r="1064" spans="40:45" x14ac:dyDescent="0.25">
      <c r="AN1064" s="112" t="s">
        <v>1099</v>
      </c>
      <c r="AO1064" s="112" t="s">
        <v>1106</v>
      </c>
      <c r="AP1064" s="112"/>
      <c r="AQ1064" s="112" t="s">
        <v>1035</v>
      </c>
      <c r="AR1064" s="112" t="s">
        <v>1098</v>
      </c>
      <c r="AS1064" s="112">
        <v>8096</v>
      </c>
    </row>
    <row r="1065" spans="40:45" x14ac:dyDescent="0.25">
      <c r="AN1065" s="112" t="s">
        <v>1099</v>
      </c>
      <c r="AO1065" s="112" t="s">
        <v>1106</v>
      </c>
      <c r="AP1065" s="112"/>
      <c r="AQ1065" s="112" t="s">
        <v>1036</v>
      </c>
      <c r="AR1065" s="112" t="s">
        <v>1098</v>
      </c>
      <c r="AS1065" s="112">
        <v>1193</v>
      </c>
    </row>
    <row r="1066" spans="40:45" x14ac:dyDescent="0.25">
      <c r="AN1066" s="112" t="s">
        <v>1099</v>
      </c>
      <c r="AO1066" s="112" t="s">
        <v>1106</v>
      </c>
      <c r="AP1066" s="112"/>
      <c r="AQ1066" s="112" t="s">
        <v>1037</v>
      </c>
      <c r="AR1066" s="112" t="s">
        <v>1098</v>
      </c>
      <c r="AS1066" s="112">
        <v>744</v>
      </c>
    </row>
    <row r="1067" spans="40:45" x14ac:dyDescent="0.25">
      <c r="AN1067" s="112" t="s">
        <v>1099</v>
      </c>
      <c r="AO1067" s="112" t="s">
        <v>1106</v>
      </c>
      <c r="AP1067" s="112"/>
      <c r="AQ1067" s="112" t="s">
        <v>1038</v>
      </c>
      <c r="AR1067" s="112" t="s">
        <v>1098</v>
      </c>
      <c r="AS1067" s="112">
        <v>807</v>
      </c>
    </row>
    <row r="1068" spans="40:45" x14ac:dyDescent="0.25">
      <c r="AN1068" s="112" t="s">
        <v>1099</v>
      </c>
      <c r="AO1068" s="112" t="s">
        <v>1106</v>
      </c>
      <c r="AP1068" s="112"/>
      <c r="AQ1068" s="112" t="s">
        <v>1039</v>
      </c>
      <c r="AR1068" s="112" t="s">
        <v>1098</v>
      </c>
      <c r="AS1068" s="112">
        <v>4559</v>
      </c>
    </row>
    <row r="1069" spans="40:45" x14ac:dyDescent="0.25">
      <c r="AN1069" s="112" t="s">
        <v>1099</v>
      </c>
      <c r="AO1069" s="112" t="s">
        <v>1106</v>
      </c>
      <c r="AP1069" s="112"/>
      <c r="AQ1069" s="112" t="s">
        <v>3</v>
      </c>
      <c r="AR1069" s="112" t="s">
        <v>1098</v>
      </c>
      <c r="AS1069" s="112">
        <v>29353</v>
      </c>
    </row>
    <row r="1070" spans="40:45" x14ac:dyDescent="0.25">
      <c r="AN1070" s="112" t="s">
        <v>1107</v>
      </c>
      <c r="AO1070" s="112" t="s">
        <v>1041</v>
      </c>
      <c r="AP1070" s="112"/>
      <c r="AQ1070" s="112" t="s">
        <v>1031</v>
      </c>
      <c r="AR1070" s="112" t="s">
        <v>1098</v>
      </c>
      <c r="AS1070" s="112">
        <v>2738371</v>
      </c>
    </row>
    <row r="1071" spans="40:45" x14ac:dyDescent="0.25">
      <c r="AN1071" s="112" t="s">
        <v>1107</v>
      </c>
      <c r="AO1071" s="112" t="s">
        <v>1041</v>
      </c>
      <c r="AP1071" s="112"/>
      <c r="AQ1071" s="112" t="s">
        <v>1032</v>
      </c>
      <c r="AR1071" s="112" t="s">
        <v>1098</v>
      </c>
      <c r="AS1071" s="112">
        <v>5266438</v>
      </c>
    </row>
    <row r="1072" spans="40:45" x14ac:dyDescent="0.25">
      <c r="AN1072" s="112" t="s">
        <v>1107</v>
      </c>
      <c r="AO1072" s="112" t="s">
        <v>1041</v>
      </c>
      <c r="AP1072" s="112"/>
      <c r="AQ1072" s="112" t="s">
        <v>1033</v>
      </c>
      <c r="AR1072" s="112" t="s">
        <v>1098</v>
      </c>
      <c r="AS1072" s="112">
        <v>16358216</v>
      </c>
    </row>
    <row r="1073" spans="40:45" x14ac:dyDescent="0.25">
      <c r="AN1073" s="112" t="s">
        <v>1107</v>
      </c>
      <c r="AO1073" s="112" t="s">
        <v>1041</v>
      </c>
      <c r="AP1073" s="112"/>
      <c r="AQ1073" s="112" t="s">
        <v>1034</v>
      </c>
      <c r="AR1073" s="112" t="s">
        <v>1098</v>
      </c>
      <c r="AS1073" s="112">
        <v>5161834</v>
      </c>
    </row>
    <row r="1074" spans="40:45" x14ac:dyDescent="0.25">
      <c r="AN1074" s="112" t="s">
        <v>1107</v>
      </c>
      <c r="AO1074" s="112" t="s">
        <v>1041</v>
      </c>
      <c r="AP1074" s="112"/>
      <c r="AQ1074" s="112" t="s">
        <v>1035</v>
      </c>
      <c r="AR1074" s="112" t="s">
        <v>1098</v>
      </c>
      <c r="AS1074" s="112">
        <v>917312</v>
      </c>
    </row>
    <row r="1075" spans="40:45" x14ac:dyDescent="0.25">
      <c r="AN1075" s="112" t="s">
        <v>1107</v>
      </c>
      <c r="AO1075" s="112" t="s">
        <v>1041</v>
      </c>
      <c r="AP1075" s="112"/>
      <c r="AQ1075" s="112" t="s">
        <v>1036</v>
      </c>
      <c r="AR1075" s="112" t="s">
        <v>1098</v>
      </c>
      <c r="AS1075" s="112">
        <v>3474878</v>
      </c>
    </row>
    <row r="1076" spans="40:45" x14ac:dyDescent="0.25">
      <c r="AN1076" s="112" t="s">
        <v>1107</v>
      </c>
      <c r="AO1076" s="112" t="s">
        <v>1041</v>
      </c>
      <c r="AP1076" s="112"/>
      <c r="AQ1076" s="112" t="s">
        <v>1037</v>
      </c>
      <c r="AR1076" s="112" t="s">
        <v>1098</v>
      </c>
      <c r="AS1076" s="112">
        <v>197879</v>
      </c>
    </row>
    <row r="1077" spans="40:45" x14ac:dyDescent="0.25">
      <c r="AN1077" s="112" t="s">
        <v>1107</v>
      </c>
      <c r="AO1077" s="112" t="s">
        <v>1041</v>
      </c>
      <c r="AP1077" s="112"/>
      <c r="AQ1077" s="112" t="s">
        <v>1038</v>
      </c>
      <c r="AR1077" s="112" t="s">
        <v>1098</v>
      </c>
      <c r="AS1077" s="112">
        <v>1177535</v>
      </c>
    </row>
    <row r="1078" spans="40:45" x14ac:dyDescent="0.25">
      <c r="AN1078" s="112" t="s">
        <v>1107</v>
      </c>
      <c r="AO1078" s="112" t="s">
        <v>1041</v>
      </c>
      <c r="AP1078" s="112"/>
      <c r="AQ1078" s="112" t="s">
        <v>1039</v>
      </c>
      <c r="AR1078" s="112" t="s">
        <v>1098</v>
      </c>
      <c r="AS1078" s="112">
        <v>1244478</v>
      </c>
    </row>
    <row r="1079" spans="40:45" x14ac:dyDescent="0.25">
      <c r="AN1079" s="112" t="s">
        <v>1107</v>
      </c>
      <c r="AO1079" s="112" t="s">
        <v>1041</v>
      </c>
      <c r="AP1079" s="112"/>
      <c r="AQ1079" s="112" t="s">
        <v>3</v>
      </c>
      <c r="AR1079" s="112" t="s">
        <v>1098</v>
      </c>
      <c r="AS1079" s="112">
        <v>36536941</v>
      </c>
    </row>
    <row r="1080" spans="40:45" x14ac:dyDescent="0.25">
      <c r="AN1080" s="112" t="s">
        <v>1107</v>
      </c>
      <c r="AO1080" s="112" t="s">
        <v>1108</v>
      </c>
      <c r="AP1080" s="112"/>
      <c r="AQ1080" s="112" t="s">
        <v>1031</v>
      </c>
      <c r="AR1080" s="112" t="s">
        <v>1098</v>
      </c>
      <c r="AS1080" s="112">
        <v>2531525</v>
      </c>
    </row>
    <row r="1081" spans="40:45" x14ac:dyDescent="0.25">
      <c r="AN1081" s="112" t="s">
        <v>1107</v>
      </c>
      <c r="AO1081" s="112" t="s">
        <v>1108</v>
      </c>
      <c r="AP1081" s="112"/>
      <c r="AQ1081" s="112" t="s">
        <v>1032</v>
      </c>
      <c r="AR1081" s="112" t="s">
        <v>1098</v>
      </c>
      <c r="AS1081" s="112">
        <v>4842691</v>
      </c>
    </row>
    <row r="1082" spans="40:45" x14ac:dyDescent="0.25">
      <c r="AN1082" s="112" t="s">
        <v>1107</v>
      </c>
      <c r="AO1082" s="112" t="s">
        <v>1108</v>
      </c>
      <c r="AP1082" s="112"/>
      <c r="AQ1082" s="112" t="s">
        <v>1033</v>
      </c>
      <c r="AR1082" s="112" t="s">
        <v>1098</v>
      </c>
      <c r="AS1082" s="112">
        <v>15771038</v>
      </c>
    </row>
    <row r="1083" spans="40:45" x14ac:dyDescent="0.25">
      <c r="AN1083" s="112" t="s">
        <v>1107</v>
      </c>
      <c r="AO1083" s="112" t="s">
        <v>1108</v>
      </c>
      <c r="AP1083" s="112"/>
      <c r="AQ1083" s="112" t="s">
        <v>1034</v>
      </c>
      <c r="AR1083" s="112" t="s">
        <v>1098</v>
      </c>
      <c r="AS1083" s="112">
        <v>4958908</v>
      </c>
    </row>
    <row r="1084" spans="40:45" x14ac:dyDescent="0.25">
      <c r="AN1084" s="112" t="s">
        <v>1107</v>
      </c>
      <c r="AO1084" s="112" t="s">
        <v>1108</v>
      </c>
      <c r="AP1084" s="112"/>
      <c r="AQ1084" s="112" t="s">
        <v>1035</v>
      </c>
      <c r="AR1084" s="112" t="s">
        <v>1098</v>
      </c>
      <c r="AS1084" s="112">
        <v>821956</v>
      </c>
    </row>
    <row r="1085" spans="40:45" x14ac:dyDescent="0.25">
      <c r="AN1085" s="112" t="s">
        <v>1107</v>
      </c>
      <c r="AO1085" s="112" t="s">
        <v>1108</v>
      </c>
      <c r="AP1085" s="112"/>
      <c r="AQ1085" s="112" t="s">
        <v>1036</v>
      </c>
      <c r="AR1085" s="112" t="s">
        <v>1098</v>
      </c>
      <c r="AS1085" s="112">
        <v>3275973</v>
      </c>
    </row>
    <row r="1086" spans="40:45" x14ac:dyDescent="0.25">
      <c r="AN1086" s="112" t="s">
        <v>1107</v>
      </c>
      <c r="AO1086" s="112" t="s">
        <v>1108</v>
      </c>
      <c r="AP1086" s="112"/>
      <c r="AQ1086" s="112" t="s">
        <v>1037</v>
      </c>
      <c r="AR1086" s="112" t="s">
        <v>1098</v>
      </c>
      <c r="AS1086" s="112">
        <v>116804</v>
      </c>
    </row>
    <row r="1087" spans="40:45" x14ac:dyDescent="0.25">
      <c r="AN1087" s="112" t="s">
        <v>1107</v>
      </c>
      <c r="AO1087" s="112" t="s">
        <v>1108</v>
      </c>
      <c r="AP1087" s="112"/>
      <c r="AQ1087" s="112" t="s">
        <v>1038</v>
      </c>
      <c r="AR1087" s="112" t="s">
        <v>1098</v>
      </c>
      <c r="AS1087" s="112">
        <v>1125944</v>
      </c>
    </row>
    <row r="1088" spans="40:45" x14ac:dyDescent="0.25">
      <c r="AN1088" s="112" t="s">
        <v>1107</v>
      </c>
      <c r="AO1088" s="112" t="s">
        <v>1108</v>
      </c>
      <c r="AP1088" s="112"/>
      <c r="AQ1088" s="112" t="s">
        <v>1039</v>
      </c>
      <c r="AR1088" s="112" t="s">
        <v>1098</v>
      </c>
      <c r="AS1088" s="112">
        <v>641523</v>
      </c>
    </row>
    <row r="1089" spans="40:45" x14ac:dyDescent="0.25">
      <c r="AN1089" s="112" t="s">
        <v>1107</v>
      </c>
      <c r="AO1089" s="112" t="s">
        <v>1108</v>
      </c>
      <c r="AP1089" s="112"/>
      <c r="AQ1089" s="112" t="s">
        <v>3</v>
      </c>
      <c r="AR1089" s="112" t="s">
        <v>1098</v>
      </c>
      <c r="AS1089" s="112">
        <v>34086360</v>
      </c>
    </row>
    <row r="1090" spans="40:45" x14ac:dyDescent="0.25">
      <c r="AN1090" s="112" t="s">
        <v>1107</v>
      </c>
      <c r="AO1090" s="112" t="s">
        <v>1109</v>
      </c>
      <c r="AP1090" s="112"/>
      <c r="AQ1090" s="112" t="s">
        <v>1031</v>
      </c>
      <c r="AR1090" s="112" t="s">
        <v>1098</v>
      </c>
      <c r="AS1090" s="112">
        <v>206846</v>
      </c>
    </row>
    <row r="1091" spans="40:45" x14ac:dyDescent="0.25">
      <c r="AN1091" s="112" t="s">
        <v>1107</v>
      </c>
      <c r="AO1091" s="112" t="s">
        <v>1109</v>
      </c>
      <c r="AP1091" s="112"/>
      <c r="AQ1091" s="112" t="s">
        <v>1032</v>
      </c>
      <c r="AR1091" s="112" t="s">
        <v>1098</v>
      </c>
      <c r="AS1091" s="112">
        <v>423747</v>
      </c>
    </row>
    <row r="1092" spans="40:45" x14ac:dyDescent="0.25">
      <c r="AN1092" s="112" t="s">
        <v>1107</v>
      </c>
      <c r="AO1092" s="112" t="s">
        <v>1109</v>
      </c>
      <c r="AP1092" s="112"/>
      <c r="AQ1092" s="112" t="s">
        <v>1033</v>
      </c>
      <c r="AR1092" s="112" t="s">
        <v>1098</v>
      </c>
      <c r="AS1092" s="112">
        <v>587178</v>
      </c>
    </row>
    <row r="1093" spans="40:45" x14ac:dyDescent="0.25">
      <c r="AN1093" s="112" t="s">
        <v>1107</v>
      </c>
      <c r="AO1093" s="112" t="s">
        <v>1109</v>
      </c>
      <c r="AP1093" s="112"/>
      <c r="AQ1093" s="112" t="s">
        <v>1034</v>
      </c>
      <c r="AR1093" s="112" t="s">
        <v>1098</v>
      </c>
      <c r="AS1093" s="112">
        <v>202926</v>
      </c>
    </row>
    <row r="1094" spans="40:45" x14ac:dyDescent="0.25">
      <c r="AN1094" s="112" t="s">
        <v>1107</v>
      </c>
      <c r="AO1094" s="112" t="s">
        <v>1109</v>
      </c>
      <c r="AP1094" s="112"/>
      <c r="AQ1094" s="112" t="s">
        <v>1035</v>
      </c>
      <c r="AR1094" s="112" t="s">
        <v>1098</v>
      </c>
      <c r="AS1094" s="112">
        <v>95356</v>
      </c>
    </row>
    <row r="1095" spans="40:45" x14ac:dyDescent="0.25">
      <c r="AN1095" s="112" t="s">
        <v>1107</v>
      </c>
      <c r="AO1095" s="112" t="s">
        <v>1109</v>
      </c>
      <c r="AP1095" s="112"/>
      <c r="AQ1095" s="112" t="s">
        <v>1036</v>
      </c>
      <c r="AR1095" s="112" t="s">
        <v>1098</v>
      </c>
      <c r="AS1095" s="112">
        <v>198905</v>
      </c>
    </row>
    <row r="1096" spans="40:45" x14ac:dyDescent="0.25">
      <c r="AN1096" s="112" t="s">
        <v>1107</v>
      </c>
      <c r="AO1096" s="112" t="s">
        <v>1109</v>
      </c>
      <c r="AP1096" s="112"/>
      <c r="AQ1096" s="112" t="s">
        <v>1037</v>
      </c>
      <c r="AR1096" s="112" t="s">
        <v>1098</v>
      </c>
      <c r="AS1096" s="112">
        <v>81075</v>
      </c>
    </row>
    <row r="1097" spans="40:45" x14ac:dyDescent="0.25">
      <c r="AN1097" s="112" t="s">
        <v>1107</v>
      </c>
      <c r="AO1097" s="112" t="s">
        <v>1109</v>
      </c>
      <c r="AP1097" s="112"/>
      <c r="AQ1097" s="112" t="s">
        <v>1038</v>
      </c>
      <c r="AR1097" s="112" t="s">
        <v>1098</v>
      </c>
      <c r="AS1097" s="112">
        <v>51592</v>
      </c>
    </row>
    <row r="1098" spans="40:45" x14ac:dyDescent="0.25">
      <c r="AN1098" s="112" t="s">
        <v>1107</v>
      </c>
      <c r="AO1098" s="112" t="s">
        <v>1109</v>
      </c>
      <c r="AP1098" s="112"/>
      <c r="AQ1098" s="112" t="s">
        <v>1039</v>
      </c>
      <c r="AR1098" s="112" t="s">
        <v>1098</v>
      </c>
      <c r="AS1098" s="112">
        <v>602955</v>
      </c>
    </row>
    <row r="1099" spans="40:45" x14ac:dyDescent="0.25">
      <c r="AN1099" s="112" t="s">
        <v>1107</v>
      </c>
      <c r="AO1099" s="112" t="s">
        <v>1109</v>
      </c>
      <c r="AP1099" s="112"/>
      <c r="AQ1099" s="112" t="s">
        <v>3</v>
      </c>
      <c r="AR1099" s="112" t="s">
        <v>1098</v>
      </c>
      <c r="AS1099" s="112">
        <v>2450581</v>
      </c>
    </row>
    <row r="1100" spans="40:45" x14ac:dyDescent="0.25">
      <c r="AN1100" s="112" t="s">
        <v>1041</v>
      </c>
      <c r="AO1100" s="112"/>
      <c r="AP1100" s="112"/>
      <c r="AQ1100" s="112" t="s">
        <v>1031</v>
      </c>
      <c r="AR1100" s="112" t="s">
        <v>1098</v>
      </c>
      <c r="AS1100" s="112">
        <v>4098779</v>
      </c>
    </row>
    <row r="1101" spans="40:45" x14ac:dyDescent="0.25">
      <c r="AN1101" s="112" t="s">
        <v>1041</v>
      </c>
      <c r="AO1101" s="112"/>
      <c r="AP1101" s="112"/>
      <c r="AQ1101" s="112" t="s">
        <v>1032</v>
      </c>
      <c r="AR1101" s="112" t="s">
        <v>1098</v>
      </c>
      <c r="AS1101" s="112">
        <v>5713528</v>
      </c>
    </row>
    <row r="1102" spans="40:45" x14ac:dyDescent="0.25">
      <c r="AN1102" s="112" t="s">
        <v>1041</v>
      </c>
      <c r="AO1102" s="112"/>
      <c r="AP1102" s="112"/>
      <c r="AQ1102" s="112" t="s">
        <v>1033</v>
      </c>
      <c r="AR1102" s="112" t="s">
        <v>1098</v>
      </c>
      <c r="AS1102" s="112">
        <v>17229260</v>
      </c>
    </row>
    <row r="1103" spans="40:45" x14ac:dyDescent="0.25">
      <c r="AN1103" s="112" t="s">
        <v>1041</v>
      </c>
      <c r="AO1103" s="112"/>
      <c r="AP1103" s="112"/>
      <c r="AQ1103" s="112" t="s">
        <v>1034</v>
      </c>
      <c r="AR1103" s="112" t="s">
        <v>1098</v>
      </c>
      <c r="AS1103" s="112">
        <v>7636020</v>
      </c>
    </row>
    <row r="1104" spans="40:45" x14ac:dyDescent="0.25">
      <c r="AN1104" s="112" t="s">
        <v>1041</v>
      </c>
      <c r="AO1104" s="112"/>
      <c r="AP1104" s="112"/>
      <c r="AQ1104" s="112" t="s">
        <v>1035</v>
      </c>
      <c r="AR1104" s="112" t="s">
        <v>1098</v>
      </c>
      <c r="AS1104" s="112">
        <v>1843926</v>
      </c>
    </row>
    <row r="1105" spans="40:45" x14ac:dyDescent="0.25">
      <c r="AN1105" s="112" t="s">
        <v>1041</v>
      </c>
      <c r="AO1105" s="112"/>
      <c r="AP1105" s="112"/>
      <c r="AQ1105" s="112" t="s">
        <v>1036</v>
      </c>
      <c r="AR1105" s="112" t="s">
        <v>1098</v>
      </c>
      <c r="AS1105" s="112">
        <v>5323682</v>
      </c>
    </row>
    <row r="1106" spans="40:45" x14ac:dyDescent="0.25">
      <c r="AN1106" s="112" t="s">
        <v>1041</v>
      </c>
      <c r="AO1106" s="112"/>
      <c r="AP1106" s="112"/>
      <c r="AQ1106" s="112" t="s">
        <v>1037</v>
      </c>
      <c r="AR1106" s="112" t="s">
        <v>1098</v>
      </c>
      <c r="AS1106" s="112">
        <v>385318</v>
      </c>
    </row>
    <row r="1107" spans="40:45" x14ac:dyDescent="0.25">
      <c r="AN1107" s="112" t="s">
        <v>1041</v>
      </c>
      <c r="AO1107" s="112"/>
      <c r="AP1107" s="112"/>
      <c r="AQ1107" s="112" t="s">
        <v>1038</v>
      </c>
      <c r="AR1107" s="112" t="s">
        <v>1098</v>
      </c>
      <c r="AS1107" s="112">
        <v>2467007</v>
      </c>
    </row>
    <row r="1108" spans="40:45" x14ac:dyDescent="0.25">
      <c r="AN1108" s="112" t="s">
        <v>1041</v>
      </c>
      <c r="AO1108" s="112"/>
      <c r="AP1108" s="112"/>
      <c r="AQ1108" s="112" t="s">
        <v>1039</v>
      </c>
      <c r="AR1108" s="112" t="s">
        <v>1098</v>
      </c>
      <c r="AS1108" s="112">
        <v>1722938</v>
      </c>
    </row>
    <row r="1109" spans="40:45" x14ac:dyDescent="0.25">
      <c r="AN1109" s="112" t="s">
        <v>1041</v>
      </c>
      <c r="AO1109" s="112"/>
      <c r="AP1109" s="112"/>
      <c r="AQ1109" s="112" t="s">
        <v>3</v>
      </c>
      <c r="AR1109" s="112" t="s">
        <v>1098</v>
      </c>
      <c r="AS1109" s="112">
        <v>46420459</v>
      </c>
    </row>
    <row r="1110" spans="40:45" x14ac:dyDescent="0.25">
      <c r="AN1110" s="112" t="s">
        <v>1110</v>
      </c>
      <c r="AO1110" s="112"/>
      <c r="AP1110" s="112"/>
      <c r="AQ1110" s="112" t="s">
        <v>1031</v>
      </c>
      <c r="AR1110" s="112" t="s">
        <v>1098</v>
      </c>
      <c r="AS1110" s="112">
        <v>3455589</v>
      </c>
    </row>
    <row r="1111" spans="40:45" x14ac:dyDescent="0.25">
      <c r="AN1111" s="112" t="s">
        <v>1110</v>
      </c>
      <c r="AO1111" s="112"/>
      <c r="AP1111" s="112"/>
      <c r="AQ1111" s="112" t="s">
        <v>1032</v>
      </c>
      <c r="AR1111" s="112" t="s">
        <v>1098</v>
      </c>
      <c r="AS1111" s="112">
        <v>4628302</v>
      </c>
    </row>
    <row r="1112" spans="40:45" x14ac:dyDescent="0.25">
      <c r="AN1112" s="112" t="s">
        <v>1110</v>
      </c>
      <c r="AO1112" s="112"/>
      <c r="AP1112" s="112"/>
      <c r="AQ1112" s="112" t="s">
        <v>1033</v>
      </c>
      <c r="AR1112" s="112" t="s">
        <v>1098</v>
      </c>
      <c r="AS1112" s="112">
        <v>13356760</v>
      </c>
    </row>
    <row r="1113" spans="40:45" x14ac:dyDescent="0.25">
      <c r="AN1113" s="112" t="s">
        <v>1110</v>
      </c>
      <c r="AO1113" s="112"/>
      <c r="AP1113" s="112"/>
      <c r="AQ1113" s="112" t="s">
        <v>1034</v>
      </c>
      <c r="AR1113" s="112" t="s">
        <v>1098</v>
      </c>
      <c r="AS1113" s="112">
        <v>5426989</v>
      </c>
    </row>
    <row r="1114" spans="40:45" x14ac:dyDescent="0.25">
      <c r="AN1114" s="112" t="s">
        <v>1110</v>
      </c>
      <c r="AO1114" s="112"/>
      <c r="AP1114" s="112"/>
      <c r="AQ1114" s="112" t="s">
        <v>1035</v>
      </c>
      <c r="AR1114" s="112" t="s">
        <v>1098</v>
      </c>
      <c r="AS1114" s="112">
        <v>1430012</v>
      </c>
    </row>
    <row r="1115" spans="40:45" x14ac:dyDescent="0.25">
      <c r="AN1115" s="112" t="s">
        <v>1110</v>
      </c>
      <c r="AO1115" s="112"/>
      <c r="AP1115" s="112"/>
      <c r="AQ1115" s="112" t="s">
        <v>1036</v>
      </c>
      <c r="AR1115" s="112" t="s">
        <v>1098</v>
      </c>
      <c r="AS1115" s="112">
        <v>3981454</v>
      </c>
    </row>
    <row r="1116" spans="40:45" x14ac:dyDescent="0.25">
      <c r="AN1116" s="112" t="s">
        <v>1110</v>
      </c>
      <c r="AO1116" s="112"/>
      <c r="AP1116" s="112"/>
      <c r="AQ1116" s="112" t="s">
        <v>1037</v>
      </c>
      <c r="AR1116" s="112" t="s">
        <v>1098</v>
      </c>
      <c r="AS1116" s="112">
        <v>310774</v>
      </c>
    </row>
    <row r="1117" spans="40:45" x14ac:dyDescent="0.25">
      <c r="AN1117" s="112" t="s">
        <v>1110</v>
      </c>
      <c r="AO1117" s="112"/>
      <c r="AP1117" s="112"/>
      <c r="AQ1117" s="112" t="s">
        <v>1038</v>
      </c>
      <c r="AR1117" s="112" t="s">
        <v>1098</v>
      </c>
      <c r="AS1117" s="112">
        <v>1917091</v>
      </c>
    </row>
    <row r="1118" spans="40:45" x14ac:dyDescent="0.25">
      <c r="AN1118" s="112" t="s">
        <v>1110</v>
      </c>
      <c r="AO1118" s="112"/>
      <c r="AP1118" s="112"/>
      <c r="AQ1118" s="112" t="s">
        <v>1039</v>
      </c>
      <c r="AR1118" s="112" t="s">
        <v>1098</v>
      </c>
      <c r="AS1118" s="112">
        <v>1358156</v>
      </c>
    </row>
    <row r="1119" spans="40:45" x14ac:dyDescent="0.25">
      <c r="AN1119" s="112" t="s">
        <v>1110</v>
      </c>
      <c r="AO1119" s="112"/>
      <c r="AP1119" s="112"/>
      <c r="AQ1119" s="112" t="s">
        <v>3</v>
      </c>
      <c r="AR1119" s="112" t="s">
        <v>1098</v>
      </c>
      <c r="AS1119" s="112">
        <v>35865127</v>
      </c>
    </row>
    <row r="1120" spans="40:45" x14ac:dyDescent="0.25">
      <c r="AN1120" s="112" t="s">
        <v>1111</v>
      </c>
      <c r="AO1120" s="112"/>
      <c r="AP1120" s="112"/>
      <c r="AQ1120" s="112" t="s">
        <v>1031</v>
      </c>
      <c r="AR1120" s="112" t="s">
        <v>1098</v>
      </c>
      <c r="AS1120" s="112">
        <v>45876</v>
      </c>
    </row>
    <row r="1121" spans="40:45" x14ac:dyDescent="0.25">
      <c r="AN1121" s="112" t="s">
        <v>1111</v>
      </c>
      <c r="AO1121" s="112"/>
      <c r="AP1121" s="112"/>
      <c r="AQ1121" s="112" t="s">
        <v>1032</v>
      </c>
      <c r="AR1121" s="112" t="s">
        <v>1098</v>
      </c>
      <c r="AS1121" s="112">
        <v>27813</v>
      </c>
    </row>
    <row r="1122" spans="40:45" x14ac:dyDescent="0.25">
      <c r="AN1122" s="112" t="s">
        <v>1111</v>
      </c>
      <c r="AO1122" s="112"/>
      <c r="AP1122" s="112"/>
      <c r="AQ1122" s="112" t="s">
        <v>1033</v>
      </c>
      <c r="AR1122" s="112" t="s">
        <v>1098</v>
      </c>
      <c r="AS1122" s="112">
        <v>115655</v>
      </c>
    </row>
    <row r="1123" spans="40:45" x14ac:dyDescent="0.25">
      <c r="AN1123" s="112" t="s">
        <v>1111</v>
      </c>
      <c r="AO1123" s="112"/>
      <c r="AP1123" s="112"/>
      <c r="AQ1123" s="112" t="s">
        <v>1034</v>
      </c>
      <c r="AR1123" s="112" t="s">
        <v>1098</v>
      </c>
      <c r="AS1123" s="112">
        <v>139649</v>
      </c>
    </row>
    <row r="1124" spans="40:45" x14ac:dyDescent="0.25">
      <c r="AN1124" s="112" t="s">
        <v>1111</v>
      </c>
      <c r="AO1124" s="112"/>
      <c r="AP1124" s="112"/>
      <c r="AQ1124" s="112" t="s">
        <v>1035</v>
      </c>
      <c r="AR1124" s="112" t="s">
        <v>1098</v>
      </c>
      <c r="AS1124" s="112">
        <v>45915</v>
      </c>
    </row>
    <row r="1125" spans="40:45" x14ac:dyDescent="0.25">
      <c r="AN1125" s="112" t="s">
        <v>1111</v>
      </c>
      <c r="AO1125" s="112"/>
      <c r="AP1125" s="112"/>
      <c r="AQ1125" s="112" t="s">
        <v>1036</v>
      </c>
      <c r="AR1125" s="112" t="s">
        <v>1098</v>
      </c>
      <c r="AS1125" s="112">
        <v>431355</v>
      </c>
    </row>
    <row r="1126" spans="40:45" x14ac:dyDescent="0.25">
      <c r="AN1126" s="112" t="s">
        <v>1111</v>
      </c>
      <c r="AO1126" s="112"/>
      <c r="AP1126" s="112"/>
      <c r="AQ1126" s="112" t="s">
        <v>1037</v>
      </c>
      <c r="AR1126" s="112" t="s">
        <v>1098</v>
      </c>
      <c r="AS1126" s="112">
        <v>9237</v>
      </c>
    </row>
    <row r="1127" spans="40:45" x14ac:dyDescent="0.25">
      <c r="AN1127" s="112" t="s">
        <v>1111</v>
      </c>
      <c r="AO1127" s="112"/>
      <c r="AP1127" s="112"/>
      <c r="AQ1127" s="112" t="s">
        <v>1038</v>
      </c>
      <c r="AR1127" s="112" t="s">
        <v>1098</v>
      </c>
      <c r="AS1127" s="112">
        <v>45819</v>
      </c>
    </row>
    <row r="1128" spans="40:45" x14ac:dyDescent="0.25">
      <c r="AN1128" s="112" t="s">
        <v>1111</v>
      </c>
      <c r="AO1128" s="112"/>
      <c r="AP1128" s="112"/>
      <c r="AQ1128" s="112" t="s">
        <v>1039</v>
      </c>
      <c r="AR1128" s="112" t="s">
        <v>1098</v>
      </c>
      <c r="AS1128" s="112">
        <v>25672</v>
      </c>
    </row>
    <row r="1129" spans="40:45" x14ac:dyDescent="0.25">
      <c r="AN1129" s="112" t="s">
        <v>1111</v>
      </c>
      <c r="AO1129" s="112"/>
      <c r="AP1129" s="112"/>
      <c r="AQ1129" s="112" t="s">
        <v>3</v>
      </c>
      <c r="AR1129" s="112" t="s">
        <v>1098</v>
      </c>
      <c r="AS1129" s="112">
        <v>886990</v>
      </c>
    </row>
    <row r="1130" spans="40:45" x14ac:dyDescent="0.25">
      <c r="AN1130" s="112" t="s">
        <v>1112</v>
      </c>
      <c r="AO1130" s="112"/>
      <c r="AP1130" s="112"/>
      <c r="AQ1130" s="112" t="s">
        <v>1031</v>
      </c>
      <c r="AR1130" s="112" t="s">
        <v>1098</v>
      </c>
      <c r="AS1130" s="112">
        <v>11671</v>
      </c>
    </row>
    <row r="1131" spans="40:45" x14ac:dyDescent="0.25">
      <c r="AN1131" s="112" t="s">
        <v>1112</v>
      </c>
      <c r="AO1131" s="112"/>
      <c r="AP1131" s="112"/>
      <c r="AQ1131" s="112" t="s">
        <v>1032</v>
      </c>
      <c r="AR1131" s="112" t="s">
        <v>1098</v>
      </c>
      <c r="AS1131" s="112">
        <v>13800</v>
      </c>
    </row>
    <row r="1132" spans="40:45" x14ac:dyDescent="0.25">
      <c r="AN1132" s="112" t="s">
        <v>1112</v>
      </c>
      <c r="AO1132" s="112"/>
      <c r="AP1132" s="112"/>
      <c r="AQ1132" s="112" t="s">
        <v>1033</v>
      </c>
      <c r="AR1132" s="112" t="s">
        <v>1098</v>
      </c>
      <c r="AS1132" s="112">
        <v>8919</v>
      </c>
    </row>
    <row r="1133" spans="40:45" x14ac:dyDescent="0.25">
      <c r="AN1133" s="112" t="s">
        <v>1112</v>
      </c>
      <c r="AO1133" s="112"/>
      <c r="AP1133" s="112"/>
      <c r="AQ1133" s="112" t="s">
        <v>1034</v>
      </c>
      <c r="AR1133" s="112" t="s">
        <v>1098</v>
      </c>
      <c r="AS1133" s="112">
        <v>23138</v>
      </c>
    </row>
    <row r="1134" spans="40:45" x14ac:dyDescent="0.25">
      <c r="AN1134" s="112" t="s">
        <v>1112</v>
      </c>
      <c r="AO1134" s="112"/>
      <c r="AP1134" s="112"/>
      <c r="AQ1134" s="112" t="s">
        <v>1035</v>
      </c>
      <c r="AR1134" s="112" t="s">
        <v>1098</v>
      </c>
      <c r="AS1134" s="112">
        <v>27206</v>
      </c>
    </row>
    <row r="1135" spans="40:45" x14ac:dyDescent="0.25">
      <c r="AN1135" s="112" t="s">
        <v>1112</v>
      </c>
      <c r="AO1135" s="112"/>
      <c r="AP1135" s="112"/>
      <c r="AQ1135" s="112" t="s">
        <v>1036</v>
      </c>
      <c r="AR1135" s="112" t="s">
        <v>1098</v>
      </c>
      <c r="AS1135" s="112">
        <v>23646</v>
      </c>
    </row>
    <row r="1136" spans="40:45" x14ac:dyDescent="0.25">
      <c r="AN1136" s="112" t="s">
        <v>1112</v>
      </c>
      <c r="AO1136" s="112"/>
      <c r="AP1136" s="112"/>
      <c r="AQ1136" s="112" t="s">
        <v>1037</v>
      </c>
      <c r="AR1136" s="112" t="s">
        <v>1098</v>
      </c>
      <c r="AS1136" s="112">
        <v>761</v>
      </c>
    </row>
    <row r="1137" spans="40:45" x14ac:dyDescent="0.25">
      <c r="AN1137" s="112" t="s">
        <v>1112</v>
      </c>
      <c r="AO1137" s="112"/>
      <c r="AP1137" s="112"/>
      <c r="AQ1137" s="112" t="s">
        <v>1038</v>
      </c>
      <c r="AR1137" s="112" t="s">
        <v>1098</v>
      </c>
      <c r="AS1137" s="112">
        <v>33940</v>
      </c>
    </row>
    <row r="1138" spans="40:45" x14ac:dyDescent="0.25">
      <c r="AN1138" s="112" t="s">
        <v>1112</v>
      </c>
      <c r="AO1138" s="112"/>
      <c r="AP1138" s="112"/>
      <c r="AQ1138" s="112" t="s">
        <v>1039</v>
      </c>
      <c r="AR1138" s="112" t="s">
        <v>1098</v>
      </c>
      <c r="AS1138" s="112">
        <v>49320</v>
      </c>
    </row>
    <row r="1139" spans="40:45" x14ac:dyDescent="0.25">
      <c r="AN1139" s="112" t="s">
        <v>1112</v>
      </c>
      <c r="AO1139" s="112"/>
      <c r="AP1139" s="112"/>
      <c r="AQ1139" s="112" t="s">
        <v>3</v>
      </c>
      <c r="AR1139" s="112" t="s">
        <v>1098</v>
      </c>
      <c r="AS1139" s="112">
        <v>192401</v>
      </c>
    </row>
    <row r="1140" spans="40:45" x14ac:dyDescent="0.25">
      <c r="AN1140" s="112" t="s">
        <v>1113</v>
      </c>
      <c r="AO1140" s="112"/>
      <c r="AP1140" s="112"/>
      <c r="AQ1140" s="112" t="s">
        <v>1031</v>
      </c>
      <c r="AR1140" s="112" t="s">
        <v>1098</v>
      </c>
      <c r="AS1140" s="112">
        <v>585643</v>
      </c>
    </row>
    <row r="1141" spans="40:45" x14ac:dyDescent="0.25">
      <c r="AN1141" s="112" t="s">
        <v>1113</v>
      </c>
      <c r="AO1141" s="112"/>
      <c r="AP1141" s="112"/>
      <c r="AQ1141" s="112" t="s">
        <v>1032</v>
      </c>
      <c r="AR1141" s="112" t="s">
        <v>1098</v>
      </c>
      <c r="AS1141" s="112">
        <v>1043614</v>
      </c>
    </row>
    <row r="1142" spans="40:45" x14ac:dyDescent="0.25">
      <c r="AN1142" s="112" t="s">
        <v>1113</v>
      </c>
      <c r="AO1142" s="112"/>
      <c r="AP1142" s="112"/>
      <c r="AQ1142" s="112" t="s">
        <v>1033</v>
      </c>
      <c r="AR1142" s="112" t="s">
        <v>1098</v>
      </c>
      <c r="AS1142" s="112">
        <v>3747926</v>
      </c>
    </row>
    <row r="1143" spans="40:45" x14ac:dyDescent="0.25">
      <c r="AN1143" s="112" t="s">
        <v>1113</v>
      </c>
      <c r="AO1143" s="112"/>
      <c r="AP1143" s="112"/>
      <c r="AQ1143" s="112" t="s">
        <v>1034</v>
      </c>
      <c r="AR1143" s="112" t="s">
        <v>1098</v>
      </c>
      <c r="AS1143" s="112">
        <v>2046244</v>
      </c>
    </row>
    <row r="1144" spans="40:45" x14ac:dyDescent="0.25">
      <c r="AN1144" s="112" t="s">
        <v>1113</v>
      </c>
      <c r="AO1144" s="112"/>
      <c r="AP1144" s="112"/>
      <c r="AQ1144" s="112" t="s">
        <v>1035</v>
      </c>
      <c r="AR1144" s="112" t="s">
        <v>1098</v>
      </c>
      <c r="AS1144" s="112">
        <v>340793</v>
      </c>
    </row>
    <row r="1145" spans="40:45" x14ac:dyDescent="0.25">
      <c r="AN1145" s="112" t="s">
        <v>1113</v>
      </c>
      <c r="AO1145" s="112"/>
      <c r="AP1145" s="112"/>
      <c r="AQ1145" s="112" t="s">
        <v>1036</v>
      </c>
      <c r="AR1145" s="112" t="s">
        <v>1098</v>
      </c>
      <c r="AS1145" s="112">
        <v>887227</v>
      </c>
    </row>
    <row r="1146" spans="40:45" x14ac:dyDescent="0.25">
      <c r="AN1146" s="112" t="s">
        <v>1113</v>
      </c>
      <c r="AO1146" s="112"/>
      <c r="AP1146" s="112"/>
      <c r="AQ1146" s="112" t="s">
        <v>1037</v>
      </c>
      <c r="AR1146" s="112" t="s">
        <v>1098</v>
      </c>
      <c r="AS1146" s="112">
        <v>64546</v>
      </c>
    </row>
    <row r="1147" spans="40:45" x14ac:dyDescent="0.25">
      <c r="AN1147" s="112" t="s">
        <v>1113</v>
      </c>
      <c r="AO1147" s="112"/>
      <c r="AP1147" s="112"/>
      <c r="AQ1147" s="112" t="s">
        <v>1038</v>
      </c>
      <c r="AR1147" s="112" t="s">
        <v>1098</v>
      </c>
      <c r="AS1147" s="112">
        <v>470157</v>
      </c>
    </row>
    <row r="1148" spans="40:45" x14ac:dyDescent="0.25">
      <c r="AN1148" s="112" t="s">
        <v>1113</v>
      </c>
      <c r="AO1148" s="112"/>
      <c r="AP1148" s="112"/>
      <c r="AQ1148" s="112" t="s">
        <v>1039</v>
      </c>
      <c r="AR1148" s="112" t="s">
        <v>1098</v>
      </c>
      <c r="AS1148" s="112">
        <v>289790</v>
      </c>
    </row>
    <row r="1149" spans="40:45" x14ac:dyDescent="0.25">
      <c r="AN1149" s="112" t="s">
        <v>1113</v>
      </c>
      <c r="AO1149" s="112"/>
      <c r="AP1149" s="112"/>
      <c r="AQ1149" s="112" t="s">
        <v>3</v>
      </c>
      <c r="AR1149" s="112" t="s">
        <v>1098</v>
      </c>
      <c r="AS1149" s="112">
        <v>9475940</v>
      </c>
    </row>
    <row r="1150" spans="40:45" x14ac:dyDescent="0.25">
      <c r="AN1150" s="112" t="s">
        <v>1099</v>
      </c>
      <c r="AO1150" s="112" t="s">
        <v>1041</v>
      </c>
      <c r="AP1150" s="112"/>
      <c r="AQ1150" s="112" t="s">
        <v>1031</v>
      </c>
      <c r="AR1150" s="112" t="s">
        <v>1098</v>
      </c>
      <c r="AS1150" s="112">
        <v>1003642</v>
      </c>
    </row>
    <row r="1151" spans="40:45" x14ac:dyDescent="0.25">
      <c r="AN1151" s="112" t="s">
        <v>1099</v>
      </c>
      <c r="AO1151" s="112" t="s">
        <v>1041</v>
      </c>
      <c r="AP1151" s="112"/>
      <c r="AQ1151" s="112" t="s">
        <v>1032</v>
      </c>
      <c r="AR1151" s="112" t="s">
        <v>1098</v>
      </c>
      <c r="AS1151" s="112">
        <v>357810</v>
      </c>
    </row>
    <row r="1152" spans="40:45" x14ac:dyDescent="0.25">
      <c r="AN1152" s="112" t="s">
        <v>1099</v>
      </c>
      <c r="AO1152" s="112" t="s">
        <v>1041</v>
      </c>
      <c r="AP1152" s="112"/>
      <c r="AQ1152" s="112" t="s">
        <v>1033</v>
      </c>
      <c r="AR1152" s="112" t="s">
        <v>1098</v>
      </c>
      <c r="AS1152" s="112">
        <v>671401</v>
      </c>
    </row>
    <row r="1153" spans="40:45" x14ac:dyDescent="0.25">
      <c r="AN1153" s="112" t="s">
        <v>1099</v>
      </c>
      <c r="AO1153" s="112" t="s">
        <v>1041</v>
      </c>
      <c r="AP1153" s="112"/>
      <c r="AQ1153" s="112" t="s">
        <v>1034</v>
      </c>
      <c r="AR1153" s="112" t="s">
        <v>1098</v>
      </c>
      <c r="AS1153" s="112">
        <v>2454123</v>
      </c>
    </row>
    <row r="1154" spans="40:45" x14ac:dyDescent="0.25">
      <c r="AN1154" s="112" t="s">
        <v>1099</v>
      </c>
      <c r="AO1154" s="112" t="s">
        <v>1041</v>
      </c>
      <c r="AP1154" s="112"/>
      <c r="AQ1154" s="112" t="s">
        <v>1035</v>
      </c>
      <c r="AR1154" s="112" t="s">
        <v>1098</v>
      </c>
      <c r="AS1154" s="112">
        <v>524053</v>
      </c>
    </row>
    <row r="1155" spans="40:45" x14ac:dyDescent="0.25">
      <c r="AN1155" s="112" t="s">
        <v>1099</v>
      </c>
      <c r="AO1155" s="112" t="s">
        <v>1041</v>
      </c>
      <c r="AP1155" s="112"/>
      <c r="AQ1155" s="112" t="s">
        <v>1036</v>
      </c>
      <c r="AR1155" s="112" t="s">
        <v>1098</v>
      </c>
      <c r="AS1155" s="112">
        <v>1118509</v>
      </c>
    </row>
    <row r="1156" spans="40:45" x14ac:dyDescent="0.25">
      <c r="AN1156" s="112" t="s">
        <v>1099</v>
      </c>
      <c r="AO1156" s="112" t="s">
        <v>1041</v>
      </c>
      <c r="AP1156" s="112"/>
      <c r="AQ1156" s="112" t="s">
        <v>1037</v>
      </c>
      <c r="AR1156" s="112" t="s">
        <v>1098</v>
      </c>
      <c r="AS1156" s="112">
        <v>180349</v>
      </c>
    </row>
    <row r="1157" spans="40:45" x14ac:dyDescent="0.25">
      <c r="AN1157" s="112" t="s">
        <v>1099</v>
      </c>
      <c r="AO1157" s="112" t="s">
        <v>1041</v>
      </c>
      <c r="AP1157" s="112"/>
      <c r="AQ1157" s="112" t="s">
        <v>1038</v>
      </c>
      <c r="AR1157" s="112" t="s">
        <v>1098</v>
      </c>
      <c r="AS1157" s="112">
        <v>943163</v>
      </c>
    </row>
    <row r="1158" spans="40:45" x14ac:dyDescent="0.25">
      <c r="AN1158" s="112" t="s">
        <v>1099</v>
      </c>
      <c r="AO1158" s="112" t="s">
        <v>1041</v>
      </c>
      <c r="AP1158" s="112"/>
      <c r="AQ1158" s="112" t="s">
        <v>1039</v>
      </c>
      <c r="AR1158" s="112" t="s">
        <v>1098</v>
      </c>
      <c r="AS1158" s="112">
        <v>361341</v>
      </c>
    </row>
    <row r="1159" spans="40:45" x14ac:dyDescent="0.25">
      <c r="AN1159" s="112" t="s">
        <v>1099</v>
      </c>
      <c r="AO1159" s="112" t="s">
        <v>1041</v>
      </c>
      <c r="AP1159" s="112"/>
      <c r="AQ1159" s="112" t="s">
        <v>3</v>
      </c>
      <c r="AR1159" s="112" t="s">
        <v>1098</v>
      </c>
      <c r="AS1159" s="112">
        <v>7614393</v>
      </c>
    </row>
    <row r="1160" spans="40:45" x14ac:dyDescent="0.25">
      <c r="AN1160" s="112" t="s">
        <v>1099</v>
      </c>
      <c r="AO1160" s="112" t="s">
        <v>1110</v>
      </c>
      <c r="AP1160" s="112"/>
      <c r="AQ1160" s="112" t="s">
        <v>1031</v>
      </c>
      <c r="AR1160" s="112" t="s">
        <v>1098</v>
      </c>
      <c r="AS1160" s="112">
        <v>778609</v>
      </c>
    </row>
    <row r="1161" spans="40:45" x14ac:dyDescent="0.25">
      <c r="AN1161" s="112" t="s">
        <v>1099</v>
      </c>
      <c r="AO1161" s="112" t="s">
        <v>1110</v>
      </c>
      <c r="AP1161" s="112"/>
      <c r="AQ1161" s="112" t="s">
        <v>1032</v>
      </c>
      <c r="AR1161" s="112" t="s">
        <v>1098</v>
      </c>
      <c r="AS1161" s="112">
        <v>290828</v>
      </c>
    </row>
    <row r="1162" spans="40:45" x14ac:dyDescent="0.25">
      <c r="AN1162" s="112" t="s">
        <v>1099</v>
      </c>
      <c r="AO1162" s="112" t="s">
        <v>1110</v>
      </c>
      <c r="AP1162" s="112"/>
      <c r="AQ1162" s="112" t="s">
        <v>1033</v>
      </c>
      <c r="AR1162" s="112" t="s">
        <v>1098</v>
      </c>
      <c r="AS1162" s="112">
        <v>560347</v>
      </c>
    </row>
    <row r="1163" spans="40:45" x14ac:dyDescent="0.25">
      <c r="AN1163" s="112" t="s">
        <v>1099</v>
      </c>
      <c r="AO1163" s="112" t="s">
        <v>1110</v>
      </c>
      <c r="AP1163" s="112"/>
      <c r="AQ1163" s="112" t="s">
        <v>1034</v>
      </c>
      <c r="AR1163" s="112" t="s">
        <v>1098</v>
      </c>
      <c r="AS1163" s="112">
        <v>1645292</v>
      </c>
    </row>
    <row r="1164" spans="40:45" x14ac:dyDescent="0.25">
      <c r="AN1164" s="112" t="s">
        <v>1099</v>
      </c>
      <c r="AO1164" s="112" t="s">
        <v>1110</v>
      </c>
      <c r="AP1164" s="112"/>
      <c r="AQ1164" s="112" t="s">
        <v>1035</v>
      </c>
      <c r="AR1164" s="112" t="s">
        <v>1098</v>
      </c>
      <c r="AS1164" s="112">
        <v>378657</v>
      </c>
    </row>
    <row r="1165" spans="40:45" x14ac:dyDescent="0.25">
      <c r="AN1165" s="112" t="s">
        <v>1099</v>
      </c>
      <c r="AO1165" s="112" t="s">
        <v>1110</v>
      </c>
      <c r="AP1165" s="112"/>
      <c r="AQ1165" s="112" t="s">
        <v>1036</v>
      </c>
      <c r="AR1165" s="112" t="s">
        <v>1098</v>
      </c>
      <c r="AS1165" s="112">
        <v>732201</v>
      </c>
    </row>
    <row r="1166" spans="40:45" x14ac:dyDescent="0.25">
      <c r="AN1166" s="112" t="s">
        <v>1099</v>
      </c>
      <c r="AO1166" s="112" t="s">
        <v>1110</v>
      </c>
      <c r="AP1166" s="112"/>
      <c r="AQ1166" s="112" t="s">
        <v>1037</v>
      </c>
      <c r="AR1166" s="112" t="s">
        <v>1098</v>
      </c>
      <c r="AS1166" s="112">
        <v>137801</v>
      </c>
    </row>
    <row r="1167" spans="40:45" x14ac:dyDescent="0.25">
      <c r="AN1167" s="112" t="s">
        <v>1099</v>
      </c>
      <c r="AO1167" s="112" t="s">
        <v>1110</v>
      </c>
      <c r="AP1167" s="112"/>
      <c r="AQ1167" s="112" t="s">
        <v>1038</v>
      </c>
      <c r="AR1167" s="112" t="s">
        <v>1098</v>
      </c>
      <c r="AS1167" s="112">
        <v>682922</v>
      </c>
    </row>
    <row r="1168" spans="40:45" x14ac:dyDescent="0.25">
      <c r="AN1168" s="112" t="s">
        <v>1099</v>
      </c>
      <c r="AO1168" s="112" t="s">
        <v>1110</v>
      </c>
      <c r="AP1168" s="112"/>
      <c r="AQ1168" s="112" t="s">
        <v>1039</v>
      </c>
      <c r="AR1168" s="112" t="s">
        <v>1098</v>
      </c>
      <c r="AS1168" s="112">
        <v>282641</v>
      </c>
    </row>
    <row r="1169" spans="40:45" x14ac:dyDescent="0.25">
      <c r="AN1169" s="112" t="s">
        <v>1099</v>
      </c>
      <c r="AO1169" s="112" t="s">
        <v>1110</v>
      </c>
      <c r="AP1169" s="112"/>
      <c r="AQ1169" s="112" t="s">
        <v>3</v>
      </c>
      <c r="AR1169" s="112" t="s">
        <v>1098</v>
      </c>
      <c r="AS1169" s="112">
        <v>5489298</v>
      </c>
    </row>
    <row r="1170" spans="40:45" x14ac:dyDescent="0.25">
      <c r="AN1170" s="112" t="s">
        <v>1099</v>
      </c>
      <c r="AO1170" s="112" t="s">
        <v>1111</v>
      </c>
      <c r="AP1170" s="112"/>
      <c r="AQ1170" s="112" t="s">
        <v>1031</v>
      </c>
      <c r="AR1170" s="112" t="s">
        <v>1098</v>
      </c>
      <c r="AS1170" s="112">
        <v>15772</v>
      </c>
    </row>
    <row r="1171" spans="40:45" x14ac:dyDescent="0.25">
      <c r="AN1171" s="112" t="s">
        <v>1099</v>
      </c>
      <c r="AO1171" s="112" t="s">
        <v>1111</v>
      </c>
      <c r="AP1171" s="112"/>
      <c r="AQ1171" s="112" t="s">
        <v>1032</v>
      </c>
      <c r="AR1171" s="112" t="s">
        <v>1098</v>
      </c>
      <c r="AS1171" s="112">
        <v>4375</v>
      </c>
    </row>
    <row r="1172" spans="40:45" x14ac:dyDescent="0.25">
      <c r="AN1172" s="112" t="s">
        <v>1099</v>
      </c>
      <c r="AO1172" s="112" t="s">
        <v>1111</v>
      </c>
      <c r="AP1172" s="112"/>
      <c r="AQ1172" s="112" t="s">
        <v>1033</v>
      </c>
      <c r="AR1172" s="112" t="s">
        <v>1098</v>
      </c>
      <c r="AS1172" s="112">
        <v>3516</v>
      </c>
    </row>
    <row r="1173" spans="40:45" x14ac:dyDescent="0.25">
      <c r="AN1173" s="112" t="s">
        <v>1099</v>
      </c>
      <c r="AO1173" s="112" t="s">
        <v>1111</v>
      </c>
      <c r="AP1173" s="112"/>
      <c r="AQ1173" s="112" t="s">
        <v>1034</v>
      </c>
      <c r="AR1173" s="112" t="s">
        <v>1098</v>
      </c>
      <c r="AS1173" s="112">
        <v>22882</v>
      </c>
    </row>
    <row r="1174" spans="40:45" x14ac:dyDescent="0.25">
      <c r="AN1174" s="112" t="s">
        <v>1099</v>
      </c>
      <c r="AO1174" s="112" t="s">
        <v>1111</v>
      </c>
      <c r="AP1174" s="112"/>
      <c r="AQ1174" s="112" t="s">
        <v>1035</v>
      </c>
      <c r="AR1174" s="112" t="s">
        <v>1098</v>
      </c>
      <c r="AS1174" s="112">
        <v>19657</v>
      </c>
    </row>
    <row r="1175" spans="40:45" x14ac:dyDescent="0.25">
      <c r="AN1175" s="112" t="s">
        <v>1099</v>
      </c>
      <c r="AO1175" s="112" t="s">
        <v>1111</v>
      </c>
      <c r="AP1175" s="112"/>
      <c r="AQ1175" s="112" t="s">
        <v>1036</v>
      </c>
      <c r="AR1175" s="112" t="s">
        <v>1098</v>
      </c>
      <c r="AS1175" s="112">
        <v>20925</v>
      </c>
    </row>
    <row r="1176" spans="40:45" x14ac:dyDescent="0.25">
      <c r="AN1176" s="112" t="s">
        <v>1099</v>
      </c>
      <c r="AO1176" s="112" t="s">
        <v>1111</v>
      </c>
      <c r="AP1176" s="112"/>
      <c r="AQ1176" s="112" t="s">
        <v>1037</v>
      </c>
      <c r="AR1176" s="112" t="s">
        <v>1098</v>
      </c>
      <c r="AS1176" s="112">
        <v>3987</v>
      </c>
    </row>
    <row r="1177" spans="40:45" x14ac:dyDescent="0.25">
      <c r="AN1177" s="112" t="s">
        <v>1099</v>
      </c>
      <c r="AO1177" s="112" t="s">
        <v>1111</v>
      </c>
      <c r="AP1177" s="112"/>
      <c r="AQ1177" s="112" t="s">
        <v>1038</v>
      </c>
      <c r="AR1177" s="112" t="s">
        <v>1098</v>
      </c>
      <c r="AS1177" s="112">
        <v>21350</v>
      </c>
    </row>
    <row r="1178" spans="40:45" x14ac:dyDescent="0.25">
      <c r="AN1178" s="112" t="s">
        <v>1099</v>
      </c>
      <c r="AO1178" s="112" t="s">
        <v>1111</v>
      </c>
      <c r="AP1178" s="112"/>
      <c r="AQ1178" s="112" t="s">
        <v>1039</v>
      </c>
      <c r="AR1178" s="112" t="s">
        <v>1098</v>
      </c>
      <c r="AS1178" s="112">
        <v>10371</v>
      </c>
    </row>
    <row r="1179" spans="40:45" x14ac:dyDescent="0.25">
      <c r="AN1179" s="112" t="s">
        <v>1099</v>
      </c>
      <c r="AO1179" s="112" t="s">
        <v>1111</v>
      </c>
      <c r="AP1179" s="112"/>
      <c r="AQ1179" s="112" t="s">
        <v>3</v>
      </c>
      <c r="AR1179" s="112" t="s">
        <v>1098</v>
      </c>
      <c r="AS1179" s="112">
        <v>122835</v>
      </c>
    </row>
    <row r="1180" spans="40:45" x14ac:dyDescent="0.25">
      <c r="AN1180" s="112" t="s">
        <v>1099</v>
      </c>
      <c r="AO1180" s="112" t="s">
        <v>1112</v>
      </c>
      <c r="AP1180" s="112"/>
      <c r="AQ1180" s="112" t="s">
        <v>1031</v>
      </c>
      <c r="AR1180" s="112" t="s">
        <v>1098</v>
      </c>
      <c r="AS1180" s="112">
        <v>4289</v>
      </c>
    </row>
    <row r="1181" spans="40:45" x14ac:dyDescent="0.25">
      <c r="AN1181" s="112" t="s">
        <v>1099</v>
      </c>
      <c r="AO1181" s="112" t="s">
        <v>1112</v>
      </c>
      <c r="AP1181" s="112"/>
      <c r="AQ1181" s="112" t="s">
        <v>1032</v>
      </c>
      <c r="AR1181" s="112" t="s">
        <v>1098</v>
      </c>
      <c r="AS1181" s="112">
        <v>1304</v>
      </c>
    </row>
    <row r="1182" spans="40:45" x14ac:dyDescent="0.25">
      <c r="AN1182" s="112" t="s">
        <v>1099</v>
      </c>
      <c r="AO1182" s="112" t="s">
        <v>1112</v>
      </c>
      <c r="AP1182" s="112"/>
      <c r="AQ1182" s="112" t="s">
        <v>1033</v>
      </c>
      <c r="AR1182" s="112" t="s">
        <v>1098</v>
      </c>
      <c r="AS1182" s="112">
        <v>127</v>
      </c>
    </row>
    <row r="1183" spans="40:45" x14ac:dyDescent="0.25">
      <c r="AN1183" s="112" t="s">
        <v>1099</v>
      </c>
      <c r="AO1183" s="112" t="s">
        <v>1112</v>
      </c>
      <c r="AP1183" s="112"/>
      <c r="AQ1183" s="112" t="s">
        <v>1034</v>
      </c>
      <c r="AR1183" s="112" t="s">
        <v>1098</v>
      </c>
      <c r="AS1183" s="112">
        <v>14224</v>
      </c>
    </row>
    <row r="1184" spans="40:45" x14ac:dyDescent="0.25">
      <c r="AN1184" s="112" t="s">
        <v>1099</v>
      </c>
      <c r="AO1184" s="112" t="s">
        <v>1112</v>
      </c>
      <c r="AP1184" s="112"/>
      <c r="AQ1184" s="112" t="s">
        <v>1035</v>
      </c>
      <c r="AR1184" s="112" t="s">
        <v>1098</v>
      </c>
      <c r="AS1184" s="112">
        <v>1902</v>
      </c>
    </row>
    <row r="1185" spans="40:45" x14ac:dyDescent="0.25">
      <c r="AN1185" s="112" t="s">
        <v>1099</v>
      </c>
      <c r="AO1185" s="112" t="s">
        <v>1112</v>
      </c>
      <c r="AP1185" s="112"/>
      <c r="AQ1185" s="112" t="s">
        <v>1036</v>
      </c>
      <c r="AR1185" s="112" t="s">
        <v>1098</v>
      </c>
      <c r="AS1185" s="112">
        <v>8334</v>
      </c>
    </row>
    <row r="1186" spans="40:45" x14ac:dyDescent="0.25">
      <c r="AN1186" s="112" t="s">
        <v>1099</v>
      </c>
      <c r="AO1186" s="112" t="s">
        <v>1112</v>
      </c>
      <c r="AP1186" s="112"/>
      <c r="AQ1186" s="112" t="s">
        <v>1037</v>
      </c>
      <c r="AR1186" s="112" t="s">
        <v>1098</v>
      </c>
      <c r="AS1186" s="112">
        <v>227</v>
      </c>
    </row>
    <row r="1187" spans="40:45" x14ac:dyDescent="0.25">
      <c r="AN1187" s="112" t="s">
        <v>1099</v>
      </c>
      <c r="AO1187" s="112" t="s">
        <v>1112</v>
      </c>
      <c r="AP1187" s="112"/>
      <c r="AQ1187" s="112" t="s">
        <v>1038</v>
      </c>
      <c r="AR1187" s="112" t="s">
        <v>1098</v>
      </c>
      <c r="AS1187" s="112">
        <v>20374</v>
      </c>
    </row>
    <row r="1188" spans="40:45" x14ac:dyDescent="0.25">
      <c r="AN1188" s="112" t="s">
        <v>1099</v>
      </c>
      <c r="AO1188" s="112" t="s">
        <v>1112</v>
      </c>
      <c r="AP1188" s="112"/>
      <c r="AQ1188" s="112" t="s">
        <v>1039</v>
      </c>
      <c r="AR1188" s="112" t="s">
        <v>1098</v>
      </c>
      <c r="AS1188" s="112">
        <v>16882</v>
      </c>
    </row>
    <row r="1189" spans="40:45" x14ac:dyDescent="0.25">
      <c r="AN1189" s="112" t="s">
        <v>1099</v>
      </c>
      <c r="AO1189" s="112" t="s">
        <v>1112</v>
      </c>
      <c r="AP1189" s="112"/>
      <c r="AQ1189" s="112" t="s">
        <v>3</v>
      </c>
      <c r="AR1189" s="112" t="s">
        <v>1098</v>
      </c>
      <c r="AS1189" s="112">
        <v>67664</v>
      </c>
    </row>
    <row r="1190" spans="40:45" x14ac:dyDescent="0.25">
      <c r="AN1190" s="112" t="s">
        <v>1099</v>
      </c>
      <c r="AO1190" s="112" t="s">
        <v>1114</v>
      </c>
      <c r="AP1190" s="112"/>
      <c r="AQ1190" s="112" t="s">
        <v>1031</v>
      </c>
      <c r="AR1190" s="112" t="s">
        <v>1098</v>
      </c>
      <c r="AS1190" s="112">
        <v>204972</v>
      </c>
    </row>
    <row r="1191" spans="40:45" x14ac:dyDescent="0.25">
      <c r="AN1191" s="112" t="s">
        <v>1099</v>
      </c>
      <c r="AO1191" s="112" t="s">
        <v>1114</v>
      </c>
      <c r="AP1191" s="112"/>
      <c r="AQ1191" s="112" t="s">
        <v>1032</v>
      </c>
      <c r="AR1191" s="112" t="s">
        <v>1098</v>
      </c>
      <c r="AS1191" s="112">
        <v>61303</v>
      </c>
    </row>
    <row r="1192" spans="40:45" x14ac:dyDescent="0.25">
      <c r="AN1192" s="112" t="s">
        <v>1099</v>
      </c>
      <c r="AO1192" s="112" t="s">
        <v>1114</v>
      </c>
      <c r="AP1192" s="112"/>
      <c r="AQ1192" s="112" t="s">
        <v>1033</v>
      </c>
      <c r="AR1192" s="112" t="s">
        <v>1098</v>
      </c>
      <c r="AS1192" s="112">
        <v>107411</v>
      </c>
    </row>
    <row r="1193" spans="40:45" x14ac:dyDescent="0.25">
      <c r="AN1193" s="112" t="s">
        <v>1099</v>
      </c>
      <c r="AO1193" s="112" t="s">
        <v>1114</v>
      </c>
      <c r="AP1193" s="112"/>
      <c r="AQ1193" s="112" t="s">
        <v>1034</v>
      </c>
      <c r="AR1193" s="112" t="s">
        <v>1098</v>
      </c>
      <c r="AS1193" s="112">
        <v>771725</v>
      </c>
    </row>
    <row r="1194" spans="40:45" x14ac:dyDescent="0.25">
      <c r="AN1194" s="112" t="s">
        <v>1099</v>
      </c>
      <c r="AO1194" s="112" t="s">
        <v>1114</v>
      </c>
      <c r="AP1194" s="112"/>
      <c r="AQ1194" s="112" t="s">
        <v>1035</v>
      </c>
      <c r="AR1194" s="112" t="s">
        <v>1098</v>
      </c>
      <c r="AS1194" s="112">
        <v>123837</v>
      </c>
    </row>
    <row r="1195" spans="40:45" x14ac:dyDescent="0.25">
      <c r="AN1195" s="112" t="s">
        <v>1099</v>
      </c>
      <c r="AO1195" s="112" t="s">
        <v>1114</v>
      </c>
      <c r="AP1195" s="112"/>
      <c r="AQ1195" s="112" t="s">
        <v>1036</v>
      </c>
      <c r="AR1195" s="112" t="s">
        <v>1098</v>
      </c>
      <c r="AS1195" s="112">
        <v>357049</v>
      </c>
    </row>
    <row r="1196" spans="40:45" x14ac:dyDescent="0.25">
      <c r="AN1196" s="112" t="s">
        <v>1099</v>
      </c>
      <c r="AO1196" s="112" t="s">
        <v>1114</v>
      </c>
      <c r="AP1196" s="112"/>
      <c r="AQ1196" s="112" t="s">
        <v>1037</v>
      </c>
      <c r="AR1196" s="112" t="s">
        <v>1098</v>
      </c>
      <c r="AS1196" s="112">
        <v>38334</v>
      </c>
    </row>
    <row r="1197" spans="40:45" x14ac:dyDescent="0.25">
      <c r="AN1197" s="112" t="s">
        <v>1099</v>
      </c>
      <c r="AO1197" s="112" t="s">
        <v>1114</v>
      </c>
      <c r="AP1197" s="112"/>
      <c r="AQ1197" s="112" t="s">
        <v>1038</v>
      </c>
      <c r="AR1197" s="112" t="s">
        <v>1098</v>
      </c>
      <c r="AS1197" s="112">
        <v>218517</v>
      </c>
    </row>
    <row r="1198" spans="40:45" x14ac:dyDescent="0.25">
      <c r="AN1198" s="112" t="s">
        <v>1099</v>
      </c>
      <c r="AO1198" s="112" t="s">
        <v>1114</v>
      </c>
      <c r="AP1198" s="112"/>
      <c r="AQ1198" s="112" t="s">
        <v>1039</v>
      </c>
      <c r="AR1198" s="112" t="s">
        <v>1098</v>
      </c>
      <c r="AS1198" s="112">
        <v>51448</v>
      </c>
    </row>
    <row r="1199" spans="40:45" x14ac:dyDescent="0.25">
      <c r="AN1199" s="112" t="s">
        <v>1099</v>
      </c>
      <c r="AO1199" s="112" t="s">
        <v>1114</v>
      </c>
      <c r="AP1199" s="112"/>
      <c r="AQ1199" s="112" t="s">
        <v>3</v>
      </c>
      <c r="AR1199" s="112" t="s">
        <v>1098</v>
      </c>
      <c r="AS1199" s="112">
        <v>1934596</v>
      </c>
    </row>
    <row r="1200" spans="40:45" x14ac:dyDescent="0.25">
      <c r="AN1200" s="112" t="s">
        <v>1107</v>
      </c>
      <c r="AO1200" s="112" t="s">
        <v>1041</v>
      </c>
      <c r="AP1200" s="112"/>
      <c r="AQ1200" s="112" t="s">
        <v>1031</v>
      </c>
      <c r="AR1200" s="112" t="s">
        <v>1098</v>
      </c>
      <c r="AS1200" s="112">
        <v>2738371</v>
      </c>
    </row>
    <row r="1201" spans="40:45" x14ac:dyDescent="0.25">
      <c r="AN1201" s="112" t="s">
        <v>1107</v>
      </c>
      <c r="AO1201" s="112" t="s">
        <v>1041</v>
      </c>
      <c r="AP1201" s="112"/>
      <c r="AQ1201" s="112" t="s">
        <v>1032</v>
      </c>
      <c r="AR1201" s="112" t="s">
        <v>1098</v>
      </c>
      <c r="AS1201" s="112">
        <v>5266438</v>
      </c>
    </row>
    <row r="1202" spans="40:45" x14ac:dyDescent="0.25">
      <c r="AN1202" s="112" t="s">
        <v>1107</v>
      </c>
      <c r="AO1202" s="112" t="s">
        <v>1041</v>
      </c>
      <c r="AP1202" s="112"/>
      <c r="AQ1202" s="112" t="s">
        <v>1033</v>
      </c>
      <c r="AR1202" s="112" t="s">
        <v>1098</v>
      </c>
      <c r="AS1202" s="112">
        <v>16358216</v>
      </c>
    </row>
    <row r="1203" spans="40:45" x14ac:dyDescent="0.25">
      <c r="AN1203" s="112" t="s">
        <v>1107</v>
      </c>
      <c r="AO1203" s="112" t="s">
        <v>1041</v>
      </c>
      <c r="AP1203" s="112"/>
      <c r="AQ1203" s="112" t="s">
        <v>1034</v>
      </c>
      <c r="AR1203" s="112" t="s">
        <v>1098</v>
      </c>
      <c r="AS1203" s="112">
        <v>5161834</v>
      </c>
    </row>
    <row r="1204" spans="40:45" x14ac:dyDescent="0.25">
      <c r="AN1204" s="112" t="s">
        <v>1107</v>
      </c>
      <c r="AO1204" s="112" t="s">
        <v>1041</v>
      </c>
      <c r="AP1204" s="112"/>
      <c r="AQ1204" s="112" t="s">
        <v>1035</v>
      </c>
      <c r="AR1204" s="112" t="s">
        <v>1098</v>
      </c>
      <c r="AS1204" s="112">
        <v>917312</v>
      </c>
    </row>
    <row r="1205" spans="40:45" x14ac:dyDescent="0.25">
      <c r="AN1205" s="112" t="s">
        <v>1107</v>
      </c>
      <c r="AO1205" s="112" t="s">
        <v>1041</v>
      </c>
      <c r="AP1205" s="112"/>
      <c r="AQ1205" s="112" t="s">
        <v>1036</v>
      </c>
      <c r="AR1205" s="112" t="s">
        <v>1098</v>
      </c>
      <c r="AS1205" s="112">
        <v>3474878</v>
      </c>
    </row>
    <row r="1206" spans="40:45" x14ac:dyDescent="0.25">
      <c r="AN1206" s="112" t="s">
        <v>1107</v>
      </c>
      <c r="AO1206" s="112" t="s">
        <v>1041</v>
      </c>
      <c r="AP1206" s="112"/>
      <c r="AQ1206" s="112" t="s">
        <v>1037</v>
      </c>
      <c r="AR1206" s="112" t="s">
        <v>1098</v>
      </c>
      <c r="AS1206" s="112">
        <v>197879</v>
      </c>
    </row>
    <row r="1207" spans="40:45" x14ac:dyDescent="0.25">
      <c r="AN1207" s="112" t="s">
        <v>1107</v>
      </c>
      <c r="AO1207" s="112" t="s">
        <v>1041</v>
      </c>
      <c r="AP1207" s="112"/>
      <c r="AQ1207" s="112" t="s">
        <v>1038</v>
      </c>
      <c r="AR1207" s="112" t="s">
        <v>1098</v>
      </c>
      <c r="AS1207" s="112">
        <v>1177535</v>
      </c>
    </row>
    <row r="1208" spans="40:45" x14ac:dyDescent="0.25">
      <c r="AN1208" s="112" t="s">
        <v>1107</v>
      </c>
      <c r="AO1208" s="112" t="s">
        <v>1041</v>
      </c>
      <c r="AP1208" s="112"/>
      <c r="AQ1208" s="112" t="s">
        <v>1039</v>
      </c>
      <c r="AR1208" s="112" t="s">
        <v>1098</v>
      </c>
      <c r="AS1208" s="112">
        <v>1244478</v>
      </c>
    </row>
    <row r="1209" spans="40:45" x14ac:dyDescent="0.25">
      <c r="AN1209" s="112" t="s">
        <v>1107</v>
      </c>
      <c r="AO1209" s="112" t="s">
        <v>1041</v>
      </c>
      <c r="AP1209" s="112"/>
      <c r="AQ1209" s="112" t="s">
        <v>3</v>
      </c>
      <c r="AR1209" s="112" t="s">
        <v>1098</v>
      </c>
      <c r="AS1209" s="112">
        <v>36536941</v>
      </c>
    </row>
    <row r="1210" spans="40:45" x14ac:dyDescent="0.25">
      <c r="AN1210" s="112" t="s">
        <v>1107</v>
      </c>
      <c r="AO1210" s="112" t="s">
        <v>1110</v>
      </c>
      <c r="AP1210" s="112"/>
      <c r="AQ1210" s="112" t="s">
        <v>1031</v>
      </c>
      <c r="AR1210" s="112" t="s">
        <v>1098</v>
      </c>
      <c r="AS1210" s="112">
        <v>2365113</v>
      </c>
    </row>
    <row r="1211" spans="40:45" x14ac:dyDescent="0.25">
      <c r="AN1211" s="112" t="s">
        <v>1107</v>
      </c>
      <c r="AO1211" s="112" t="s">
        <v>1110</v>
      </c>
      <c r="AP1211" s="112"/>
      <c r="AQ1211" s="112" t="s">
        <v>1032</v>
      </c>
      <c r="AR1211" s="112" t="s">
        <v>1098</v>
      </c>
      <c r="AS1211" s="112">
        <v>4259593</v>
      </c>
    </row>
    <row r="1212" spans="40:45" x14ac:dyDescent="0.25">
      <c r="AN1212" s="112" t="s">
        <v>1107</v>
      </c>
      <c r="AO1212" s="112" t="s">
        <v>1110</v>
      </c>
      <c r="AP1212" s="112"/>
      <c r="AQ1212" s="112" t="s">
        <v>1033</v>
      </c>
      <c r="AR1212" s="112" t="s">
        <v>1098</v>
      </c>
      <c r="AS1212" s="112">
        <v>12597509</v>
      </c>
    </row>
    <row r="1213" spans="40:45" x14ac:dyDescent="0.25">
      <c r="AN1213" s="112" t="s">
        <v>1107</v>
      </c>
      <c r="AO1213" s="112" t="s">
        <v>1110</v>
      </c>
      <c r="AP1213" s="112"/>
      <c r="AQ1213" s="112" t="s">
        <v>1034</v>
      </c>
      <c r="AR1213" s="112" t="s">
        <v>1098</v>
      </c>
      <c r="AS1213" s="112">
        <v>3765162</v>
      </c>
    </row>
    <row r="1214" spans="40:45" x14ac:dyDescent="0.25">
      <c r="AN1214" s="112" t="s">
        <v>1107</v>
      </c>
      <c r="AO1214" s="112" t="s">
        <v>1110</v>
      </c>
      <c r="AP1214" s="112"/>
      <c r="AQ1214" s="112" t="s">
        <v>1035</v>
      </c>
      <c r="AR1214" s="112" t="s">
        <v>1098</v>
      </c>
      <c r="AS1214" s="112">
        <v>680853</v>
      </c>
    </row>
    <row r="1215" spans="40:45" x14ac:dyDescent="0.25">
      <c r="AN1215" s="112" t="s">
        <v>1107</v>
      </c>
      <c r="AO1215" s="112" t="s">
        <v>1110</v>
      </c>
      <c r="AP1215" s="112"/>
      <c r="AQ1215" s="112" t="s">
        <v>1036</v>
      </c>
      <c r="AR1215" s="112" t="s">
        <v>1098</v>
      </c>
      <c r="AS1215" s="112">
        <v>2534343</v>
      </c>
    </row>
    <row r="1216" spans="40:45" x14ac:dyDescent="0.25">
      <c r="AN1216" s="112" t="s">
        <v>1107</v>
      </c>
      <c r="AO1216" s="112" t="s">
        <v>1110</v>
      </c>
      <c r="AP1216" s="112"/>
      <c r="AQ1216" s="112" t="s">
        <v>1037</v>
      </c>
      <c r="AR1216" s="112" t="s">
        <v>1098</v>
      </c>
      <c r="AS1216" s="112">
        <v>166549</v>
      </c>
    </row>
    <row r="1217" spans="40:45" x14ac:dyDescent="0.25">
      <c r="AN1217" s="112" t="s">
        <v>1107</v>
      </c>
      <c r="AO1217" s="112" t="s">
        <v>1110</v>
      </c>
      <c r="AP1217" s="112"/>
      <c r="AQ1217" s="112" t="s">
        <v>1038</v>
      </c>
      <c r="AR1217" s="112" t="s">
        <v>1098</v>
      </c>
      <c r="AS1217" s="112">
        <v>897977</v>
      </c>
    </row>
    <row r="1218" spans="40:45" x14ac:dyDescent="0.25">
      <c r="AN1218" s="112" t="s">
        <v>1107</v>
      </c>
      <c r="AO1218" s="112" t="s">
        <v>1110</v>
      </c>
      <c r="AP1218" s="112"/>
      <c r="AQ1218" s="112" t="s">
        <v>1039</v>
      </c>
      <c r="AR1218" s="112" t="s">
        <v>1098</v>
      </c>
      <c r="AS1218" s="112">
        <v>1014306</v>
      </c>
    </row>
    <row r="1219" spans="40:45" x14ac:dyDescent="0.25">
      <c r="AN1219" s="112" t="s">
        <v>1107</v>
      </c>
      <c r="AO1219" s="112" t="s">
        <v>1110</v>
      </c>
      <c r="AP1219" s="112"/>
      <c r="AQ1219" s="112" t="s">
        <v>3</v>
      </c>
      <c r="AR1219" s="112" t="s">
        <v>1098</v>
      </c>
      <c r="AS1219" s="112">
        <v>28281405</v>
      </c>
    </row>
    <row r="1220" spans="40:45" x14ac:dyDescent="0.25">
      <c r="AN1220" s="112" t="s">
        <v>1107</v>
      </c>
      <c r="AO1220" s="112" t="s">
        <v>1111</v>
      </c>
      <c r="AP1220" s="112"/>
      <c r="AQ1220" s="112" t="s">
        <v>1031</v>
      </c>
      <c r="AR1220" s="112" t="s">
        <v>1098</v>
      </c>
      <c r="AS1220" s="112">
        <v>29785</v>
      </c>
    </row>
    <row r="1221" spans="40:45" x14ac:dyDescent="0.25">
      <c r="AN1221" s="112" t="s">
        <v>1107</v>
      </c>
      <c r="AO1221" s="112" t="s">
        <v>1111</v>
      </c>
      <c r="AP1221" s="112"/>
      <c r="AQ1221" s="112" t="s">
        <v>1032</v>
      </c>
      <c r="AR1221" s="112" t="s">
        <v>1098</v>
      </c>
      <c r="AS1221" s="112">
        <v>23151</v>
      </c>
    </row>
    <row r="1222" spans="40:45" x14ac:dyDescent="0.25">
      <c r="AN1222" s="112" t="s">
        <v>1107</v>
      </c>
      <c r="AO1222" s="112" t="s">
        <v>1111</v>
      </c>
      <c r="AP1222" s="112"/>
      <c r="AQ1222" s="112" t="s">
        <v>1033</v>
      </c>
      <c r="AR1222" s="112" t="s">
        <v>1098</v>
      </c>
      <c r="AS1222" s="112">
        <v>111855</v>
      </c>
    </row>
    <row r="1223" spans="40:45" x14ac:dyDescent="0.25">
      <c r="AN1223" s="112" t="s">
        <v>1107</v>
      </c>
      <c r="AO1223" s="112" t="s">
        <v>1111</v>
      </c>
      <c r="AP1223" s="112"/>
      <c r="AQ1223" s="112" t="s">
        <v>1034</v>
      </c>
      <c r="AR1223" s="112" t="s">
        <v>1098</v>
      </c>
      <c r="AS1223" s="112">
        <v>115695</v>
      </c>
    </row>
    <row r="1224" spans="40:45" x14ac:dyDescent="0.25">
      <c r="AN1224" s="112" t="s">
        <v>1107</v>
      </c>
      <c r="AO1224" s="112" t="s">
        <v>1111</v>
      </c>
      <c r="AP1224" s="112"/>
      <c r="AQ1224" s="112" t="s">
        <v>1035</v>
      </c>
      <c r="AR1224" s="112" t="s">
        <v>1098</v>
      </c>
      <c r="AS1224" s="112">
        <v>18843</v>
      </c>
    </row>
    <row r="1225" spans="40:45" x14ac:dyDescent="0.25">
      <c r="AN1225" s="112" t="s">
        <v>1107</v>
      </c>
      <c r="AO1225" s="112" t="s">
        <v>1111</v>
      </c>
      <c r="AP1225" s="112"/>
      <c r="AQ1225" s="112" t="s">
        <v>1036</v>
      </c>
      <c r="AR1225" s="112" t="s">
        <v>1098</v>
      </c>
      <c r="AS1225" s="112">
        <v>410323</v>
      </c>
    </row>
    <row r="1226" spans="40:45" x14ac:dyDescent="0.25">
      <c r="AN1226" s="112" t="s">
        <v>1107</v>
      </c>
      <c r="AO1226" s="112" t="s">
        <v>1111</v>
      </c>
      <c r="AP1226" s="112"/>
      <c r="AQ1226" s="112" t="s">
        <v>1037</v>
      </c>
      <c r="AR1226" s="112" t="s">
        <v>1098</v>
      </c>
      <c r="AS1226" s="112">
        <v>5219</v>
      </c>
    </row>
    <row r="1227" spans="40:45" x14ac:dyDescent="0.25">
      <c r="AN1227" s="112" t="s">
        <v>1107</v>
      </c>
      <c r="AO1227" s="112" t="s">
        <v>1111</v>
      </c>
      <c r="AP1227" s="112"/>
      <c r="AQ1227" s="112" t="s">
        <v>1038</v>
      </c>
      <c r="AR1227" s="112" t="s">
        <v>1098</v>
      </c>
      <c r="AS1227" s="112">
        <v>24364</v>
      </c>
    </row>
    <row r="1228" spans="40:45" x14ac:dyDescent="0.25">
      <c r="AN1228" s="112" t="s">
        <v>1107</v>
      </c>
      <c r="AO1228" s="112" t="s">
        <v>1111</v>
      </c>
      <c r="AP1228" s="112"/>
      <c r="AQ1228" s="112" t="s">
        <v>1039</v>
      </c>
      <c r="AR1228" s="112" t="s">
        <v>1098</v>
      </c>
      <c r="AS1228" s="112">
        <v>14808</v>
      </c>
    </row>
    <row r="1229" spans="40:45" x14ac:dyDescent="0.25">
      <c r="AN1229" s="112" t="s">
        <v>1107</v>
      </c>
      <c r="AO1229" s="112" t="s">
        <v>1111</v>
      </c>
      <c r="AP1229" s="112"/>
      <c r="AQ1229" s="112" t="s">
        <v>3</v>
      </c>
      <c r="AR1229" s="112" t="s">
        <v>1098</v>
      </c>
      <c r="AS1229" s="112">
        <v>754043</v>
      </c>
    </row>
    <row r="1230" spans="40:45" x14ac:dyDescent="0.25">
      <c r="AN1230" s="112" t="s">
        <v>1107</v>
      </c>
      <c r="AO1230" s="112" t="s">
        <v>1112</v>
      </c>
      <c r="AP1230" s="112"/>
      <c r="AQ1230" s="112" t="s">
        <v>1031</v>
      </c>
      <c r="AR1230" s="112" t="s">
        <v>1098</v>
      </c>
      <c r="AS1230" s="112">
        <v>6420</v>
      </c>
    </row>
    <row r="1231" spans="40:45" x14ac:dyDescent="0.25">
      <c r="AN1231" s="112" t="s">
        <v>1107</v>
      </c>
      <c r="AO1231" s="112" t="s">
        <v>1112</v>
      </c>
      <c r="AP1231" s="112"/>
      <c r="AQ1231" s="112" t="s">
        <v>1032</v>
      </c>
      <c r="AR1231" s="112" t="s">
        <v>1098</v>
      </c>
      <c r="AS1231" s="112">
        <v>11539</v>
      </c>
    </row>
    <row r="1232" spans="40:45" x14ac:dyDescent="0.25">
      <c r="AN1232" s="112" t="s">
        <v>1107</v>
      </c>
      <c r="AO1232" s="112" t="s">
        <v>1112</v>
      </c>
      <c r="AP1232" s="112"/>
      <c r="AQ1232" s="112" t="s">
        <v>1033</v>
      </c>
      <c r="AR1232" s="112" t="s">
        <v>1098</v>
      </c>
      <c r="AS1232" s="112">
        <v>8792</v>
      </c>
    </row>
    <row r="1233" spans="40:45" x14ac:dyDescent="0.25">
      <c r="AN1233" s="112" t="s">
        <v>1107</v>
      </c>
      <c r="AO1233" s="112" t="s">
        <v>1112</v>
      </c>
      <c r="AP1233" s="112"/>
      <c r="AQ1233" s="112" t="s">
        <v>1034</v>
      </c>
      <c r="AR1233" s="112" t="s">
        <v>1098</v>
      </c>
      <c r="AS1233" s="112">
        <v>8845</v>
      </c>
    </row>
    <row r="1234" spans="40:45" x14ac:dyDescent="0.25">
      <c r="AN1234" s="112" t="s">
        <v>1107</v>
      </c>
      <c r="AO1234" s="112" t="s">
        <v>1112</v>
      </c>
      <c r="AP1234" s="112"/>
      <c r="AQ1234" s="112" t="s">
        <v>1035</v>
      </c>
      <c r="AR1234" s="112" t="s">
        <v>1098</v>
      </c>
      <c r="AS1234" s="112">
        <v>24084</v>
      </c>
    </row>
    <row r="1235" spans="40:45" x14ac:dyDescent="0.25">
      <c r="AN1235" s="112" t="s">
        <v>1107</v>
      </c>
      <c r="AO1235" s="112" t="s">
        <v>1112</v>
      </c>
      <c r="AP1235" s="112"/>
      <c r="AQ1235" s="112" t="s">
        <v>1036</v>
      </c>
      <c r="AR1235" s="112" t="s">
        <v>1098</v>
      </c>
      <c r="AS1235" s="112">
        <v>13385</v>
      </c>
    </row>
    <row r="1236" spans="40:45" x14ac:dyDescent="0.25">
      <c r="AN1236" s="112" t="s">
        <v>1107</v>
      </c>
      <c r="AO1236" s="112" t="s">
        <v>1112</v>
      </c>
      <c r="AP1236" s="112"/>
      <c r="AQ1236" s="112" t="s">
        <v>1037</v>
      </c>
      <c r="AR1236" s="112" t="s">
        <v>1098</v>
      </c>
      <c r="AS1236" s="112">
        <v>534</v>
      </c>
    </row>
    <row r="1237" spans="40:45" x14ac:dyDescent="0.25">
      <c r="AN1237" s="112" t="s">
        <v>1107</v>
      </c>
      <c r="AO1237" s="112" t="s">
        <v>1112</v>
      </c>
      <c r="AP1237" s="112"/>
      <c r="AQ1237" s="112" t="s">
        <v>1038</v>
      </c>
      <c r="AR1237" s="112" t="s">
        <v>1098</v>
      </c>
      <c r="AS1237" s="112">
        <v>11667</v>
      </c>
    </row>
    <row r="1238" spans="40:45" x14ac:dyDescent="0.25">
      <c r="AN1238" s="112" t="s">
        <v>1107</v>
      </c>
      <c r="AO1238" s="112" t="s">
        <v>1112</v>
      </c>
      <c r="AP1238" s="112"/>
      <c r="AQ1238" s="112" t="s">
        <v>1039</v>
      </c>
      <c r="AR1238" s="112" t="s">
        <v>1098</v>
      </c>
      <c r="AS1238" s="112">
        <v>31056</v>
      </c>
    </row>
    <row r="1239" spans="40:45" x14ac:dyDescent="0.25">
      <c r="AN1239" s="112" t="s">
        <v>1107</v>
      </c>
      <c r="AO1239" s="112" t="s">
        <v>1112</v>
      </c>
      <c r="AP1239" s="112"/>
      <c r="AQ1239" s="112" t="s">
        <v>3</v>
      </c>
      <c r="AR1239" s="112" t="s">
        <v>1098</v>
      </c>
      <c r="AS1239" s="112">
        <v>116322</v>
      </c>
    </row>
    <row r="1240" spans="40:45" x14ac:dyDescent="0.25">
      <c r="AN1240" s="112" t="s">
        <v>1107</v>
      </c>
      <c r="AO1240" s="112" t="s">
        <v>1114</v>
      </c>
      <c r="AP1240" s="112"/>
      <c r="AQ1240" s="112" t="s">
        <v>1031</v>
      </c>
      <c r="AR1240" s="112" t="s">
        <v>1098</v>
      </c>
      <c r="AS1240" s="112">
        <v>337052</v>
      </c>
    </row>
    <row r="1241" spans="40:45" x14ac:dyDescent="0.25">
      <c r="AN1241" s="112" t="s">
        <v>1107</v>
      </c>
      <c r="AO1241" s="112" t="s">
        <v>1114</v>
      </c>
      <c r="AP1241" s="112"/>
      <c r="AQ1241" s="112" t="s">
        <v>1032</v>
      </c>
      <c r="AR1241" s="112" t="s">
        <v>1098</v>
      </c>
      <c r="AS1241" s="112">
        <v>972156</v>
      </c>
    </row>
    <row r="1242" spans="40:45" x14ac:dyDescent="0.25">
      <c r="AN1242" s="112" t="s">
        <v>1107</v>
      </c>
      <c r="AO1242" s="112" t="s">
        <v>1114</v>
      </c>
      <c r="AP1242" s="112"/>
      <c r="AQ1242" s="112" t="s">
        <v>1033</v>
      </c>
      <c r="AR1242" s="112" t="s">
        <v>1098</v>
      </c>
      <c r="AS1242" s="112">
        <v>3640060</v>
      </c>
    </row>
    <row r="1243" spans="40:45" x14ac:dyDescent="0.25">
      <c r="AN1243" s="112" t="s">
        <v>1107</v>
      </c>
      <c r="AO1243" s="112" t="s">
        <v>1114</v>
      </c>
      <c r="AP1243" s="112"/>
      <c r="AQ1243" s="112" t="s">
        <v>1034</v>
      </c>
      <c r="AR1243" s="112" t="s">
        <v>1098</v>
      </c>
      <c r="AS1243" s="112">
        <v>1272132</v>
      </c>
    </row>
    <row r="1244" spans="40:45" x14ac:dyDescent="0.25">
      <c r="AN1244" s="112" t="s">
        <v>1107</v>
      </c>
      <c r="AO1244" s="112" t="s">
        <v>1114</v>
      </c>
      <c r="AP1244" s="112"/>
      <c r="AQ1244" s="112" t="s">
        <v>1035</v>
      </c>
      <c r="AR1244" s="112" t="s">
        <v>1098</v>
      </c>
      <c r="AS1244" s="112">
        <v>193531</v>
      </c>
    </row>
    <row r="1245" spans="40:45" x14ac:dyDescent="0.25">
      <c r="AN1245" s="112" t="s">
        <v>1107</v>
      </c>
      <c r="AO1245" s="112" t="s">
        <v>1114</v>
      </c>
      <c r="AP1245" s="112"/>
      <c r="AQ1245" s="112" t="s">
        <v>1036</v>
      </c>
      <c r="AR1245" s="112" t="s">
        <v>1098</v>
      </c>
      <c r="AS1245" s="112">
        <v>516827</v>
      </c>
    </row>
    <row r="1246" spans="40:45" x14ac:dyDescent="0.25">
      <c r="AN1246" s="112" t="s">
        <v>1107</v>
      </c>
      <c r="AO1246" s="112" t="s">
        <v>1114</v>
      </c>
      <c r="AP1246" s="112"/>
      <c r="AQ1246" s="112" t="s">
        <v>1037</v>
      </c>
      <c r="AR1246" s="112" t="s">
        <v>1098</v>
      </c>
      <c r="AS1246" s="112">
        <v>25577</v>
      </c>
    </row>
    <row r="1247" spans="40:45" x14ac:dyDescent="0.25">
      <c r="AN1247" s="112" t="s">
        <v>1107</v>
      </c>
      <c r="AO1247" s="112" t="s">
        <v>1114</v>
      </c>
      <c r="AP1247" s="112"/>
      <c r="AQ1247" s="112" t="s">
        <v>1038</v>
      </c>
      <c r="AR1247" s="112" t="s">
        <v>1098</v>
      </c>
      <c r="AS1247" s="112">
        <v>243528</v>
      </c>
    </row>
    <row r="1248" spans="40:45" x14ac:dyDescent="0.25">
      <c r="AN1248" s="112" t="s">
        <v>1107</v>
      </c>
      <c r="AO1248" s="112" t="s">
        <v>1114</v>
      </c>
      <c r="AP1248" s="112"/>
      <c r="AQ1248" s="112" t="s">
        <v>1039</v>
      </c>
      <c r="AR1248" s="112" t="s">
        <v>1098</v>
      </c>
      <c r="AS1248" s="112">
        <v>184308</v>
      </c>
    </row>
    <row r="1249" spans="40:45" x14ac:dyDescent="0.25">
      <c r="AN1249" s="112" t="s">
        <v>1107</v>
      </c>
      <c r="AO1249" s="112" t="s">
        <v>1114</v>
      </c>
      <c r="AP1249" s="112"/>
      <c r="AQ1249" s="112" t="s">
        <v>3</v>
      </c>
      <c r="AR1249" s="112" t="s">
        <v>1098</v>
      </c>
      <c r="AS1249" s="112">
        <v>7385171</v>
      </c>
    </row>
    <row r="1250" spans="40:45" x14ac:dyDescent="0.25">
      <c r="AN1250" s="112" t="s">
        <v>1115</v>
      </c>
      <c r="AO1250" s="112" t="s">
        <v>1041</v>
      </c>
      <c r="AP1250" s="112"/>
      <c r="AQ1250" s="112" t="s">
        <v>1031</v>
      </c>
      <c r="AR1250" s="112" t="s">
        <v>1098</v>
      </c>
      <c r="AS1250" s="112">
        <v>329339</v>
      </c>
    </row>
    <row r="1251" spans="40:45" x14ac:dyDescent="0.25">
      <c r="AN1251" s="112" t="s">
        <v>1115</v>
      </c>
      <c r="AO1251" s="112" t="s">
        <v>1041</v>
      </c>
      <c r="AP1251" s="112"/>
      <c r="AQ1251" s="112" t="s">
        <v>1032</v>
      </c>
      <c r="AR1251" s="112" t="s">
        <v>1098</v>
      </c>
      <c r="AS1251" s="112">
        <v>106239</v>
      </c>
    </row>
    <row r="1252" spans="40:45" x14ac:dyDescent="0.25">
      <c r="AN1252" s="112" t="s">
        <v>1115</v>
      </c>
      <c r="AO1252" s="112" t="s">
        <v>1041</v>
      </c>
      <c r="AP1252" s="112"/>
      <c r="AQ1252" s="112" t="s">
        <v>1033</v>
      </c>
      <c r="AR1252" s="112" t="s">
        <v>1098</v>
      </c>
      <c r="AS1252" s="112">
        <v>136471</v>
      </c>
    </row>
    <row r="1253" spans="40:45" x14ac:dyDescent="0.25">
      <c r="AN1253" s="112" t="s">
        <v>1115</v>
      </c>
      <c r="AO1253" s="112" t="s">
        <v>1041</v>
      </c>
      <c r="AP1253" s="112"/>
      <c r="AQ1253" s="112" t="s">
        <v>1034</v>
      </c>
      <c r="AR1253" s="112" t="s">
        <v>1098</v>
      </c>
      <c r="AS1253" s="112">
        <v>1628297</v>
      </c>
    </row>
    <row r="1254" spans="40:45" x14ac:dyDescent="0.25">
      <c r="AN1254" s="112" t="s">
        <v>1115</v>
      </c>
      <c r="AO1254" s="112" t="s">
        <v>1041</v>
      </c>
      <c r="AP1254" s="112"/>
      <c r="AQ1254" s="112" t="s">
        <v>1035</v>
      </c>
      <c r="AR1254" s="112" t="s">
        <v>1098</v>
      </c>
      <c r="AS1254" s="112">
        <v>366921</v>
      </c>
    </row>
    <row r="1255" spans="40:45" x14ac:dyDescent="0.25">
      <c r="AN1255" s="112" t="s">
        <v>1115</v>
      </c>
      <c r="AO1255" s="112" t="s">
        <v>1041</v>
      </c>
      <c r="AP1255" s="112"/>
      <c r="AQ1255" s="112" t="s">
        <v>1036</v>
      </c>
      <c r="AR1255" s="112" t="s">
        <v>1098</v>
      </c>
      <c r="AS1255" s="112">
        <v>671506</v>
      </c>
    </row>
    <row r="1256" spans="40:45" x14ac:dyDescent="0.25">
      <c r="AN1256" s="112" t="s">
        <v>1115</v>
      </c>
      <c r="AO1256" s="112" t="s">
        <v>1041</v>
      </c>
      <c r="AP1256" s="112"/>
      <c r="AQ1256" s="112" t="s">
        <v>1037</v>
      </c>
      <c r="AR1256" s="112" t="s">
        <v>1098</v>
      </c>
      <c r="AS1256" s="112">
        <v>120941</v>
      </c>
    </row>
    <row r="1257" spans="40:45" x14ac:dyDescent="0.25">
      <c r="AN1257" s="112" t="s">
        <v>1115</v>
      </c>
      <c r="AO1257" s="112" t="s">
        <v>1041</v>
      </c>
      <c r="AP1257" s="112"/>
      <c r="AQ1257" s="112" t="s">
        <v>1038</v>
      </c>
      <c r="AR1257" s="112" t="s">
        <v>1098</v>
      </c>
      <c r="AS1257" s="112">
        <v>692957</v>
      </c>
    </row>
    <row r="1258" spans="40:45" x14ac:dyDescent="0.25">
      <c r="AN1258" s="112" t="s">
        <v>1115</v>
      </c>
      <c r="AO1258" s="112" t="s">
        <v>1041</v>
      </c>
      <c r="AP1258" s="112"/>
      <c r="AQ1258" s="112" t="s">
        <v>1039</v>
      </c>
      <c r="AR1258" s="112" t="s">
        <v>1098</v>
      </c>
      <c r="AS1258" s="112">
        <v>116871</v>
      </c>
    </row>
    <row r="1259" spans="40:45" x14ac:dyDescent="0.25">
      <c r="AN1259" s="112" t="s">
        <v>1115</v>
      </c>
      <c r="AO1259" s="112" t="s">
        <v>1041</v>
      </c>
      <c r="AP1259" s="112"/>
      <c r="AQ1259" s="112" t="s">
        <v>3</v>
      </c>
      <c r="AR1259" s="112" t="s">
        <v>1098</v>
      </c>
      <c r="AS1259" s="112">
        <v>4169542</v>
      </c>
    </row>
    <row r="1260" spans="40:45" x14ac:dyDescent="0.25">
      <c r="AN1260" s="112" t="s">
        <v>1115</v>
      </c>
      <c r="AO1260" s="112" t="s">
        <v>1006</v>
      </c>
      <c r="AP1260" s="112"/>
      <c r="AQ1260" s="112" t="s">
        <v>1031</v>
      </c>
      <c r="AR1260" s="112" t="s">
        <v>1098</v>
      </c>
      <c r="AS1260" s="112">
        <v>302685</v>
      </c>
    </row>
    <row r="1261" spans="40:45" x14ac:dyDescent="0.25">
      <c r="AN1261" s="112" t="s">
        <v>1115</v>
      </c>
      <c r="AO1261" s="112" t="s">
        <v>1006</v>
      </c>
      <c r="AP1261" s="112"/>
      <c r="AQ1261" s="112" t="s">
        <v>1032</v>
      </c>
      <c r="AR1261" s="112" t="s">
        <v>1098</v>
      </c>
      <c r="AS1261" s="112">
        <v>74317</v>
      </c>
    </row>
    <row r="1262" spans="40:45" x14ac:dyDescent="0.25">
      <c r="AN1262" s="112" t="s">
        <v>1115</v>
      </c>
      <c r="AO1262" s="112" t="s">
        <v>1006</v>
      </c>
      <c r="AP1262" s="112"/>
      <c r="AQ1262" s="112" t="s">
        <v>1033</v>
      </c>
      <c r="AR1262" s="112" t="s">
        <v>1098</v>
      </c>
      <c r="AS1262" s="112">
        <v>21579</v>
      </c>
    </row>
    <row r="1263" spans="40:45" x14ac:dyDescent="0.25">
      <c r="AN1263" s="112" t="s">
        <v>1115</v>
      </c>
      <c r="AO1263" s="112" t="s">
        <v>1006</v>
      </c>
      <c r="AP1263" s="112"/>
      <c r="AQ1263" s="112" t="s">
        <v>1034</v>
      </c>
      <c r="AR1263" s="112" t="s">
        <v>1098</v>
      </c>
      <c r="AS1263" s="112">
        <v>1520419</v>
      </c>
    </row>
    <row r="1264" spans="40:45" x14ac:dyDescent="0.25">
      <c r="AN1264" s="112" t="s">
        <v>1115</v>
      </c>
      <c r="AO1264" s="112" t="s">
        <v>1006</v>
      </c>
      <c r="AP1264" s="112"/>
      <c r="AQ1264" s="112" t="s">
        <v>1035</v>
      </c>
      <c r="AR1264" s="112" t="s">
        <v>1098</v>
      </c>
      <c r="AS1264" s="112">
        <v>248059</v>
      </c>
    </row>
    <row r="1265" spans="40:45" x14ac:dyDescent="0.25">
      <c r="AN1265" s="112" t="s">
        <v>1115</v>
      </c>
      <c r="AO1265" s="112" t="s">
        <v>1006</v>
      </c>
      <c r="AP1265" s="112"/>
      <c r="AQ1265" s="112" t="s">
        <v>1036</v>
      </c>
      <c r="AR1265" s="112" t="s">
        <v>1098</v>
      </c>
      <c r="AS1265" s="112">
        <v>631810</v>
      </c>
    </row>
    <row r="1266" spans="40:45" x14ac:dyDescent="0.25">
      <c r="AN1266" s="112" t="s">
        <v>1115</v>
      </c>
      <c r="AO1266" s="112" t="s">
        <v>1006</v>
      </c>
      <c r="AP1266" s="112"/>
      <c r="AQ1266" s="112" t="s">
        <v>1037</v>
      </c>
      <c r="AR1266" s="112" t="s">
        <v>1098</v>
      </c>
      <c r="AS1266" s="112">
        <v>109123</v>
      </c>
    </row>
    <row r="1267" spans="40:45" x14ac:dyDescent="0.25">
      <c r="AN1267" s="112" t="s">
        <v>1115</v>
      </c>
      <c r="AO1267" s="112" t="s">
        <v>1006</v>
      </c>
      <c r="AP1267" s="112"/>
      <c r="AQ1267" s="112" t="s">
        <v>1038</v>
      </c>
      <c r="AR1267" s="112" t="s">
        <v>1098</v>
      </c>
      <c r="AS1267" s="112">
        <v>633189</v>
      </c>
    </row>
    <row r="1268" spans="40:45" x14ac:dyDescent="0.25">
      <c r="AN1268" s="112" t="s">
        <v>1115</v>
      </c>
      <c r="AO1268" s="112" t="s">
        <v>1006</v>
      </c>
      <c r="AP1268" s="112"/>
      <c r="AQ1268" s="112" t="s">
        <v>1039</v>
      </c>
      <c r="AR1268" s="112" t="s">
        <v>1098</v>
      </c>
      <c r="AS1268" s="112">
        <v>76919</v>
      </c>
    </row>
    <row r="1269" spans="40:45" x14ac:dyDescent="0.25">
      <c r="AN1269" s="112" t="s">
        <v>1115</v>
      </c>
      <c r="AO1269" s="112" t="s">
        <v>1006</v>
      </c>
      <c r="AP1269" s="112"/>
      <c r="AQ1269" s="112" t="s">
        <v>3</v>
      </c>
      <c r="AR1269" s="112" t="s">
        <v>1098</v>
      </c>
      <c r="AS1269" s="112">
        <v>3618098</v>
      </c>
    </row>
    <row r="1270" spans="40:45" x14ac:dyDescent="0.25">
      <c r="AN1270" s="112" t="s">
        <v>1115</v>
      </c>
      <c r="AO1270" s="112" t="s">
        <v>1116</v>
      </c>
      <c r="AP1270" s="112"/>
      <c r="AQ1270" s="112" t="s">
        <v>1031</v>
      </c>
      <c r="AR1270" s="112" t="s">
        <v>1098</v>
      </c>
      <c r="AS1270" s="112">
        <v>26654</v>
      </c>
    </row>
    <row r="1271" spans="40:45" x14ac:dyDescent="0.25">
      <c r="AN1271" s="112" t="s">
        <v>1115</v>
      </c>
      <c r="AO1271" s="112" t="s">
        <v>1116</v>
      </c>
      <c r="AP1271" s="112"/>
      <c r="AQ1271" s="112" t="s">
        <v>1032</v>
      </c>
      <c r="AR1271" s="112" t="s">
        <v>1098</v>
      </c>
      <c r="AS1271" s="112">
        <v>31923</v>
      </c>
    </row>
    <row r="1272" spans="40:45" x14ac:dyDescent="0.25">
      <c r="AN1272" s="112" t="s">
        <v>1115</v>
      </c>
      <c r="AO1272" s="112" t="s">
        <v>1116</v>
      </c>
      <c r="AP1272" s="112"/>
      <c r="AQ1272" s="112" t="s">
        <v>1033</v>
      </c>
      <c r="AR1272" s="112" t="s">
        <v>1098</v>
      </c>
      <c r="AS1272" s="112">
        <v>114892</v>
      </c>
    </row>
    <row r="1273" spans="40:45" x14ac:dyDescent="0.25">
      <c r="AN1273" s="112" t="s">
        <v>1115</v>
      </c>
      <c r="AO1273" s="112" t="s">
        <v>1116</v>
      </c>
      <c r="AP1273" s="112"/>
      <c r="AQ1273" s="112" t="s">
        <v>1034</v>
      </c>
      <c r="AR1273" s="112" t="s">
        <v>1098</v>
      </c>
      <c r="AS1273" s="112">
        <v>107878</v>
      </c>
    </row>
    <row r="1274" spans="40:45" x14ac:dyDescent="0.25">
      <c r="AN1274" s="112" t="s">
        <v>1115</v>
      </c>
      <c r="AO1274" s="112" t="s">
        <v>1116</v>
      </c>
      <c r="AP1274" s="112"/>
      <c r="AQ1274" s="112" t="s">
        <v>1035</v>
      </c>
      <c r="AR1274" s="112" t="s">
        <v>1098</v>
      </c>
      <c r="AS1274" s="112">
        <v>118862</v>
      </c>
    </row>
    <row r="1275" spans="40:45" x14ac:dyDescent="0.25">
      <c r="AN1275" s="112" t="s">
        <v>1115</v>
      </c>
      <c r="AO1275" s="112" t="s">
        <v>1116</v>
      </c>
      <c r="AP1275" s="112"/>
      <c r="AQ1275" s="112" t="s">
        <v>1036</v>
      </c>
      <c r="AR1275" s="112" t="s">
        <v>1098</v>
      </c>
      <c r="AS1275" s="112">
        <v>39697</v>
      </c>
    </row>
    <row r="1276" spans="40:45" x14ac:dyDescent="0.25">
      <c r="AN1276" s="112" t="s">
        <v>1115</v>
      </c>
      <c r="AO1276" s="112" t="s">
        <v>1116</v>
      </c>
      <c r="AP1276" s="112"/>
      <c r="AQ1276" s="112" t="s">
        <v>1037</v>
      </c>
      <c r="AR1276" s="112" t="s">
        <v>1098</v>
      </c>
      <c r="AS1276" s="112">
        <v>11818</v>
      </c>
    </row>
    <row r="1277" spans="40:45" x14ac:dyDescent="0.25">
      <c r="AN1277" s="112" t="s">
        <v>1115</v>
      </c>
      <c r="AO1277" s="112" t="s">
        <v>1116</v>
      </c>
      <c r="AP1277" s="112"/>
      <c r="AQ1277" s="112" t="s">
        <v>1038</v>
      </c>
      <c r="AR1277" s="112" t="s">
        <v>1098</v>
      </c>
      <c r="AS1277" s="112">
        <v>59768</v>
      </c>
    </row>
    <row r="1278" spans="40:45" x14ac:dyDescent="0.25">
      <c r="AN1278" s="112" t="s">
        <v>1115</v>
      </c>
      <c r="AO1278" s="112" t="s">
        <v>1116</v>
      </c>
      <c r="AP1278" s="112"/>
      <c r="AQ1278" s="112" t="s">
        <v>1039</v>
      </c>
      <c r="AR1278" s="112" t="s">
        <v>1098</v>
      </c>
      <c r="AS1278" s="112">
        <v>39952</v>
      </c>
    </row>
    <row r="1279" spans="40:45" x14ac:dyDescent="0.25">
      <c r="AN1279" s="112" t="s">
        <v>1115</v>
      </c>
      <c r="AO1279" s="112" t="s">
        <v>1116</v>
      </c>
      <c r="AP1279" s="112"/>
      <c r="AQ1279" s="112" t="s">
        <v>3</v>
      </c>
      <c r="AR1279" s="112" t="s">
        <v>1098</v>
      </c>
      <c r="AS1279" s="112">
        <v>551444</v>
      </c>
    </row>
    <row r="1280" spans="40:45" x14ac:dyDescent="0.25">
      <c r="AN1280" s="112" t="s">
        <v>1117</v>
      </c>
      <c r="AO1280" s="112" t="s">
        <v>1118</v>
      </c>
      <c r="AP1280" s="112" t="s">
        <v>1041</v>
      </c>
      <c r="AQ1280" s="112" t="s">
        <v>1031</v>
      </c>
      <c r="AR1280" s="112" t="s">
        <v>1098</v>
      </c>
      <c r="AS1280" s="112">
        <v>252962</v>
      </c>
    </row>
    <row r="1281" spans="40:45" x14ac:dyDescent="0.25">
      <c r="AN1281" s="112" t="s">
        <v>1117</v>
      </c>
      <c r="AO1281" s="112" t="s">
        <v>1118</v>
      </c>
      <c r="AP1281" s="112" t="s">
        <v>1041</v>
      </c>
      <c r="AQ1281" s="112" t="s">
        <v>1032</v>
      </c>
      <c r="AR1281" s="112" t="s">
        <v>1098</v>
      </c>
      <c r="AS1281" s="112">
        <v>50075</v>
      </c>
    </row>
    <row r="1282" spans="40:45" x14ac:dyDescent="0.25">
      <c r="AN1282" s="112" t="s">
        <v>1117</v>
      </c>
      <c r="AO1282" s="112" t="s">
        <v>1118</v>
      </c>
      <c r="AP1282" s="112" t="s">
        <v>1041</v>
      </c>
      <c r="AQ1282" s="112" t="s">
        <v>1033</v>
      </c>
      <c r="AR1282" s="112" t="s">
        <v>1098</v>
      </c>
      <c r="AS1282" s="112">
        <v>98322</v>
      </c>
    </row>
    <row r="1283" spans="40:45" x14ac:dyDescent="0.25">
      <c r="AN1283" s="112" t="s">
        <v>1117</v>
      </c>
      <c r="AO1283" s="112" t="s">
        <v>1118</v>
      </c>
      <c r="AP1283" s="112" t="s">
        <v>1041</v>
      </c>
      <c r="AQ1283" s="112" t="s">
        <v>1034</v>
      </c>
      <c r="AR1283" s="112" t="s">
        <v>1098</v>
      </c>
      <c r="AS1283" s="112">
        <v>1126245</v>
      </c>
    </row>
    <row r="1284" spans="40:45" x14ac:dyDescent="0.25">
      <c r="AN1284" s="112" t="s">
        <v>1117</v>
      </c>
      <c r="AO1284" s="112" t="s">
        <v>1118</v>
      </c>
      <c r="AP1284" s="112" t="s">
        <v>1041</v>
      </c>
      <c r="AQ1284" s="112" t="s">
        <v>1035</v>
      </c>
      <c r="AR1284" s="112" t="s">
        <v>1098</v>
      </c>
      <c r="AS1284" s="112">
        <v>135097</v>
      </c>
    </row>
    <row r="1285" spans="40:45" x14ac:dyDescent="0.25">
      <c r="AN1285" s="112" t="s">
        <v>1117</v>
      </c>
      <c r="AO1285" s="112" t="s">
        <v>1118</v>
      </c>
      <c r="AP1285" s="112" t="s">
        <v>1041</v>
      </c>
      <c r="AQ1285" s="112" t="s">
        <v>1036</v>
      </c>
      <c r="AR1285" s="112" t="s">
        <v>1098</v>
      </c>
      <c r="AS1285" s="112">
        <v>486373</v>
      </c>
    </row>
    <row r="1286" spans="40:45" x14ac:dyDescent="0.25">
      <c r="AN1286" s="112" t="s">
        <v>1117</v>
      </c>
      <c r="AO1286" s="112" t="s">
        <v>1118</v>
      </c>
      <c r="AP1286" s="112" t="s">
        <v>1041</v>
      </c>
      <c r="AQ1286" s="112" t="s">
        <v>1037</v>
      </c>
      <c r="AR1286" s="112" t="s">
        <v>1098</v>
      </c>
      <c r="AS1286" s="112">
        <v>94655</v>
      </c>
    </row>
    <row r="1287" spans="40:45" x14ac:dyDescent="0.25">
      <c r="AN1287" s="112" t="s">
        <v>1117</v>
      </c>
      <c r="AO1287" s="112" t="s">
        <v>1118</v>
      </c>
      <c r="AP1287" s="112" t="s">
        <v>1041</v>
      </c>
      <c r="AQ1287" s="112" t="s">
        <v>1038</v>
      </c>
      <c r="AR1287" s="112" t="s">
        <v>1098</v>
      </c>
      <c r="AS1287" s="112">
        <v>437518</v>
      </c>
    </row>
    <row r="1288" spans="40:45" x14ac:dyDescent="0.25">
      <c r="AN1288" s="112" t="s">
        <v>1117</v>
      </c>
      <c r="AO1288" s="112" t="s">
        <v>1118</v>
      </c>
      <c r="AP1288" s="112" t="s">
        <v>1041</v>
      </c>
      <c r="AQ1288" s="112" t="s">
        <v>1039</v>
      </c>
      <c r="AR1288" s="112" t="s">
        <v>1098</v>
      </c>
      <c r="AS1288" s="112">
        <v>39575</v>
      </c>
    </row>
    <row r="1289" spans="40:45" x14ac:dyDescent="0.25">
      <c r="AN1289" s="112" t="s">
        <v>1117</v>
      </c>
      <c r="AO1289" s="112" t="s">
        <v>1118</v>
      </c>
      <c r="AP1289" s="112" t="s">
        <v>1041</v>
      </c>
      <c r="AQ1289" s="112" t="s">
        <v>3</v>
      </c>
      <c r="AR1289" s="112" t="s">
        <v>1098</v>
      </c>
      <c r="AS1289" s="112">
        <v>2720822</v>
      </c>
    </row>
    <row r="1290" spans="40:45" x14ac:dyDescent="0.25">
      <c r="AN1290" s="112" t="s">
        <v>1117</v>
      </c>
      <c r="AO1290" s="112" t="s">
        <v>1118</v>
      </c>
      <c r="AP1290" s="112" t="s">
        <v>1006</v>
      </c>
      <c r="AQ1290" s="112" t="s">
        <v>1031</v>
      </c>
      <c r="AR1290" s="112" t="s">
        <v>1098</v>
      </c>
      <c r="AS1290" s="112">
        <v>240873</v>
      </c>
    </row>
    <row r="1291" spans="40:45" x14ac:dyDescent="0.25">
      <c r="AN1291" s="112" t="s">
        <v>1117</v>
      </c>
      <c r="AO1291" s="112" t="s">
        <v>1118</v>
      </c>
      <c r="AP1291" s="112" t="s">
        <v>1006</v>
      </c>
      <c r="AQ1291" s="112" t="s">
        <v>1032</v>
      </c>
      <c r="AR1291" s="112" t="s">
        <v>1098</v>
      </c>
      <c r="AS1291" s="112">
        <v>39790</v>
      </c>
    </row>
    <row r="1292" spans="40:45" x14ac:dyDescent="0.25">
      <c r="AN1292" s="112" t="s">
        <v>1117</v>
      </c>
      <c r="AO1292" s="112" t="s">
        <v>1118</v>
      </c>
      <c r="AP1292" s="112" t="s">
        <v>1006</v>
      </c>
      <c r="AQ1292" s="112" t="s">
        <v>1033</v>
      </c>
      <c r="AR1292" s="112" t="s">
        <v>1098</v>
      </c>
      <c r="AS1292" s="112">
        <v>17070</v>
      </c>
    </row>
    <row r="1293" spans="40:45" x14ac:dyDescent="0.25">
      <c r="AN1293" s="112" t="s">
        <v>1117</v>
      </c>
      <c r="AO1293" s="112" t="s">
        <v>1118</v>
      </c>
      <c r="AP1293" s="112" t="s">
        <v>1006</v>
      </c>
      <c r="AQ1293" s="112" t="s">
        <v>1034</v>
      </c>
      <c r="AR1293" s="112" t="s">
        <v>1098</v>
      </c>
      <c r="AS1293" s="112">
        <v>1042015</v>
      </c>
    </row>
    <row r="1294" spans="40:45" x14ac:dyDescent="0.25">
      <c r="AN1294" s="112" t="s">
        <v>1117</v>
      </c>
      <c r="AO1294" s="112" t="s">
        <v>1118</v>
      </c>
      <c r="AP1294" s="112" t="s">
        <v>1006</v>
      </c>
      <c r="AQ1294" s="112" t="s">
        <v>1035</v>
      </c>
      <c r="AR1294" s="112" t="s">
        <v>1098</v>
      </c>
      <c r="AS1294" s="112">
        <v>59974</v>
      </c>
    </row>
    <row r="1295" spans="40:45" x14ac:dyDescent="0.25">
      <c r="AN1295" s="112" t="s">
        <v>1117</v>
      </c>
      <c r="AO1295" s="112" t="s">
        <v>1118</v>
      </c>
      <c r="AP1295" s="112" t="s">
        <v>1006</v>
      </c>
      <c r="AQ1295" s="112" t="s">
        <v>1036</v>
      </c>
      <c r="AR1295" s="112" t="s">
        <v>1098</v>
      </c>
      <c r="AS1295" s="112">
        <v>457745</v>
      </c>
    </row>
    <row r="1296" spans="40:45" x14ac:dyDescent="0.25">
      <c r="AN1296" s="112" t="s">
        <v>1117</v>
      </c>
      <c r="AO1296" s="112" t="s">
        <v>1118</v>
      </c>
      <c r="AP1296" s="112" t="s">
        <v>1006</v>
      </c>
      <c r="AQ1296" s="112" t="s">
        <v>1037</v>
      </c>
      <c r="AR1296" s="112" t="s">
        <v>1098</v>
      </c>
      <c r="AS1296" s="112">
        <v>85715</v>
      </c>
    </row>
    <row r="1297" spans="40:45" x14ac:dyDescent="0.25">
      <c r="AN1297" s="112" t="s">
        <v>1117</v>
      </c>
      <c r="AO1297" s="112" t="s">
        <v>1118</v>
      </c>
      <c r="AP1297" s="112" t="s">
        <v>1006</v>
      </c>
      <c r="AQ1297" s="112" t="s">
        <v>1038</v>
      </c>
      <c r="AR1297" s="112" t="s">
        <v>1098</v>
      </c>
      <c r="AS1297" s="112">
        <v>407181</v>
      </c>
    </row>
    <row r="1298" spans="40:45" x14ac:dyDescent="0.25">
      <c r="AN1298" s="112" t="s">
        <v>1117</v>
      </c>
      <c r="AO1298" s="112" t="s">
        <v>1118</v>
      </c>
      <c r="AP1298" s="112" t="s">
        <v>1006</v>
      </c>
      <c r="AQ1298" s="112" t="s">
        <v>1039</v>
      </c>
      <c r="AR1298" s="112" t="s">
        <v>1098</v>
      </c>
      <c r="AS1298" s="112">
        <v>20060</v>
      </c>
    </row>
    <row r="1299" spans="40:45" x14ac:dyDescent="0.25">
      <c r="AN1299" s="112" t="s">
        <v>1117</v>
      </c>
      <c r="AO1299" s="112" t="s">
        <v>1118</v>
      </c>
      <c r="AP1299" s="112" t="s">
        <v>1006</v>
      </c>
      <c r="AQ1299" s="112" t="s">
        <v>3</v>
      </c>
      <c r="AR1299" s="112" t="s">
        <v>1098</v>
      </c>
      <c r="AS1299" s="112">
        <v>2370423</v>
      </c>
    </row>
    <row r="1300" spans="40:45" x14ac:dyDescent="0.25">
      <c r="AN1300" s="112" t="s">
        <v>1117</v>
      </c>
      <c r="AO1300" s="112" t="s">
        <v>1118</v>
      </c>
      <c r="AP1300" s="112" t="s">
        <v>1007</v>
      </c>
      <c r="AQ1300" s="112" t="s">
        <v>1031</v>
      </c>
      <c r="AR1300" s="112" t="s">
        <v>1098</v>
      </c>
      <c r="AS1300" s="112">
        <v>12088</v>
      </c>
    </row>
    <row r="1301" spans="40:45" x14ac:dyDescent="0.25">
      <c r="AN1301" s="112" t="s">
        <v>1117</v>
      </c>
      <c r="AO1301" s="112" t="s">
        <v>1118</v>
      </c>
      <c r="AP1301" s="112" t="s">
        <v>1007</v>
      </c>
      <c r="AQ1301" s="112" t="s">
        <v>1032</v>
      </c>
      <c r="AR1301" s="112" t="s">
        <v>1098</v>
      </c>
      <c r="AS1301" s="112">
        <v>10285</v>
      </c>
    </row>
    <row r="1302" spans="40:45" x14ac:dyDescent="0.25">
      <c r="AN1302" s="112" t="s">
        <v>1117</v>
      </c>
      <c r="AO1302" s="112" t="s">
        <v>1118</v>
      </c>
      <c r="AP1302" s="112" t="s">
        <v>1007</v>
      </c>
      <c r="AQ1302" s="112" t="s">
        <v>1033</v>
      </c>
      <c r="AR1302" s="112" t="s">
        <v>1098</v>
      </c>
      <c r="AS1302" s="112">
        <v>81252</v>
      </c>
    </row>
    <row r="1303" spans="40:45" x14ac:dyDescent="0.25">
      <c r="AN1303" s="112" t="s">
        <v>1117</v>
      </c>
      <c r="AO1303" s="112" t="s">
        <v>1118</v>
      </c>
      <c r="AP1303" s="112" t="s">
        <v>1007</v>
      </c>
      <c r="AQ1303" s="112" t="s">
        <v>1034</v>
      </c>
      <c r="AR1303" s="112" t="s">
        <v>1098</v>
      </c>
      <c r="AS1303" s="112">
        <v>84230</v>
      </c>
    </row>
    <row r="1304" spans="40:45" x14ac:dyDescent="0.25">
      <c r="AN1304" s="112" t="s">
        <v>1117</v>
      </c>
      <c r="AO1304" s="112" t="s">
        <v>1118</v>
      </c>
      <c r="AP1304" s="112" t="s">
        <v>1007</v>
      </c>
      <c r="AQ1304" s="112" t="s">
        <v>1035</v>
      </c>
      <c r="AR1304" s="112" t="s">
        <v>1098</v>
      </c>
      <c r="AS1304" s="112">
        <v>75123</v>
      </c>
    </row>
    <row r="1305" spans="40:45" x14ac:dyDescent="0.25">
      <c r="AN1305" s="112" t="s">
        <v>1117</v>
      </c>
      <c r="AO1305" s="112" t="s">
        <v>1118</v>
      </c>
      <c r="AP1305" s="112" t="s">
        <v>1007</v>
      </c>
      <c r="AQ1305" s="112" t="s">
        <v>1036</v>
      </c>
      <c r="AR1305" s="112" t="s">
        <v>1098</v>
      </c>
      <c r="AS1305" s="112">
        <v>28628</v>
      </c>
    </row>
    <row r="1306" spans="40:45" x14ac:dyDescent="0.25">
      <c r="AN1306" s="112" t="s">
        <v>1117</v>
      </c>
      <c r="AO1306" s="112" t="s">
        <v>1118</v>
      </c>
      <c r="AP1306" s="112" t="s">
        <v>1007</v>
      </c>
      <c r="AQ1306" s="112" t="s">
        <v>1037</v>
      </c>
      <c r="AR1306" s="112" t="s">
        <v>1098</v>
      </c>
      <c r="AS1306" s="112">
        <v>8940</v>
      </c>
    </row>
    <row r="1307" spans="40:45" x14ac:dyDescent="0.25">
      <c r="AN1307" s="112" t="s">
        <v>1117</v>
      </c>
      <c r="AO1307" s="112" t="s">
        <v>1118</v>
      </c>
      <c r="AP1307" s="112" t="s">
        <v>1007</v>
      </c>
      <c r="AQ1307" s="112" t="s">
        <v>1038</v>
      </c>
      <c r="AR1307" s="112" t="s">
        <v>1098</v>
      </c>
      <c r="AS1307" s="112">
        <v>30336</v>
      </c>
    </row>
    <row r="1308" spans="40:45" x14ac:dyDescent="0.25">
      <c r="AN1308" s="112" t="s">
        <v>1117</v>
      </c>
      <c r="AO1308" s="112" t="s">
        <v>1118</v>
      </c>
      <c r="AP1308" s="112" t="s">
        <v>1007</v>
      </c>
      <c r="AQ1308" s="112" t="s">
        <v>1039</v>
      </c>
      <c r="AR1308" s="112" t="s">
        <v>1098</v>
      </c>
      <c r="AS1308" s="112">
        <v>19514</v>
      </c>
    </row>
    <row r="1309" spans="40:45" x14ac:dyDescent="0.25">
      <c r="AN1309" s="112" t="s">
        <v>1117</v>
      </c>
      <c r="AO1309" s="112" t="s">
        <v>1118</v>
      </c>
      <c r="AP1309" s="112" t="s">
        <v>1007</v>
      </c>
      <c r="AQ1309" s="112" t="s">
        <v>3</v>
      </c>
      <c r="AR1309" s="112" t="s">
        <v>1088</v>
      </c>
      <c r="AS1309" s="112">
        <v>350399</v>
      </c>
    </row>
    <row r="1310" spans="40:45" x14ac:dyDescent="0.25">
      <c r="AN1310" s="112" t="s">
        <v>1117</v>
      </c>
      <c r="AO1310" s="112" t="s">
        <v>1119</v>
      </c>
      <c r="AP1310" s="112" t="s">
        <v>1041</v>
      </c>
      <c r="AQ1310" s="112" t="s">
        <v>1031</v>
      </c>
      <c r="AR1310" s="112" t="s">
        <v>1088</v>
      </c>
      <c r="AS1310" s="112">
        <v>573180</v>
      </c>
    </row>
    <row r="1311" spans="40:45" x14ac:dyDescent="0.25">
      <c r="AN1311" s="112" t="s">
        <v>1117</v>
      </c>
      <c r="AO1311" s="112" t="s">
        <v>1119</v>
      </c>
      <c r="AP1311" s="112" t="s">
        <v>1041</v>
      </c>
      <c r="AQ1311" s="112" t="s">
        <v>1032</v>
      </c>
      <c r="AR1311" s="112" t="s">
        <v>1088</v>
      </c>
      <c r="AS1311" s="112">
        <v>254480</v>
      </c>
    </row>
    <row r="1312" spans="40:45" x14ac:dyDescent="0.25">
      <c r="AN1312" s="112" t="s">
        <v>1117</v>
      </c>
      <c r="AO1312" s="112" t="s">
        <v>1119</v>
      </c>
      <c r="AP1312" s="112" t="s">
        <v>1041</v>
      </c>
      <c r="AQ1312" s="112" t="s">
        <v>1033</v>
      </c>
      <c r="AR1312" s="112" t="s">
        <v>1088</v>
      </c>
      <c r="AS1312" s="112">
        <v>637123</v>
      </c>
    </row>
    <row r="1313" spans="40:45" x14ac:dyDescent="0.25">
      <c r="AN1313" s="112" t="s">
        <v>1117</v>
      </c>
      <c r="AO1313" s="112" t="s">
        <v>1119</v>
      </c>
      <c r="AP1313" s="112" t="s">
        <v>1041</v>
      </c>
      <c r="AQ1313" s="112" t="s">
        <v>1034</v>
      </c>
      <c r="AR1313" s="112" t="s">
        <v>1088</v>
      </c>
      <c r="AS1313" s="112">
        <v>5048492</v>
      </c>
    </row>
    <row r="1314" spans="40:45" x14ac:dyDescent="0.25">
      <c r="AN1314" s="112" t="s">
        <v>1117</v>
      </c>
      <c r="AO1314" s="112" t="s">
        <v>1119</v>
      </c>
      <c r="AP1314" s="112" t="s">
        <v>1041</v>
      </c>
      <c r="AQ1314" s="112" t="s">
        <v>1035</v>
      </c>
      <c r="AR1314" s="112" t="s">
        <v>1088</v>
      </c>
      <c r="AS1314" s="112">
        <v>837747</v>
      </c>
    </row>
    <row r="1315" spans="40:45" x14ac:dyDescent="0.25">
      <c r="AN1315" s="112" t="s">
        <v>1117</v>
      </c>
      <c r="AO1315" s="112" t="s">
        <v>1119</v>
      </c>
      <c r="AP1315" s="112" t="s">
        <v>1041</v>
      </c>
      <c r="AQ1315" s="112" t="s">
        <v>1036</v>
      </c>
      <c r="AR1315" s="112" t="s">
        <v>1088</v>
      </c>
      <c r="AS1315" s="112">
        <v>1749931</v>
      </c>
    </row>
    <row r="1316" spans="40:45" x14ac:dyDescent="0.25">
      <c r="AN1316" s="112" t="s">
        <v>1117</v>
      </c>
      <c r="AO1316" s="112" t="s">
        <v>1119</v>
      </c>
      <c r="AP1316" s="112" t="s">
        <v>1041</v>
      </c>
      <c r="AQ1316" s="112" t="s">
        <v>1037</v>
      </c>
      <c r="AR1316" s="112" t="s">
        <v>1088</v>
      </c>
      <c r="AS1316" s="112">
        <v>425857</v>
      </c>
    </row>
    <row r="1317" spans="40:45" x14ac:dyDescent="0.25">
      <c r="AN1317" s="112" t="s">
        <v>1117</v>
      </c>
      <c r="AO1317" s="112" t="s">
        <v>1119</v>
      </c>
      <c r="AP1317" s="112" t="s">
        <v>1041</v>
      </c>
      <c r="AQ1317" s="112" t="s">
        <v>1038</v>
      </c>
      <c r="AR1317" s="112" t="s">
        <v>1088</v>
      </c>
      <c r="AS1317" s="112">
        <v>2479284</v>
      </c>
    </row>
    <row r="1318" spans="40:45" x14ac:dyDescent="0.25">
      <c r="AN1318" s="112" t="s">
        <v>1117</v>
      </c>
      <c r="AO1318" s="112" t="s">
        <v>1119</v>
      </c>
      <c r="AP1318" s="112" t="s">
        <v>1041</v>
      </c>
      <c r="AQ1318" s="112" t="s">
        <v>1039</v>
      </c>
      <c r="AR1318" s="112" t="s">
        <v>1088</v>
      </c>
      <c r="AS1318" s="112">
        <v>139925</v>
      </c>
    </row>
    <row r="1319" spans="40:45" x14ac:dyDescent="0.25">
      <c r="AN1319" s="112" t="s">
        <v>1117</v>
      </c>
      <c r="AO1319" s="112" t="s">
        <v>1119</v>
      </c>
      <c r="AP1319" s="112" t="s">
        <v>1041</v>
      </c>
      <c r="AQ1319" s="112" t="s">
        <v>3</v>
      </c>
      <c r="AR1319" s="112" t="s">
        <v>1088</v>
      </c>
      <c r="AS1319" s="112">
        <v>12146019</v>
      </c>
    </row>
    <row r="1320" spans="40:45" x14ac:dyDescent="0.25">
      <c r="AN1320" s="112" t="s">
        <v>1117</v>
      </c>
      <c r="AO1320" s="112" t="s">
        <v>1119</v>
      </c>
      <c r="AP1320" s="112" t="s">
        <v>1006</v>
      </c>
      <c r="AQ1320" s="112" t="s">
        <v>1031</v>
      </c>
      <c r="AR1320" s="112" t="s">
        <v>1088</v>
      </c>
      <c r="AS1320" s="112">
        <v>547361</v>
      </c>
    </row>
    <row r="1321" spans="40:45" x14ac:dyDescent="0.25">
      <c r="AN1321" s="112" t="s">
        <v>1117</v>
      </c>
      <c r="AO1321" s="112" t="s">
        <v>1119</v>
      </c>
      <c r="AP1321" s="112" t="s">
        <v>1006</v>
      </c>
      <c r="AQ1321" s="112" t="s">
        <v>1032</v>
      </c>
      <c r="AR1321" s="112" t="s">
        <v>1088</v>
      </c>
      <c r="AS1321" s="112">
        <v>167138</v>
      </c>
    </row>
    <row r="1322" spans="40:45" x14ac:dyDescent="0.25">
      <c r="AN1322" s="112" t="s">
        <v>1117</v>
      </c>
      <c r="AO1322" s="112" t="s">
        <v>1119</v>
      </c>
      <c r="AP1322" s="112" t="s">
        <v>1006</v>
      </c>
      <c r="AQ1322" s="112" t="s">
        <v>1033</v>
      </c>
      <c r="AR1322" s="112" t="s">
        <v>1088</v>
      </c>
      <c r="AS1322" s="112">
        <v>34619</v>
      </c>
    </row>
    <row r="1323" spans="40:45" x14ac:dyDescent="0.25">
      <c r="AN1323" s="112" t="s">
        <v>1117</v>
      </c>
      <c r="AO1323" s="112" t="s">
        <v>1119</v>
      </c>
      <c r="AP1323" s="112" t="s">
        <v>1006</v>
      </c>
      <c r="AQ1323" s="112" t="s">
        <v>1034</v>
      </c>
      <c r="AR1323" s="112" t="s">
        <v>1088</v>
      </c>
      <c r="AS1323" s="112">
        <v>4445177</v>
      </c>
    </row>
    <row r="1324" spans="40:45" x14ac:dyDescent="0.25">
      <c r="AN1324" s="112" t="s">
        <v>1117</v>
      </c>
      <c r="AO1324" s="112" t="s">
        <v>1119</v>
      </c>
      <c r="AP1324" s="112" t="s">
        <v>1006</v>
      </c>
      <c r="AQ1324" s="112" t="s">
        <v>1035</v>
      </c>
      <c r="AR1324" s="112" t="s">
        <v>1088</v>
      </c>
      <c r="AS1324" s="112">
        <v>302952</v>
      </c>
    </row>
    <row r="1325" spans="40:45" x14ac:dyDescent="0.25">
      <c r="AN1325" s="112" t="s">
        <v>1117</v>
      </c>
      <c r="AO1325" s="112" t="s">
        <v>1119</v>
      </c>
      <c r="AP1325" s="112" t="s">
        <v>1006</v>
      </c>
      <c r="AQ1325" s="112" t="s">
        <v>1036</v>
      </c>
      <c r="AR1325" s="112" t="s">
        <v>1088</v>
      </c>
      <c r="AS1325" s="112">
        <v>1561943</v>
      </c>
    </row>
    <row r="1326" spans="40:45" x14ac:dyDescent="0.25">
      <c r="AN1326" s="112" t="s">
        <v>1117</v>
      </c>
      <c r="AO1326" s="112" t="s">
        <v>1119</v>
      </c>
      <c r="AP1326" s="112" t="s">
        <v>1006</v>
      </c>
      <c r="AQ1326" s="112" t="s">
        <v>1037</v>
      </c>
      <c r="AR1326" s="112" t="s">
        <v>1088</v>
      </c>
      <c r="AS1326" s="112">
        <v>363438</v>
      </c>
    </row>
    <row r="1327" spans="40:45" x14ac:dyDescent="0.25">
      <c r="AN1327" s="112" t="s">
        <v>1117</v>
      </c>
      <c r="AO1327" s="112" t="s">
        <v>1119</v>
      </c>
      <c r="AP1327" s="112" t="s">
        <v>1006</v>
      </c>
      <c r="AQ1327" s="112" t="s">
        <v>1038</v>
      </c>
      <c r="AR1327" s="112" t="s">
        <v>1088</v>
      </c>
      <c r="AS1327" s="112">
        <v>2222111</v>
      </c>
    </row>
    <row r="1328" spans="40:45" x14ac:dyDescent="0.25">
      <c r="AN1328" s="112" t="s">
        <v>1117</v>
      </c>
      <c r="AO1328" s="112" t="s">
        <v>1119</v>
      </c>
      <c r="AP1328" s="112" t="s">
        <v>1006</v>
      </c>
      <c r="AQ1328" s="112" t="s">
        <v>1039</v>
      </c>
      <c r="AR1328" s="112" t="s">
        <v>1088</v>
      </c>
      <c r="AS1328" s="112">
        <v>43807</v>
      </c>
    </row>
    <row r="1329" spans="40:45" x14ac:dyDescent="0.25">
      <c r="AN1329" s="112" t="s">
        <v>1117</v>
      </c>
      <c r="AO1329" s="112" t="s">
        <v>1119</v>
      </c>
      <c r="AP1329" s="112" t="s">
        <v>1006</v>
      </c>
      <c r="AQ1329" s="112" t="s">
        <v>3</v>
      </c>
      <c r="AR1329" s="112" t="s">
        <v>1088</v>
      </c>
      <c r="AS1329" s="112">
        <v>9688545</v>
      </c>
    </row>
    <row r="1330" spans="40:45" x14ac:dyDescent="0.25">
      <c r="AN1330" s="112" t="s">
        <v>1117</v>
      </c>
      <c r="AO1330" s="112" t="s">
        <v>1119</v>
      </c>
      <c r="AP1330" s="112" t="s">
        <v>1007</v>
      </c>
      <c r="AQ1330" s="112" t="s">
        <v>1031</v>
      </c>
      <c r="AR1330" s="112" t="s">
        <v>1088</v>
      </c>
      <c r="AS1330" s="112">
        <v>25818</v>
      </c>
    </row>
    <row r="1331" spans="40:45" x14ac:dyDescent="0.25">
      <c r="AN1331" s="112" t="s">
        <v>1117</v>
      </c>
      <c r="AO1331" s="112" t="s">
        <v>1119</v>
      </c>
      <c r="AP1331" s="112" t="s">
        <v>1007</v>
      </c>
      <c r="AQ1331" s="112" t="s">
        <v>1032</v>
      </c>
      <c r="AR1331" s="112" t="s">
        <v>1088</v>
      </c>
      <c r="AS1331" s="112">
        <v>87342</v>
      </c>
    </row>
    <row r="1332" spans="40:45" x14ac:dyDescent="0.25">
      <c r="AN1332" s="112" t="s">
        <v>1117</v>
      </c>
      <c r="AO1332" s="112" t="s">
        <v>1119</v>
      </c>
      <c r="AP1332" s="112" t="s">
        <v>1007</v>
      </c>
      <c r="AQ1332" s="112" t="s">
        <v>1033</v>
      </c>
      <c r="AR1332" s="112" t="s">
        <v>1088</v>
      </c>
      <c r="AS1332" s="112">
        <v>602504</v>
      </c>
    </row>
    <row r="1333" spans="40:45" x14ac:dyDescent="0.25">
      <c r="AN1333" s="112" t="s">
        <v>1117</v>
      </c>
      <c r="AO1333" s="112" t="s">
        <v>1119</v>
      </c>
      <c r="AP1333" s="112" t="s">
        <v>1007</v>
      </c>
      <c r="AQ1333" s="112" t="s">
        <v>1034</v>
      </c>
      <c r="AR1333" s="112" t="s">
        <v>1088</v>
      </c>
      <c r="AS1333" s="112">
        <v>603316</v>
      </c>
    </row>
    <row r="1334" spans="40:45" x14ac:dyDescent="0.25">
      <c r="AN1334" s="112" t="s">
        <v>1117</v>
      </c>
      <c r="AO1334" s="112" t="s">
        <v>1119</v>
      </c>
      <c r="AP1334" s="112" t="s">
        <v>1007</v>
      </c>
      <c r="AQ1334" s="112" t="s">
        <v>1035</v>
      </c>
      <c r="AR1334" s="112" t="s">
        <v>1088</v>
      </c>
      <c r="AS1334" s="112">
        <v>534795</v>
      </c>
    </row>
    <row r="1335" spans="40:45" x14ac:dyDescent="0.25">
      <c r="AN1335" s="112" t="s">
        <v>1117</v>
      </c>
      <c r="AO1335" s="112" t="s">
        <v>1119</v>
      </c>
      <c r="AP1335" s="112" t="s">
        <v>1007</v>
      </c>
      <c r="AQ1335" s="112" t="s">
        <v>1036</v>
      </c>
      <c r="AR1335" s="112" t="s">
        <v>1088</v>
      </c>
      <c r="AS1335" s="112">
        <v>187988</v>
      </c>
    </row>
    <row r="1336" spans="40:45" x14ac:dyDescent="0.25">
      <c r="AN1336" s="112" t="s">
        <v>1117</v>
      </c>
      <c r="AO1336" s="112" t="s">
        <v>1119</v>
      </c>
      <c r="AP1336" s="112" t="s">
        <v>1007</v>
      </c>
      <c r="AQ1336" s="112" t="s">
        <v>1037</v>
      </c>
      <c r="AR1336" s="112" t="s">
        <v>1088</v>
      </c>
      <c r="AS1336" s="112">
        <v>62419</v>
      </c>
    </row>
    <row r="1337" spans="40:45" x14ac:dyDescent="0.25">
      <c r="AN1337" s="112" t="s">
        <v>1117</v>
      </c>
      <c r="AO1337" s="112" t="s">
        <v>1119</v>
      </c>
      <c r="AP1337" s="112" t="s">
        <v>1007</v>
      </c>
      <c r="AQ1337" s="112" t="s">
        <v>1038</v>
      </c>
      <c r="AR1337" s="112" t="s">
        <v>1088</v>
      </c>
      <c r="AS1337" s="112">
        <v>257173</v>
      </c>
    </row>
    <row r="1338" spans="40:45" x14ac:dyDescent="0.25">
      <c r="AN1338" s="112" t="s">
        <v>1117</v>
      </c>
      <c r="AO1338" s="112" t="s">
        <v>1119</v>
      </c>
      <c r="AP1338" s="112" t="s">
        <v>1007</v>
      </c>
      <c r="AQ1338" s="112" t="s">
        <v>1039</v>
      </c>
      <c r="AR1338" s="112" t="s">
        <v>1088</v>
      </c>
      <c r="AS1338" s="112">
        <v>96119</v>
      </c>
    </row>
    <row r="1339" spans="40:45" x14ac:dyDescent="0.25">
      <c r="AN1339" s="112" t="s">
        <v>1117</v>
      </c>
      <c r="AO1339" s="112" t="s">
        <v>1119</v>
      </c>
      <c r="AP1339" s="112" t="s">
        <v>1007</v>
      </c>
      <c r="AQ1339" s="112" t="s">
        <v>3</v>
      </c>
      <c r="AR1339" s="112" t="s">
        <v>1088</v>
      </c>
      <c r="AS1339" s="112">
        <v>2457474</v>
      </c>
    </row>
    <row r="1340" spans="40:45" x14ac:dyDescent="0.25">
      <c r="AN1340" s="112" t="s">
        <v>1120</v>
      </c>
      <c r="AO1340" s="112" t="s">
        <v>1118</v>
      </c>
      <c r="AP1340" s="112" t="s">
        <v>1041</v>
      </c>
      <c r="AQ1340" s="112" t="s">
        <v>1031</v>
      </c>
      <c r="AR1340" s="112" t="s">
        <v>1098</v>
      </c>
      <c r="AS1340" s="112">
        <v>36061</v>
      </c>
    </row>
    <row r="1341" spans="40:45" x14ac:dyDescent="0.25">
      <c r="AN1341" s="112" t="s">
        <v>1120</v>
      </c>
      <c r="AO1341" s="112" t="s">
        <v>1118</v>
      </c>
      <c r="AP1341" s="112" t="s">
        <v>1041</v>
      </c>
      <c r="AQ1341" s="112" t="s">
        <v>1032</v>
      </c>
      <c r="AR1341" s="112" t="s">
        <v>1098</v>
      </c>
      <c r="AS1341" s="112">
        <v>4400</v>
      </c>
    </row>
    <row r="1342" spans="40:45" x14ac:dyDescent="0.25">
      <c r="AN1342" s="112" t="s">
        <v>1120</v>
      </c>
      <c r="AO1342" s="112" t="s">
        <v>1118</v>
      </c>
      <c r="AP1342" s="112" t="s">
        <v>1041</v>
      </c>
      <c r="AQ1342" s="112" t="s">
        <v>1033</v>
      </c>
      <c r="AR1342" s="112" t="s">
        <v>1098</v>
      </c>
      <c r="AS1342" s="112">
        <v>1816</v>
      </c>
    </row>
    <row r="1343" spans="40:45" x14ac:dyDescent="0.25">
      <c r="AN1343" s="112" t="s">
        <v>1120</v>
      </c>
      <c r="AO1343" s="112" t="s">
        <v>1118</v>
      </c>
      <c r="AP1343" s="112" t="s">
        <v>1041</v>
      </c>
      <c r="AQ1343" s="112" t="s">
        <v>1034</v>
      </c>
      <c r="AR1343" s="112" t="s">
        <v>1098</v>
      </c>
      <c r="AS1343" s="112">
        <v>420746</v>
      </c>
    </row>
    <row r="1344" spans="40:45" x14ac:dyDescent="0.25">
      <c r="AN1344" s="112" t="s">
        <v>1120</v>
      </c>
      <c r="AO1344" s="112" t="s">
        <v>1118</v>
      </c>
      <c r="AP1344" s="112" t="s">
        <v>1041</v>
      </c>
      <c r="AQ1344" s="112" t="s">
        <v>1035</v>
      </c>
      <c r="AR1344" s="112" t="s">
        <v>1098</v>
      </c>
      <c r="AS1344" s="112">
        <v>24143</v>
      </c>
    </row>
    <row r="1345" spans="40:45" x14ac:dyDescent="0.25">
      <c r="AN1345" s="112" t="s">
        <v>1120</v>
      </c>
      <c r="AO1345" s="112" t="s">
        <v>1118</v>
      </c>
      <c r="AP1345" s="112" t="s">
        <v>1041</v>
      </c>
      <c r="AQ1345" s="112" t="s">
        <v>1036</v>
      </c>
      <c r="AR1345" s="112" t="s">
        <v>1098</v>
      </c>
      <c r="AS1345" s="112">
        <v>144945</v>
      </c>
    </row>
    <row r="1346" spans="40:45" x14ac:dyDescent="0.25">
      <c r="AN1346" s="112" t="s">
        <v>1120</v>
      </c>
      <c r="AO1346" s="112" t="s">
        <v>1118</v>
      </c>
      <c r="AP1346" s="112" t="s">
        <v>1041</v>
      </c>
      <c r="AQ1346" s="112" t="s">
        <v>1037</v>
      </c>
      <c r="AR1346" s="112" t="s">
        <v>1098</v>
      </c>
      <c r="AS1346" s="112">
        <v>12545</v>
      </c>
    </row>
    <row r="1347" spans="40:45" x14ac:dyDescent="0.25">
      <c r="AN1347" s="112" t="s">
        <v>1120</v>
      </c>
      <c r="AO1347" s="112" t="s">
        <v>1118</v>
      </c>
      <c r="AP1347" s="112" t="s">
        <v>1041</v>
      </c>
      <c r="AQ1347" s="112" t="s">
        <v>1038</v>
      </c>
      <c r="AR1347" s="112" t="s">
        <v>1098</v>
      </c>
      <c r="AS1347" s="112">
        <v>208905</v>
      </c>
    </row>
    <row r="1348" spans="40:45" x14ac:dyDescent="0.25">
      <c r="AN1348" s="112" t="s">
        <v>1120</v>
      </c>
      <c r="AO1348" s="112" t="s">
        <v>1118</v>
      </c>
      <c r="AP1348" s="112" t="s">
        <v>1041</v>
      </c>
      <c r="AQ1348" s="112" t="s">
        <v>1039</v>
      </c>
      <c r="AR1348" s="112" t="s">
        <v>1098</v>
      </c>
      <c r="AS1348" s="112">
        <v>46286</v>
      </c>
    </row>
    <row r="1349" spans="40:45" x14ac:dyDescent="0.25">
      <c r="AN1349" s="112" t="s">
        <v>1120</v>
      </c>
      <c r="AO1349" s="112" t="s">
        <v>1118</v>
      </c>
      <c r="AP1349" s="112" t="s">
        <v>1041</v>
      </c>
      <c r="AQ1349" s="112" t="s">
        <v>3</v>
      </c>
      <c r="AR1349" s="112" t="s">
        <v>1098</v>
      </c>
      <c r="AS1349" s="112">
        <v>899847</v>
      </c>
    </row>
    <row r="1350" spans="40:45" x14ac:dyDescent="0.25">
      <c r="AN1350" s="112" t="s">
        <v>1120</v>
      </c>
      <c r="AO1350" s="112" t="s">
        <v>1118</v>
      </c>
      <c r="AP1350" s="112" t="s">
        <v>1006</v>
      </c>
      <c r="AQ1350" s="112" t="s">
        <v>1031</v>
      </c>
      <c r="AR1350" s="112" t="s">
        <v>1098</v>
      </c>
      <c r="AS1350" s="112">
        <v>34499</v>
      </c>
    </row>
    <row r="1351" spans="40:45" x14ac:dyDescent="0.25">
      <c r="AN1351" s="112" t="s">
        <v>1120</v>
      </c>
      <c r="AO1351" s="112" t="s">
        <v>1118</v>
      </c>
      <c r="AP1351" s="112" t="s">
        <v>1006</v>
      </c>
      <c r="AQ1351" s="112" t="s">
        <v>1032</v>
      </c>
      <c r="AR1351" s="112" t="s">
        <v>1098</v>
      </c>
      <c r="AS1351" s="112">
        <v>4400</v>
      </c>
    </row>
    <row r="1352" spans="40:45" x14ac:dyDescent="0.25">
      <c r="AN1352" s="112" t="s">
        <v>1120</v>
      </c>
      <c r="AO1352" s="112" t="s">
        <v>1118</v>
      </c>
      <c r="AP1352" s="112" t="s">
        <v>1006</v>
      </c>
      <c r="AQ1352" s="112" t="s">
        <v>1033</v>
      </c>
      <c r="AR1352" s="112" t="s">
        <v>1098</v>
      </c>
      <c r="AS1352" s="112">
        <v>288</v>
      </c>
    </row>
    <row r="1353" spans="40:45" x14ac:dyDescent="0.25">
      <c r="AN1353" s="112" t="s">
        <v>1120</v>
      </c>
      <c r="AO1353" s="112" t="s">
        <v>1118</v>
      </c>
      <c r="AP1353" s="112" t="s">
        <v>1006</v>
      </c>
      <c r="AQ1353" s="112" t="s">
        <v>1034</v>
      </c>
      <c r="AR1353" s="112" t="s">
        <v>1098</v>
      </c>
      <c r="AS1353" s="112">
        <v>413040</v>
      </c>
    </row>
    <row r="1354" spans="40:45" x14ac:dyDescent="0.25">
      <c r="AN1354" s="112" t="s">
        <v>1120</v>
      </c>
      <c r="AO1354" s="112" t="s">
        <v>1118</v>
      </c>
      <c r="AP1354" s="112" t="s">
        <v>1006</v>
      </c>
      <c r="AQ1354" s="112" t="s">
        <v>1035</v>
      </c>
      <c r="AR1354" s="112" t="s">
        <v>1098</v>
      </c>
      <c r="AS1354" s="112">
        <v>12803</v>
      </c>
    </row>
    <row r="1355" spans="40:45" x14ac:dyDescent="0.25">
      <c r="AN1355" s="112" t="s">
        <v>1120</v>
      </c>
      <c r="AO1355" s="112" t="s">
        <v>1118</v>
      </c>
      <c r="AP1355" s="112" t="s">
        <v>1006</v>
      </c>
      <c r="AQ1355" s="112" t="s">
        <v>1036</v>
      </c>
      <c r="AR1355" s="112" t="s">
        <v>1098</v>
      </c>
      <c r="AS1355" s="112">
        <v>139941</v>
      </c>
    </row>
    <row r="1356" spans="40:45" x14ac:dyDescent="0.25">
      <c r="AN1356" s="112" t="s">
        <v>1120</v>
      </c>
      <c r="AO1356" s="112" t="s">
        <v>1118</v>
      </c>
      <c r="AP1356" s="112" t="s">
        <v>1006</v>
      </c>
      <c r="AQ1356" s="112" t="s">
        <v>1037</v>
      </c>
      <c r="AR1356" s="112" t="s">
        <v>1098</v>
      </c>
      <c r="AS1356" s="112">
        <v>11638</v>
      </c>
    </row>
    <row r="1357" spans="40:45" x14ac:dyDescent="0.25">
      <c r="AN1357" s="112" t="s">
        <v>1120</v>
      </c>
      <c r="AO1357" s="112" t="s">
        <v>1118</v>
      </c>
      <c r="AP1357" s="112" t="s">
        <v>1006</v>
      </c>
      <c r="AQ1357" s="112" t="s">
        <v>1038</v>
      </c>
      <c r="AR1357" s="112" t="s">
        <v>1098</v>
      </c>
      <c r="AS1357" s="112">
        <v>204246</v>
      </c>
    </row>
    <row r="1358" spans="40:45" x14ac:dyDescent="0.25">
      <c r="AN1358" s="112" t="s">
        <v>1120</v>
      </c>
      <c r="AO1358" s="112" t="s">
        <v>1118</v>
      </c>
      <c r="AP1358" s="112" t="s">
        <v>1006</v>
      </c>
      <c r="AQ1358" s="112" t="s">
        <v>1039</v>
      </c>
      <c r="AR1358" s="112" t="s">
        <v>1098</v>
      </c>
      <c r="AS1358" s="112">
        <v>39762</v>
      </c>
    </row>
    <row r="1359" spans="40:45" x14ac:dyDescent="0.25">
      <c r="AN1359" s="112" t="s">
        <v>1120</v>
      </c>
      <c r="AO1359" s="112" t="s">
        <v>1118</v>
      </c>
      <c r="AP1359" s="112" t="s">
        <v>1006</v>
      </c>
      <c r="AQ1359" s="112" t="s">
        <v>3</v>
      </c>
      <c r="AR1359" s="112" t="s">
        <v>1098</v>
      </c>
      <c r="AS1359" s="112">
        <v>860617</v>
      </c>
    </row>
    <row r="1360" spans="40:45" x14ac:dyDescent="0.25">
      <c r="AN1360" s="112" t="s">
        <v>1120</v>
      </c>
      <c r="AO1360" s="112" t="s">
        <v>1118</v>
      </c>
      <c r="AP1360" s="112" t="s">
        <v>1007</v>
      </c>
      <c r="AQ1360" s="112" t="s">
        <v>1031</v>
      </c>
      <c r="AR1360" s="112" t="s">
        <v>1098</v>
      </c>
      <c r="AS1360" s="112">
        <v>1562</v>
      </c>
    </row>
    <row r="1361" spans="40:45" x14ac:dyDescent="0.25">
      <c r="AN1361" s="112" t="s">
        <v>1120</v>
      </c>
      <c r="AO1361" s="112" t="s">
        <v>1118</v>
      </c>
      <c r="AP1361" s="112" t="s">
        <v>1007</v>
      </c>
      <c r="AQ1361" s="112" t="s">
        <v>1032</v>
      </c>
      <c r="AR1361" s="112" t="s">
        <v>1098</v>
      </c>
      <c r="AS1361" s="112"/>
    </row>
    <row r="1362" spans="40:45" x14ac:dyDescent="0.25">
      <c r="AN1362" s="112" t="s">
        <v>1120</v>
      </c>
      <c r="AO1362" s="112" t="s">
        <v>1118</v>
      </c>
      <c r="AP1362" s="112" t="s">
        <v>1007</v>
      </c>
      <c r="AQ1362" s="112" t="s">
        <v>1033</v>
      </c>
      <c r="AR1362" s="112" t="s">
        <v>1098</v>
      </c>
      <c r="AS1362" s="112">
        <v>1528</v>
      </c>
    </row>
    <row r="1363" spans="40:45" x14ac:dyDescent="0.25">
      <c r="AN1363" s="112" t="s">
        <v>1120</v>
      </c>
      <c r="AO1363" s="112" t="s">
        <v>1118</v>
      </c>
      <c r="AP1363" s="112" t="s">
        <v>1007</v>
      </c>
      <c r="AQ1363" s="112" t="s">
        <v>1034</v>
      </c>
      <c r="AR1363" s="112" t="s">
        <v>1098</v>
      </c>
      <c r="AS1363" s="112">
        <v>7707</v>
      </c>
    </row>
    <row r="1364" spans="40:45" x14ac:dyDescent="0.25">
      <c r="AN1364" s="112" t="s">
        <v>1120</v>
      </c>
      <c r="AO1364" s="112" t="s">
        <v>1118</v>
      </c>
      <c r="AP1364" s="112" t="s">
        <v>1007</v>
      </c>
      <c r="AQ1364" s="112" t="s">
        <v>1035</v>
      </c>
      <c r="AR1364" s="112" t="s">
        <v>1098</v>
      </c>
      <c r="AS1364" s="112">
        <v>11340</v>
      </c>
    </row>
    <row r="1365" spans="40:45" x14ac:dyDescent="0.25">
      <c r="AN1365" s="112" t="s">
        <v>1120</v>
      </c>
      <c r="AO1365" s="112" t="s">
        <v>1118</v>
      </c>
      <c r="AP1365" s="112" t="s">
        <v>1007</v>
      </c>
      <c r="AQ1365" s="112" t="s">
        <v>1036</v>
      </c>
      <c r="AR1365" s="112" t="s">
        <v>1098</v>
      </c>
      <c r="AS1365" s="112">
        <v>5004</v>
      </c>
    </row>
    <row r="1366" spans="40:45" x14ac:dyDescent="0.25">
      <c r="AN1366" s="112" t="s">
        <v>1120</v>
      </c>
      <c r="AO1366" s="112" t="s">
        <v>1118</v>
      </c>
      <c r="AP1366" s="112" t="s">
        <v>1007</v>
      </c>
      <c r="AQ1366" s="112" t="s">
        <v>1037</v>
      </c>
      <c r="AR1366" s="112" t="s">
        <v>1098</v>
      </c>
      <c r="AS1366" s="112">
        <v>907</v>
      </c>
    </row>
    <row r="1367" spans="40:45" x14ac:dyDescent="0.25">
      <c r="AN1367" s="112" t="s">
        <v>1120</v>
      </c>
      <c r="AO1367" s="112" t="s">
        <v>1118</v>
      </c>
      <c r="AP1367" s="112" t="s">
        <v>1007</v>
      </c>
      <c r="AQ1367" s="112" t="s">
        <v>1038</v>
      </c>
      <c r="AR1367" s="112" t="s">
        <v>1098</v>
      </c>
      <c r="AS1367" s="112">
        <v>4659</v>
      </c>
    </row>
    <row r="1368" spans="40:45" x14ac:dyDescent="0.25">
      <c r="AN1368" s="112" t="s">
        <v>1120</v>
      </c>
      <c r="AO1368" s="112" t="s">
        <v>1118</v>
      </c>
      <c r="AP1368" s="112" t="s">
        <v>1007</v>
      </c>
      <c r="AQ1368" s="112" t="s">
        <v>1039</v>
      </c>
      <c r="AR1368" s="112" t="s">
        <v>1098</v>
      </c>
      <c r="AS1368" s="112">
        <v>6524</v>
      </c>
    </row>
    <row r="1369" spans="40:45" x14ac:dyDescent="0.25">
      <c r="AN1369" s="112" t="s">
        <v>1120</v>
      </c>
      <c r="AO1369" s="112" t="s">
        <v>1118</v>
      </c>
      <c r="AP1369" s="112" t="s">
        <v>1007</v>
      </c>
      <c r="AQ1369" s="112" t="s">
        <v>3</v>
      </c>
      <c r="AR1369" s="112" t="s">
        <v>1088</v>
      </c>
      <c r="AS1369" s="112">
        <v>39230</v>
      </c>
    </row>
    <row r="1370" spans="40:45" x14ac:dyDescent="0.25">
      <c r="AN1370" s="112" t="s">
        <v>1120</v>
      </c>
      <c r="AO1370" s="112" t="s">
        <v>1119</v>
      </c>
      <c r="AP1370" s="112" t="s">
        <v>1041</v>
      </c>
      <c r="AQ1370" s="112" t="s">
        <v>1031</v>
      </c>
      <c r="AR1370" s="112" t="s">
        <v>1088</v>
      </c>
      <c r="AS1370" s="112">
        <v>54993</v>
      </c>
    </row>
    <row r="1371" spans="40:45" x14ac:dyDescent="0.25">
      <c r="AN1371" s="112" t="s">
        <v>1120</v>
      </c>
      <c r="AO1371" s="112" t="s">
        <v>1119</v>
      </c>
      <c r="AP1371" s="112" t="s">
        <v>1041</v>
      </c>
      <c r="AQ1371" s="112" t="s">
        <v>1032</v>
      </c>
      <c r="AR1371" s="112" t="s">
        <v>1088</v>
      </c>
      <c r="AS1371" s="112">
        <v>8909</v>
      </c>
    </row>
    <row r="1372" spans="40:45" x14ac:dyDescent="0.25">
      <c r="AN1372" s="112" t="s">
        <v>1120</v>
      </c>
      <c r="AO1372" s="112" t="s">
        <v>1119</v>
      </c>
      <c r="AP1372" s="112" t="s">
        <v>1041</v>
      </c>
      <c r="AQ1372" s="112" t="s">
        <v>1033</v>
      </c>
      <c r="AR1372" s="112" t="s">
        <v>1088</v>
      </c>
      <c r="AS1372" s="112">
        <v>3446</v>
      </c>
    </row>
    <row r="1373" spans="40:45" x14ac:dyDescent="0.25">
      <c r="AN1373" s="112" t="s">
        <v>1120</v>
      </c>
      <c r="AO1373" s="112" t="s">
        <v>1119</v>
      </c>
      <c r="AP1373" s="112" t="s">
        <v>1041</v>
      </c>
      <c r="AQ1373" s="112" t="s">
        <v>1034</v>
      </c>
      <c r="AR1373" s="112" t="s">
        <v>1088</v>
      </c>
      <c r="AS1373" s="112">
        <v>689507</v>
      </c>
    </row>
    <row r="1374" spans="40:45" x14ac:dyDescent="0.25">
      <c r="AN1374" s="112" t="s">
        <v>1120</v>
      </c>
      <c r="AO1374" s="112" t="s">
        <v>1119</v>
      </c>
      <c r="AP1374" s="112" t="s">
        <v>1041</v>
      </c>
      <c r="AQ1374" s="112" t="s">
        <v>1035</v>
      </c>
      <c r="AR1374" s="112" t="s">
        <v>1088</v>
      </c>
      <c r="AS1374" s="112">
        <v>52990</v>
      </c>
    </row>
    <row r="1375" spans="40:45" x14ac:dyDescent="0.25">
      <c r="AN1375" s="112" t="s">
        <v>1120</v>
      </c>
      <c r="AO1375" s="112" t="s">
        <v>1119</v>
      </c>
      <c r="AP1375" s="112" t="s">
        <v>1041</v>
      </c>
      <c r="AQ1375" s="112" t="s">
        <v>1036</v>
      </c>
      <c r="AR1375" s="112" t="s">
        <v>1088</v>
      </c>
      <c r="AS1375" s="112">
        <v>237670</v>
      </c>
    </row>
    <row r="1376" spans="40:45" x14ac:dyDescent="0.25">
      <c r="AN1376" s="112" t="s">
        <v>1120</v>
      </c>
      <c r="AO1376" s="112" t="s">
        <v>1119</v>
      </c>
      <c r="AP1376" s="112" t="s">
        <v>1041</v>
      </c>
      <c r="AQ1376" s="112" t="s">
        <v>1037</v>
      </c>
      <c r="AR1376" s="112" t="s">
        <v>1088</v>
      </c>
      <c r="AS1376" s="112">
        <v>26610</v>
      </c>
    </row>
    <row r="1377" spans="40:45" x14ac:dyDescent="0.25">
      <c r="AN1377" s="112" t="s">
        <v>1120</v>
      </c>
      <c r="AO1377" s="112" t="s">
        <v>1119</v>
      </c>
      <c r="AP1377" s="112" t="s">
        <v>1041</v>
      </c>
      <c r="AQ1377" s="112" t="s">
        <v>1038</v>
      </c>
      <c r="AR1377" s="112" t="s">
        <v>1088</v>
      </c>
      <c r="AS1377" s="112">
        <v>369156</v>
      </c>
    </row>
    <row r="1378" spans="40:45" x14ac:dyDescent="0.25">
      <c r="AN1378" s="112" t="s">
        <v>1120</v>
      </c>
      <c r="AO1378" s="112" t="s">
        <v>1119</v>
      </c>
      <c r="AP1378" s="112" t="s">
        <v>1041</v>
      </c>
      <c r="AQ1378" s="112" t="s">
        <v>1039</v>
      </c>
      <c r="AR1378" s="112" t="s">
        <v>1088</v>
      </c>
      <c r="AS1378" s="112">
        <v>76318</v>
      </c>
    </row>
    <row r="1379" spans="40:45" x14ac:dyDescent="0.25">
      <c r="AN1379" s="112" t="s">
        <v>1120</v>
      </c>
      <c r="AO1379" s="112" t="s">
        <v>1119</v>
      </c>
      <c r="AP1379" s="112" t="s">
        <v>1041</v>
      </c>
      <c r="AQ1379" s="112" t="s">
        <v>3</v>
      </c>
      <c r="AR1379" s="112" t="s">
        <v>1088</v>
      </c>
      <c r="AS1379" s="112">
        <v>1519598</v>
      </c>
    </row>
    <row r="1380" spans="40:45" x14ac:dyDescent="0.25">
      <c r="AN1380" s="112" t="s">
        <v>1120</v>
      </c>
      <c r="AO1380" s="112" t="s">
        <v>1119</v>
      </c>
      <c r="AP1380" s="112" t="s">
        <v>1006</v>
      </c>
      <c r="AQ1380" s="112" t="s">
        <v>1031</v>
      </c>
      <c r="AR1380" s="112" t="s">
        <v>1088</v>
      </c>
      <c r="AS1380" s="112">
        <v>53293</v>
      </c>
    </row>
    <row r="1381" spans="40:45" x14ac:dyDescent="0.25">
      <c r="AN1381" s="112" t="s">
        <v>1120</v>
      </c>
      <c r="AO1381" s="112" t="s">
        <v>1119</v>
      </c>
      <c r="AP1381" s="112" t="s">
        <v>1007</v>
      </c>
      <c r="AQ1381" s="112" t="s">
        <v>1031</v>
      </c>
      <c r="AR1381" s="112" t="s">
        <v>1088</v>
      </c>
      <c r="AS1381" s="112">
        <v>1700</v>
      </c>
    </row>
    <row r="1382" spans="40:45" x14ac:dyDescent="0.25">
      <c r="AN1382" s="112" t="s">
        <v>1120</v>
      </c>
      <c r="AO1382" s="112" t="s">
        <v>1119</v>
      </c>
      <c r="AP1382" s="112" t="s">
        <v>1006</v>
      </c>
      <c r="AQ1382" s="112" t="s">
        <v>1032</v>
      </c>
      <c r="AR1382" s="112" t="s">
        <v>1088</v>
      </c>
      <c r="AS1382" s="112">
        <v>8909</v>
      </c>
    </row>
    <row r="1383" spans="40:45" x14ac:dyDescent="0.25">
      <c r="AN1383" s="112" t="s">
        <v>1120</v>
      </c>
      <c r="AO1383" s="112" t="s">
        <v>1119</v>
      </c>
      <c r="AP1383" s="112" t="s">
        <v>1007</v>
      </c>
      <c r="AQ1383" s="112" t="s">
        <v>1032</v>
      </c>
      <c r="AR1383" s="112" t="s">
        <v>1088</v>
      </c>
      <c r="AS1383" s="112"/>
    </row>
    <row r="1384" spans="40:45" x14ac:dyDescent="0.25">
      <c r="AN1384" s="112" t="s">
        <v>1120</v>
      </c>
      <c r="AO1384" s="112" t="s">
        <v>1119</v>
      </c>
      <c r="AP1384" s="112" t="s">
        <v>1006</v>
      </c>
      <c r="AQ1384" s="112" t="s">
        <v>1033</v>
      </c>
      <c r="AR1384" s="112" t="s">
        <v>1088</v>
      </c>
      <c r="AS1384" s="112">
        <v>267</v>
      </c>
    </row>
    <row r="1385" spans="40:45" x14ac:dyDescent="0.25">
      <c r="AN1385" s="112" t="s">
        <v>1120</v>
      </c>
      <c r="AO1385" s="112" t="s">
        <v>1119</v>
      </c>
      <c r="AP1385" s="112" t="s">
        <v>1007</v>
      </c>
      <c r="AQ1385" s="112" t="s">
        <v>1033</v>
      </c>
      <c r="AR1385" s="112" t="s">
        <v>1088</v>
      </c>
      <c r="AS1385" s="112">
        <v>3179</v>
      </c>
    </row>
    <row r="1386" spans="40:45" x14ac:dyDescent="0.25">
      <c r="AN1386" s="112" t="s">
        <v>1120</v>
      </c>
      <c r="AO1386" s="112" t="s">
        <v>1119</v>
      </c>
      <c r="AP1386" s="112" t="s">
        <v>1006</v>
      </c>
      <c r="AQ1386" s="112" t="s">
        <v>1034</v>
      </c>
      <c r="AR1386" s="112" t="s">
        <v>1088</v>
      </c>
      <c r="AS1386" s="112">
        <v>668118</v>
      </c>
    </row>
    <row r="1387" spans="40:45" x14ac:dyDescent="0.25">
      <c r="AN1387" s="112" t="s">
        <v>1120</v>
      </c>
      <c r="AO1387" s="112" t="s">
        <v>1119</v>
      </c>
      <c r="AP1387" s="112" t="s">
        <v>1007</v>
      </c>
      <c r="AQ1387" s="112" t="s">
        <v>1034</v>
      </c>
      <c r="AR1387" s="112" t="s">
        <v>1088</v>
      </c>
      <c r="AS1387" s="112">
        <v>21389</v>
      </c>
    </row>
    <row r="1388" spans="40:45" x14ac:dyDescent="0.25">
      <c r="AN1388" s="112" t="s">
        <v>1120</v>
      </c>
      <c r="AO1388" s="112" t="s">
        <v>1119</v>
      </c>
      <c r="AP1388" s="112" t="s">
        <v>1006</v>
      </c>
      <c r="AQ1388" s="112" t="s">
        <v>1035</v>
      </c>
      <c r="AR1388" s="112" t="s">
        <v>1088</v>
      </c>
      <c r="AS1388" s="112">
        <v>24809</v>
      </c>
    </row>
    <row r="1389" spans="40:45" x14ac:dyDescent="0.25">
      <c r="AN1389" s="112" t="s">
        <v>1120</v>
      </c>
      <c r="AO1389" s="112" t="s">
        <v>1119</v>
      </c>
      <c r="AP1389" s="112" t="s">
        <v>1007</v>
      </c>
      <c r="AQ1389" s="112" t="s">
        <v>1035</v>
      </c>
      <c r="AR1389" s="112" t="s">
        <v>1088</v>
      </c>
      <c r="AS1389" s="112">
        <v>28181</v>
      </c>
    </row>
    <row r="1390" spans="40:45" x14ac:dyDescent="0.25">
      <c r="AN1390" s="112" t="s">
        <v>1120</v>
      </c>
      <c r="AO1390" s="112" t="s">
        <v>1119</v>
      </c>
      <c r="AP1390" s="112" t="s">
        <v>1006</v>
      </c>
      <c r="AQ1390" s="112" t="s">
        <v>1036</v>
      </c>
      <c r="AR1390" s="112" t="s">
        <v>1088</v>
      </c>
      <c r="AS1390" s="112">
        <v>223393</v>
      </c>
    </row>
    <row r="1391" spans="40:45" x14ac:dyDescent="0.25">
      <c r="AN1391" s="112" t="s">
        <v>1120</v>
      </c>
      <c r="AO1391" s="112" t="s">
        <v>1119</v>
      </c>
      <c r="AP1391" s="112" t="s">
        <v>1007</v>
      </c>
      <c r="AQ1391" s="112" t="s">
        <v>1036</v>
      </c>
      <c r="AR1391" s="112" t="s">
        <v>1088</v>
      </c>
      <c r="AS1391" s="112">
        <v>14276</v>
      </c>
    </row>
    <row r="1392" spans="40:45" x14ac:dyDescent="0.25">
      <c r="AN1392" s="112" t="s">
        <v>1120</v>
      </c>
      <c r="AO1392" s="112" t="s">
        <v>1119</v>
      </c>
      <c r="AP1392" s="112" t="s">
        <v>1006</v>
      </c>
      <c r="AQ1392" s="112" t="s">
        <v>1037</v>
      </c>
      <c r="AR1392" s="112" t="s">
        <v>1088</v>
      </c>
      <c r="AS1392" s="112">
        <v>23552</v>
      </c>
    </row>
    <row r="1393" spans="40:45" x14ac:dyDescent="0.25">
      <c r="AN1393" s="112" t="s">
        <v>1120</v>
      </c>
      <c r="AO1393" s="112" t="s">
        <v>1119</v>
      </c>
      <c r="AP1393" s="112" t="s">
        <v>1007</v>
      </c>
      <c r="AQ1393" s="112" t="s">
        <v>1037</v>
      </c>
      <c r="AR1393" s="112" t="s">
        <v>1088</v>
      </c>
      <c r="AS1393" s="112">
        <v>3058</v>
      </c>
    </row>
    <row r="1394" spans="40:45" x14ac:dyDescent="0.25">
      <c r="AN1394" s="112" t="s">
        <v>1120</v>
      </c>
      <c r="AO1394" s="112" t="s">
        <v>1119</v>
      </c>
      <c r="AP1394" s="112" t="s">
        <v>1006</v>
      </c>
      <c r="AQ1394" s="112" t="s">
        <v>1038</v>
      </c>
      <c r="AR1394" s="112" t="s">
        <v>1088</v>
      </c>
      <c r="AS1394" s="112">
        <v>356056</v>
      </c>
    </row>
    <row r="1395" spans="40:45" x14ac:dyDescent="0.25">
      <c r="AN1395" s="112" t="s">
        <v>1120</v>
      </c>
      <c r="AO1395" s="112" t="s">
        <v>1119</v>
      </c>
      <c r="AP1395" s="112" t="s">
        <v>1007</v>
      </c>
      <c r="AQ1395" s="112" t="s">
        <v>1038</v>
      </c>
      <c r="AR1395" s="112" t="s">
        <v>1088</v>
      </c>
      <c r="AS1395" s="112">
        <v>13100</v>
      </c>
    </row>
    <row r="1396" spans="40:45" x14ac:dyDescent="0.25">
      <c r="AN1396" s="112" t="s">
        <v>1120</v>
      </c>
      <c r="AO1396" s="112" t="s">
        <v>1119</v>
      </c>
      <c r="AP1396" s="112" t="s">
        <v>1006</v>
      </c>
      <c r="AQ1396" s="112" t="s">
        <v>1039</v>
      </c>
      <c r="AR1396" s="112" t="s">
        <v>1088</v>
      </c>
      <c r="AS1396" s="112">
        <v>58385</v>
      </c>
    </row>
    <row r="1397" spans="40:45" x14ac:dyDescent="0.25">
      <c r="AN1397" s="112" t="s">
        <v>1120</v>
      </c>
      <c r="AO1397" s="112" t="s">
        <v>1119</v>
      </c>
      <c r="AP1397" s="112" t="s">
        <v>1007</v>
      </c>
      <c r="AQ1397" s="112" t="s">
        <v>1039</v>
      </c>
      <c r="AR1397" s="112" t="s">
        <v>1088</v>
      </c>
      <c r="AS1397" s="112">
        <v>17933</v>
      </c>
    </row>
    <row r="1398" spans="40:45" x14ac:dyDescent="0.25">
      <c r="AN1398" s="112" t="s">
        <v>1120</v>
      </c>
      <c r="AO1398" s="112" t="s">
        <v>1119</v>
      </c>
      <c r="AP1398" s="112" t="s">
        <v>1007</v>
      </c>
      <c r="AQ1398" s="112" t="s">
        <v>3</v>
      </c>
      <c r="AR1398" s="112" t="s">
        <v>1088</v>
      </c>
      <c r="AS1398" s="112">
        <v>1416782</v>
      </c>
    </row>
    <row r="1399" spans="40:45" x14ac:dyDescent="0.25">
      <c r="AN1399" s="112" t="s">
        <v>1120</v>
      </c>
      <c r="AO1399" s="112" t="s">
        <v>1119</v>
      </c>
      <c r="AP1399" s="112" t="s">
        <v>1007</v>
      </c>
      <c r="AQ1399" s="112" t="s">
        <v>3</v>
      </c>
      <c r="AR1399" s="112" t="s">
        <v>1088</v>
      </c>
      <c r="AS1399" s="112">
        <v>102817</v>
      </c>
    </row>
    <row r="1400" spans="40:45" x14ac:dyDescent="0.25">
      <c r="AN1400" s="112" t="s">
        <v>1121</v>
      </c>
      <c r="AO1400" s="112" t="s">
        <v>1118</v>
      </c>
      <c r="AP1400" s="112" t="s">
        <v>1041</v>
      </c>
      <c r="AQ1400" s="112" t="s">
        <v>1031</v>
      </c>
      <c r="AR1400" s="112" t="s">
        <v>1098</v>
      </c>
      <c r="AS1400" s="112">
        <v>2680</v>
      </c>
    </row>
    <row r="1401" spans="40:45" x14ac:dyDescent="0.25">
      <c r="AN1401" s="112" t="s">
        <v>1121</v>
      </c>
      <c r="AO1401" s="112" t="s">
        <v>1118</v>
      </c>
      <c r="AP1401" s="112" t="s">
        <v>1041</v>
      </c>
      <c r="AQ1401" s="112" t="s">
        <v>1032</v>
      </c>
      <c r="AR1401" s="112" t="s">
        <v>1098</v>
      </c>
      <c r="AS1401" s="112">
        <v>672</v>
      </c>
    </row>
    <row r="1402" spans="40:45" x14ac:dyDescent="0.25">
      <c r="AN1402" s="112" t="s">
        <v>1121</v>
      </c>
      <c r="AO1402" s="112" t="s">
        <v>1118</v>
      </c>
      <c r="AP1402" s="112" t="s">
        <v>1041</v>
      </c>
      <c r="AQ1402" s="112" t="s">
        <v>1033</v>
      </c>
      <c r="AR1402" s="112" t="s">
        <v>1098</v>
      </c>
      <c r="AS1402" s="112">
        <v>283</v>
      </c>
    </row>
    <row r="1403" spans="40:45" x14ac:dyDescent="0.25">
      <c r="AN1403" s="112" t="s">
        <v>1121</v>
      </c>
      <c r="AO1403" s="112" t="s">
        <v>1118</v>
      </c>
      <c r="AP1403" s="112" t="s">
        <v>1041</v>
      </c>
      <c r="AQ1403" s="112" t="s">
        <v>1034</v>
      </c>
      <c r="AR1403" s="112" t="s">
        <v>1098</v>
      </c>
      <c r="AS1403" s="112">
        <v>12610</v>
      </c>
    </row>
    <row r="1404" spans="40:45" x14ac:dyDescent="0.25">
      <c r="AN1404" s="112" t="s">
        <v>1121</v>
      </c>
      <c r="AO1404" s="112" t="s">
        <v>1118</v>
      </c>
      <c r="AP1404" s="112" t="s">
        <v>1041</v>
      </c>
      <c r="AQ1404" s="112" t="s">
        <v>1035</v>
      </c>
      <c r="AR1404" s="112" t="s">
        <v>1098</v>
      </c>
      <c r="AS1404" s="112">
        <v>2084</v>
      </c>
    </row>
    <row r="1405" spans="40:45" x14ac:dyDescent="0.25">
      <c r="AN1405" s="112" t="s">
        <v>1121</v>
      </c>
      <c r="AO1405" s="112" t="s">
        <v>1118</v>
      </c>
      <c r="AP1405" s="112" t="s">
        <v>1041</v>
      </c>
      <c r="AQ1405" s="112" t="s">
        <v>1036</v>
      </c>
      <c r="AR1405" s="112" t="s">
        <v>1098</v>
      </c>
      <c r="AS1405" s="112">
        <v>2593</v>
      </c>
    </row>
    <row r="1406" spans="40:45" x14ac:dyDescent="0.25">
      <c r="AN1406" s="112" t="s">
        <v>1121</v>
      </c>
      <c r="AO1406" s="112" t="s">
        <v>1118</v>
      </c>
      <c r="AP1406" s="112" t="s">
        <v>1041</v>
      </c>
      <c r="AQ1406" s="112" t="s">
        <v>1037</v>
      </c>
      <c r="AR1406" s="112" t="s">
        <v>1098</v>
      </c>
      <c r="AS1406" s="112">
        <v>502</v>
      </c>
    </row>
    <row r="1407" spans="40:45" x14ac:dyDescent="0.25">
      <c r="AN1407" s="112" t="s">
        <v>1121</v>
      </c>
      <c r="AO1407" s="112" t="s">
        <v>1118</v>
      </c>
      <c r="AP1407" s="112" t="s">
        <v>1041</v>
      </c>
      <c r="AQ1407" s="112" t="s">
        <v>1038</v>
      </c>
      <c r="AR1407" s="112" t="s">
        <v>1098</v>
      </c>
      <c r="AS1407" s="112">
        <v>4952</v>
      </c>
    </row>
    <row r="1408" spans="40:45" x14ac:dyDescent="0.25">
      <c r="AN1408" s="112" t="s">
        <v>1121</v>
      </c>
      <c r="AO1408" s="112" t="s">
        <v>1118</v>
      </c>
      <c r="AP1408" s="112" t="s">
        <v>1041</v>
      </c>
      <c r="AQ1408" s="112" t="s">
        <v>1039</v>
      </c>
      <c r="AR1408" s="112" t="s">
        <v>1098</v>
      </c>
      <c r="AS1408" s="112">
        <v>3573</v>
      </c>
    </row>
    <row r="1409" spans="40:45" x14ac:dyDescent="0.25">
      <c r="AN1409" s="112" t="s">
        <v>1121</v>
      </c>
      <c r="AO1409" s="112" t="s">
        <v>1118</v>
      </c>
      <c r="AP1409" s="112" t="s">
        <v>1041</v>
      </c>
      <c r="AQ1409" s="112" t="s">
        <v>3</v>
      </c>
      <c r="AR1409" s="112" t="s">
        <v>1098</v>
      </c>
      <c r="AS1409" s="112">
        <v>29949</v>
      </c>
    </row>
    <row r="1410" spans="40:45" x14ac:dyDescent="0.25">
      <c r="AN1410" s="112" t="s">
        <v>1121</v>
      </c>
      <c r="AO1410" s="112" t="s">
        <v>1118</v>
      </c>
      <c r="AP1410" s="112" t="s">
        <v>1006</v>
      </c>
      <c r="AQ1410" s="112" t="s">
        <v>1031</v>
      </c>
      <c r="AR1410" s="112" t="s">
        <v>1098</v>
      </c>
      <c r="AS1410" s="112">
        <v>2559</v>
      </c>
    </row>
    <row r="1411" spans="40:45" x14ac:dyDescent="0.25">
      <c r="AN1411" s="112" t="s">
        <v>1121</v>
      </c>
      <c r="AO1411" s="112" t="s">
        <v>1118</v>
      </c>
      <c r="AP1411" s="112" t="s">
        <v>1006</v>
      </c>
      <c r="AQ1411" s="112" t="s">
        <v>1032</v>
      </c>
      <c r="AR1411" s="112" t="s">
        <v>1098</v>
      </c>
      <c r="AS1411" s="112">
        <v>142</v>
      </c>
    </row>
    <row r="1412" spans="40:45" x14ac:dyDescent="0.25">
      <c r="AN1412" s="112" t="s">
        <v>1121</v>
      </c>
      <c r="AO1412" s="112" t="s">
        <v>1118</v>
      </c>
      <c r="AP1412" s="112" t="s">
        <v>1006</v>
      </c>
      <c r="AQ1412" s="112" t="s">
        <v>1033</v>
      </c>
      <c r="AR1412" s="112" t="s">
        <v>1098</v>
      </c>
      <c r="AS1412" s="112">
        <v>9</v>
      </c>
    </row>
    <row r="1413" spans="40:45" x14ac:dyDescent="0.25">
      <c r="AN1413" s="112" t="s">
        <v>1121</v>
      </c>
      <c r="AO1413" s="112" t="s">
        <v>1118</v>
      </c>
      <c r="AP1413" s="112" t="s">
        <v>1006</v>
      </c>
      <c r="AQ1413" s="112" t="s">
        <v>1034</v>
      </c>
      <c r="AR1413" s="112" t="s">
        <v>1098</v>
      </c>
      <c r="AS1413" s="112">
        <v>12522</v>
      </c>
    </row>
    <row r="1414" spans="40:45" x14ac:dyDescent="0.25">
      <c r="AN1414" s="112" t="s">
        <v>1121</v>
      </c>
      <c r="AO1414" s="112" t="s">
        <v>1118</v>
      </c>
      <c r="AP1414" s="112" t="s">
        <v>1006</v>
      </c>
      <c r="AQ1414" s="112" t="s">
        <v>1035</v>
      </c>
      <c r="AR1414" s="112" t="s">
        <v>1098</v>
      </c>
      <c r="AS1414" s="112">
        <v>842</v>
      </c>
    </row>
    <row r="1415" spans="40:45" x14ac:dyDescent="0.25">
      <c r="AN1415" s="112" t="s">
        <v>1121</v>
      </c>
      <c r="AO1415" s="112" t="s">
        <v>1118</v>
      </c>
      <c r="AP1415" s="112" t="s">
        <v>1006</v>
      </c>
      <c r="AQ1415" s="112" t="s">
        <v>1036</v>
      </c>
      <c r="AR1415" s="112" t="s">
        <v>1098</v>
      </c>
      <c r="AS1415" s="112">
        <v>1992</v>
      </c>
    </row>
    <row r="1416" spans="40:45" x14ac:dyDescent="0.25">
      <c r="AN1416" s="112" t="s">
        <v>1121</v>
      </c>
      <c r="AO1416" s="112" t="s">
        <v>1118</v>
      </c>
      <c r="AP1416" s="112" t="s">
        <v>1006</v>
      </c>
      <c r="AQ1416" s="112" t="s">
        <v>1037</v>
      </c>
      <c r="AR1416" s="112" t="s">
        <v>1098</v>
      </c>
      <c r="AS1416" s="112">
        <v>366</v>
      </c>
    </row>
    <row r="1417" spans="40:45" x14ac:dyDescent="0.25">
      <c r="AN1417" s="112" t="s">
        <v>1121</v>
      </c>
      <c r="AO1417" s="112" t="s">
        <v>1118</v>
      </c>
      <c r="AP1417" s="112" t="s">
        <v>1006</v>
      </c>
      <c r="AQ1417" s="112" t="s">
        <v>1038</v>
      </c>
      <c r="AR1417" s="112" t="s">
        <v>1098</v>
      </c>
      <c r="AS1417" s="112">
        <v>4744</v>
      </c>
    </row>
    <row r="1418" spans="40:45" x14ac:dyDescent="0.25">
      <c r="AN1418" s="112" t="s">
        <v>1121</v>
      </c>
      <c r="AO1418" s="112" t="s">
        <v>1118</v>
      </c>
      <c r="AP1418" s="112" t="s">
        <v>1006</v>
      </c>
      <c r="AQ1418" s="112" t="s">
        <v>1039</v>
      </c>
      <c r="AR1418" s="112" t="s">
        <v>1098</v>
      </c>
      <c r="AS1418" s="112">
        <v>510</v>
      </c>
    </row>
    <row r="1419" spans="40:45" x14ac:dyDescent="0.25">
      <c r="AN1419" s="112" t="s">
        <v>1121</v>
      </c>
      <c r="AO1419" s="112" t="s">
        <v>1118</v>
      </c>
      <c r="AP1419" s="112" t="s">
        <v>1006</v>
      </c>
      <c r="AQ1419" s="112" t="s">
        <v>3</v>
      </c>
      <c r="AR1419" s="112" t="s">
        <v>1098</v>
      </c>
      <c r="AS1419" s="112">
        <v>23686</v>
      </c>
    </row>
    <row r="1420" spans="40:45" x14ac:dyDescent="0.25">
      <c r="AN1420" s="112" t="s">
        <v>1121</v>
      </c>
      <c r="AO1420" s="112" t="s">
        <v>1118</v>
      </c>
      <c r="AP1420" s="112" t="s">
        <v>1007</v>
      </c>
      <c r="AQ1420" s="112" t="s">
        <v>1031</v>
      </c>
      <c r="AR1420" s="112" t="s">
        <v>1098</v>
      </c>
      <c r="AS1420" s="112">
        <v>122</v>
      </c>
    </row>
    <row r="1421" spans="40:45" x14ac:dyDescent="0.25">
      <c r="AN1421" s="112" t="s">
        <v>1121</v>
      </c>
      <c r="AO1421" s="112" t="s">
        <v>1118</v>
      </c>
      <c r="AP1421" s="112" t="s">
        <v>1007</v>
      </c>
      <c r="AQ1421" s="112" t="s">
        <v>1032</v>
      </c>
      <c r="AR1421" s="112" t="s">
        <v>1098</v>
      </c>
      <c r="AS1421" s="112">
        <v>530</v>
      </c>
    </row>
    <row r="1422" spans="40:45" x14ac:dyDescent="0.25">
      <c r="AN1422" s="112" t="s">
        <v>1121</v>
      </c>
      <c r="AO1422" s="112" t="s">
        <v>1118</v>
      </c>
      <c r="AP1422" s="112" t="s">
        <v>1007</v>
      </c>
      <c r="AQ1422" s="112" t="s">
        <v>1033</v>
      </c>
      <c r="AR1422" s="112" t="s">
        <v>1098</v>
      </c>
      <c r="AS1422" s="112">
        <v>274</v>
      </c>
    </row>
    <row r="1423" spans="40:45" x14ac:dyDescent="0.25">
      <c r="AN1423" s="112" t="s">
        <v>1121</v>
      </c>
      <c r="AO1423" s="112" t="s">
        <v>1118</v>
      </c>
      <c r="AP1423" s="112" t="s">
        <v>1007</v>
      </c>
      <c r="AQ1423" s="112" t="s">
        <v>1034</v>
      </c>
      <c r="AR1423" s="112" t="s">
        <v>1098</v>
      </c>
      <c r="AS1423" s="112">
        <v>88</v>
      </c>
    </row>
    <row r="1424" spans="40:45" x14ac:dyDescent="0.25">
      <c r="AN1424" s="112" t="s">
        <v>1121</v>
      </c>
      <c r="AO1424" s="112" t="s">
        <v>1118</v>
      </c>
      <c r="AP1424" s="112" t="s">
        <v>1007</v>
      </c>
      <c r="AQ1424" s="112" t="s">
        <v>1035</v>
      </c>
      <c r="AR1424" s="112" t="s">
        <v>1098</v>
      </c>
      <c r="AS1424" s="112">
        <v>1242</v>
      </c>
    </row>
    <row r="1425" spans="40:45" x14ac:dyDescent="0.25">
      <c r="AN1425" s="112" t="s">
        <v>1121</v>
      </c>
      <c r="AO1425" s="112" t="s">
        <v>1118</v>
      </c>
      <c r="AP1425" s="112" t="s">
        <v>1007</v>
      </c>
      <c r="AQ1425" s="112" t="s">
        <v>1036</v>
      </c>
      <c r="AR1425" s="112" t="s">
        <v>1098</v>
      </c>
      <c r="AS1425" s="112">
        <v>601</v>
      </c>
    </row>
    <row r="1426" spans="40:45" x14ac:dyDescent="0.25">
      <c r="AN1426" s="112" t="s">
        <v>1121</v>
      </c>
      <c r="AO1426" s="112" t="s">
        <v>1118</v>
      </c>
      <c r="AP1426" s="112" t="s">
        <v>1007</v>
      </c>
      <c r="AQ1426" s="112" t="s">
        <v>1037</v>
      </c>
      <c r="AR1426" s="112" t="s">
        <v>1098</v>
      </c>
      <c r="AS1426" s="112">
        <v>136</v>
      </c>
    </row>
    <row r="1427" spans="40:45" x14ac:dyDescent="0.25">
      <c r="AN1427" s="112" t="s">
        <v>1121</v>
      </c>
      <c r="AO1427" s="112" t="s">
        <v>1118</v>
      </c>
      <c r="AP1427" s="112" t="s">
        <v>1007</v>
      </c>
      <c r="AQ1427" s="112" t="s">
        <v>1038</v>
      </c>
      <c r="AR1427" s="112" t="s">
        <v>1098</v>
      </c>
      <c r="AS1427" s="112">
        <v>207</v>
      </c>
    </row>
    <row r="1428" spans="40:45" x14ac:dyDescent="0.25">
      <c r="AN1428" s="112" t="s">
        <v>1121</v>
      </c>
      <c r="AO1428" s="112" t="s">
        <v>1118</v>
      </c>
      <c r="AP1428" s="112" t="s">
        <v>1007</v>
      </c>
      <c r="AQ1428" s="112" t="s">
        <v>1039</v>
      </c>
      <c r="AR1428" s="112" t="s">
        <v>1098</v>
      </c>
      <c r="AS1428" s="112">
        <v>3063</v>
      </c>
    </row>
    <row r="1429" spans="40:45" x14ac:dyDescent="0.25">
      <c r="AN1429" s="112" t="s">
        <v>1121</v>
      </c>
      <c r="AO1429" s="112" t="s">
        <v>1118</v>
      </c>
      <c r="AP1429" s="112" t="s">
        <v>1007</v>
      </c>
      <c r="AQ1429" s="112" t="s">
        <v>3</v>
      </c>
      <c r="AR1429" s="112" t="s">
        <v>1088</v>
      </c>
      <c r="AS1429" s="112">
        <v>6263</v>
      </c>
    </row>
    <row r="1430" spans="40:45" x14ac:dyDescent="0.25">
      <c r="AN1430" s="112" t="s">
        <v>1121</v>
      </c>
      <c r="AO1430" s="112" t="s">
        <v>1119</v>
      </c>
      <c r="AP1430" s="112" t="s">
        <v>1041</v>
      </c>
      <c r="AQ1430" s="112" t="s">
        <v>1031</v>
      </c>
      <c r="AR1430" s="112" t="s">
        <v>1088</v>
      </c>
      <c r="AS1430" s="112">
        <v>705</v>
      </c>
    </row>
    <row r="1431" spans="40:45" x14ac:dyDescent="0.25">
      <c r="AN1431" s="112" t="s">
        <v>1121</v>
      </c>
      <c r="AO1431" s="112" t="s">
        <v>1119</v>
      </c>
      <c r="AP1431" s="112" t="s">
        <v>1041</v>
      </c>
      <c r="AQ1431" s="112" t="s">
        <v>1032</v>
      </c>
      <c r="AR1431" s="112" t="s">
        <v>1088</v>
      </c>
      <c r="AS1431" s="112">
        <v>213</v>
      </c>
    </row>
    <row r="1432" spans="40:45" x14ac:dyDescent="0.25">
      <c r="AN1432" s="112" t="s">
        <v>1121</v>
      </c>
      <c r="AO1432" s="112" t="s">
        <v>1119</v>
      </c>
      <c r="AP1432" s="112" t="s">
        <v>1041</v>
      </c>
      <c r="AQ1432" s="112" t="s">
        <v>1033</v>
      </c>
      <c r="AR1432" s="112" t="s">
        <v>1088</v>
      </c>
      <c r="AS1432" s="112">
        <v>370</v>
      </c>
    </row>
    <row r="1433" spans="40:45" x14ac:dyDescent="0.25">
      <c r="AN1433" s="112" t="s">
        <v>1121</v>
      </c>
      <c r="AO1433" s="112" t="s">
        <v>1119</v>
      </c>
      <c r="AP1433" s="112" t="s">
        <v>1041</v>
      </c>
      <c r="AQ1433" s="112" t="s">
        <v>1034</v>
      </c>
      <c r="AR1433" s="112" t="s">
        <v>1088</v>
      </c>
      <c r="AS1433" s="112">
        <v>19387</v>
      </c>
    </row>
    <row r="1434" spans="40:45" x14ac:dyDescent="0.25">
      <c r="AN1434" s="112" t="s">
        <v>1121</v>
      </c>
      <c r="AO1434" s="112" t="s">
        <v>1119</v>
      </c>
      <c r="AP1434" s="112" t="s">
        <v>1041</v>
      </c>
      <c r="AQ1434" s="112" t="s">
        <v>1035</v>
      </c>
      <c r="AR1434" s="112" t="s">
        <v>1088</v>
      </c>
      <c r="AS1434" s="112">
        <v>2088</v>
      </c>
    </row>
    <row r="1435" spans="40:45" x14ac:dyDescent="0.25">
      <c r="AN1435" s="112" t="s">
        <v>1121</v>
      </c>
      <c r="AO1435" s="112" t="s">
        <v>1119</v>
      </c>
      <c r="AP1435" s="112" t="s">
        <v>1041</v>
      </c>
      <c r="AQ1435" s="112" t="s">
        <v>1036</v>
      </c>
      <c r="AR1435" s="112" t="s">
        <v>1088</v>
      </c>
      <c r="AS1435" s="112">
        <v>4641</v>
      </c>
    </row>
    <row r="1436" spans="40:45" x14ac:dyDescent="0.25">
      <c r="AN1436" s="112" t="s">
        <v>1121</v>
      </c>
      <c r="AO1436" s="112" t="s">
        <v>1119</v>
      </c>
      <c r="AP1436" s="112" t="s">
        <v>1041</v>
      </c>
      <c r="AQ1436" s="112" t="s">
        <v>1037</v>
      </c>
      <c r="AR1436" s="112" t="s">
        <v>1088</v>
      </c>
      <c r="AS1436" s="112">
        <v>898</v>
      </c>
    </row>
    <row r="1437" spans="40:45" x14ac:dyDescent="0.25">
      <c r="AN1437" s="112" t="s">
        <v>1121</v>
      </c>
      <c r="AO1437" s="112" t="s">
        <v>1119</v>
      </c>
      <c r="AP1437" s="112" t="s">
        <v>1041</v>
      </c>
      <c r="AQ1437" s="112" t="s">
        <v>1038</v>
      </c>
      <c r="AR1437" s="112" t="s">
        <v>1088</v>
      </c>
      <c r="AS1437" s="112">
        <v>4129</v>
      </c>
    </row>
    <row r="1438" spans="40:45" x14ac:dyDescent="0.25">
      <c r="AN1438" s="112" t="s">
        <v>1121</v>
      </c>
      <c r="AO1438" s="112" t="s">
        <v>1119</v>
      </c>
      <c r="AP1438" s="112" t="s">
        <v>1041</v>
      </c>
      <c r="AQ1438" s="112" t="s">
        <v>1039</v>
      </c>
      <c r="AR1438" s="112" t="s">
        <v>1088</v>
      </c>
      <c r="AS1438" s="112">
        <v>5425</v>
      </c>
    </row>
    <row r="1439" spans="40:45" x14ac:dyDescent="0.25">
      <c r="AN1439" s="112" t="s">
        <v>1121</v>
      </c>
      <c r="AO1439" s="112" t="s">
        <v>1119</v>
      </c>
      <c r="AP1439" s="112" t="s">
        <v>1041</v>
      </c>
      <c r="AQ1439" s="112" t="s">
        <v>3</v>
      </c>
      <c r="AR1439" s="112" t="s">
        <v>1088</v>
      </c>
      <c r="AS1439" s="112">
        <v>37856</v>
      </c>
    </row>
    <row r="1440" spans="40:45" x14ac:dyDescent="0.25">
      <c r="AN1440" s="112" t="s">
        <v>1121</v>
      </c>
      <c r="AO1440" s="112" t="s">
        <v>1119</v>
      </c>
      <c r="AP1440" s="112" t="s">
        <v>1006</v>
      </c>
      <c r="AQ1440" s="112" t="s">
        <v>1031</v>
      </c>
      <c r="AR1440" s="112" t="s">
        <v>1088</v>
      </c>
      <c r="AS1440" s="112">
        <v>474</v>
      </c>
    </row>
    <row r="1441" spans="40:45" x14ac:dyDescent="0.25">
      <c r="AN1441" s="112" t="s">
        <v>1121</v>
      </c>
      <c r="AO1441" s="112" t="s">
        <v>1119</v>
      </c>
      <c r="AP1441" s="112" t="s">
        <v>1006</v>
      </c>
      <c r="AQ1441" s="112" t="s">
        <v>1032</v>
      </c>
      <c r="AR1441" s="112" t="s">
        <v>1088</v>
      </c>
      <c r="AS1441" s="112">
        <v>213</v>
      </c>
    </row>
    <row r="1442" spans="40:45" x14ac:dyDescent="0.25">
      <c r="AN1442" s="112" t="s">
        <v>1121</v>
      </c>
      <c r="AO1442" s="112" t="s">
        <v>1119</v>
      </c>
      <c r="AP1442" s="112" t="s">
        <v>1006</v>
      </c>
      <c r="AQ1442" s="112" t="s">
        <v>1033</v>
      </c>
      <c r="AR1442" s="112" t="s">
        <v>1088</v>
      </c>
      <c r="AS1442" s="112"/>
    </row>
    <row r="1443" spans="40:45" x14ac:dyDescent="0.25">
      <c r="AN1443" s="112" t="s">
        <v>1121</v>
      </c>
      <c r="AO1443" s="112" t="s">
        <v>1119</v>
      </c>
      <c r="AP1443" s="112" t="s">
        <v>1006</v>
      </c>
      <c r="AQ1443" s="112" t="s">
        <v>1034</v>
      </c>
      <c r="AR1443" s="112" t="s">
        <v>1088</v>
      </c>
      <c r="AS1443" s="112">
        <v>19247</v>
      </c>
    </row>
    <row r="1444" spans="40:45" x14ac:dyDescent="0.25">
      <c r="AN1444" s="112" t="s">
        <v>1121</v>
      </c>
      <c r="AO1444" s="112" t="s">
        <v>1119</v>
      </c>
      <c r="AP1444" s="112" t="s">
        <v>1006</v>
      </c>
      <c r="AQ1444" s="112" t="s">
        <v>1035</v>
      </c>
      <c r="AR1444" s="112" t="s">
        <v>1088</v>
      </c>
      <c r="AS1444" s="112">
        <v>870</v>
      </c>
    </row>
    <row r="1445" spans="40:45" x14ac:dyDescent="0.25">
      <c r="AN1445" s="112" t="s">
        <v>1121</v>
      </c>
      <c r="AO1445" s="112" t="s">
        <v>1119</v>
      </c>
      <c r="AP1445" s="112" t="s">
        <v>1006</v>
      </c>
      <c r="AQ1445" s="112" t="s">
        <v>1036</v>
      </c>
      <c r="AR1445" s="112" t="s">
        <v>1088</v>
      </c>
      <c r="AS1445" s="112">
        <v>3235</v>
      </c>
    </row>
    <row r="1446" spans="40:45" x14ac:dyDescent="0.25">
      <c r="AN1446" s="112" t="s">
        <v>1121</v>
      </c>
      <c r="AO1446" s="112" t="s">
        <v>1119</v>
      </c>
      <c r="AP1446" s="112" t="s">
        <v>1006</v>
      </c>
      <c r="AQ1446" s="112" t="s">
        <v>1037</v>
      </c>
      <c r="AR1446" s="112" t="s">
        <v>1088</v>
      </c>
      <c r="AS1446" s="112">
        <v>381</v>
      </c>
    </row>
    <row r="1447" spans="40:45" x14ac:dyDescent="0.25">
      <c r="AN1447" s="112" t="s">
        <v>1121</v>
      </c>
      <c r="AO1447" s="112" t="s">
        <v>1119</v>
      </c>
      <c r="AP1447" s="112" t="s">
        <v>1006</v>
      </c>
      <c r="AQ1447" s="112" t="s">
        <v>1038</v>
      </c>
      <c r="AR1447" s="112" t="s">
        <v>1088</v>
      </c>
      <c r="AS1447" s="112">
        <v>3971</v>
      </c>
    </row>
    <row r="1448" spans="40:45" x14ac:dyDescent="0.25">
      <c r="AN1448" s="112" t="s">
        <v>1121</v>
      </c>
      <c r="AO1448" s="112" t="s">
        <v>1119</v>
      </c>
      <c r="AP1448" s="112" t="s">
        <v>1006</v>
      </c>
      <c r="AQ1448" s="112" t="s">
        <v>1039</v>
      </c>
      <c r="AR1448" s="112" t="s">
        <v>1088</v>
      </c>
      <c r="AS1448" s="112">
        <v>420</v>
      </c>
    </row>
    <row r="1449" spans="40:45" x14ac:dyDescent="0.25">
      <c r="AN1449" s="112" t="s">
        <v>1121</v>
      </c>
      <c r="AO1449" s="112" t="s">
        <v>1119</v>
      </c>
      <c r="AP1449" s="112" t="s">
        <v>1006</v>
      </c>
      <c r="AQ1449" s="112" t="s">
        <v>3</v>
      </c>
      <c r="AR1449" s="112" t="s">
        <v>1088</v>
      </c>
      <c r="AS1449" s="112">
        <v>28812</v>
      </c>
    </row>
    <row r="1450" spans="40:45" x14ac:dyDescent="0.25">
      <c r="AN1450" s="112" t="s">
        <v>1121</v>
      </c>
      <c r="AO1450" s="112" t="s">
        <v>1119</v>
      </c>
      <c r="AP1450" s="112" t="s">
        <v>1007</v>
      </c>
      <c r="AQ1450" s="112" t="s">
        <v>1031</v>
      </c>
      <c r="AR1450" s="112" t="s">
        <v>1088</v>
      </c>
      <c r="AS1450" s="112">
        <v>231</v>
      </c>
    </row>
    <row r="1451" spans="40:45" x14ac:dyDescent="0.25">
      <c r="AN1451" s="112" t="s">
        <v>1121</v>
      </c>
      <c r="AO1451" s="112" t="s">
        <v>1119</v>
      </c>
      <c r="AP1451" s="112" t="s">
        <v>1007</v>
      </c>
      <c r="AQ1451" s="112" t="s">
        <v>1032</v>
      </c>
      <c r="AR1451" s="112" t="s">
        <v>1088</v>
      </c>
      <c r="AS1451" s="112"/>
    </row>
    <row r="1452" spans="40:45" x14ac:dyDescent="0.25">
      <c r="AN1452" s="112" t="s">
        <v>1121</v>
      </c>
      <c r="AO1452" s="112" t="s">
        <v>1119</v>
      </c>
      <c r="AP1452" s="112" t="s">
        <v>1007</v>
      </c>
      <c r="AQ1452" s="112" t="s">
        <v>1033</v>
      </c>
      <c r="AR1452" s="112" t="s">
        <v>1088</v>
      </c>
      <c r="AS1452" s="112">
        <v>370</v>
      </c>
    </row>
    <row r="1453" spans="40:45" x14ac:dyDescent="0.25">
      <c r="AN1453" s="112" t="s">
        <v>1121</v>
      </c>
      <c r="AO1453" s="112" t="s">
        <v>1119</v>
      </c>
      <c r="AP1453" s="112" t="s">
        <v>1007</v>
      </c>
      <c r="AQ1453" s="112" t="s">
        <v>1034</v>
      </c>
      <c r="AR1453" s="112" t="s">
        <v>1088</v>
      </c>
      <c r="AS1453" s="112">
        <v>140</v>
      </c>
    </row>
    <row r="1454" spans="40:45" x14ac:dyDescent="0.25">
      <c r="AN1454" s="112" t="s">
        <v>1121</v>
      </c>
      <c r="AO1454" s="112" t="s">
        <v>1119</v>
      </c>
      <c r="AP1454" s="112" t="s">
        <v>1007</v>
      </c>
      <c r="AQ1454" s="112" t="s">
        <v>1035</v>
      </c>
      <c r="AR1454" s="112" t="s">
        <v>1088</v>
      </c>
      <c r="AS1454" s="112">
        <v>1218</v>
      </c>
    </row>
    <row r="1455" spans="40:45" x14ac:dyDescent="0.25">
      <c r="AN1455" s="112" t="s">
        <v>1121</v>
      </c>
      <c r="AO1455" s="112" t="s">
        <v>1119</v>
      </c>
      <c r="AP1455" s="112" t="s">
        <v>1007</v>
      </c>
      <c r="AQ1455" s="112" t="s">
        <v>1036</v>
      </c>
      <c r="AR1455" s="112" t="s">
        <v>1088</v>
      </c>
      <c r="AS1455" s="112">
        <v>1406</v>
      </c>
    </row>
    <row r="1456" spans="40:45" x14ac:dyDescent="0.25">
      <c r="AN1456" s="112" t="s">
        <v>1121</v>
      </c>
      <c r="AO1456" s="112" t="s">
        <v>1119</v>
      </c>
      <c r="AP1456" s="112" t="s">
        <v>1007</v>
      </c>
      <c r="AQ1456" s="112" t="s">
        <v>1037</v>
      </c>
      <c r="AR1456" s="112" t="s">
        <v>1088</v>
      </c>
      <c r="AS1456" s="112">
        <v>517</v>
      </c>
    </row>
    <row r="1457" spans="40:45" x14ac:dyDescent="0.25">
      <c r="AN1457" s="112" t="s">
        <v>1121</v>
      </c>
      <c r="AO1457" s="112" t="s">
        <v>1119</v>
      </c>
      <c r="AP1457" s="112" t="s">
        <v>1007</v>
      </c>
      <c r="AQ1457" s="112" t="s">
        <v>1038</v>
      </c>
      <c r="AR1457" s="112" t="s">
        <v>1088</v>
      </c>
      <c r="AS1457" s="112">
        <v>158</v>
      </c>
    </row>
    <row r="1458" spans="40:45" x14ac:dyDescent="0.25">
      <c r="AN1458" s="112" t="s">
        <v>1121</v>
      </c>
      <c r="AO1458" s="112" t="s">
        <v>1119</v>
      </c>
      <c r="AP1458" s="112" t="s">
        <v>1007</v>
      </c>
      <c r="AQ1458" s="112" t="s">
        <v>1039</v>
      </c>
      <c r="AR1458" s="112" t="s">
        <v>1088</v>
      </c>
      <c r="AS1458" s="112">
        <v>5004</v>
      </c>
    </row>
    <row r="1459" spans="40:45" x14ac:dyDescent="0.25">
      <c r="AN1459" s="112" t="s">
        <v>1121</v>
      </c>
      <c r="AO1459" s="112" t="s">
        <v>1119</v>
      </c>
      <c r="AP1459" s="112" t="s">
        <v>1007</v>
      </c>
      <c r="AQ1459" s="112" t="s">
        <v>3</v>
      </c>
      <c r="AR1459" s="112" t="s">
        <v>1088</v>
      </c>
      <c r="AS1459" s="112">
        <v>9044</v>
      </c>
    </row>
    <row r="1460" spans="40:45" x14ac:dyDescent="0.25">
      <c r="AN1460" s="112" t="s">
        <v>1122</v>
      </c>
      <c r="AO1460" s="112" t="s">
        <v>1118</v>
      </c>
      <c r="AP1460" s="112" t="s">
        <v>1041</v>
      </c>
      <c r="AQ1460" s="112" t="s">
        <v>1031</v>
      </c>
      <c r="AR1460" s="112" t="s">
        <v>1098</v>
      </c>
      <c r="AS1460" s="112">
        <v>35796</v>
      </c>
    </row>
    <row r="1461" spans="40:45" x14ac:dyDescent="0.25">
      <c r="AN1461" s="112" t="s">
        <v>1122</v>
      </c>
      <c r="AO1461" s="112" t="s">
        <v>1118</v>
      </c>
      <c r="AP1461" s="112" t="s">
        <v>1041</v>
      </c>
      <c r="AQ1461" s="112" t="s">
        <v>1032</v>
      </c>
      <c r="AR1461" s="112" t="s">
        <v>1098</v>
      </c>
      <c r="AS1461" s="112">
        <v>50425</v>
      </c>
    </row>
    <row r="1462" spans="40:45" x14ac:dyDescent="0.25">
      <c r="AN1462" s="112" t="s">
        <v>1122</v>
      </c>
      <c r="AO1462" s="112" t="s">
        <v>1118</v>
      </c>
      <c r="AP1462" s="112" t="s">
        <v>1041</v>
      </c>
      <c r="AQ1462" s="112" t="s">
        <v>1033</v>
      </c>
      <c r="AR1462" s="112" t="s">
        <v>1098</v>
      </c>
      <c r="AS1462" s="112">
        <v>30811</v>
      </c>
    </row>
    <row r="1463" spans="40:45" x14ac:dyDescent="0.25">
      <c r="AN1463" s="112" t="s">
        <v>1122</v>
      </c>
      <c r="AO1463" s="112" t="s">
        <v>1118</v>
      </c>
      <c r="AP1463" s="112" t="s">
        <v>1041</v>
      </c>
      <c r="AQ1463" s="112" t="s">
        <v>1034</v>
      </c>
      <c r="AR1463" s="112" t="s">
        <v>1098</v>
      </c>
      <c r="AS1463" s="112">
        <v>66575</v>
      </c>
    </row>
    <row r="1464" spans="40:45" x14ac:dyDescent="0.25">
      <c r="AN1464" s="112" t="s">
        <v>1122</v>
      </c>
      <c r="AO1464" s="112" t="s">
        <v>1118</v>
      </c>
      <c r="AP1464" s="112" t="s">
        <v>1041</v>
      </c>
      <c r="AQ1464" s="112" t="s">
        <v>1035</v>
      </c>
      <c r="AR1464" s="112" t="s">
        <v>1098</v>
      </c>
      <c r="AS1464" s="112">
        <v>42200</v>
      </c>
    </row>
    <row r="1465" spans="40:45" x14ac:dyDescent="0.25">
      <c r="AN1465" s="112" t="s">
        <v>1122</v>
      </c>
      <c r="AO1465" s="112" t="s">
        <v>1118</v>
      </c>
      <c r="AP1465" s="112" t="s">
        <v>1041</v>
      </c>
      <c r="AQ1465" s="112" t="s">
        <v>1036</v>
      </c>
      <c r="AR1465" s="112" t="s">
        <v>1098</v>
      </c>
      <c r="AS1465" s="112">
        <v>35830</v>
      </c>
    </row>
    <row r="1466" spans="40:45" x14ac:dyDescent="0.25">
      <c r="AN1466" s="112" t="s">
        <v>1122</v>
      </c>
      <c r="AO1466" s="112" t="s">
        <v>1118</v>
      </c>
      <c r="AP1466" s="112" t="s">
        <v>1041</v>
      </c>
      <c r="AQ1466" s="112" t="s">
        <v>1037</v>
      </c>
      <c r="AR1466" s="112" t="s">
        <v>1098</v>
      </c>
      <c r="AS1466" s="112">
        <v>12337</v>
      </c>
    </row>
    <row r="1467" spans="40:45" x14ac:dyDescent="0.25">
      <c r="AN1467" s="112" t="s">
        <v>1122</v>
      </c>
      <c r="AO1467" s="112" t="s">
        <v>1118</v>
      </c>
      <c r="AP1467" s="112" t="s">
        <v>1041</v>
      </c>
      <c r="AQ1467" s="112" t="s">
        <v>1038</v>
      </c>
      <c r="AR1467" s="112" t="s">
        <v>1098</v>
      </c>
      <c r="AS1467" s="112">
        <v>15738</v>
      </c>
    </row>
    <row r="1468" spans="40:45" x14ac:dyDescent="0.25">
      <c r="AN1468" s="112" t="s">
        <v>1122</v>
      </c>
      <c r="AO1468" s="112" t="s">
        <v>1118</v>
      </c>
      <c r="AP1468" s="112" t="s">
        <v>1041</v>
      </c>
      <c r="AQ1468" s="112" t="s">
        <v>1039</v>
      </c>
      <c r="AR1468" s="112" t="s">
        <v>1098</v>
      </c>
      <c r="AS1468" s="112">
        <v>6746</v>
      </c>
    </row>
    <row r="1469" spans="40:45" x14ac:dyDescent="0.25">
      <c r="AN1469" s="112" t="s">
        <v>1122</v>
      </c>
      <c r="AO1469" s="112" t="s">
        <v>1118</v>
      </c>
      <c r="AP1469" s="112" t="s">
        <v>1041</v>
      </c>
      <c r="AQ1469" s="112" t="s">
        <v>3</v>
      </c>
      <c r="AR1469" s="112" t="s">
        <v>1098</v>
      </c>
      <c r="AS1469" s="112">
        <v>296459</v>
      </c>
    </row>
    <row r="1470" spans="40:45" x14ac:dyDescent="0.25">
      <c r="AN1470" s="112" t="s">
        <v>1122</v>
      </c>
      <c r="AO1470" s="112" t="s">
        <v>1118</v>
      </c>
      <c r="AP1470" s="112" t="s">
        <v>1006</v>
      </c>
      <c r="AQ1470" s="112" t="s">
        <v>1031</v>
      </c>
      <c r="AR1470" s="112" t="s">
        <v>1098</v>
      </c>
      <c r="AS1470" s="112">
        <v>24227</v>
      </c>
    </row>
    <row r="1471" spans="40:45" x14ac:dyDescent="0.25">
      <c r="AN1471" s="112" t="s">
        <v>1122</v>
      </c>
      <c r="AO1471" s="112" t="s">
        <v>1118</v>
      </c>
      <c r="AP1471" s="112" t="s">
        <v>1006</v>
      </c>
      <c r="AQ1471" s="112" t="s">
        <v>1032</v>
      </c>
      <c r="AR1471" s="112" t="s">
        <v>1098</v>
      </c>
      <c r="AS1471" s="112">
        <v>29665</v>
      </c>
    </row>
    <row r="1472" spans="40:45" x14ac:dyDescent="0.25">
      <c r="AN1472" s="112" t="s">
        <v>1122</v>
      </c>
      <c r="AO1472" s="112" t="s">
        <v>1118</v>
      </c>
      <c r="AP1472" s="112" t="s">
        <v>1006</v>
      </c>
      <c r="AQ1472" s="112" t="s">
        <v>1033</v>
      </c>
      <c r="AR1472" s="112" t="s">
        <v>1098</v>
      </c>
      <c r="AS1472" s="112">
        <v>4036</v>
      </c>
    </row>
    <row r="1473" spans="40:45" x14ac:dyDescent="0.25">
      <c r="AN1473" s="112" t="s">
        <v>1122</v>
      </c>
      <c r="AO1473" s="112" t="s">
        <v>1118</v>
      </c>
      <c r="AP1473" s="112" t="s">
        <v>1006</v>
      </c>
      <c r="AQ1473" s="112" t="s">
        <v>1034</v>
      </c>
      <c r="AR1473" s="112" t="s">
        <v>1098</v>
      </c>
      <c r="AS1473" s="112">
        <v>52166</v>
      </c>
    </row>
    <row r="1474" spans="40:45" x14ac:dyDescent="0.25">
      <c r="AN1474" s="112" t="s">
        <v>1122</v>
      </c>
      <c r="AO1474" s="112" t="s">
        <v>1118</v>
      </c>
      <c r="AP1474" s="112" t="s">
        <v>1006</v>
      </c>
      <c r="AQ1474" s="112" t="s">
        <v>1035</v>
      </c>
      <c r="AR1474" s="112" t="s">
        <v>1098</v>
      </c>
      <c r="AS1474" s="112">
        <v>26122</v>
      </c>
    </row>
    <row r="1475" spans="40:45" x14ac:dyDescent="0.25">
      <c r="AN1475" s="112" t="s">
        <v>1122</v>
      </c>
      <c r="AO1475" s="112" t="s">
        <v>1118</v>
      </c>
      <c r="AP1475" s="112" t="s">
        <v>1006</v>
      </c>
      <c r="AQ1475" s="112" t="s">
        <v>1036</v>
      </c>
      <c r="AR1475" s="112" t="s">
        <v>1098</v>
      </c>
      <c r="AS1475" s="112">
        <v>30743</v>
      </c>
    </row>
    <row r="1476" spans="40:45" x14ac:dyDescent="0.25">
      <c r="AN1476" s="112" t="s">
        <v>1122</v>
      </c>
      <c r="AO1476" s="112" t="s">
        <v>1118</v>
      </c>
      <c r="AP1476" s="112" t="s">
        <v>1006</v>
      </c>
      <c r="AQ1476" s="112" t="s">
        <v>1037</v>
      </c>
      <c r="AR1476" s="112" t="s">
        <v>1098</v>
      </c>
      <c r="AS1476" s="112">
        <v>10522</v>
      </c>
    </row>
    <row r="1477" spans="40:45" x14ac:dyDescent="0.25">
      <c r="AN1477" s="112" t="s">
        <v>1122</v>
      </c>
      <c r="AO1477" s="112" t="s">
        <v>1118</v>
      </c>
      <c r="AP1477" s="112" t="s">
        <v>1006</v>
      </c>
      <c r="AQ1477" s="112" t="s">
        <v>1038</v>
      </c>
      <c r="AR1477" s="112" t="s">
        <v>1098</v>
      </c>
      <c r="AS1477" s="112">
        <v>13982</v>
      </c>
    </row>
    <row r="1478" spans="40:45" x14ac:dyDescent="0.25">
      <c r="AN1478" s="112" t="s">
        <v>1122</v>
      </c>
      <c r="AO1478" s="112" t="s">
        <v>1118</v>
      </c>
      <c r="AP1478" s="112" t="s">
        <v>1006</v>
      </c>
      <c r="AQ1478" s="112" t="s">
        <v>1039</v>
      </c>
      <c r="AR1478" s="112" t="s">
        <v>1098</v>
      </c>
      <c r="AS1478" s="112">
        <v>4016</v>
      </c>
    </row>
    <row r="1479" spans="40:45" x14ac:dyDescent="0.25">
      <c r="AN1479" s="112" t="s">
        <v>1122</v>
      </c>
      <c r="AO1479" s="112" t="s">
        <v>1118</v>
      </c>
      <c r="AP1479" s="112" t="s">
        <v>1006</v>
      </c>
      <c r="AQ1479" s="112" t="s">
        <v>3</v>
      </c>
      <c r="AR1479" s="112" t="s">
        <v>1098</v>
      </c>
      <c r="AS1479" s="112">
        <v>195479</v>
      </c>
    </row>
    <row r="1480" spans="40:45" x14ac:dyDescent="0.25">
      <c r="AN1480" s="112" t="s">
        <v>1122</v>
      </c>
      <c r="AO1480" s="112" t="s">
        <v>1118</v>
      </c>
      <c r="AP1480" s="112" t="s">
        <v>1007</v>
      </c>
      <c r="AQ1480" s="112" t="s">
        <v>1031</v>
      </c>
      <c r="AR1480" s="112" t="s">
        <v>1098</v>
      </c>
      <c r="AS1480" s="112">
        <v>11569</v>
      </c>
    </row>
    <row r="1481" spans="40:45" x14ac:dyDescent="0.25">
      <c r="AN1481" s="112" t="s">
        <v>1122</v>
      </c>
      <c r="AO1481" s="112" t="s">
        <v>1118</v>
      </c>
      <c r="AP1481" s="112" t="s">
        <v>1007</v>
      </c>
      <c r="AQ1481" s="112" t="s">
        <v>1032</v>
      </c>
      <c r="AR1481" s="112" t="s">
        <v>1098</v>
      </c>
      <c r="AS1481" s="112">
        <v>20760</v>
      </c>
    </row>
    <row r="1482" spans="40:45" x14ac:dyDescent="0.25">
      <c r="AN1482" s="112" t="s">
        <v>1122</v>
      </c>
      <c r="AO1482" s="112" t="s">
        <v>1118</v>
      </c>
      <c r="AP1482" s="112" t="s">
        <v>1007</v>
      </c>
      <c r="AQ1482" s="112" t="s">
        <v>1033</v>
      </c>
      <c r="AR1482" s="112" t="s">
        <v>1098</v>
      </c>
      <c r="AS1482" s="112">
        <v>26775</v>
      </c>
    </row>
    <row r="1483" spans="40:45" x14ac:dyDescent="0.25">
      <c r="AN1483" s="112" t="s">
        <v>1122</v>
      </c>
      <c r="AO1483" s="112" t="s">
        <v>1118</v>
      </c>
      <c r="AP1483" s="112" t="s">
        <v>1007</v>
      </c>
      <c r="AQ1483" s="112" t="s">
        <v>1034</v>
      </c>
      <c r="AR1483" s="112" t="s">
        <v>1098</v>
      </c>
      <c r="AS1483" s="112">
        <v>14410</v>
      </c>
    </row>
    <row r="1484" spans="40:45" x14ac:dyDescent="0.25">
      <c r="AN1484" s="112" t="s">
        <v>1122</v>
      </c>
      <c r="AO1484" s="112" t="s">
        <v>1118</v>
      </c>
      <c r="AP1484" s="112" t="s">
        <v>1007</v>
      </c>
      <c r="AQ1484" s="112" t="s">
        <v>1035</v>
      </c>
      <c r="AR1484" s="112" t="s">
        <v>1098</v>
      </c>
      <c r="AS1484" s="112">
        <v>16078</v>
      </c>
    </row>
    <row r="1485" spans="40:45" x14ac:dyDescent="0.25">
      <c r="AN1485" s="112" t="s">
        <v>1122</v>
      </c>
      <c r="AO1485" s="112" t="s">
        <v>1118</v>
      </c>
      <c r="AP1485" s="112" t="s">
        <v>1007</v>
      </c>
      <c r="AQ1485" s="112" t="s">
        <v>1036</v>
      </c>
      <c r="AR1485" s="112" t="s">
        <v>1098</v>
      </c>
      <c r="AS1485" s="112">
        <v>5087</v>
      </c>
    </row>
    <row r="1486" spans="40:45" x14ac:dyDescent="0.25">
      <c r="AN1486" s="112" t="s">
        <v>1122</v>
      </c>
      <c r="AO1486" s="112" t="s">
        <v>1118</v>
      </c>
      <c r="AP1486" s="112" t="s">
        <v>1007</v>
      </c>
      <c r="AQ1486" s="112" t="s">
        <v>1037</v>
      </c>
      <c r="AR1486" s="112" t="s">
        <v>1098</v>
      </c>
      <c r="AS1486" s="112">
        <v>1815</v>
      </c>
    </row>
    <row r="1487" spans="40:45" x14ac:dyDescent="0.25">
      <c r="AN1487" s="112" t="s">
        <v>1122</v>
      </c>
      <c r="AO1487" s="112" t="s">
        <v>1118</v>
      </c>
      <c r="AP1487" s="112" t="s">
        <v>1007</v>
      </c>
      <c r="AQ1487" s="112" t="s">
        <v>1038</v>
      </c>
      <c r="AR1487" s="112" t="s">
        <v>1098</v>
      </c>
      <c r="AS1487" s="112">
        <v>1756</v>
      </c>
    </row>
    <row r="1488" spans="40:45" x14ac:dyDescent="0.25">
      <c r="AN1488" s="112" t="s">
        <v>1122</v>
      </c>
      <c r="AO1488" s="112" t="s">
        <v>1118</v>
      </c>
      <c r="AP1488" s="112" t="s">
        <v>1007</v>
      </c>
      <c r="AQ1488" s="112" t="s">
        <v>1039</v>
      </c>
      <c r="AR1488" s="112" t="s">
        <v>1098</v>
      </c>
      <c r="AS1488" s="112">
        <v>2730</v>
      </c>
    </row>
    <row r="1489" spans="40:45" x14ac:dyDescent="0.25">
      <c r="AN1489" s="112" t="s">
        <v>1122</v>
      </c>
      <c r="AO1489" s="112" t="s">
        <v>1118</v>
      </c>
      <c r="AP1489" s="112" t="s">
        <v>1007</v>
      </c>
      <c r="AQ1489" s="112" t="s">
        <v>3</v>
      </c>
      <c r="AR1489" s="112" t="s">
        <v>1088</v>
      </c>
      <c r="AS1489" s="112">
        <v>100980</v>
      </c>
    </row>
    <row r="1490" spans="40:45" x14ac:dyDescent="0.25">
      <c r="AN1490" s="112" t="s">
        <v>1122</v>
      </c>
      <c r="AO1490" s="112" t="s">
        <v>1119</v>
      </c>
      <c r="AP1490" s="112" t="s">
        <v>1041</v>
      </c>
      <c r="AQ1490" s="112" t="s">
        <v>1031</v>
      </c>
      <c r="AR1490" s="112" t="s">
        <v>1088</v>
      </c>
      <c r="AS1490" s="112">
        <v>282169</v>
      </c>
    </row>
    <row r="1491" spans="40:45" x14ac:dyDescent="0.25">
      <c r="AN1491" s="112" t="s">
        <v>1122</v>
      </c>
      <c r="AO1491" s="112" t="s">
        <v>1119</v>
      </c>
      <c r="AP1491" s="112" t="s">
        <v>1041</v>
      </c>
      <c r="AQ1491" s="112" t="s">
        <v>1032</v>
      </c>
      <c r="AR1491" s="112" t="s">
        <v>1088</v>
      </c>
      <c r="AS1491" s="112">
        <v>338093</v>
      </c>
    </row>
    <row r="1492" spans="40:45" x14ac:dyDescent="0.25">
      <c r="AN1492" s="112" t="s">
        <v>1122</v>
      </c>
      <c r="AO1492" s="112" t="s">
        <v>1119</v>
      </c>
      <c r="AP1492" s="112" t="s">
        <v>1041</v>
      </c>
      <c r="AQ1492" s="112" t="s">
        <v>1033</v>
      </c>
      <c r="AR1492" s="112" t="s">
        <v>1088</v>
      </c>
      <c r="AS1492" s="112">
        <v>488319</v>
      </c>
    </row>
    <row r="1493" spans="40:45" x14ac:dyDescent="0.25">
      <c r="AN1493" s="112" t="s">
        <v>1122</v>
      </c>
      <c r="AO1493" s="112" t="s">
        <v>1119</v>
      </c>
      <c r="AP1493" s="112" t="s">
        <v>1041</v>
      </c>
      <c r="AQ1493" s="112" t="s">
        <v>1034</v>
      </c>
      <c r="AR1493" s="112" t="s">
        <v>1088</v>
      </c>
      <c r="AS1493" s="112">
        <v>449039</v>
      </c>
    </row>
    <row r="1494" spans="40:45" x14ac:dyDescent="0.25">
      <c r="AN1494" s="112" t="s">
        <v>1122</v>
      </c>
      <c r="AO1494" s="112" t="s">
        <v>1119</v>
      </c>
      <c r="AP1494" s="112" t="s">
        <v>1041</v>
      </c>
      <c r="AQ1494" s="112" t="s">
        <v>1035</v>
      </c>
      <c r="AR1494" s="112" t="s">
        <v>1088</v>
      </c>
      <c r="AS1494" s="112">
        <v>247815</v>
      </c>
    </row>
    <row r="1495" spans="40:45" x14ac:dyDescent="0.25">
      <c r="AN1495" s="112" t="s">
        <v>1122</v>
      </c>
      <c r="AO1495" s="112" t="s">
        <v>1119</v>
      </c>
      <c r="AP1495" s="112" t="s">
        <v>1041</v>
      </c>
      <c r="AQ1495" s="112" t="s">
        <v>1036</v>
      </c>
      <c r="AR1495" s="112" t="s">
        <v>1088</v>
      </c>
      <c r="AS1495" s="112">
        <v>232896</v>
      </c>
    </row>
    <row r="1496" spans="40:45" x14ac:dyDescent="0.25">
      <c r="AN1496" s="112" t="s">
        <v>1122</v>
      </c>
      <c r="AO1496" s="112" t="s">
        <v>1119</v>
      </c>
      <c r="AP1496" s="112" t="s">
        <v>1041</v>
      </c>
      <c r="AQ1496" s="112" t="s">
        <v>1037</v>
      </c>
      <c r="AR1496" s="112" t="s">
        <v>1088</v>
      </c>
      <c r="AS1496" s="112">
        <v>57938</v>
      </c>
    </row>
    <row r="1497" spans="40:45" x14ac:dyDescent="0.25">
      <c r="AN1497" s="112" t="s">
        <v>1122</v>
      </c>
      <c r="AO1497" s="112" t="s">
        <v>1119</v>
      </c>
      <c r="AP1497" s="112" t="s">
        <v>1041</v>
      </c>
      <c r="AQ1497" s="112" t="s">
        <v>1038</v>
      </c>
      <c r="AR1497" s="112" t="s">
        <v>1088</v>
      </c>
      <c r="AS1497" s="112">
        <v>50212</v>
      </c>
    </row>
    <row r="1498" spans="40:45" x14ac:dyDescent="0.25">
      <c r="AN1498" s="112" t="s">
        <v>1122</v>
      </c>
      <c r="AO1498" s="112" t="s">
        <v>1119</v>
      </c>
      <c r="AP1498" s="112" t="s">
        <v>1041</v>
      </c>
      <c r="AQ1498" s="112" t="s">
        <v>1039</v>
      </c>
      <c r="AR1498" s="112" t="s">
        <v>1088</v>
      </c>
      <c r="AS1498" s="112">
        <v>53561</v>
      </c>
    </row>
    <row r="1499" spans="40:45" x14ac:dyDescent="0.25">
      <c r="AN1499" s="112" t="s">
        <v>1122</v>
      </c>
      <c r="AO1499" s="112" t="s">
        <v>1119</v>
      </c>
      <c r="AP1499" s="112" t="s">
        <v>1041</v>
      </c>
      <c r="AQ1499" s="112" t="s">
        <v>3</v>
      </c>
      <c r="AR1499" s="112" t="s">
        <v>1088</v>
      </c>
      <c r="AS1499" s="112">
        <v>2200042</v>
      </c>
    </row>
    <row r="1500" spans="40:45" x14ac:dyDescent="0.25">
      <c r="AN1500" s="112" t="s">
        <v>1122</v>
      </c>
      <c r="AO1500" s="112" t="s">
        <v>1119</v>
      </c>
      <c r="AP1500" s="112" t="s">
        <v>1006</v>
      </c>
      <c r="AQ1500" s="112" t="s">
        <v>1031</v>
      </c>
      <c r="AR1500" s="112" t="s">
        <v>1088</v>
      </c>
      <c r="AS1500" s="112">
        <v>149918</v>
      </c>
    </row>
    <row r="1501" spans="40:45" x14ac:dyDescent="0.25">
      <c r="AN1501" s="112" t="s">
        <v>1122</v>
      </c>
      <c r="AO1501" s="112" t="s">
        <v>1119</v>
      </c>
      <c r="AP1501" s="112" t="s">
        <v>1006</v>
      </c>
      <c r="AQ1501" s="112" t="s">
        <v>1032</v>
      </c>
      <c r="AR1501" s="112" t="s">
        <v>1088</v>
      </c>
      <c r="AS1501" s="112">
        <v>84009</v>
      </c>
    </row>
    <row r="1502" spans="40:45" x14ac:dyDescent="0.25">
      <c r="AN1502" s="112" t="s">
        <v>1122</v>
      </c>
      <c r="AO1502" s="112" t="s">
        <v>1119</v>
      </c>
      <c r="AP1502" s="112" t="s">
        <v>1006</v>
      </c>
      <c r="AQ1502" s="112" t="s">
        <v>1033</v>
      </c>
      <c r="AR1502" s="112" t="s">
        <v>1088</v>
      </c>
      <c r="AS1502" s="112">
        <v>36584</v>
      </c>
    </row>
    <row r="1503" spans="40:45" x14ac:dyDescent="0.25">
      <c r="AN1503" s="112" t="s">
        <v>1122</v>
      </c>
      <c r="AO1503" s="112" t="s">
        <v>1119</v>
      </c>
      <c r="AP1503" s="112" t="s">
        <v>1006</v>
      </c>
      <c r="AQ1503" s="112" t="s">
        <v>1034</v>
      </c>
      <c r="AR1503" s="112" t="s">
        <v>1088</v>
      </c>
      <c r="AS1503" s="112">
        <v>188705</v>
      </c>
    </row>
    <row r="1504" spans="40:45" x14ac:dyDescent="0.25">
      <c r="AN1504" s="112" t="s">
        <v>1122</v>
      </c>
      <c r="AO1504" s="112" t="s">
        <v>1119</v>
      </c>
      <c r="AP1504" s="112" t="s">
        <v>1006</v>
      </c>
      <c r="AQ1504" s="112" t="s">
        <v>1035</v>
      </c>
      <c r="AR1504" s="112" t="s">
        <v>1088</v>
      </c>
      <c r="AS1504" s="112">
        <v>138764</v>
      </c>
    </row>
    <row r="1505" spans="40:45" x14ac:dyDescent="0.25">
      <c r="AN1505" s="112" t="s">
        <v>1122</v>
      </c>
      <c r="AO1505" s="112" t="s">
        <v>1119</v>
      </c>
      <c r="AP1505" s="112" t="s">
        <v>1006</v>
      </c>
      <c r="AQ1505" s="112" t="s">
        <v>1036</v>
      </c>
      <c r="AR1505" s="112" t="s">
        <v>1088</v>
      </c>
      <c r="AS1505" s="112">
        <v>179360</v>
      </c>
    </row>
    <row r="1506" spans="40:45" x14ac:dyDescent="0.25">
      <c r="AN1506" s="112" t="s">
        <v>1122</v>
      </c>
      <c r="AO1506" s="112" t="s">
        <v>1119</v>
      </c>
      <c r="AP1506" s="112" t="s">
        <v>1006</v>
      </c>
      <c r="AQ1506" s="112" t="s">
        <v>1037</v>
      </c>
      <c r="AR1506" s="112" t="s">
        <v>1088</v>
      </c>
      <c r="AS1506" s="112">
        <v>40337</v>
      </c>
    </row>
    <row r="1507" spans="40:45" x14ac:dyDescent="0.25">
      <c r="AN1507" s="112" t="s">
        <v>1122</v>
      </c>
      <c r="AO1507" s="112" t="s">
        <v>1119</v>
      </c>
      <c r="AP1507" s="112" t="s">
        <v>1006</v>
      </c>
      <c r="AQ1507" s="112" t="s">
        <v>1038</v>
      </c>
      <c r="AR1507" s="112" t="s">
        <v>1088</v>
      </c>
      <c r="AS1507" s="112">
        <v>39527</v>
      </c>
    </row>
    <row r="1508" spans="40:45" x14ac:dyDescent="0.25">
      <c r="AN1508" s="112" t="s">
        <v>1122</v>
      </c>
      <c r="AO1508" s="112" t="s">
        <v>1119</v>
      </c>
      <c r="AP1508" s="112" t="s">
        <v>1006</v>
      </c>
      <c r="AQ1508" s="112" t="s">
        <v>1039</v>
      </c>
      <c r="AR1508" s="112" t="s">
        <v>1088</v>
      </c>
      <c r="AS1508" s="112">
        <v>5479</v>
      </c>
    </row>
    <row r="1509" spans="40:45" x14ac:dyDescent="0.25">
      <c r="AN1509" s="112" t="s">
        <v>1122</v>
      </c>
      <c r="AO1509" s="112" t="s">
        <v>1119</v>
      </c>
      <c r="AP1509" s="112" t="s">
        <v>1006</v>
      </c>
      <c r="AQ1509" s="112" t="s">
        <v>3</v>
      </c>
      <c r="AR1509" s="112" t="s">
        <v>1088</v>
      </c>
      <c r="AS1509" s="112">
        <v>862682</v>
      </c>
    </row>
    <row r="1510" spans="40:45" x14ac:dyDescent="0.25">
      <c r="AN1510" s="112" t="s">
        <v>1122</v>
      </c>
      <c r="AO1510" s="112" t="s">
        <v>1119</v>
      </c>
      <c r="AP1510" s="112" t="s">
        <v>1007</v>
      </c>
      <c r="AQ1510" s="112" t="s">
        <v>1031</v>
      </c>
      <c r="AR1510" s="112" t="s">
        <v>1088</v>
      </c>
      <c r="AS1510" s="112">
        <v>132251</v>
      </c>
    </row>
    <row r="1511" spans="40:45" x14ac:dyDescent="0.25">
      <c r="AN1511" s="112" t="s">
        <v>1122</v>
      </c>
      <c r="AO1511" s="112" t="s">
        <v>1119</v>
      </c>
      <c r="AP1511" s="112" t="s">
        <v>1007</v>
      </c>
      <c r="AQ1511" s="112" t="s">
        <v>1032</v>
      </c>
      <c r="AR1511" s="112" t="s">
        <v>1088</v>
      </c>
      <c r="AS1511" s="112">
        <v>254084</v>
      </c>
    </row>
    <row r="1512" spans="40:45" x14ac:dyDescent="0.25">
      <c r="AN1512" s="112" t="s">
        <v>1122</v>
      </c>
      <c r="AO1512" s="112" t="s">
        <v>1119</v>
      </c>
      <c r="AP1512" s="112" t="s">
        <v>1007</v>
      </c>
      <c r="AQ1512" s="112" t="s">
        <v>1033</v>
      </c>
      <c r="AR1512" s="112" t="s">
        <v>1088</v>
      </c>
      <c r="AS1512" s="112">
        <v>451735</v>
      </c>
    </row>
    <row r="1513" spans="40:45" x14ac:dyDescent="0.25">
      <c r="AN1513" s="112" t="s">
        <v>1122</v>
      </c>
      <c r="AO1513" s="112" t="s">
        <v>1119</v>
      </c>
      <c r="AP1513" s="112" t="s">
        <v>1007</v>
      </c>
      <c r="AQ1513" s="112" t="s">
        <v>1034</v>
      </c>
      <c r="AR1513" s="112" t="s">
        <v>1088</v>
      </c>
      <c r="AS1513" s="112">
        <v>260333</v>
      </c>
    </row>
    <row r="1514" spans="40:45" x14ac:dyDescent="0.25">
      <c r="AN1514" s="112" t="s">
        <v>1122</v>
      </c>
      <c r="AO1514" s="112" t="s">
        <v>1119</v>
      </c>
      <c r="AP1514" s="112" t="s">
        <v>1007</v>
      </c>
      <c r="AQ1514" s="112" t="s">
        <v>1035</v>
      </c>
      <c r="AR1514" s="112" t="s">
        <v>1088</v>
      </c>
      <c r="AS1514" s="112">
        <v>109051</v>
      </c>
    </row>
    <row r="1515" spans="40:45" x14ac:dyDescent="0.25">
      <c r="AN1515" s="112" t="s">
        <v>1122</v>
      </c>
      <c r="AO1515" s="112" t="s">
        <v>1119</v>
      </c>
      <c r="AP1515" s="112" t="s">
        <v>1007</v>
      </c>
      <c r="AQ1515" s="112" t="s">
        <v>1036</v>
      </c>
      <c r="AR1515" s="112" t="s">
        <v>1088</v>
      </c>
      <c r="AS1515" s="112">
        <v>53536</v>
      </c>
    </row>
    <row r="1516" spans="40:45" x14ac:dyDescent="0.25">
      <c r="AN1516" s="112" t="s">
        <v>1122</v>
      </c>
      <c r="AO1516" s="112" t="s">
        <v>1119</v>
      </c>
      <c r="AP1516" s="112" t="s">
        <v>1007</v>
      </c>
      <c r="AQ1516" s="112" t="s">
        <v>1037</v>
      </c>
      <c r="AR1516" s="112" t="s">
        <v>1088</v>
      </c>
      <c r="AS1516" s="112">
        <v>17601</v>
      </c>
    </row>
    <row r="1517" spans="40:45" x14ac:dyDescent="0.25">
      <c r="AN1517" s="112" t="s">
        <v>1122</v>
      </c>
      <c r="AO1517" s="112" t="s">
        <v>1119</v>
      </c>
      <c r="AP1517" s="112" t="s">
        <v>1007</v>
      </c>
      <c r="AQ1517" s="112" t="s">
        <v>1038</v>
      </c>
      <c r="AR1517" s="112" t="s">
        <v>1088</v>
      </c>
      <c r="AS1517" s="112">
        <v>10686</v>
      </c>
    </row>
    <row r="1518" spans="40:45" x14ac:dyDescent="0.25">
      <c r="AN1518" s="112" t="s">
        <v>1122</v>
      </c>
      <c r="AO1518" s="112" t="s">
        <v>1119</v>
      </c>
      <c r="AP1518" s="112" t="s">
        <v>1007</v>
      </c>
      <c r="AQ1518" s="112" t="s">
        <v>1039</v>
      </c>
      <c r="AR1518" s="112" t="s">
        <v>1088</v>
      </c>
      <c r="AS1518" s="112">
        <v>48082</v>
      </c>
    </row>
    <row r="1519" spans="40:45" x14ac:dyDescent="0.25">
      <c r="AN1519" s="112" t="s">
        <v>1122</v>
      </c>
      <c r="AO1519" s="112" t="s">
        <v>1119</v>
      </c>
      <c r="AP1519" s="112" t="s">
        <v>1007</v>
      </c>
      <c r="AQ1519" s="112" t="s">
        <v>3</v>
      </c>
      <c r="AR1519" s="112" t="s">
        <v>1088</v>
      </c>
      <c r="AS1519" s="112">
        <v>1337360</v>
      </c>
    </row>
    <row r="1520" spans="40:45" x14ac:dyDescent="0.25">
      <c r="AN1520" s="112" t="s">
        <v>1123</v>
      </c>
      <c r="AO1520" s="112" t="s">
        <v>1118</v>
      </c>
      <c r="AP1520" s="112" t="s">
        <v>1041</v>
      </c>
      <c r="AQ1520" s="112" t="s">
        <v>1031</v>
      </c>
      <c r="AR1520" s="112" t="s">
        <v>1098</v>
      </c>
      <c r="AS1520" s="112">
        <v>1840</v>
      </c>
    </row>
    <row r="1521" spans="40:45" x14ac:dyDescent="0.25">
      <c r="AN1521" s="112" t="s">
        <v>1123</v>
      </c>
      <c r="AO1521" s="112" t="s">
        <v>1118</v>
      </c>
      <c r="AP1521" s="112" t="s">
        <v>1041</v>
      </c>
      <c r="AQ1521" s="112" t="s">
        <v>1032</v>
      </c>
      <c r="AR1521" s="112" t="s">
        <v>1098</v>
      </c>
      <c r="AS1521" s="112">
        <v>667</v>
      </c>
    </row>
    <row r="1522" spans="40:45" x14ac:dyDescent="0.25">
      <c r="AN1522" s="112" t="s">
        <v>1123</v>
      </c>
      <c r="AO1522" s="112" t="s">
        <v>1118</v>
      </c>
      <c r="AP1522" s="112" t="s">
        <v>1041</v>
      </c>
      <c r="AQ1522" s="112" t="s">
        <v>1033</v>
      </c>
      <c r="AR1522" s="112" t="s">
        <v>1098</v>
      </c>
      <c r="AS1522" s="112">
        <v>5239</v>
      </c>
    </row>
    <row r="1523" spans="40:45" x14ac:dyDescent="0.25">
      <c r="AN1523" s="112" t="s">
        <v>1123</v>
      </c>
      <c r="AO1523" s="112" t="s">
        <v>1118</v>
      </c>
      <c r="AP1523" s="112" t="s">
        <v>1041</v>
      </c>
      <c r="AQ1523" s="112" t="s">
        <v>1034</v>
      </c>
      <c r="AR1523" s="112" t="s">
        <v>1098</v>
      </c>
      <c r="AS1523" s="112">
        <v>2121</v>
      </c>
    </row>
    <row r="1524" spans="40:45" x14ac:dyDescent="0.25">
      <c r="AN1524" s="112" t="s">
        <v>1123</v>
      </c>
      <c r="AO1524" s="112" t="s">
        <v>1118</v>
      </c>
      <c r="AP1524" s="112" t="s">
        <v>1041</v>
      </c>
      <c r="AQ1524" s="112" t="s">
        <v>1035</v>
      </c>
      <c r="AR1524" s="112" t="s">
        <v>1098</v>
      </c>
      <c r="AS1524" s="112">
        <v>163397</v>
      </c>
    </row>
    <row r="1525" spans="40:45" x14ac:dyDescent="0.25">
      <c r="AN1525" s="112" t="s">
        <v>1123</v>
      </c>
      <c r="AO1525" s="112" t="s">
        <v>1118</v>
      </c>
      <c r="AP1525" s="112" t="s">
        <v>1041</v>
      </c>
      <c r="AQ1525" s="112" t="s">
        <v>1036</v>
      </c>
      <c r="AR1525" s="112" t="s">
        <v>1098</v>
      </c>
      <c r="AS1525" s="112">
        <v>1765</v>
      </c>
    </row>
    <row r="1526" spans="40:45" x14ac:dyDescent="0.25">
      <c r="AN1526" s="112" t="s">
        <v>1123</v>
      </c>
      <c r="AO1526" s="112" t="s">
        <v>1118</v>
      </c>
      <c r="AP1526" s="112" t="s">
        <v>1041</v>
      </c>
      <c r="AQ1526" s="112" t="s">
        <v>1037</v>
      </c>
      <c r="AR1526" s="112" t="s">
        <v>1098</v>
      </c>
      <c r="AS1526" s="112">
        <v>902</v>
      </c>
    </row>
    <row r="1527" spans="40:45" x14ac:dyDescent="0.25">
      <c r="AN1527" s="112" t="s">
        <v>1123</v>
      </c>
      <c r="AO1527" s="112" t="s">
        <v>1118</v>
      </c>
      <c r="AP1527" s="112" t="s">
        <v>1041</v>
      </c>
      <c r="AQ1527" s="112" t="s">
        <v>1038</v>
      </c>
      <c r="AR1527" s="112" t="s">
        <v>1098</v>
      </c>
      <c r="AS1527" s="112">
        <v>25844</v>
      </c>
    </row>
    <row r="1528" spans="40:45" x14ac:dyDescent="0.25">
      <c r="AN1528" s="112" t="s">
        <v>1123</v>
      </c>
      <c r="AO1528" s="112" t="s">
        <v>1118</v>
      </c>
      <c r="AP1528" s="112" t="s">
        <v>1041</v>
      </c>
      <c r="AQ1528" s="112" t="s">
        <v>1039</v>
      </c>
      <c r="AR1528" s="112" t="s">
        <v>1098</v>
      </c>
      <c r="AS1528" s="112">
        <v>20691</v>
      </c>
    </row>
    <row r="1529" spans="40:45" x14ac:dyDescent="0.25">
      <c r="AN1529" s="112" t="s">
        <v>1123</v>
      </c>
      <c r="AO1529" s="112" t="s">
        <v>1118</v>
      </c>
      <c r="AP1529" s="112" t="s">
        <v>1041</v>
      </c>
      <c r="AQ1529" s="112" t="s">
        <v>3</v>
      </c>
      <c r="AR1529" s="112" t="s">
        <v>1098</v>
      </c>
      <c r="AS1529" s="112">
        <v>222465</v>
      </c>
    </row>
    <row r="1530" spans="40:45" x14ac:dyDescent="0.25">
      <c r="AN1530" s="112" t="s">
        <v>1123</v>
      </c>
      <c r="AO1530" s="112" t="s">
        <v>1118</v>
      </c>
      <c r="AP1530" s="112" t="s">
        <v>1006</v>
      </c>
      <c r="AQ1530" s="112" t="s">
        <v>1031</v>
      </c>
      <c r="AR1530" s="112" t="s">
        <v>1098</v>
      </c>
      <c r="AS1530" s="112">
        <v>526</v>
      </c>
    </row>
    <row r="1531" spans="40:45" x14ac:dyDescent="0.25">
      <c r="AN1531" s="112" t="s">
        <v>1123</v>
      </c>
      <c r="AO1531" s="112" t="s">
        <v>1118</v>
      </c>
      <c r="AP1531" s="112" t="s">
        <v>1006</v>
      </c>
      <c r="AQ1531" s="112" t="s">
        <v>1032</v>
      </c>
      <c r="AR1531" s="112" t="s">
        <v>1098</v>
      </c>
      <c r="AS1531" s="112">
        <v>319</v>
      </c>
    </row>
    <row r="1532" spans="40:45" x14ac:dyDescent="0.25">
      <c r="AN1532" s="112" t="s">
        <v>1123</v>
      </c>
      <c r="AO1532" s="112" t="s">
        <v>1118</v>
      </c>
      <c r="AP1532" s="112" t="s">
        <v>1006</v>
      </c>
      <c r="AQ1532" s="112" t="s">
        <v>1033</v>
      </c>
      <c r="AR1532" s="112" t="s">
        <v>1098</v>
      </c>
      <c r="AS1532" s="112">
        <v>176</v>
      </c>
    </row>
    <row r="1533" spans="40:45" x14ac:dyDescent="0.25">
      <c r="AN1533" s="112" t="s">
        <v>1123</v>
      </c>
      <c r="AO1533" s="112" t="s">
        <v>1118</v>
      </c>
      <c r="AP1533" s="112" t="s">
        <v>1006</v>
      </c>
      <c r="AQ1533" s="112" t="s">
        <v>1034</v>
      </c>
      <c r="AR1533" s="112" t="s">
        <v>1098</v>
      </c>
      <c r="AS1533" s="112">
        <v>677</v>
      </c>
    </row>
    <row r="1534" spans="40:45" x14ac:dyDescent="0.25">
      <c r="AN1534" s="112" t="s">
        <v>1123</v>
      </c>
      <c r="AO1534" s="112" t="s">
        <v>1118</v>
      </c>
      <c r="AP1534" s="112" t="s">
        <v>1006</v>
      </c>
      <c r="AQ1534" s="112" t="s">
        <v>1035</v>
      </c>
      <c r="AR1534" s="112" t="s">
        <v>1098</v>
      </c>
      <c r="AS1534" s="112">
        <v>148318</v>
      </c>
    </row>
    <row r="1535" spans="40:45" x14ac:dyDescent="0.25">
      <c r="AN1535" s="112" t="s">
        <v>1123</v>
      </c>
      <c r="AO1535" s="112" t="s">
        <v>1118</v>
      </c>
      <c r="AP1535" s="112" t="s">
        <v>1006</v>
      </c>
      <c r="AQ1535" s="112" t="s">
        <v>1036</v>
      </c>
      <c r="AR1535" s="112" t="s">
        <v>1098</v>
      </c>
      <c r="AS1535" s="112">
        <v>1389</v>
      </c>
    </row>
    <row r="1536" spans="40:45" x14ac:dyDescent="0.25">
      <c r="AN1536" s="112" t="s">
        <v>1123</v>
      </c>
      <c r="AO1536" s="112" t="s">
        <v>1118</v>
      </c>
      <c r="AP1536" s="112" t="s">
        <v>1006</v>
      </c>
      <c r="AQ1536" s="112" t="s">
        <v>1037</v>
      </c>
      <c r="AR1536" s="112" t="s">
        <v>1098</v>
      </c>
      <c r="AS1536" s="112">
        <v>882</v>
      </c>
    </row>
    <row r="1537" spans="40:45" x14ac:dyDescent="0.25">
      <c r="AN1537" s="112" t="s">
        <v>1123</v>
      </c>
      <c r="AO1537" s="112" t="s">
        <v>1118</v>
      </c>
      <c r="AP1537" s="112" t="s">
        <v>1006</v>
      </c>
      <c r="AQ1537" s="112" t="s">
        <v>1038</v>
      </c>
      <c r="AR1537" s="112" t="s">
        <v>1098</v>
      </c>
      <c r="AS1537" s="112">
        <v>3035</v>
      </c>
    </row>
    <row r="1538" spans="40:45" x14ac:dyDescent="0.25">
      <c r="AN1538" s="112" t="s">
        <v>1123</v>
      </c>
      <c r="AO1538" s="112" t="s">
        <v>1118</v>
      </c>
      <c r="AP1538" s="112" t="s">
        <v>1006</v>
      </c>
      <c r="AQ1538" s="112" t="s">
        <v>1039</v>
      </c>
      <c r="AR1538" s="112" t="s">
        <v>1098</v>
      </c>
      <c r="AS1538" s="112">
        <v>12570</v>
      </c>
    </row>
    <row r="1539" spans="40:45" x14ac:dyDescent="0.25">
      <c r="AN1539" s="112" t="s">
        <v>1123</v>
      </c>
      <c r="AO1539" s="112" t="s">
        <v>1118</v>
      </c>
      <c r="AP1539" s="112" t="s">
        <v>1006</v>
      </c>
      <c r="AQ1539" s="112" t="s">
        <v>3</v>
      </c>
      <c r="AR1539" s="112" t="s">
        <v>1098</v>
      </c>
      <c r="AS1539" s="112">
        <v>167893</v>
      </c>
    </row>
    <row r="1540" spans="40:45" x14ac:dyDescent="0.25">
      <c r="AN1540" s="112" t="s">
        <v>1123</v>
      </c>
      <c r="AO1540" s="112" t="s">
        <v>1118</v>
      </c>
      <c r="AP1540" s="112" t="s">
        <v>1007</v>
      </c>
      <c r="AQ1540" s="112" t="s">
        <v>1031</v>
      </c>
      <c r="AR1540" s="112" t="s">
        <v>1098</v>
      </c>
      <c r="AS1540" s="112">
        <v>1314</v>
      </c>
    </row>
    <row r="1541" spans="40:45" x14ac:dyDescent="0.25">
      <c r="AN1541" s="112" t="s">
        <v>1123</v>
      </c>
      <c r="AO1541" s="112" t="s">
        <v>1118</v>
      </c>
      <c r="AP1541" s="112" t="s">
        <v>1007</v>
      </c>
      <c r="AQ1541" s="112" t="s">
        <v>1032</v>
      </c>
      <c r="AR1541" s="112" t="s">
        <v>1098</v>
      </c>
      <c r="AS1541" s="112">
        <v>347</v>
      </c>
    </row>
    <row r="1542" spans="40:45" x14ac:dyDescent="0.25">
      <c r="AN1542" s="112" t="s">
        <v>1123</v>
      </c>
      <c r="AO1542" s="112" t="s">
        <v>1118</v>
      </c>
      <c r="AP1542" s="112" t="s">
        <v>1007</v>
      </c>
      <c r="AQ1542" s="112" t="s">
        <v>1033</v>
      </c>
      <c r="AR1542" s="112" t="s">
        <v>1098</v>
      </c>
      <c r="AS1542" s="112">
        <v>5063</v>
      </c>
    </row>
    <row r="1543" spans="40:45" x14ac:dyDescent="0.25">
      <c r="AN1543" s="112" t="s">
        <v>1123</v>
      </c>
      <c r="AO1543" s="112" t="s">
        <v>1118</v>
      </c>
      <c r="AP1543" s="112" t="s">
        <v>1007</v>
      </c>
      <c r="AQ1543" s="112" t="s">
        <v>1034</v>
      </c>
      <c r="AR1543" s="112" t="s">
        <v>1098</v>
      </c>
      <c r="AS1543" s="112">
        <v>1444</v>
      </c>
    </row>
    <row r="1544" spans="40:45" x14ac:dyDescent="0.25">
      <c r="AN1544" s="112" t="s">
        <v>1123</v>
      </c>
      <c r="AO1544" s="112" t="s">
        <v>1118</v>
      </c>
      <c r="AP1544" s="112" t="s">
        <v>1007</v>
      </c>
      <c r="AQ1544" s="112" t="s">
        <v>1035</v>
      </c>
      <c r="AR1544" s="112" t="s">
        <v>1098</v>
      </c>
      <c r="AS1544" s="112">
        <v>15079</v>
      </c>
    </row>
    <row r="1545" spans="40:45" x14ac:dyDescent="0.25">
      <c r="AN1545" s="112" t="s">
        <v>1123</v>
      </c>
      <c r="AO1545" s="112" t="s">
        <v>1118</v>
      </c>
      <c r="AP1545" s="112" t="s">
        <v>1007</v>
      </c>
      <c r="AQ1545" s="112" t="s">
        <v>1036</v>
      </c>
      <c r="AR1545" s="112" t="s">
        <v>1098</v>
      </c>
      <c r="AS1545" s="112">
        <v>376</v>
      </c>
    </row>
    <row r="1546" spans="40:45" x14ac:dyDescent="0.25">
      <c r="AN1546" s="112" t="s">
        <v>1123</v>
      </c>
      <c r="AO1546" s="112" t="s">
        <v>1118</v>
      </c>
      <c r="AP1546" s="112" t="s">
        <v>1007</v>
      </c>
      <c r="AQ1546" s="112" t="s">
        <v>1037</v>
      </c>
      <c r="AR1546" s="112" t="s">
        <v>1098</v>
      </c>
      <c r="AS1546" s="112">
        <v>20</v>
      </c>
    </row>
    <row r="1547" spans="40:45" x14ac:dyDescent="0.25">
      <c r="AN1547" s="112" t="s">
        <v>1123</v>
      </c>
      <c r="AO1547" s="112" t="s">
        <v>1118</v>
      </c>
      <c r="AP1547" s="112" t="s">
        <v>1007</v>
      </c>
      <c r="AQ1547" s="112" t="s">
        <v>1038</v>
      </c>
      <c r="AR1547" s="112" t="s">
        <v>1098</v>
      </c>
      <c r="AS1547" s="112">
        <v>22809</v>
      </c>
    </row>
    <row r="1548" spans="40:45" x14ac:dyDescent="0.25">
      <c r="AN1548" s="112" t="s">
        <v>1123</v>
      </c>
      <c r="AO1548" s="112" t="s">
        <v>1118</v>
      </c>
      <c r="AP1548" s="112" t="s">
        <v>1007</v>
      </c>
      <c r="AQ1548" s="112" t="s">
        <v>1039</v>
      </c>
      <c r="AR1548" s="112" t="s">
        <v>1098</v>
      </c>
      <c r="AS1548" s="112">
        <v>8121</v>
      </c>
    </row>
    <row r="1549" spans="40:45" x14ac:dyDescent="0.25">
      <c r="AN1549" s="112" t="s">
        <v>1123</v>
      </c>
      <c r="AO1549" s="112" t="s">
        <v>1118</v>
      </c>
      <c r="AP1549" s="112" t="s">
        <v>1007</v>
      </c>
      <c r="AQ1549" s="112" t="s">
        <v>3</v>
      </c>
      <c r="AR1549" s="112" t="s">
        <v>1088</v>
      </c>
      <c r="AS1549" s="112">
        <v>54572</v>
      </c>
    </row>
    <row r="1550" spans="40:45" x14ac:dyDescent="0.25">
      <c r="AN1550" s="112" t="s">
        <v>943</v>
      </c>
      <c r="AO1550" s="112" t="s">
        <v>1118</v>
      </c>
      <c r="AP1550" s="112" t="s">
        <v>1041</v>
      </c>
      <c r="AQ1550" s="112" t="s">
        <v>1031</v>
      </c>
      <c r="AR1550" s="112" t="s">
        <v>1098</v>
      </c>
      <c r="AS1550" s="112">
        <v>695</v>
      </c>
    </row>
    <row r="1551" spans="40:45" x14ac:dyDescent="0.25">
      <c r="AN1551" s="112" t="s">
        <v>943</v>
      </c>
      <c r="AO1551" s="112" t="s">
        <v>1118</v>
      </c>
      <c r="AP1551" s="112" t="s">
        <v>1041</v>
      </c>
      <c r="AQ1551" s="112" t="s">
        <v>1032</v>
      </c>
      <c r="AR1551" s="112" t="s">
        <v>1098</v>
      </c>
      <c r="AS1551" s="112">
        <v>39831</v>
      </c>
    </row>
    <row r="1552" spans="40:45" x14ac:dyDescent="0.25">
      <c r="AN1552" s="112" t="s">
        <v>943</v>
      </c>
      <c r="AO1552" s="112" t="s">
        <v>1118</v>
      </c>
      <c r="AP1552" s="112" t="s">
        <v>1041</v>
      </c>
      <c r="AQ1552" s="112" t="s">
        <v>1033</v>
      </c>
      <c r="AR1552" s="112" t="s">
        <v>1098</v>
      </c>
      <c r="AS1552" s="112">
        <v>50755</v>
      </c>
    </row>
    <row r="1553" spans="40:45" x14ac:dyDescent="0.25">
      <c r="AN1553" s="112" t="s">
        <v>943</v>
      </c>
      <c r="AO1553" s="112" t="s">
        <v>1118</v>
      </c>
      <c r="AP1553" s="112" t="s">
        <v>1041</v>
      </c>
      <c r="AQ1553" s="112" t="s">
        <v>1034</v>
      </c>
      <c r="AR1553" s="112" t="s">
        <v>1098</v>
      </c>
      <c r="AS1553" s="112">
        <v>982033</v>
      </c>
    </row>
    <row r="1554" spans="40:45" x14ac:dyDescent="0.25">
      <c r="AN1554" s="112" t="s">
        <v>943</v>
      </c>
      <c r="AO1554" s="112" t="s">
        <v>1118</v>
      </c>
      <c r="AP1554" s="112" t="s">
        <v>1041</v>
      </c>
      <c r="AQ1554" s="112" t="s">
        <v>1035</v>
      </c>
      <c r="AR1554" s="112" t="s">
        <v>1098</v>
      </c>
      <c r="AS1554" s="112">
        <v>110949</v>
      </c>
    </row>
    <row r="1555" spans="40:45" x14ac:dyDescent="0.25">
      <c r="AN1555" s="112" t="s">
        <v>943</v>
      </c>
      <c r="AO1555" s="112" t="s">
        <v>1118</v>
      </c>
      <c r="AP1555" s="112" t="s">
        <v>1041</v>
      </c>
      <c r="AQ1555" s="112" t="s">
        <v>1036</v>
      </c>
      <c r="AR1555" s="112" t="s">
        <v>1098</v>
      </c>
      <c r="AS1555" s="112">
        <v>464068</v>
      </c>
    </row>
    <row r="1556" spans="40:45" x14ac:dyDescent="0.25">
      <c r="AN1556" s="112" t="s">
        <v>943</v>
      </c>
      <c r="AO1556" s="112" t="s">
        <v>1118</v>
      </c>
      <c r="AP1556" s="112" t="s">
        <v>1041</v>
      </c>
      <c r="AQ1556" s="112" t="s">
        <v>1037</v>
      </c>
      <c r="AR1556" s="112" t="s">
        <v>1098</v>
      </c>
      <c r="AS1556" s="112">
        <v>89504</v>
      </c>
    </row>
    <row r="1557" spans="40:45" x14ac:dyDescent="0.25">
      <c r="AN1557" s="112" t="s">
        <v>943</v>
      </c>
      <c r="AO1557" s="112" t="s">
        <v>1118</v>
      </c>
      <c r="AP1557" s="112" t="s">
        <v>1041</v>
      </c>
      <c r="AQ1557" s="112" t="s">
        <v>1038</v>
      </c>
      <c r="AR1557" s="112" t="s">
        <v>1098</v>
      </c>
      <c r="AS1557" s="112">
        <v>422824</v>
      </c>
    </row>
    <row r="1558" spans="40:45" x14ac:dyDescent="0.25">
      <c r="AN1558" s="112" t="s">
        <v>943</v>
      </c>
      <c r="AO1558" s="112" t="s">
        <v>1118</v>
      </c>
      <c r="AP1558" s="112" t="s">
        <v>1041</v>
      </c>
      <c r="AQ1558" s="112" t="s">
        <v>1039</v>
      </c>
      <c r="AR1558" s="112" t="s">
        <v>1098</v>
      </c>
      <c r="AS1558" s="112">
        <v>12712</v>
      </c>
    </row>
    <row r="1559" spans="40:45" x14ac:dyDescent="0.25">
      <c r="AN1559" s="112" t="s">
        <v>943</v>
      </c>
      <c r="AO1559" s="112" t="s">
        <v>1118</v>
      </c>
      <c r="AP1559" s="112" t="s">
        <v>1041</v>
      </c>
      <c r="AQ1559" s="112" t="s">
        <v>3</v>
      </c>
      <c r="AR1559" s="112" t="s">
        <v>1098</v>
      </c>
      <c r="AS1559" s="112">
        <v>2173371</v>
      </c>
    </row>
    <row r="1560" spans="40:45" x14ac:dyDescent="0.25">
      <c r="AN1560" s="112" t="s">
        <v>943</v>
      </c>
      <c r="AO1560" s="112" t="s">
        <v>1118</v>
      </c>
      <c r="AP1560" s="112" t="s">
        <v>1006</v>
      </c>
      <c r="AQ1560" s="112" t="s">
        <v>1031</v>
      </c>
      <c r="AR1560" s="112" t="s">
        <v>1098</v>
      </c>
      <c r="AS1560" s="112">
        <v>178</v>
      </c>
    </row>
    <row r="1561" spans="40:45" x14ac:dyDescent="0.25">
      <c r="AN1561" s="112" t="s">
        <v>943</v>
      </c>
      <c r="AO1561" s="112" t="s">
        <v>1118</v>
      </c>
      <c r="AP1561" s="112" t="s">
        <v>1006</v>
      </c>
      <c r="AQ1561" s="112" t="s">
        <v>1032</v>
      </c>
      <c r="AR1561" s="112" t="s">
        <v>1098</v>
      </c>
      <c r="AS1561" s="112">
        <v>32540</v>
      </c>
    </row>
    <row r="1562" spans="40:45" x14ac:dyDescent="0.25">
      <c r="AN1562" s="112" t="s">
        <v>943</v>
      </c>
      <c r="AO1562" s="112" t="s">
        <v>1118</v>
      </c>
      <c r="AP1562" s="112" t="s">
        <v>1006</v>
      </c>
      <c r="AQ1562" s="112" t="s">
        <v>1033</v>
      </c>
      <c r="AR1562" s="112" t="s">
        <v>1098</v>
      </c>
      <c r="AS1562" s="112">
        <v>4940</v>
      </c>
    </row>
    <row r="1563" spans="40:45" x14ac:dyDescent="0.25">
      <c r="AN1563" s="112" t="s">
        <v>943</v>
      </c>
      <c r="AO1563" s="112" t="s">
        <v>1118</v>
      </c>
      <c r="AP1563" s="112" t="s">
        <v>1006</v>
      </c>
      <c r="AQ1563" s="112" t="s">
        <v>1034</v>
      </c>
      <c r="AR1563" s="112" t="s">
        <v>1098</v>
      </c>
      <c r="AS1563" s="112">
        <v>923188</v>
      </c>
    </row>
    <row r="1564" spans="40:45" x14ac:dyDescent="0.25">
      <c r="AN1564" s="112" t="s">
        <v>943</v>
      </c>
      <c r="AO1564" s="112" t="s">
        <v>1118</v>
      </c>
      <c r="AP1564" s="112" t="s">
        <v>1006</v>
      </c>
      <c r="AQ1564" s="112" t="s">
        <v>1035</v>
      </c>
      <c r="AR1564" s="112" t="s">
        <v>1098</v>
      </c>
      <c r="AS1564" s="112">
        <v>56070</v>
      </c>
    </row>
    <row r="1565" spans="40:45" x14ac:dyDescent="0.25">
      <c r="AN1565" s="112" t="s">
        <v>943</v>
      </c>
      <c r="AO1565" s="112" t="s">
        <v>1118</v>
      </c>
      <c r="AP1565" s="112" t="s">
        <v>1006</v>
      </c>
      <c r="AQ1565" s="112" t="s">
        <v>1036</v>
      </c>
      <c r="AR1565" s="112" t="s">
        <v>1098</v>
      </c>
      <c r="AS1565" s="112">
        <v>443658</v>
      </c>
    </row>
    <row r="1566" spans="40:45" x14ac:dyDescent="0.25">
      <c r="AN1566" s="112" t="s">
        <v>943</v>
      </c>
      <c r="AO1566" s="112" t="s">
        <v>1118</v>
      </c>
      <c r="AP1566" s="112" t="s">
        <v>1006</v>
      </c>
      <c r="AQ1566" s="112" t="s">
        <v>1037</v>
      </c>
      <c r="AR1566" s="112" t="s">
        <v>1098</v>
      </c>
      <c r="AS1566" s="112">
        <v>82211</v>
      </c>
    </row>
    <row r="1567" spans="40:45" x14ac:dyDescent="0.25">
      <c r="AN1567" s="112" t="s">
        <v>943</v>
      </c>
      <c r="AO1567" s="112" t="s">
        <v>1118</v>
      </c>
      <c r="AP1567" s="112" t="s">
        <v>1006</v>
      </c>
      <c r="AQ1567" s="112" t="s">
        <v>1038</v>
      </c>
      <c r="AR1567" s="112" t="s">
        <v>1098</v>
      </c>
      <c r="AS1567" s="112">
        <v>394856</v>
      </c>
    </row>
    <row r="1568" spans="40:45" x14ac:dyDescent="0.25">
      <c r="AN1568" s="112" t="s">
        <v>943</v>
      </c>
      <c r="AO1568" s="112" t="s">
        <v>1118</v>
      </c>
      <c r="AP1568" s="112" t="s">
        <v>1006</v>
      </c>
      <c r="AQ1568" s="112" t="s">
        <v>1039</v>
      </c>
      <c r="AR1568" s="112" t="s">
        <v>1098</v>
      </c>
      <c r="AS1568" s="112">
        <v>6187</v>
      </c>
    </row>
    <row r="1569" spans="40:45" x14ac:dyDescent="0.25">
      <c r="AN1569" s="112" t="s">
        <v>943</v>
      </c>
      <c r="AO1569" s="112" t="s">
        <v>1118</v>
      </c>
      <c r="AP1569" s="112" t="s">
        <v>1006</v>
      </c>
      <c r="AQ1569" s="112" t="s">
        <v>3</v>
      </c>
      <c r="AR1569" s="112" t="s">
        <v>1098</v>
      </c>
      <c r="AS1569" s="112">
        <v>1943828</v>
      </c>
    </row>
    <row r="1570" spans="40:45" x14ac:dyDescent="0.25">
      <c r="AN1570" s="112" t="s">
        <v>943</v>
      </c>
      <c r="AO1570" s="112" t="s">
        <v>1118</v>
      </c>
      <c r="AP1570" s="112" t="s">
        <v>1007</v>
      </c>
      <c r="AQ1570" s="112" t="s">
        <v>1031</v>
      </c>
      <c r="AR1570" s="112" t="s">
        <v>1098</v>
      </c>
      <c r="AS1570" s="112">
        <v>517</v>
      </c>
    </row>
    <row r="1571" spans="40:45" x14ac:dyDescent="0.25">
      <c r="AN1571" s="112" t="s">
        <v>943</v>
      </c>
      <c r="AO1571" s="112" t="s">
        <v>1118</v>
      </c>
      <c r="AP1571" s="112" t="s">
        <v>1007</v>
      </c>
      <c r="AQ1571" s="112" t="s">
        <v>1032</v>
      </c>
      <c r="AR1571" s="112" t="s">
        <v>1098</v>
      </c>
      <c r="AS1571" s="112">
        <v>7291</v>
      </c>
    </row>
    <row r="1572" spans="40:45" x14ac:dyDescent="0.25">
      <c r="AN1572" s="112" t="s">
        <v>943</v>
      </c>
      <c r="AO1572" s="112" t="s">
        <v>1118</v>
      </c>
      <c r="AP1572" s="112" t="s">
        <v>1007</v>
      </c>
      <c r="AQ1572" s="112" t="s">
        <v>1033</v>
      </c>
      <c r="AR1572" s="112" t="s">
        <v>1098</v>
      </c>
      <c r="AS1572" s="112">
        <v>45816</v>
      </c>
    </row>
    <row r="1573" spans="40:45" x14ac:dyDescent="0.25">
      <c r="AN1573" s="112" t="s">
        <v>943</v>
      </c>
      <c r="AO1573" s="112" t="s">
        <v>1118</v>
      </c>
      <c r="AP1573" s="112" t="s">
        <v>1007</v>
      </c>
      <c r="AQ1573" s="112" t="s">
        <v>1034</v>
      </c>
      <c r="AR1573" s="112" t="s">
        <v>1098</v>
      </c>
      <c r="AS1573" s="112">
        <v>58845</v>
      </c>
    </row>
    <row r="1574" spans="40:45" x14ac:dyDescent="0.25">
      <c r="AN1574" s="112" t="s">
        <v>943</v>
      </c>
      <c r="AO1574" s="112" t="s">
        <v>1118</v>
      </c>
      <c r="AP1574" s="112" t="s">
        <v>1007</v>
      </c>
      <c r="AQ1574" s="112" t="s">
        <v>1035</v>
      </c>
      <c r="AR1574" s="112" t="s">
        <v>1098</v>
      </c>
      <c r="AS1574" s="112">
        <v>54879</v>
      </c>
    </row>
    <row r="1575" spans="40:45" x14ac:dyDescent="0.25">
      <c r="AN1575" s="112" t="s">
        <v>943</v>
      </c>
      <c r="AO1575" s="112" t="s">
        <v>1118</v>
      </c>
      <c r="AP1575" s="112" t="s">
        <v>1007</v>
      </c>
      <c r="AQ1575" s="112" t="s">
        <v>1036</v>
      </c>
      <c r="AR1575" s="112" t="s">
        <v>1098</v>
      </c>
      <c r="AS1575" s="112">
        <v>20410</v>
      </c>
    </row>
    <row r="1576" spans="40:45" x14ac:dyDescent="0.25">
      <c r="AN1576" s="112" t="s">
        <v>943</v>
      </c>
      <c r="AO1576" s="112" t="s">
        <v>1118</v>
      </c>
      <c r="AP1576" s="112" t="s">
        <v>1007</v>
      </c>
      <c r="AQ1576" s="112" t="s">
        <v>1037</v>
      </c>
      <c r="AR1576" s="112" t="s">
        <v>1098</v>
      </c>
      <c r="AS1576" s="112">
        <v>7293</v>
      </c>
    </row>
    <row r="1577" spans="40:45" x14ac:dyDescent="0.25">
      <c r="AN1577" s="112" t="s">
        <v>943</v>
      </c>
      <c r="AO1577" s="112" t="s">
        <v>1118</v>
      </c>
      <c r="AP1577" s="112" t="s">
        <v>1007</v>
      </c>
      <c r="AQ1577" s="112" t="s">
        <v>1038</v>
      </c>
      <c r="AR1577" s="112" t="s">
        <v>1098</v>
      </c>
      <c r="AS1577" s="112">
        <v>27967</v>
      </c>
    </row>
    <row r="1578" spans="40:45" x14ac:dyDescent="0.25">
      <c r="AN1578" s="112" t="s">
        <v>943</v>
      </c>
      <c r="AO1578" s="112" t="s">
        <v>1118</v>
      </c>
      <c r="AP1578" s="112" t="s">
        <v>1007</v>
      </c>
      <c r="AQ1578" s="112" t="s">
        <v>1039</v>
      </c>
      <c r="AR1578" s="112" t="s">
        <v>1098</v>
      </c>
      <c r="AS1578" s="112">
        <v>6525</v>
      </c>
    </row>
    <row r="1579" spans="40:45" x14ac:dyDescent="0.25">
      <c r="AN1579" s="112" t="s">
        <v>943</v>
      </c>
      <c r="AO1579" s="112" t="s">
        <v>1118</v>
      </c>
      <c r="AP1579" s="112" t="s">
        <v>1007</v>
      </c>
      <c r="AQ1579" s="112" t="s">
        <v>3</v>
      </c>
      <c r="AR1579" s="112" t="s">
        <v>1088</v>
      </c>
      <c r="AS1579" s="112">
        <v>229543</v>
      </c>
    </row>
    <row r="1580" spans="40:45" x14ac:dyDescent="0.25">
      <c r="AN1580" s="112" t="s">
        <v>943</v>
      </c>
      <c r="AO1580" s="112" t="s">
        <v>1119</v>
      </c>
      <c r="AP1580" s="112" t="s">
        <v>1041</v>
      </c>
      <c r="AQ1580" s="112" t="s">
        <v>1031</v>
      </c>
      <c r="AR1580" s="112" t="s">
        <v>1088</v>
      </c>
      <c r="AS1580" s="112">
        <v>3384</v>
      </c>
    </row>
    <row r="1581" spans="40:45" x14ac:dyDescent="0.25">
      <c r="AN1581" s="112" t="s">
        <v>943</v>
      </c>
      <c r="AO1581" s="112" t="s">
        <v>1119</v>
      </c>
      <c r="AP1581" s="112" t="s">
        <v>1041</v>
      </c>
      <c r="AQ1581" s="112" t="s">
        <v>1032</v>
      </c>
      <c r="AR1581" s="112" t="s">
        <v>1088</v>
      </c>
      <c r="AS1581" s="112">
        <v>232396</v>
      </c>
    </row>
    <row r="1582" spans="40:45" x14ac:dyDescent="0.25">
      <c r="AN1582" s="112" t="s">
        <v>943</v>
      </c>
      <c r="AO1582" s="112" t="s">
        <v>1119</v>
      </c>
      <c r="AP1582" s="112" t="s">
        <v>1041</v>
      </c>
      <c r="AQ1582" s="112" t="s">
        <v>1033</v>
      </c>
      <c r="AR1582" s="112" t="s">
        <v>1088</v>
      </c>
      <c r="AS1582" s="112">
        <v>448449</v>
      </c>
    </row>
    <row r="1583" spans="40:45" x14ac:dyDescent="0.25">
      <c r="AN1583" s="112" t="s">
        <v>943</v>
      </c>
      <c r="AO1583" s="112" t="s">
        <v>1119</v>
      </c>
      <c r="AP1583" s="112" t="s">
        <v>1041</v>
      </c>
      <c r="AQ1583" s="112" t="s">
        <v>1034</v>
      </c>
      <c r="AR1583" s="112" t="s">
        <v>1088</v>
      </c>
      <c r="AS1583" s="112">
        <v>4706889</v>
      </c>
    </row>
    <row r="1584" spans="40:45" x14ac:dyDescent="0.25">
      <c r="AN1584" s="112" t="s">
        <v>943</v>
      </c>
      <c r="AO1584" s="112" t="s">
        <v>1119</v>
      </c>
      <c r="AP1584" s="112" t="s">
        <v>1041</v>
      </c>
      <c r="AQ1584" s="112" t="s">
        <v>1035</v>
      </c>
      <c r="AR1584" s="112" t="s">
        <v>1088</v>
      </c>
      <c r="AS1584" s="112">
        <v>761148</v>
      </c>
    </row>
    <row r="1585" spans="40:45" x14ac:dyDescent="0.25">
      <c r="AN1585" s="112" t="s">
        <v>943</v>
      </c>
      <c r="AO1585" s="112" t="s">
        <v>1119</v>
      </c>
      <c r="AP1585" s="112" t="s">
        <v>1041</v>
      </c>
      <c r="AQ1585" s="112" t="s">
        <v>1036</v>
      </c>
      <c r="AR1585" s="112" t="s">
        <v>1088</v>
      </c>
      <c r="AS1585" s="112">
        <v>1698233</v>
      </c>
    </row>
    <row r="1586" spans="40:45" x14ac:dyDescent="0.25">
      <c r="AN1586" s="112" t="s">
        <v>943</v>
      </c>
      <c r="AO1586" s="112" t="s">
        <v>1119</v>
      </c>
      <c r="AP1586" s="112" t="s">
        <v>1041</v>
      </c>
      <c r="AQ1586" s="112" t="s">
        <v>1037</v>
      </c>
      <c r="AR1586" s="112" t="s">
        <v>1088</v>
      </c>
      <c r="AS1586" s="112">
        <v>416720</v>
      </c>
    </row>
    <row r="1587" spans="40:45" x14ac:dyDescent="0.25">
      <c r="AN1587" s="112" t="s">
        <v>943</v>
      </c>
      <c r="AO1587" s="112" t="s">
        <v>1119</v>
      </c>
      <c r="AP1587" s="112" t="s">
        <v>1041</v>
      </c>
      <c r="AQ1587" s="112" t="s">
        <v>1038</v>
      </c>
      <c r="AR1587" s="112" t="s">
        <v>1088</v>
      </c>
      <c r="AS1587" s="112">
        <v>2456544</v>
      </c>
    </row>
    <row r="1588" spans="40:45" x14ac:dyDescent="0.25">
      <c r="AN1588" s="112" t="s">
        <v>943</v>
      </c>
      <c r="AO1588" s="112" t="s">
        <v>1119</v>
      </c>
      <c r="AP1588" s="112" t="s">
        <v>1041</v>
      </c>
      <c r="AQ1588" s="112" t="s">
        <v>1039</v>
      </c>
      <c r="AR1588" s="112" t="s">
        <v>1088</v>
      </c>
      <c r="AS1588" s="112">
        <v>77264</v>
      </c>
    </row>
    <row r="1589" spans="40:45" x14ac:dyDescent="0.25">
      <c r="AN1589" s="112" t="s">
        <v>943</v>
      </c>
      <c r="AO1589" s="112" t="s">
        <v>1119</v>
      </c>
      <c r="AP1589" s="112" t="s">
        <v>1041</v>
      </c>
      <c r="AQ1589" s="112" t="s">
        <v>3</v>
      </c>
      <c r="AR1589" s="112" t="s">
        <v>1088</v>
      </c>
      <c r="AS1589" s="112">
        <v>10801025</v>
      </c>
    </row>
    <row r="1590" spans="40:45" x14ac:dyDescent="0.25">
      <c r="AN1590" s="112" t="s">
        <v>943</v>
      </c>
      <c r="AO1590" s="112" t="s">
        <v>1119</v>
      </c>
      <c r="AP1590" s="112" t="s">
        <v>1006</v>
      </c>
      <c r="AQ1590" s="112" t="s">
        <v>1031</v>
      </c>
      <c r="AR1590" s="112" t="s">
        <v>1088</v>
      </c>
      <c r="AS1590" s="112">
        <v>360</v>
      </c>
    </row>
    <row r="1591" spans="40:45" x14ac:dyDescent="0.25">
      <c r="AN1591" s="112" t="s">
        <v>943</v>
      </c>
      <c r="AO1591" s="112" t="s">
        <v>1119</v>
      </c>
      <c r="AP1591" s="112" t="s">
        <v>1006</v>
      </c>
      <c r="AQ1591" s="112" t="s">
        <v>1032</v>
      </c>
      <c r="AR1591" s="112" t="s">
        <v>1088</v>
      </c>
      <c r="AS1591" s="112">
        <v>157396</v>
      </c>
    </row>
    <row r="1592" spans="40:45" x14ac:dyDescent="0.25">
      <c r="AN1592" s="112" t="s">
        <v>943</v>
      </c>
      <c r="AO1592" s="112" t="s">
        <v>1119</v>
      </c>
      <c r="AP1592" s="112" t="s">
        <v>1006</v>
      </c>
      <c r="AQ1592" s="112" t="s">
        <v>1033</v>
      </c>
      <c r="AR1592" s="112" t="s">
        <v>1088</v>
      </c>
      <c r="AS1592" s="112">
        <v>10863</v>
      </c>
    </row>
    <row r="1593" spans="40:45" x14ac:dyDescent="0.25">
      <c r="AN1593" s="112" t="s">
        <v>943</v>
      </c>
      <c r="AO1593" s="112" t="s">
        <v>1119</v>
      </c>
      <c r="AP1593" s="112" t="s">
        <v>1006</v>
      </c>
      <c r="AQ1593" s="112" t="s">
        <v>1034</v>
      </c>
      <c r="AR1593" s="112" t="s">
        <v>1088</v>
      </c>
      <c r="AS1593" s="112">
        <v>4221028</v>
      </c>
    </row>
    <row r="1594" spans="40:45" x14ac:dyDescent="0.25">
      <c r="AN1594" s="112" t="s">
        <v>943</v>
      </c>
      <c r="AO1594" s="112" t="s">
        <v>1119</v>
      </c>
      <c r="AP1594" s="112" t="s">
        <v>1006</v>
      </c>
      <c r="AQ1594" s="112" t="s">
        <v>1035</v>
      </c>
      <c r="AR1594" s="112" t="s">
        <v>1088</v>
      </c>
      <c r="AS1594" s="112">
        <v>301171</v>
      </c>
    </row>
    <row r="1595" spans="40:45" x14ac:dyDescent="0.25">
      <c r="AN1595" s="112" t="s">
        <v>943</v>
      </c>
      <c r="AO1595" s="112" t="s">
        <v>1119</v>
      </c>
      <c r="AP1595" s="112" t="s">
        <v>1006</v>
      </c>
      <c r="AQ1595" s="112" t="s">
        <v>1036</v>
      </c>
      <c r="AR1595" s="112" t="s">
        <v>1088</v>
      </c>
      <c r="AS1595" s="112">
        <v>1542018</v>
      </c>
    </row>
    <row r="1596" spans="40:45" x14ac:dyDescent="0.25">
      <c r="AN1596" s="112" t="s">
        <v>943</v>
      </c>
      <c r="AO1596" s="112" t="s">
        <v>1119</v>
      </c>
      <c r="AP1596" s="112" t="s">
        <v>1006</v>
      </c>
      <c r="AQ1596" s="112" t="s">
        <v>1037</v>
      </c>
      <c r="AR1596" s="112" t="s">
        <v>1088</v>
      </c>
      <c r="AS1596" s="112">
        <v>360783</v>
      </c>
    </row>
    <row r="1597" spans="40:45" x14ac:dyDescent="0.25">
      <c r="AN1597" s="112" t="s">
        <v>943</v>
      </c>
      <c r="AO1597" s="112" t="s">
        <v>1119</v>
      </c>
      <c r="AP1597" s="112" t="s">
        <v>1006</v>
      </c>
      <c r="AQ1597" s="112" t="s">
        <v>1038</v>
      </c>
      <c r="AR1597" s="112" t="s">
        <v>1088</v>
      </c>
      <c r="AS1597" s="112">
        <v>2207710</v>
      </c>
    </row>
    <row r="1598" spans="40:45" x14ac:dyDescent="0.25">
      <c r="AN1598" s="112" t="s">
        <v>943</v>
      </c>
      <c r="AO1598" s="112" t="s">
        <v>1119</v>
      </c>
      <c r="AP1598" s="112" t="s">
        <v>1006</v>
      </c>
      <c r="AQ1598" s="112" t="s">
        <v>1039</v>
      </c>
      <c r="AR1598" s="112" t="s">
        <v>1088</v>
      </c>
      <c r="AS1598" s="112">
        <v>23666</v>
      </c>
    </row>
    <row r="1599" spans="40:45" x14ac:dyDescent="0.25">
      <c r="AN1599" s="112" t="s">
        <v>943</v>
      </c>
      <c r="AO1599" s="112" t="s">
        <v>1119</v>
      </c>
      <c r="AP1599" s="112" t="s">
        <v>1006</v>
      </c>
      <c r="AQ1599" s="112" t="s">
        <v>3</v>
      </c>
      <c r="AR1599" s="112" t="s">
        <v>1088</v>
      </c>
      <c r="AS1599" s="112">
        <v>8824995</v>
      </c>
    </row>
    <row r="1600" spans="40:45" x14ac:dyDescent="0.25">
      <c r="AN1600" s="112" t="s">
        <v>943</v>
      </c>
      <c r="AO1600" s="112" t="s">
        <v>1119</v>
      </c>
      <c r="AP1600" s="112" t="s">
        <v>1007</v>
      </c>
      <c r="AQ1600" s="112" t="s">
        <v>1031</v>
      </c>
      <c r="AR1600" s="112" t="s">
        <v>1088</v>
      </c>
      <c r="AS1600" s="112">
        <v>3024</v>
      </c>
    </row>
    <row r="1601" spans="40:45" x14ac:dyDescent="0.25">
      <c r="AN1601" s="112" t="s">
        <v>943</v>
      </c>
      <c r="AO1601" s="112" t="s">
        <v>1119</v>
      </c>
      <c r="AP1601" s="112" t="s">
        <v>1007</v>
      </c>
      <c r="AQ1601" s="112" t="s">
        <v>1032</v>
      </c>
      <c r="AR1601" s="112" t="s">
        <v>1088</v>
      </c>
      <c r="AS1601" s="112">
        <v>75000</v>
      </c>
    </row>
    <row r="1602" spans="40:45" x14ac:dyDescent="0.25">
      <c r="AN1602" s="112" t="s">
        <v>943</v>
      </c>
      <c r="AO1602" s="112" t="s">
        <v>1119</v>
      </c>
      <c r="AP1602" s="112" t="s">
        <v>1007</v>
      </c>
      <c r="AQ1602" s="112" t="s">
        <v>1033</v>
      </c>
      <c r="AR1602" s="112" t="s">
        <v>1088</v>
      </c>
      <c r="AS1602" s="112">
        <v>437586</v>
      </c>
    </row>
    <row r="1603" spans="40:45" x14ac:dyDescent="0.25">
      <c r="AN1603" s="112" t="s">
        <v>943</v>
      </c>
      <c r="AO1603" s="112" t="s">
        <v>1119</v>
      </c>
      <c r="AP1603" s="112" t="s">
        <v>1007</v>
      </c>
      <c r="AQ1603" s="112" t="s">
        <v>1034</v>
      </c>
      <c r="AR1603" s="112" t="s">
        <v>1088</v>
      </c>
      <c r="AS1603" s="112">
        <v>485860</v>
      </c>
    </row>
    <row r="1604" spans="40:45" x14ac:dyDescent="0.25">
      <c r="AN1604" s="112" t="s">
        <v>943</v>
      </c>
      <c r="AO1604" s="112" t="s">
        <v>1119</v>
      </c>
      <c r="AP1604" s="112" t="s">
        <v>1007</v>
      </c>
      <c r="AQ1604" s="112" t="s">
        <v>1035</v>
      </c>
      <c r="AR1604" s="112" t="s">
        <v>1088</v>
      </c>
      <c r="AS1604" s="112">
        <v>459977</v>
      </c>
    </row>
    <row r="1605" spans="40:45" x14ac:dyDescent="0.25">
      <c r="AN1605" s="112" t="s">
        <v>943</v>
      </c>
      <c r="AO1605" s="112" t="s">
        <v>1119</v>
      </c>
      <c r="AP1605" s="112" t="s">
        <v>1007</v>
      </c>
      <c r="AQ1605" s="112" t="s">
        <v>1036</v>
      </c>
      <c r="AR1605" s="112" t="s">
        <v>1088</v>
      </c>
      <c r="AS1605" s="112">
        <v>156214</v>
      </c>
    </row>
    <row r="1606" spans="40:45" x14ac:dyDescent="0.25">
      <c r="AN1606" s="112" t="s">
        <v>943</v>
      </c>
      <c r="AO1606" s="112" t="s">
        <v>1119</v>
      </c>
      <c r="AP1606" s="112" t="s">
        <v>1007</v>
      </c>
      <c r="AQ1606" s="112" t="s">
        <v>1037</v>
      </c>
      <c r="AR1606" s="112" t="s">
        <v>1088</v>
      </c>
      <c r="AS1606" s="112">
        <v>55937</v>
      </c>
    </row>
    <row r="1607" spans="40:45" x14ac:dyDescent="0.25">
      <c r="AN1607" s="112" t="s">
        <v>943</v>
      </c>
      <c r="AO1607" s="112" t="s">
        <v>1119</v>
      </c>
      <c r="AP1607" s="112" t="s">
        <v>1007</v>
      </c>
      <c r="AQ1607" s="112" t="s">
        <v>1038</v>
      </c>
      <c r="AR1607" s="112" t="s">
        <v>1088</v>
      </c>
      <c r="AS1607" s="112">
        <v>248834</v>
      </c>
    </row>
    <row r="1608" spans="40:45" x14ac:dyDescent="0.25">
      <c r="AN1608" s="112" t="s">
        <v>943</v>
      </c>
      <c r="AO1608" s="112" t="s">
        <v>1119</v>
      </c>
      <c r="AP1608" s="112" t="s">
        <v>1007</v>
      </c>
      <c r="AQ1608" s="112" t="s">
        <v>1039</v>
      </c>
      <c r="AR1608" s="112" t="s">
        <v>1088</v>
      </c>
      <c r="AS1608" s="112">
        <v>53598</v>
      </c>
    </row>
    <row r="1609" spans="40:45" x14ac:dyDescent="0.25">
      <c r="AN1609" s="112" t="s">
        <v>943</v>
      </c>
      <c r="AO1609" s="112" t="s">
        <v>1119</v>
      </c>
      <c r="AP1609" s="112" t="s">
        <v>1007</v>
      </c>
      <c r="AQ1609" s="112" t="s">
        <v>3</v>
      </c>
      <c r="AR1609" s="112" t="s">
        <v>1088</v>
      </c>
      <c r="AS1609" s="112">
        <v>1976030</v>
      </c>
    </row>
    <row r="1610" spans="40:45" x14ac:dyDescent="0.25">
      <c r="AN1610" s="112" t="s">
        <v>1124</v>
      </c>
      <c r="AO1610" s="112" t="s">
        <v>1118</v>
      </c>
      <c r="AP1610" s="112" t="s">
        <v>1041</v>
      </c>
      <c r="AQ1610" s="112" t="s">
        <v>1031</v>
      </c>
      <c r="AR1610" s="112" t="s">
        <v>1098</v>
      </c>
      <c r="AS1610" s="112">
        <v>486</v>
      </c>
    </row>
    <row r="1611" spans="40:45" x14ac:dyDescent="0.25">
      <c r="AN1611" s="112" t="s">
        <v>1124</v>
      </c>
      <c r="AO1611" s="112" t="s">
        <v>1118</v>
      </c>
      <c r="AP1611" s="112" t="s">
        <v>1041</v>
      </c>
      <c r="AQ1611" s="112" t="s">
        <v>1032</v>
      </c>
      <c r="AR1611" s="112" t="s">
        <v>1098</v>
      </c>
      <c r="AS1611" s="112">
        <v>471</v>
      </c>
    </row>
    <row r="1612" spans="40:45" x14ac:dyDescent="0.25">
      <c r="AN1612" s="112" t="s">
        <v>1124</v>
      </c>
      <c r="AO1612" s="112" t="s">
        <v>1118</v>
      </c>
      <c r="AP1612" s="112" t="s">
        <v>1041</v>
      </c>
      <c r="AQ1612" s="112" t="s">
        <v>1033</v>
      </c>
      <c r="AR1612" s="112" t="s">
        <v>1098</v>
      </c>
      <c r="AS1612" s="112">
        <v>7173</v>
      </c>
    </row>
    <row r="1613" spans="40:45" x14ac:dyDescent="0.25">
      <c r="AN1613" s="112" t="s">
        <v>1124</v>
      </c>
      <c r="AO1613" s="112" t="s">
        <v>1118</v>
      </c>
      <c r="AP1613" s="112" t="s">
        <v>1041</v>
      </c>
      <c r="AQ1613" s="112" t="s">
        <v>1034</v>
      </c>
      <c r="AR1613" s="112" t="s">
        <v>1098</v>
      </c>
      <c r="AS1613" s="112">
        <v>610160</v>
      </c>
    </row>
    <row r="1614" spans="40:45" x14ac:dyDescent="0.25">
      <c r="AN1614" s="112" t="s">
        <v>1124</v>
      </c>
      <c r="AO1614" s="112" t="s">
        <v>1118</v>
      </c>
      <c r="AP1614" s="112" t="s">
        <v>1041</v>
      </c>
      <c r="AQ1614" s="112" t="s">
        <v>1035</v>
      </c>
      <c r="AR1614" s="112" t="s">
        <v>1098</v>
      </c>
      <c r="AS1614" s="112">
        <v>26727</v>
      </c>
    </row>
    <row r="1615" spans="40:45" x14ac:dyDescent="0.25">
      <c r="AN1615" s="112" t="s">
        <v>1124</v>
      </c>
      <c r="AO1615" s="112" t="s">
        <v>1118</v>
      </c>
      <c r="AP1615" s="112" t="s">
        <v>1041</v>
      </c>
      <c r="AQ1615" s="112" t="s">
        <v>1036</v>
      </c>
      <c r="AR1615" s="112" t="s">
        <v>1098</v>
      </c>
      <c r="AS1615" s="112">
        <v>383896</v>
      </c>
    </row>
    <row r="1616" spans="40:45" x14ac:dyDescent="0.25">
      <c r="AN1616" s="112" t="s">
        <v>1124</v>
      </c>
      <c r="AO1616" s="112" t="s">
        <v>1118</v>
      </c>
      <c r="AP1616" s="112" t="s">
        <v>1041</v>
      </c>
      <c r="AQ1616" s="112" t="s">
        <v>1037</v>
      </c>
      <c r="AR1616" s="112" t="s">
        <v>1098</v>
      </c>
      <c r="AS1616" s="112">
        <v>58534</v>
      </c>
    </row>
    <row r="1617" spans="40:45" x14ac:dyDescent="0.25">
      <c r="AN1617" s="112" t="s">
        <v>1124</v>
      </c>
      <c r="AO1617" s="112" t="s">
        <v>1118</v>
      </c>
      <c r="AP1617" s="112" t="s">
        <v>1041</v>
      </c>
      <c r="AQ1617" s="112" t="s">
        <v>1038</v>
      </c>
      <c r="AR1617" s="112" t="s">
        <v>1098</v>
      </c>
      <c r="AS1617" s="112">
        <v>167701</v>
      </c>
    </row>
    <row r="1618" spans="40:45" x14ac:dyDescent="0.25">
      <c r="AN1618" s="112" t="s">
        <v>1124</v>
      </c>
      <c r="AO1618" s="112" t="s">
        <v>1118</v>
      </c>
      <c r="AP1618" s="112" t="s">
        <v>1041</v>
      </c>
      <c r="AQ1618" s="112" t="s">
        <v>1039</v>
      </c>
      <c r="AR1618" s="112" t="s">
        <v>1098</v>
      </c>
      <c r="AS1618" s="112">
        <v>7286</v>
      </c>
    </row>
    <row r="1619" spans="40:45" x14ac:dyDescent="0.25">
      <c r="AN1619" s="112" t="s">
        <v>1124</v>
      </c>
      <c r="AO1619" s="112" t="s">
        <v>1118</v>
      </c>
      <c r="AP1619" s="112" t="s">
        <v>1041</v>
      </c>
      <c r="AQ1619" s="112" t="s">
        <v>3</v>
      </c>
      <c r="AR1619" s="112" t="s">
        <v>1098</v>
      </c>
      <c r="AS1619" s="112">
        <v>1262434</v>
      </c>
    </row>
    <row r="1620" spans="40:45" x14ac:dyDescent="0.25">
      <c r="AN1620" s="112" t="s">
        <v>1124</v>
      </c>
      <c r="AO1620" s="112" t="s">
        <v>1118</v>
      </c>
      <c r="AP1620" s="112" t="s">
        <v>1006</v>
      </c>
      <c r="AQ1620" s="112" t="s">
        <v>1031</v>
      </c>
      <c r="AR1620" s="112" t="s">
        <v>1098</v>
      </c>
      <c r="AS1620" s="112">
        <v>138</v>
      </c>
    </row>
    <row r="1621" spans="40:45" x14ac:dyDescent="0.25">
      <c r="AN1621" s="112" t="s">
        <v>1124</v>
      </c>
      <c r="AO1621" s="112" t="s">
        <v>1118</v>
      </c>
      <c r="AP1621" s="112" t="s">
        <v>1006</v>
      </c>
      <c r="AQ1621" s="112" t="s">
        <v>1032</v>
      </c>
      <c r="AR1621" s="112" t="s">
        <v>1098</v>
      </c>
      <c r="AS1621" s="112">
        <v>391</v>
      </c>
    </row>
    <row r="1622" spans="40:45" x14ac:dyDescent="0.25">
      <c r="AN1622" s="112" t="s">
        <v>1124</v>
      </c>
      <c r="AO1622" s="112" t="s">
        <v>1118</v>
      </c>
      <c r="AP1622" s="112" t="s">
        <v>1006</v>
      </c>
      <c r="AQ1622" s="112" t="s">
        <v>1033</v>
      </c>
      <c r="AR1622" s="112" t="s">
        <v>1098</v>
      </c>
      <c r="AS1622" s="112">
        <v>4940</v>
      </c>
    </row>
    <row r="1623" spans="40:45" x14ac:dyDescent="0.25">
      <c r="AN1623" s="112" t="s">
        <v>1124</v>
      </c>
      <c r="AO1623" s="112" t="s">
        <v>1118</v>
      </c>
      <c r="AP1623" s="112" t="s">
        <v>1006</v>
      </c>
      <c r="AQ1623" s="112" t="s">
        <v>1034</v>
      </c>
      <c r="AR1623" s="112" t="s">
        <v>1098</v>
      </c>
      <c r="AS1623" s="112">
        <v>571602</v>
      </c>
    </row>
    <row r="1624" spans="40:45" x14ac:dyDescent="0.25">
      <c r="AN1624" s="112" t="s">
        <v>1124</v>
      </c>
      <c r="AO1624" s="112" t="s">
        <v>1118</v>
      </c>
      <c r="AP1624" s="112" t="s">
        <v>1006</v>
      </c>
      <c r="AQ1624" s="112" t="s">
        <v>1035</v>
      </c>
      <c r="AR1624" s="112" t="s">
        <v>1098</v>
      </c>
      <c r="AS1624" s="112">
        <v>18297</v>
      </c>
    </row>
    <row r="1625" spans="40:45" x14ac:dyDescent="0.25">
      <c r="AN1625" s="112" t="s">
        <v>1124</v>
      </c>
      <c r="AO1625" s="112" t="s">
        <v>1118</v>
      </c>
      <c r="AP1625" s="112" t="s">
        <v>1006</v>
      </c>
      <c r="AQ1625" s="112" t="s">
        <v>1036</v>
      </c>
      <c r="AR1625" s="112" t="s">
        <v>1098</v>
      </c>
      <c r="AS1625" s="112">
        <v>368047</v>
      </c>
    </row>
    <row r="1626" spans="40:45" x14ac:dyDescent="0.25">
      <c r="AN1626" s="112" t="s">
        <v>1124</v>
      </c>
      <c r="AO1626" s="112" t="s">
        <v>1118</v>
      </c>
      <c r="AP1626" s="112" t="s">
        <v>1006</v>
      </c>
      <c r="AQ1626" s="112" t="s">
        <v>1037</v>
      </c>
      <c r="AR1626" s="112" t="s">
        <v>1098</v>
      </c>
      <c r="AS1626" s="112">
        <v>54012</v>
      </c>
    </row>
    <row r="1627" spans="40:45" x14ac:dyDescent="0.25">
      <c r="AN1627" s="112" t="s">
        <v>1124</v>
      </c>
      <c r="AO1627" s="112" t="s">
        <v>1118</v>
      </c>
      <c r="AP1627" s="112" t="s">
        <v>1006</v>
      </c>
      <c r="AQ1627" s="112" t="s">
        <v>1038</v>
      </c>
      <c r="AR1627" s="112" t="s">
        <v>1098</v>
      </c>
      <c r="AS1627" s="112">
        <v>158185</v>
      </c>
    </row>
    <row r="1628" spans="40:45" x14ac:dyDescent="0.25">
      <c r="AN1628" s="112" t="s">
        <v>1124</v>
      </c>
      <c r="AO1628" s="112" t="s">
        <v>1118</v>
      </c>
      <c r="AP1628" s="112" t="s">
        <v>1006</v>
      </c>
      <c r="AQ1628" s="112" t="s">
        <v>1039</v>
      </c>
      <c r="AR1628" s="112" t="s">
        <v>1098</v>
      </c>
      <c r="AS1628" s="112">
        <v>4074</v>
      </c>
    </row>
    <row r="1629" spans="40:45" x14ac:dyDescent="0.25">
      <c r="AN1629" s="112" t="s">
        <v>1124</v>
      </c>
      <c r="AO1629" s="112" t="s">
        <v>1118</v>
      </c>
      <c r="AP1629" s="112" t="s">
        <v>1006</v>
      </c>
      <c r="AQ1629" s="112" t="s">
        <v>3</v>
      </c>
      <c r="AR1629" s="112" t="s">
        <v>1098</v>
      </c>
      <c r="AS1629" s="112">
        <v>1179685</v>
      </c>
    </row>
    <row r="1630" spans="40:45" x14ac:dyDescent="0.25">
      <c r="AN1630" s="112" t="s">
        <v>1124</v>
      </c>
      <c r="AO1630" s="112" t="s">
        <v>1118</v>
      </c>
      <c r="AP1630" s="112" t="s">
        <v>1007</v>
      </c>
      <c r="AQ1630" s="112" t="s">
        <v>1031</v>
      </c>
      <c r="AR1630" s="112" t="s">
        <v>1098</v>
      </c>
      <c r="AS1630" s="112">
        <v>348</v>
      </c>
    </row>
    <row r="1631" spans="40:45" x14ac:dyDescent="0.25">
      <c r="AN1631" s="112" t="s">
        <v>1124</v>
      </c>
      <c r="AO1631" s="112" t="s">
        <v>1118</v>
      </c>
      <c r="AP1631" s="112" t="s">
        <v>1007</v>
      </c>
      <c r="AQ1631" s="112" t="s">
        <v>1032</v>
      </c>
      <c r="AR1631" s="112" t="s">
        <v>1098</v>
      </c>
      <c r="AS1631" s="112">
        <v>80</v>
      </c>
    </row>
    <row r="1632" spans="40:45" x14ac:dyDescent="0.25">
      <c r="AN1632" s="112" t="s">
        <v>1124</v>
      </c>
      <c r="AO1632" s="112" t="s">
        <v>1118</v>
      </c>
      <c r="AP1632" s="112" t="s">
        <v>1007</v>
      </c>
      <c r="AQ1632" s="112" t="s">
        <v>1033</v>
      </c>
      <c r="AR1632" s="112" t="s">
        <v>1098</v>
      </c>
      <c r="AS1632" s="112">
        <v>2233</v>
      </c>
    </row>
    <row r="1633" spans="40:45" x14ac:dyDescent="0.25">
      <c r="AN1633" s="112" t="s">
        <v>1124</v>
      </c>
      <c r="AO1633" s="112" t="s">
        <v>1118</v>
      </c>
      <c r="AP1633" s="112" t="s">
        <v>1007</v>
      </c>
      <c r="AQ1633" s="112" t="s">
        <v>1034</v>
      </c>
      <c r="AR1633" s="112" t="s">
        <v>1098</v>
      </c>
      <c r="AS1633" s="112">
        <v>38558</v>
      </c>
    </row>
    <row r="1634" spans="40:45" x14ac:dyDescent="0.25">
      <c r="AN1634" s="112" t="s">
        <v>1124</v>
      </c>
      <c r="AO1634" s="112" t="s">
        <v>1118</v>
      </c>
      <c r="AP1634" s="112" t="s">
        <v>1007</v>
      </c>
      <c r="AQ1634" s="112" t="s">
        <v>1035</v>
      </c>
      <c r="AR1634" s="112" t="s">
        <v>1098</v>
      </c>
      <c r="AS1634" s="112">
        <v>8430</v>
      </c>
    </row>
    <row r="1635" spans="40:45" x14ac:dyDescent="0.25">
      <c r="AN1635" s="112" t="s">
        <v>1124</v>
      </c>
      <c r="AO1635" s="112" t="s">
        <v>1118</v>
      </c>
      <c r="AP1635" s="112" t="s">
        <v>1007</v>
      </c>
      <c r="AQ1635" s="112" t="s">
        <v>1036</v>
      </c>
      <c r="AR1635" s="112" t="s">
        <v>1098</v>
      </c>
      <c r="AS1635" s="112">
        <v>15849</v>
      </c>
    </row>
    <row r="1636" spans="40:45" x14ac:dyDescent="0.25">
      <c r="AN1636" s="112" t="s">
        <v>1124</v>
      </c>
      <c r="AO1636" s="112" t="s">
        <v>1118</v>
      </c>
      <c r="AP1636" s="112" t="s">
        <v>1007</v>
      </c>
      <c r="AQ1636" s="112" t="s">
        <v>1037</v>
      </c>
      <c r="AR1636" s="112" t="s">
        <v>1098</v>
      </c>
      <c r="AS1636" s="112">
        <v>4522</v>
      </c>
    </row>
    <row r="1637" spans="40:45" x14ac:dyDescent="0.25">
      <c r="AN1637" s="112" t="s">
        <v>1124</v>
      </c>
      <c r="AO1637" s="112" t="s">
        <v>1118</v>
      </c>
      <c r="AP1637" s="112" t="s">
        <v>1007</v>
      </c>
      <c r="AQ1637" s="112" t="s">
        <v>1038</v>
      </c>
      <c r="AR1637" s="112" t="s">
        <v>1098</v>
      </c>
      <c r="AS1637" s="112">
        <v>9516</v>
      </c>
    </row>
    <row r="1638" spans="40:45" x14ac:dyDescent="0.25">
      <c r="AN1638" s="112" t="s">
        <v>1124</v>
      </c>
      <c r="AO1638" s="112" t="s">
        <v>1118</v>
      </c>
      <c r="AP1638" s="112" t="s">
        <v>1007</v>
      </c>
      <c r="AQ1638" s="112" t="s">
        <v>1039</v>
      </c>
      <c r="AR1638" s="112" t="s">
        <v>1098</v>
      </c>
      <c r="AS1638" s="112">
        <v>3212</v>
      </c>
    </row>
    <row r="1639" spans="40:45" x14ac:dyDescent="0.25">
      <c r="AN1639" s="112" t="s">
        <v>1124</v>
      </c>
      <c r="AO1639" s="112" t="s">
        <v>1118</v>
      </c>
      <c r="AP1639" s="112" t="s">
        <v>1007</v>
      </c>
      <c r="AQ1639" s="112" t="s">
        <v>3</v>
      </c>
      <c r="AR1639" s="112" t="s">
        <v>1088</v>
      </c>
      <c r="AS1639" s="112">
        <v>82749</v>
      </c>
    </row>
    <row r="1640" spans="40:45" x14ac:dyDescent="0.25">
      <c r="AN1640" s="112" t="s">
        <v>1124</v>
      </c>
      <c r="AO1640" s="112" t="s">
        <v>1119</v>
      </c>
      <c r="AP1640" s="112" t="s">
        <v>1041</v>
      </c>
      <c r="AQ1640" s="112" t="s">
        <v>1031</v>
      </c>
      <c r="AR1640" s="112" t="s">
        <v>1088</v>
      </c>
      <c r="AS1640" s="112">
        <v>1892</v>
      </c>
    </row>
    <row r="1641" spans="40:45" x14ac:dyDescent="0.25">
      <c r="AN1641" s="112" t="s">
        <v>1124</v>
      </c>
      <c r="AO1641" s="112" t="s">
        <v>1119</v>
      </c>
      <c r="AP1641" s="112" t="s">
        <v>1041</v>
      </c>
      <c r="AQ1641" s="112" t="s">
        <v>1032</v>
      </c>
      <c r="AR1641" s="112" t="s">
        <v>1088</v>
      </c>
      <c r="AS1641" s="112">
        <v>1568</v>
      </c>
    </row>
    <row r="1642" spans="40:45" x14ac:dyDescent="0.25">
      <c r="AN1642" s="112" t="s">
        <v>1124</v>
      </c>
      <c r="AO1642" s="112" t="s">
        <v>1119</v>
      </c>
      <c r="AP1642" s="112" t="s">
        <v>1041</v>
      </c>
      <c r="AQ1642" s="112" t="s">
        <v>1033</v>
      </c>
      <c r="AR1642" s="112" t="s">
        <v>1088</v>
      </c>
      <c r="AS1642" s="112">
        <v>21813</v>
      </c>
    </row>
    <row r="1643" spans="40:45" x14ac:dyDescent="0.25">
      <c r="AN1643" s="112" t="s">
        <v>1124</v>
      </c>
      <c r="AO1643" s="112" t="s">
        <v>1119</v>
      </c>
      <c r="AP1643" s="112" t="s">
        <v>1041</v>
      </c>
      <c r="AQ1643" s="112" t="s">
        <v>1034</v>
      </c>
      <c r="AR1643" s="112" t="s">
        <v>1088</v>
      </c>
      <c r="AS1643" s="112">
        <v>2931041</v>
      </c>
    </row>
    <row r="1644" spans="40:45" x14ac:dyDescent="0.25">
      <c r="AN1644" s="112" t="s">
        <v>1124</v>
      </c>
      <c r="AO1644" s="112" t="s">
        <v>1119</v>
      </c>
      <c r="AP1644" s="112" t="s">
        <v>1041</v>
      </c>
      <c r="AQ1644" s="112" t="s">
        <v>1035</v>
      </c>
      <c r="AR1644" s="112" t="s">
        <v>1088</v>
      </c>
      <c r="AS1644" s="112">
        <v>183378</v>
      </c>
    </row>
    <row r="1645" spans="40:45" x14ac:dyDescent="0.25">
      <c r="AN1645" s="112" t="s">
        <v>1124</v>
      </c>
      <c r="AO1645" s="112" t="s">
        <v>1119</v>
      </c>
      <c r="AP1645" s="112" t="s">
        <v>1041</v>
      </c>
      <c r="AQ1645" s="112" t="s">
        <v>1036</v>
      </c>
      <c r="AR1645" s="112" t="s">
        <v>1088</v>
      </c>
      <c r="AS1645" s="112">
        <v>1347443</v>
      </c>
    </row>
    <row r="1646" spans="40:45" x14ac:dyDescent="0.25">
      <c r="AN1646" s="112" t="s">
        <v>1124</v>
      </c>
      <c r="AO1646" s="112" t="s">
        <v>1119</v>
      </c>
      <c r="AP1646" s="112" t="s">
        <v>1041</v>
      </c>
      <c r="AQ1646" s="112" t="s">
        <v>1037</v>
      </c>
      <c r="AR1646" s="112" t="s">
        <v>1088</v>
      </c>
      <c r="AS1646" s="112">
        <v>253309</v>
      </c>
    </row>
    <row r="1647" spans="40:45" x14ac:dyDescent="0.25">
      <c r="AN1647" s="112" t="s">
        <v>1124</v>
      </c>
      <c r="AO1647" s="112" t="s">
        <v>1119</v>
      </c>
      <c r="AP1647" s="112" t="s">
        <v>1041</v>
      </c>
      <c r="AQ1647" s="112" t="s">
        <v>1038</v>
      </c>
      <c r="AR1647" s="112" t="s">
        <v>1088</v>
      </c>
      <c r="AS1647" s="112">
        <v>852502</v>
      </c>
    </row>
    <row r="1648" spans="40:45" x14ac:dyDescent="0.25">
      <c r="AN1648" s="112" t="s">
        <v>1124</v>
      </c>
      <c r="AO1648" s="112" t="s">
        <v>1119</v>
      </c>
      <c r="AP1648" s="112" t="s">
        <v>1041</v>
      </c>
      <c r="AQ1648" s="112" t="s">
        <v>1039</v>
      </c>
      <c r="AR1648" s="112" t="s">
        <v>1088</v>
      </c>
      <c r="AS1648" s="112">
        <v>34569</v>
      </c>
    </row>
    <row r="1649" spans="40:45" x14ac:dyDescent="0.25">
      <c r="AN1649" s="112" t="s">
        <v>1124</v>
      </c>
      <c r="AO1649" s="112" t="s">
        <v>1119</v>
      </c>
      <c r="AP1649" s="112" t="s">
        <v>1041</v>
      </c>
      <c r="AQ1649" s="112" t="s">
        <v>3</v>
      </c>
      <c r="AR1649" s="112" t="s">
        <v>1088</v>
      </c>
      <c r="AS1649" s="112">
        <v>5627514</v>
      </c>
    </row>
    <row r="1650" spans="40:45" x14ac:dyDescent="0.25">
      <c r="AN1650" s="112" t="s">
        <v>1124</v>
      </c>
      <c r="AO1650" s="112" t="s">
        <v>1119</v>
      </c>
      <c r="AP1650" s="112" t="s">
        <v>1006</v>
      </c>
      <c r="AQ1650" s="112" t="s">
        <v>1031</v>
      </c>
      <c r="AR1650" s="112" t="s">
        <v>1088</v>
      </c>
      <c r="AS1650" s="112">
        <v>345</v>
      </c>
    </row>
    <row r="1651" spans="40:45" x14ac:dyDescent="0.25">
      <c r="AN1651" s="112" t="s">
        <v>1124</v>
      </c>
      <c r="AO1651" s="112" t="s">
        <v>1119</v>
      </c>
      <c r="AP1651" s="112" t="s">
        <v>1006</v>
      </c>
      <c r="AQ1651" s="112" t="s">
        <v>1032</v>
      </c>
      <c r="AR1651" s="112" t="s">
        <v>1088</v>
      </c>
      <c r="AS1651" s="112">
        <v>1478</v>
      </c>
    </row>
    <row r="1652" spans="40:45" x14ac:dyDescent="0.25">
      <c r="AN1652" s="112" t="s">
        <v>1124</v>
      </c>
      <c r="AO1652" s="112" t="s">
        <v>1119</v>
      </c>
      <c r="AP1652" s="112" t="s">
        <v>1006</v>
      </c>
      <c r="AQ1652" s="112" t="s">
        <v>1033</v>
      </c>
      <c r="AR1652" s="112" t="s">
        <v>1088</v>
      </c>
      <c r="AS1652" s="112">
        <v>10863</v>
      </c>
    </row>
    <row r="1653" spans="40:45" x14ac:dyDescent="0.25">
      <c r="AN1653" s="112" t="s">
        <v>1124</v>
      </c>
      <c r="AO1653" s="112" t="s">
        <v>1119</v>
      </c>
      <c r="AP1653" s="112" t="s">
        <v>1006</v>
      </c>
      <c r="AQ1653" s="112" t="s">
        <v>1034</v>
      </c>
      <c r="AR1653" s="112" t="s">
        <v>1088</v>
      </c>
      <c r="AS1653" s="112">
        <v>2646284</v>
      </c>
    </row>
    <row r="1654" spans="40:45" x14ac:dyDescent="0.25">
      <c r="AN1654" s="112" t="s">
        <v>1124</v>
      </c>
      <c r="AO1654" s="112" t="s">
        <v>1119</v>
      </c>
      <c r="AP1654" s="112" t="s">
        <v>1006</v>
      </c>
      <c r="AQ1654" s="112" t="s">
        <v>1035</v>
      </c>
      <c r="AR1654" s="112" t="s">
        <v>1088</v>
      </c>
      <c r="AS1654" s="112">
        <v>104236</v>
      </c>
    </row>
    <row r="1655" spans="40:45" x14ac:dyDescent="0.25">
      <c r="AN1655" s="112" t="s">
        <v>1124</v>
      </c>
      <c r="AO1655" s="112" t="s">
        <v>1119</v>
      </c>
      <c r="AP1655" s="112" t="s">
        <v>1006</v>
      </c>
      <c r="AQ1655" s="112" t="s">
        <v>1036</v>
      </c>
      <c r="AR1655" s="112" t="s">
        <v>1088</v>
      </c>
      <c r="AS1655" s="112">
        <v>1242538</v>
      </c>
    </row>
    <row r="1656" spans="40:45" x14ac:dyDescent="0.25">
      <c r="AN1656" s="112" t="s">
        <v>1124</v>
      </c>
      <c r="AO1656" s="112" t="s">
        <v>1119</v>
      </c>
      <c r="AP1656" s="112" t="s">
        <v>1006</v>
      </c>
      <c r="AQ1656" s="112" t="s">
        <v>1037</v>
      </c>
      <c r="AR1656" s="112" t="s">
        <v>1088</v>
      </c>
      <c r="AS1656" s="112">
        <v>220052</v>
      </c>
    </row>
    <row r="1657" spans="40:45" x14ac:dyDescent="0.25">
      <c r="AN1657" s="112" t="s">
        <v>1124</v>
      </c>
      <c r="AO1657" s="112" t="s">
        <v>1119</v>
      </c>
      <c r="AP1657" s="112" t="s">
        <v>1006</v>
      </c>
      <c r="AQ1657" s="112" t="s">
        <v>1038</v>
      </c>
      <c r="AR1657" s="112" t="s">
        <v>1088</v>
      </c>
      <c r="AS1657" s="112">
        <v>763092</v>
      </c>
    </row>
    <row r="1658" spans="40:45" x14ac:dyDescent="0.25">
      <c r="AN1658" s="112" t="s">
        <v>1124</v>
      </c>
      <c r="AO1658" s="112" t="s">
        <v>1119</v>
      </c>
      <c r="AP1658" s="112" t="s">
        <v>1006</v>
      </c>
      <c r="AQ1658" s="112" t="s">
        <v>1039</v>
      </c>
      <c r="AR1658" s="112" t="s">
        <v>1088</v>
      </c>
      <c r="AS1658" s="112">
        <v>13293</v>
      </c>
    </row>
    <row r="1659" spans="40:45" x14ac:dyDescent="0.25">
      <c r="AN1659" s="112" t="s">
        <v>1124</v>
      </c>
      <c r="AO1659" s="112" t="s">
        <v>1119</v>
      </c>
      <c r="AP1659" s="112" t="s">
        <v>1006</v>
      </c>
      <c r="AQ1659" s="112" t="s">
        <v>3</v>
      </c>
      <c r="AR1659" s="112" t="s">
        <v>1088</v>
      </c>
      <c r="AS1659" s="112">
        <v>5002180</v>
      </c>
    </row>
    <row r="1660" spans="40:45" x14ac:dyDescent="0.25">
      <c r="AN1660" s="112" t="s">
        <v>1124</v>
      </c>
      <c r="AO1660" s="112" t="s">
        <v>1119</v>
      </c>
      <c r="AP1660" s="112" t="s">
        <v>1007</v>
      </c>
      <c r="AQ1660" s="112" t="s">
        <v>1031</v>
      </c>
      <c r="AR1660" s="112" t="s">
        <v>1088</v>
      </c>
      <c r="AS1660" s="112">
        <v>1547</v>
      </c>
    </row>
    <row r="1661" spans="40:45" x14ac:dyDescent="0.25">
      <c r="AN1661" s="112" t="s">
        <v>1124</v>
      </c>
      <c r="AO1661" s="112" t="s">
        <v>1119</v>
      </c>
      <c r="AP1661" s="112" t="s">
        <v>1007</v>
      </c>
      <c r="AQ1661" s="112" t="s">
        <v>1032</v>
      </c>
      <c r="AR1661" s="112" t="s">
        <v>1088</v>
      </c>
      <c r="AS1661" s="112">
        <v>90</v>
      </c>
    </row>
    <row r="1662" spans="40:45" x14ac:dyDescent="0.25">
      <c r="AN1662" s="112" t="s">
        <v>1124</v>
      </c>
      <c r="AO1662" s="112" t="s">
        <v>1119</v>
      </c>
      <c r="AP1662" s="112" t="s">
        <v>1007</v>
      </c>
      <c r="AQ1662" s="112" t="s">
        <v>1033</v>
      </c>
      <c r="AR1662" s="112" t="s">
        <v>1088</v>
      </c>
      <c r="AS1662" s="112">
        <v>10950</v>
      </c>
    </row>
    <row r="1663" spans="40:45" x14ac:dyDescent="0.25">
      <c r="AN1663" s="112" t="s">
        <v>1124</v>
      </c>
      <c r="AO1663" s="112" t="s">
        <v>1119</v>
      </c>
      <c r="AP1663" s="112" t="s">
        <v>1007</v>
      </c>
      <c r="AQ1663" s="112" t="s">
        <v>1034</v>
      </c>
      <c r="AR1663" s="112" t="s">
        <v>1088</v>
      </c>
      <c r="AS1663" s="112">
        <v>284757</v>
      </c>
    </row>
    <row r="1664" spans="40:45" x14ac:dyDescent="0.25">
      <c r="AN1664" s="112" t="s">
        <v>1124</v>
      </c>
      <c r="AO1664" s="112" t="s">
        <v>1119</v>
      </c>
      <c r="AP1664" s="112" t="s">
        <v>1007</v>
      </c>
      <c r="AQ1664" s="112" t="s">
        <v>1035</v>
      </c>
      <c r="AR1664" s="112" t="s">
        <v>1088</v>
      </c>
      <c r="AS1664" s="112">
        <v>79142</v>
      </c>
    </row>
    <row r="1665" spans="40:45" x14ac:dyDescent="0.25">
      <c r="AN1665" s="112" t="s">
        <v>1124</v>
      </c>
      <c r="AO1665" s="112" t="s">
        <v>1119</v>
      </c>
      <c r="AP1665" s="112" t="s">
        <v>1007</v>
      </c>
      <c r="AQ1665" s="112" t="s">
        <v>1036</v>
      </c>
      <c r="AR1665" s="112" t="s">
        <v>1088</v>
      </c>
      <c r="AS1665" s="112">
        <v>104905</v>
      </c>
    </row>
    <row r="1666" spans="40:45" x14ac:dyDescent="0.25">
      <c r="AN1666" s="112" t="s">
        <v>1124</v>
      </c>
      <c r="AO1666" s="112" t="s">
        <v>1119</v>
      </c>
      <c r="AP1666" s="112" t="s">
        <v>1007</v>
      </c>
      <c r="AQ1666" s="112" t="s">
        <v>1037</v>
      </c>
      <c r="AR1666" s="112" t="s">
        <v>1088</v>
      </c>
      <c r="AS1666" s="112">
        <v>33257</v>
      </c>
    </row>
    <row r="1667" spans="40:45" x14ac:dyDescent="0.25">
      <c r="AN1667" s="112" t="s">
        <v>1124</v>
      </c>
      <c r="AO1667" s="112" t="s">
        <v>1119</v>
      </c>
      <c r="AP1667" s="112" t="s">
        <v>1007</v>
      </c>
      <c r="AQ1667" s="112" t="s">
        <v>1038</v>
      </c>
      <c r="AR1667" s="112" t="s">
        <v>1088</v>
      </c>
      <c r="AS1667" s="112">
        <v>89410</v>
      </c>
    </row>
    <row r="1668" spans="40:45" x14ac:dyDescent="0.25">
      <c r="AN1668" s="112" t="s">
        <v>1124</v>
      </c>
      <c r="AO1668" s="112" t="s">
        <v>1119</v>
      </c>
      <c r="AP1668" s="112" t="s">
        <v>1007</v>
      </c>
      <c r="AQ1668" s="112" t="s">
        <v>1039</v>
      </c>
      <c r="AR1668" s="112" t="s">
        <v>1088</v>
      </c>
      <c r="AS1668" s="112">
        <v>21276</v>
      </c>
    </row>
    <row r="1669" spans="40:45" x14ac:dyDescent="0.25">
      <c r="AN1669" s="112" t="s">
        <v>1124</v>
      </c>
      <c r="AO1669" s="112" t="s">
        <v>1119</v>
      </c>
      <c r="AP1669" s="112" t="s">
        <v>1007</v>
      </c>
      <c r="AQ1669" s="112" t="s">
        <v>3</v>
      </c>
      <c r="AR1669" s="112" t="s">
        <v>1088</v>
      </c>
      <c r="AS1669" s="112">
        <v>625334</v>
      </c>
    </row>
    <row r="1670" spans="40:45" x14ac:dyDescent="0.25">
      <c r="AN1670" s="112" t="s">
        <v>1125</v>
      </c>
      <c r="AO1670" s="112" t="s">
        <v>1118</v>
      </c>
      <c r="AP1670" s="112" t="s">
        <v>1041</v>
      </c>
      <c r="AQ1670" s="112" t="s">
        <v>1031</v>
      </c>
      <c r="AR1670" s="112" t="s">
        <v>1098</v>
      </c>
      <c r="AS1670" s="112">
        <v>209</v>
      </c>
    </row>
    <row r="1671" spans="40:45" x14ac:dyDescent="0.25">
      <c r="AN1671" s="112" t="s">
        <v>1125</v>
      </c>
      <c r="AO1671" s="112" t="s">
        <v>1118</v>
      </c>
      <c r="AP1671" s="112" t="s">
        <v>1041</v>
      </c>
      <c r="AQ1671" s="112" t="s">
        <v>1032</v>
      </c>
      <c r="AR1671" s="112" t="s">
        <v>1098</v>
      </c>
      <c r="AS1671" s="112">
        <v>39359</v>
      </c>
    </row>
    <row r="1672" spans="40:45" x14ac:dyDescent="0.25">
      <c r="AN1672" s="112" t="s">
        <v>1125</v>
      </c>
      <c r="AO1672" s="112" t="s">
        <v>1118</v>
      </c>
      <c r="AP1672" s="112" t="s">
        <v>1041</v>
      </c>
      <c r="AQ1672" s="112" t="s">
        <v>1033</v>
      </c>
      <c r="AR1672" s="112" t="s">
        <v>1098</v>
      </c>
      <c r="AS1672" s="112">
        <v>43583</v>
      </c>
    </row>
    <row r="1673" spans="40:45" x14ac:dyDescent="0.25">
      <c r="AN1673" s="112" t="s">
        <v>1125</v>
      </c>
      <c r="AO1673" s="112" t="s">
        <v>1118</v>
      </c>
      <c r="AP1673" s="112" t="s">
        <v>1041</v>
      </c>
      <c r="AQ1673" s="112" t="s">
        <v>1034</v>
      </c>
      <c r="AR1673" s="112" t="s">
        <v>1098</v>
      </c>
      <c r="AS1673" s="112">
        <v>371873</v>
      </c>
    </row>
    <row r="1674" spans="40:45" x14ac:dyDescent="0.25">
      <c r="AN1674" s="112" t="s">
        <v>1125</v>
      </c>
      <c r="AO1674" s="112" t="s">
        <v>1118</v>
      </c>
      <c r="AP1674" s="112" t="s">
        <v>1041</v>
      </c>
      <c r="AQ1674" s="112" t="s">
        <v>1035</v>
      </c>
      <c r="AR1674" s="112" t="s">
        <v>1098</v>
      </c>
      <c r="AS1674" s="112">
        <v>84222</v>
      </c>
    </row>
    <row r="1675" spans="40:45" x14ac:dyDescent="0.25">
      <c r="AN1675" s="112" t="s">
        <v>1125</v>
      </c>
      <c r="AO1675" s="112" t="s">
        <v>1118</v>
      </c>
      <c r="AP1675" s="112" t="s">
        <v>1041</v>
      </c>
      <c r="AQ1675" s="112" t="s">
        <v>1036</v>
      </c>
      <c r="AR1675" s="112" t="s">
        <v>1098</v>
      </c>
      <c r="AS1675" s="112">
        <v>80172</v>
      </c>
    </row>
    <row r="1676" spans="40:45" x14ac:dyDescent="0.25">
      <c r="AN1676" s="112" t="s">
        <v>1125</v>
      </c>
      <c r="AO1676" s="112" t="s">
        <v>1118</v>
      </c>
      <c r="AP1676" s="112" t="s">
        <v>1041</v>
      </c>
      <c r="AQ1676" s="112" t="s">
        <v>1037</v>
      </c>
      <c r="AR1676" s="112" t="s">
        <v>1098</v>
      </c>
      <c r="AS1676" s="112">
        <v>30970</v>
      </c>
    </row>
    <row r="1677" spans="40:45" x14ac:dyDescent="0.25">
      <c r="AN1677" s="112" t="s">
        <v>1125</v>
      </c>
      <c r="AO1677" s="112" t="s">
        <v>1118</v>
      </c>
      <c r="AP1677" s="112" t="s">
        <v>1041</v>
      </c>
      <c r="AQ1677" s="112" t="s">
        <v>1038</v>
      </c>
      <c r="AR1677" s="112" t="s">
        <v>1098</v>
      </c>
      <c r="AS1677" s="112">
        <v>255123</v>
      </c>
    </row>
    <row r="1678" spans="40:45" x14ac:dyDescent="0.25">
      <c r="AN1678" s="112" t="s">
        <v>1125</v>
      </c>
      <c r="AO1678" s="112" t="s">
        <v>1118</v>
      </c>
      <c r="AP1678" s="112" t="s">
        <v>1041</v>
      </c>
      <c r="AQ1678" s="112" t="s">
        <v>1039</v>
      </c>
      <c r="AR1678" s="112" t="s">
        <v>1098</v>
      </c>
      <c r="AS1678" s="112">
        <v>5426</v>
      </c>
    </row>
    <row r="1679" spans="40:45" x14ac:dyDescent="0.25">
      <c r="AN1679" s="112" t="s">
        <v>1125</v>
      </c>
      <c r="AO1679" s="112" t="s">
        <v>1118</v>
      </c>
      <c r="AP1679" s="112" t="s">
        <v>1041</v>
      </c>
      <c r="AQ1679" s="112" t="s">
        <v>3</v>
      </c>
      <c r="AR1679" s="112" t="s">
        <v>1098</v>
      </c>
      <c r="AS1679" s="112">
        <v>910937</v>
      </c>
    </row>
    <row r="1680" spans="40:45" x14ac:dyDescent="0.25">
      <c r="AN1680" s="112" t="s">
        <v>1125</v>
      </c>
      <c r="AO1680" s="112" t="s">
        <v>1118</v>
      </c>
      <c r="AP1680" s="112" t="s">
        <v>1006</v>
      </c>
      <c r="AQ1680" s="112" t="s">
        <v>1031</v>
      </c>
      <c r="AR1680" s="112" t="s">
        <v>1098</v>
      </c>
      <c r="AS1680" s="112">
        <v>40</v>
      </c>
    </row>
    <row r="1681" spans="40:45" x14ac:dyDescent="0.25">
      <c r="AN1681" s="112" t="s">
        <v>1125</v>
      </c>
      <c r="AO1681" s="112" t="s">
        <v>1118</v>
      </c>
      <c r="AP1681" s="112" t="s">
        <v>1006</v>
      </c>
      <c r="AQ1681" s="112" t="s">
        <v>1032</v>
      </c>
      <c r="AR1681" s="112" t="s">
        <v>1098</v>
      </c>
      <c r="AS1681" s="112">
        <v>32148</v>
      </c>
    </row>
    <row r="1682" spans="40:45" x14ac:dyDescent="0.25">
      <c r="AN1682" s="112" t="s">
        <v>1125</v>
      </c>
      <c r="AO1682" s="112" t="s">
        <v>1118</v>
      </c>
      <c r="AP1682" s="112" t="s">
        <v>1006</v>
      </c>
      <c r="AQ1682" s="112" t="s">
        <v>1034</v>
      </c>
      <c r="AR1682" s="112" t="s">
        <v>1098</v>
      </c>
      <c r="AS1682" s="112">
        <v>351586</v>
      </c>
    </row>
    <row r="1683" spans="40:45" x14ac:dyDescent="0.25">
      <c r="AN1683" s="112" t="s">
        <v>1125</v>
      </c>
      <c r="AO1683" s="112" t="s">
        <v>1118</v>
      </c>
      <c r="AP1683" s="112" t="s">
        <v>1006</v>
      </c>
      <c r="AQ1683" s="112" t="s">
        <v>1035</v>
      </c>
      <c r="AR1683" s="112" t="s">
        <v>1098</v>
      </c>
      <c r="AS1683" s="112">
        <v>37774</v>
      </c>
    </row>
    <row r="1684" spans="40:45" x14ac:dyDescent="0.25">
      <c r="AN1684" s="112" t="s">
        <v>1125</v>
      </c>
      <c r="AO1684" s="112" t="s">
        <v>1118</v>
      </c>
      <c r="AP1684" s="112" t="s">
        <v>1006</v>
      </c>
      <c r="AQ1684" s="112" t="s">
        <v>1036</v>
      </c>
      <c r="AR1684" s="112" t="s">
        <v>1098</v>
      </c>
      <c r="AS1684" s="112">
        <v>75611</v>
      </c>
    </row>
    <row r="1685" spans="40:45" x14ac:dyDescent="0.25">
      <c r="AN1685" s="112" t="s">
        <v>1125</v>
      </c>
      <c r="AO1685" s="112" t="s">
        <v>1118</v>
      </c>
      <c r="AP1685" s="112" t="s">
        <v>1006</v>
      </c>
      <c r="AQ1685" s="112" t="s">
        <v>1037</v>
      </c>
      <c r="AR1685" s="112" t="s">
        <v>1098</v>
      </c>
      <c r="AS1685" s="112">
        <v>28199</v>
      </c>
    </row>
    <row r="1686" spans="40:45" x14ac:dyDescent="0.25">
      <c r="AN1686" s="112" t="s">
        <v>1125</v>
      </c>
      <c r="AO1686" s="112" t="s">
        <v>1118</v>
      </c>
      <c r="AP1686" s="112" t="s">
        <v>1006</v>
      </c>
      <c r="AQ1686" s="112" t="s">
        <v>1038</v>
      </c>
      <c r="AR1686" s="112" t="s">
        <v>1098</v>
      </c>
      <c r="AS1686" s="112">
        <v>236672</v>
      </c>
    </row>
    <row r="1687" spans="40:45" x14ac:dyDescent="0.25">
      <c r="AN1687" s="112" t="s">
        <v>1125</v>
      </c>
      <c r="AO1687" s="112" t="s">
        <v>1118</v>
      </c>
      <c r="AP1687" s="112" t="s">
        <v>1006</v>
      </c>
      <c r="AQ1687" s="112" t="s">
        <v>1039</v>
      </c>
      <c r="AR1687" s="112" t="s">
        <v>1098</v>
      </c>
      <c r="AS1687" s="112">
        <v>2113</v>
      </c>
    </row>
    <row r="1688" spans="40:45" x14ac:dyDescent="0.25">
      <c r="AN1688" s="112" t="s">
        <v>1125</v>
      </c>
      <c r="AO1688" s="112" t="s">
        <v>1118</v>
      </c>
      <c r="AP1688" s="112" t="s">
        <v>1006</v>
      </c>
      <c r="AQ1688" s="112" t="s">
        <v>3</v>
      </c>
      <c r="AR1688" s="112" t="s">
        <v>1098</v>
      </c>
      <c r="AS1688" s="112">
        <v>764143</v>
      </c>
    </row>
    <row r="1689" spans="40:45" x14ac:dyDescent="0.25">
      <c r="AN1689" s="112" t="s">
        <v>1125</v>
      </c>
      <c r="AO1689" s="112" t="s">
        <v>1118</v>
      </c>
      <c r="AP1689" s="112" t="s">
        <v>1007</v>
      </c>
      <c r="AQ1689" s="112" t="s">
        <v>1031</v>
      </c>
      <c r="AR1689" s="112" t="s">
        <v>1098</v>
      </c>
      <c r="AS1689" s="112">
        <v>169</v>
      </c>
    </row>
    <row r="1690" spans="40:45" x14ac:dyDescent="0.25">
      <c r="AN1690" s="112" t="s">
        <v>1125</v>
      </c>
      <c r="AO1690" s="112" t="s">
        <v>1118</v>
      </c>
      <c r="AP1690" s="112" t="s">
        <v>1007</v>
      </c>
      <c r="AQ1690" s="112" t="s">
        <v>1032</v>
      </c>
      <c r="AR1690" s="112" t="s">
        <v>1098</v>
      </c>
      <c r="AS1690" s="112">
        <v>7211</v>
      </c>
    </row>
    <row r="1691" spans="40:45" x14ac:dyDescent="0.25">
      <c r="AN1691" s="112" t="s">
        <v>1125</v>
      </c>
      <c r="AO1691" s="112" t="s">
        <v>1118</v>
      </c>
      <c r="AP1691" s="112" t="s">
        <v>1007</v>
      </c>
      <c r="AQ1691" s="112" t="s">
        <v>1033</v>
      </c>
      <c r="AR1691" s="112" t="s">
        <v>1098</v>
      </c>
      <c r="AS1691" s="112">
        <v>43583</v>
      </c>
    </row>
    <row r="1692" spans="40:45" x14ac:dyDescent="0.25">
      <c r="AN1692" s="112" t="s">
        <v>1125</v>
      </c>
      <c r="AO1692" s="112" t="s">
        <v>1118</v>
      </c>
      <c r="AP1692" s="112" t="s">
        <v>1007</v>
      </c>
      <c r="AQ1692" s="112" t="s">
        <v>1034</v>
      </c>
      <c r="AR1692" s="112" t="s">
        <v>1098</v>
      </c>
      <c r="AS1692" s="112">
        <v>20287</v>
      </c>
    </row>
    <row r="1693" spans="40:45" x14ac:dyDescent="0.25">
      <c r="AN1693" s="112" t="s">
        <v>1125</v>
      </c>
      <c r="AO1693" s="112" t="s">
        <v>1118</v>
      </c>
      <c r="AP1693" s="112" t="s">
        <v>1007</v>
      </c>
      <c r="AQ1693" s="112" t="s">
        <v>1035</v>
      </c>
      <c r="AR1693" s="112" t="s">
        <v>1098</v>
      </c>
      <c r="AS1693" s="112">
        <v>46449</v>
      </c>
    </row>
    <row r="1694" spans="40:45" x14ac:dyDescent="0.25">
      <c r="AN1694" s="112" t="s">
        <v>1125</v>
      </c>
      <c r="AO1694" s="112" t="s">
        <v>1118</v>
      </c>
      <c r="AP1694" s="112" t="s">
        <v>1007</v>
      </c>
      <c r="AQ1694" s="112" t="s">
        <v>1036</v>
      </c>
      <c r="AR1694" s="112" t="s">
        <v>1098</v>
      </c>
      <c r="AS1694" s="112">
        <v>4561</v>
      </c>
    </row>
    <row r="1695" spans="40:45" x14ac:dyDescent="0.25">
      <c r="AN1695" s="112" t="s">
        <v>1125</v>
      </c>
      <c r="AO1695" s="112" t="s">
        <v>1118</v>
      </c>
      <c r="AP1695" s="112" t="s">
        <v>1007</v>
      </c>
      <c r="AQ1695" s="112" t="s">
        <v>1037</v>
      </c>
      <c r="AR1695" s="112" t="s">
        <v>1098</v>
      </c>
      <c r="AS1695" s="112">
        <v>2771</v>
      </c>
    </row>
    <row r="1696" spans="40:45" x14ac:dyDescent="0.25">
      <c r="AN1696" s="112" t="s">
        <v>1125</v>
      </c>
      <c r="AO1696" s="112" t="s">
        <v>1118</v>
      </c>
      <c r="AP1696" s="112" t="s">
        <v>1007</v>
      </c>
      <c r="AQ1696" s="112" t="s">
        <v>1038</v>
      </c>
      <c r="AR1696" s="112" t="s">
        <v>1098</v>
      </c>
      <c r="AS1696" s="112">
        <v>18451</v>
      </c>
    </row>
    <row r="1697" spans="40:45" x14ac:dyDescent="0.25">
      <c r="AN1697" s="112" t="s">
        <v>1125</v>
      </c>
      <c r="AO1697" s="112" t="s">
        <v>1118</v>
      </c>
      <c r="AP1697" s="112" t="s">
        <v>1007</v>
      </c>
      <c r="AQ1697" s="112" t="s">
        <v>1039</v>
      </c>
      <c r="AR1697" s="112" t="s">
        <v>1098</v>
      </c>
      <c r="AS1697" s="112">
        <v>3313</v>
      </c>
    </row>
    <row r="1698" spans="40:45" x14ac:dyDescent="0.25">
      <c r="AN1698" s="112" t="s">
        <v>1125</v>
      </c>
      <c r="AO1698" s="112" t="s">
        <v>1118</v>
      </c>
      <c r="AP1698" s="112" t="s">
        <v>1007</v>
      </c>
      <c r="AQ1698" s="112" t="s">
        <v>3</v>
      </c>
      <c r="AR1698" s="112" t="s">
        <v>1088</v>
      </c>
      <c r="AS1698" s="112">
        <v>146794</v>
      </c>
    </row>
    <row r="1699" spans="40:45" x14ac:dyDescent="0.25">
      <c r="AN1699" s="112" t="s">
        <v>1125</v>
      </c>
      <c r="AO1699" s="112" t="s">
        <v>1119</v>
      </c>
      <c r="AP1699" s="112" t="s">
        <v>1041</v>
      </c>
      <c r="AQ1699" s="112" t="s">
        <v>1031</v>
      </c>
      <c r="AR1699" s="112" t="s">
        <v>1088</v>
      </c>
      <c r="AS1699" s="112">
        <v>1492</v>
      </c>
    </row>
    <row r="1700" spans="40:45" x14ac:dyDescent="0.25">
      <c r="AN1700" s="112" t="s">
        <v>1125</v>
      </c>
      <c r="AO1700" s="112" t="s">
        <v>1119</v>
      </c>
      <c r="AP1700" s="112" t="s">
        <v>1041</v>
      </c>
      <c r="AQ1700" s="112" t="s">
        <v>1032</v>
      </c>
      <c r="AR1700" s="112" t="s">
        <v>1088</v>
      </c>
      <c r="AS1700" s="112">
        <v>230827</v>
      </c>
    </row>
    <row r="1701" spans="40:45" x14ac:dyDescent="0.25">
      <c r="AN1701" s="112" t="s">
        <v>1125</v>
      </c>
      <c r="AO1701" s="112" t="s">
        <v>1119</v>
      </c>
      <c r="AP1701" s="112" t="s">
        <v>1041</v>
      </c>
      <c r="AQ1701" s="112" t="s">
        <v>1033</v>
      </c>
      <c r="AR1701" s="112" t="s">
        <v>1088</v>
      </c>
      <c r="AS1701" s="112">
        <v>426636</v>
      </c>
    </row>
    <row r="1702" spans="40:45" x14ac:dyDescent="0.25">
      <c r="AN1702" s="112" t="s">
        <v>1125</v>
      </c>
      <c r="AO1702" s="112" t="s">
        <v>1119</v>
      </c>
      <c r="AP1702" s="112" t="s">
        <v>1041</v>
      </c>
      <c r="AQ1702" s="112" t="s">
        <v>1034</v>
      </c>
      <c r="AR1702" s="112" t="s">
        <v>1088</v>
      </c>
      <c r="AS1702" s="112">
        <v>1775848</v>
      </c>
    </row>
    <row r="1703" spans="40:45" x14ac:dyDescent="0.25">
      <c r="AN1703" s="112" t="s">
        <v>1125</v>
      </c>
      <c r="AO1703" s="112" t="s">
        <v>1119</v>
      </c>
      <c r="AP1703" s="112" t="s">
        <v>1041</v>
      </c>
      <c r="AQ1703" s="112" t="s">
        <v>1035</v>
      </c>
      <c r="AR1703" s="112" t="s">
        <v>1088</v>
      </c>
      <c r="AS1703" s="112">
        <v>577770</v>
      </c>
    </row>
    <row r="1704" spans="40:45" x14ac:dyDescent="0.25">
      <c r="AN1704" s="112" t="s">
        <v>1125</v>
      </c>
      <c r="AO1704" s="112" t="s">
        <v>1119</v>
      </c>
      <c r="AP1704" s="112" t="s">
        <v>1041</v>
      </c>
      <c r="AQ1704" s="112" t="s">
        <v>1036</v>
      </c>
      <c r="AR1704" s="112" t="s">
        <v>1088</v>
      </c>
      <c r="AS1704" s="112">
        <v>350789</v>
      </c>
    </row>
    <row r="1705" spans="40:45" x14ac:dyDescent="0.25">
      <c r="AN1705" s="112" t="s">
        <v>1125</v>
      </c>
      <c r="AO1705" s="112" t="s">
        <v>1119</v>
      </c>
      <c r="AP1705" s="112" t="s">
        <v>1041</v>
      </c>
      <c r="AQ1705" s="112" t="s">
        <v>1037</v>
      </c>
      <c r="AR1705" s="112" t="s">
        <v>1088</v>
      </c>
      <c r="AS1705" s="112">
        <v>163411</v>
      </c>
    </row>
    <row r="1706" spans="40:45" x14ac:dyDescent="0.25">
      <c r="AN1706" s="112" t="s">
        <v>1125</v>
      </c>
      <c r="AO1706" s="112" t="s">
        <v>1119</v>
      </c>
      <c r="AP1706" s="112" t="s">
        <v>1041</v>
      </c>
      <c r="AQ1706" s="112" t="s">
        <v>1038</v>
      </c>
      <c r="AR1706" s="112" t="s">
        <v>1088</v>
      </c>
      <c r="AS1706" s="112">
        <v>1604042</v>
      </c>
    </row>
    <row r="1707" spans="40:45" x14ac:dyDescent="0.25">
      <c r="AN1707" s="112" t="s">
        <v>1125</v>
      </c>
      <c r="AO1707" s="112" t="s">
        <v>1119</v>
      </c>
      <c r="AP1707" s="112" t="s">
        <v>1041</v>
      </c>
      <c r="AQ1707" s="112" t="s">
        <v>1039</v>
      </c>
      <c r="AR1707" s="112" t="s">
        <v>1088</v>
      </c>
      <c r="AS1707" s="112">
        <v>42695</v>
      </c>
    </row>
    <row r="1708" spans="40:45" x14ac:dyDescent="0.25">
      <c r="AN1708" s="112" t="s">
        <v>1125</v>
      </c>
      <c r="AO1708" s="112" t="s">
        <v>1119</v>
      </c>
      <c r="AP1708" s="112" t="s">
        <v>1041</v>
      </c>
      <c r="AQ1708" s="112" t="s">
        <v>3</v>
      </c>
      <c r="AR1708" s="112" t="s">
        <v>1088</v>
      </c>
      <c r="AS1708" s="112">
        <v>5173511</v>
      </c>
    </row>
    <row r="1709" spans="40:45" x14ac:dyDescent="0.25">
      <c r="AN1709" s="112" t="s">
        <v>1125</v>
      </c>
      <c r="AO1709" s="112" t="s">
        <v>1119</v>
      </c>
      <c r="AP1709" s="112" t="s">
        <v>1006</v>
      </c>
      <c r="AQ1709" s="112" t="s">
        <v>1031</v>
      </c>
      <c r="AR1709" s="112" t="s">
        <v>1088</v>
      </c>
      <c r="AS1709" s="112">
        <v>15</v>
      </c>
    </row>
    <row r="1710" spans="40:45" x14ac:dyDescent="0.25">
      <c r="AN1710" s="112" t="s">
        <v>1125</v>
      </c>
      <c r="AO1710" s="112" t="s">
        <v>1119</v>
      </c>
      <c r="AP1710" s="112" t="s">
        <v>1006</v>
      </c>
      <c r="AQ1710" s="112" t="s">
        <v>1032</v>
      </c>
      <c r="AR1710" s="112" t="s">
        <v>1088</v>
      </c>
      <c r="AS1710" s="112">
        <v>155918</v>
      </c>
    </row>
    <row r="1711" spans="40:45" x14ac:dyDescent="0.25">
      <c r="AN1711" s="112" t="s">
        <v>1125</v>
      </c>
      <c r="AO1711" s="112" t="s">
        <v>1119</v>
      </c>
      <c r="AP1711" s="112" t="s">
        <v>1006</v>
      </c>
      <c r="AQ1711" s="112" t="s">
        <v>1034</v>
      </c>
      <c r="AR1711" s="112" t="s">
        <v>1088</v>
      </c>
      <c r="AS1711" s="112">
        <v>1574745</v>
      </c>
    </row>
    <row r="1712" spans="40:45" x14ac:dyDescent="0.25">
      <c r="AN1712" s="112" t="s">
        <v>1125</v>
      </c>
      <c r="AO1712" s="112" t="s">
        <v>1119</v>
      </c>
      <c r="AP1712" s="112" t="s">
        <v>1006</v>
      </c>
      <c r="AQ1712" s="112" t="s">
        <v>1035</v>
      </c>
      <c r="AR1712" s="112" t="s">
        <v>1088</v>
      </c>
      <c r="AS1712" s="112">
        <v>196936</v>
      </c>
    </row>
    <row r="1713" spans="40:45" x14ac:dyDescent="0.25">
      <c r="AN1713" s="112" t="s">
        <v>1125</v>
      </c>
      <c r="AO1713" s="112" t="s">
        <v>1119</v>
      </c>
      <c r="AP1713" s="112" t="s">
        <v>1006</v>
      </c>
      <c r="AQ1713" s="112" t="s">
        <v>1036</v>
      </c>
      <c r="AR1713" s="112" t="s">
        <v>1088</v>
      </c>
      <c r="AS1713" s="112">
        <v>299480</v>
      </c>
    </row>
    <row r="1714" spans="40:45" x14ac:dyDescent="0.25">
      <c r="AN1714" s="112" t="s">
        <v>1125</v>
      </c>
      <c r="AO1714" s="112" t="s">
        <v>1119</v>
      </c>
      <c r="AP1714" s="112" t="s">
        <v>1006</v>
      </c>
      <c r="AQ1714" s="112" t="s">
        <v>1037</v>
      </c>
      <c r="AR1714" s="112" t="s">
        <v>1088</v>
      </c>
      <c r="AS1714" s="112">
        <v>140731</v>
      </c>
    </row>
    <row r="1715" spans="40:45" x14ac:dyDescent="0.25">
      <c r="AN1715" s="112" t="s">
        <v>1125</v>
      </c>
      <c r="AO1715" s="112" t="s">
        <v>1119</v>
      </c>
      <c r="AP1715" s="112" t="s">
        <v>1006</v>
      </c>
      <c r="AQ1715" s="112" t="s">
        <v>1038</v>
      </c>
      <c r="AR1715" s="112" t="s">
        <v>1088</v>
      </c>
      <c r="AS1715" s="112">
        <v>1444618</v>
      </c>
    </row>
    <row r="1716" spans="40:45" x14ac:dyDescent="0.25">
      <c r="AN1716" s="112" t="s">
        <v>1125</v>
      </c>
      <c r="AO1716" s="112" t="s">
        <v>1119</v>
      </c>
      <c r="AP1716" s="112" t="s">
        <v>1006</v>
      </c>
      <c r="AQ1716" s="112" t="s">
        <v>1039</v>
      </c>
      <c r="AR1716" s="112" t="s">
        <v>1088</v>
      </c>
      <c r="AS1716" s="112">
        <v>10373</v>
      </c>
    </row>
    <row r="1717" spans="40:45" x14ac:dyDescent="0.25">
      <c r="AN1717" s="112" t="s">
        <v>1125</v>
      </c>
      <c r="AO1717" s="112" t="s">
        <v>1119</v>
      </c>
      <c r="AP1717" s="112" t="s">
        <v>1006</v>
      </c>
      <c r="AQ1717" s="112" t="s">
        <v>3</v>
      </c>
      <c r="AR1717" s="112" t="s">
        <v>1088</v>
      </c>
      <c r="AS1717" s="112">
        <v>3822815</v>
      </c>
    </row>
    <row r="1718" spans="40:45" x14ac:dyDescent="0.25">
      <c r="AN1718" s="112" t="s">
        <v>1125</v>
      </c>
      <c r="AO1718" s="112" t="s">
        <v>1119</v>
      </c>
      <c r="AP1718" s="112" t="s">
        <v>1007</v>
      </c>
      <c r="AQ1718" s="112" t="s">
        <v>1031</v>
      </c>
      <c r="AR1718" s="112" t="s">
        <v>1088</v>
      </c>
      <c r="AS1718" s="112">
        <v>1477</v>
      </c>
    </row>
    <row r="1719" spans="40:45" x14ac:dyDescent="0.25">
      <c r="AN1719" s="112" t="s">
        <v>1125</v>
      </c>
      <c r="AO1719" s="112" t="s">
        <v>1119</v>
      </c>
      <c r="AP1719" s="112" t="s">
        <v>1007</v>
      </c>
      <c r="AQ1719" s="112" t="s">
        <v>1032</v>
      </c>
      <c r="AR1719" s="112" t="s">
        <v>1088</v>
      </c>
      <c r="AS1719" s="112">
        <v>74910</v>
      </c>
    </row>
    <row r="1720" spans="40:45" x14ac:dyDescent="0.25">
      <c r="AN1720" s="112" t="s">
        <v>1125</v>
      </c>
      <c r="AO1720" s="112" t="s">
        <v>1119</v>
      </c>
      <c r="AP1720" s="112" t="s">
        <v>1007</v>
      </c>
      <c r="AQ1720" s="112" t="s">
        <v>1033</v>
      </c>
      <c r="AR1720" s="112" t="s">
        <v>1088</v>
      </c>
      <c r="AS1720" s="112">
        <v>426636</v>
      </c>
    </row>
    <row r="1721" spans="40:45" x14ac:dyDescent="0.25">
      <c r="AN1721" s="112" t="s">
        <v>1125</v>
      </c>
      <c r="AO1721" s="112" t="s">
        <v>1119</v>
      </c>
      <c r="AP1721" s="112" t="s">
        <v>1007</v>
      </c>
      <c r="AQ1721" s="112" t="s">
        <v>1034</v>
      </c>
      <c r="AR1721" s="112" t="s">
        <v>1088</v>
      </c>
      <c r="AS1721" s="112">
        <v>201103</v>
      </c>
    </row>
    <row r="1722" spans="40:45" x14ac:dyDescent="0.25">
      <c r="AN1722" s="112" t="s">
        <v>1125</v>
      </c>
      <c r="AO1722" s="112" t="s">
        <v>1119</v>
      </c>
      <c r="AP1722" s="112" t="s">
        <v>1007</v>
      </c>
      <c r="AQ1722" s="112" t="s">
        <v>1035</v>
      </c>
      <c r="AR1722" s="112" t="s">
        <v>1088</v>
      </c>
      <c r="AS1722" s="112">
        <v>380834</v>
      </c>
    </row>
    <row r="1723" spans="40:45" x14ac:dyDescent="0.25">
      <c r="AN1723" s="112" t="s">
        <v>1125</v>
      </c>
      <c r="AO1723" s="112" t="s">
        <v>1119</v>
      </c>
      <c r="AP1723" s="112" t="s">
        <v>1007</v>
      </c>
      <c r="AQ1723" s="112" t="s">
        <v>1036</v>
      </c>
      <c r="AR1723" s="112" t="s">
        <v>1088</v>
      </c>
      <c r="AS1723" s="112">
        <v>51309</v>
      </c>
    </row>
    <row r="1724" spans="40:45" x14ac:dyDescent="0.25">
      <c r="AN1724" s="112" t="s">
        <v>1125</v>
      </c>
      <c r="AO1724" s="112" t="s">
        <v>1119</v>
      </c>
      <c r="AP1724" s="112" t="s">
        <v>1007</v>
      </c>
      <c r="AQ1724" s="112" t="s">
        <v>1037</v>
      </c>
      <c r="AR1724" s="112" t="s">
        <v>1088</v>
      </c>
      <c r="AS1724" s="112">
        <v>22680</v>
      </c>
    </row>
    <row r="1725" spans="40:45" x14ac:dyDescent="0.25">
      <c r="AN1725" s="112" t="s">
        <v>1125</v>
      </c>
      <c r="AO1725" s="112" t="s">
        <v>1119</v>
      </c>
      <c r="AP1725" s="112" t="s">
        <v>1007</v>
      </c>
      <c r="AQ1725" s="112" t="s">
        <v>1038</v>
      </c>
      <c r="AR1725" s="112" t="s">
        <v>1088</v>
      </c>
      <c r="AS1725" s="112">
        <v>159424</v>
      </c>
    </row>
    <row r="1726" spans="40:45" x14ac:dyDescent="0.25">
      <c r="AN1726" s="112" t="s">
        <v>1125</v>
      </c>
      <c r="AO1726" s="112" t="s">
        <v>1119</v>
      </c>
      <c r="AP1726" s="112" t="s">
        <v>1007</v>
      </c>
      <c r="AQ1726" s="112" t="s">
        <v>1039</v>
      </c>
      <c r="AR1726" s="112" t="s">
        <v>1088</v>
      </c>
      <c r="AS1726" s="112">
        <v>32322</v>
      </c>
    </row>
    <row r="1727" spans="40:45" x14ac:dyDescent="0.25">
      <c r="AN1727" s="112" t="s">
        <v>1125</v>
      </c>
      <c r="AO1727" s="112" t="s">
        <v>1119</v>
      </c>
      <c r="AP1727" s="112" t="s">
        <v>1007</v>
      </c>
      <c r="AQ1727" s="112" t="s">
        <v>3</v>
      </c>
      <c r="AR1727" s="112" t="s">
        <v>1088</v>
      </c>
      <c r="AS1727" s="112">
        <v>1350696</v>
      </c>
    </row>
    <row r="1728" spans="40:45" x14ac:dyDescent="0.25">
      <c r="AN1728" s="112" t="s">
        <v>1126</v>
      </c>
      <c r="AO1728" s="112" t="s">
        <v>1118</v>
      </c>
      <c r="AP1728" s="112" t="s">
        <v>1041</v>
      </c>
      <c r="AQ1728" s="112" t="s">
        <v>1031</v>
      </c>
      <c r="AR1728" s="112" t="s">
        <v>1098</v>
      </c>
      <c r="AS1728" s="112">
        <v>1820</v>
      </c>
    </row>
    <row r="1729" spans="40:45" x14ac:dyDescent="0.25">
      <c r="AN1729" s="112" t="s">
        <v>1126</v>
      </c>
      <c r="AO1729" s="112" t="s">
        <v>1118</v>
      </c>
      <c r="AP1729" s="112" t="s">
        <v>1041</v>
      </c>
      <c r="AQ1729" s="112" t="s">
        <v>1032</v>
      </c>
      <c r="AR1729" s="112" t="s">
        <v>1098</v>
      </c>
      <c r="AS1729" s="112">
        <v>424</v>
      </c>
    </row>
    <row r="1730" spans="40:45" x14ac:dyDescent="0.25">
      <c r="AN1730" s="112" t="s">
        <v>1126</v>
      </c>
      <c r="AO1730" s="112" t="s">
        <v>1118</v>
      </c>
      <c r="AP1730" s="112" t="s">
        <v>1041</v>
      </c>
      <c r="AQ1730" s="112" t="s">
        <v>1033</v>
      </c>
      <c r="AR1730" s="112" t="s">
        <v>1098</v>
      </c>
      <c r="AS1730" s="112">
        <v>411</v>
      </c>
    </row>
    <row r="1731" spans="40:45" x14ac:dyDescent="0.25">
      <c r="AN1731" s="112" t="s">
        <v>1126</v>
      </c>
      <c r="AO1731" s="112" t="s">
        <v>1118</v>
      </c>
      <c r="AP1731" s="112" t="s">
        <v>1041</v>
      </c>
      <c r="AQ1731" s="112" t="s">
        <v>1034</v>
      </c>
      <c r="AR1731" s="112" t="s">
        <v>1098</v>
      </c>
      <c r="AS1731" s="112">
        <v>18461</v>
      </c>
    </row>
    <row r="1732" spans="40:45" x14ac:dyDescent="0.25">
      <c r="AN1732" s="112" t="s">
        <v>1126</v>
      </c>
      <c r="AO1732" s="112" t="s">
        <v>1118</v>
      </c>
      <c r="AP1732" s="112" t="s">
        <v>1041</v>
      </c>
      <c r="AQ1732" s="112" t="s">
        <v>1035</v>
      </c>
      <c r="AR1732" s="112" t="s">
        <v>1098</v>
      </c>
      <c r="AS1732" s="112">
        <v>258</v>
      </c>
    </row>
    <row r="1733" spans="40:45" x14ac:dyDescent="0.25">
      <c r="AN1733" s="112" t="s">
        <v>1126</v>
      </c>
      <c r="AO1733" s="112" t="s">
        <v>1118</v>
      </c>
      <c r="AP1733" s="112" t="s">
        <v>1041</v>
      </c>
      <c r="AQ1733" s="112" t="s">
        <v>1036</v>
      </c>
      <c r="AR1733" s="112" t="s">
        <v>1098</v>
      </c>
      <c r="AS1733" s="112">
        <v>10180</v>
      </c>
    </row>
    <row r="1734" spans="40:45" x14ac:dyDescent="0.25">
      <c r="AN1734" s="112" t="s">
        <v>1126</v>
      </c>
      <c r="AO1734" s="112" t="s">
        <v>1118</v>
      </c>
      <c r="AP1734" s="112" t="s">
        <v>1041</v>
      </c>
      <c r="AQ1734" s="112" t="s">
        <v>1037</v>
      </c>
      <c r="AR1734" s="112" t="s">
        <v>1098</v>
      </c>
      <c r="AS1734" s="112">
        <v>295</v>
      </c>
    </row>
    <row r="1735" spans="40:45" x14ac:dyDescent="0.25">
      <c r="AN1735" s="112" t="s">
        <v>1126</v>
      </c>
      <c r="AO1735" s="112" t="s">
        <v>1118</v>
      </c>
      <c r="AP1735" s="112" t="s">
        <v>1041</v>
      </c>
      <c r="AQ1735" s="112" t="s">
        <v>1038</v>
      </c>
      <c r="AR1735" s="112" t="s">
        <v>1098</v>
      </c>
      <c r="AS1735" s="112">
        <v>7798</v>
      </c>
    </row>
    <row r="1736" spans="40:45" x14ac:dyDescent="0.25">
      <c r="AN1736" s="112" t="s">
        <v>1126</v>
      </c>
      <c r="AO1736" s="112" t="s">
        <v>1118</v>
      </c>
      <c r="AP1736" s="112" t="s">
        <v>1041</v>
      </c>
      <c r="AQ1736" s="112" t="s">
        <v>1039</v>
      </c>
      <c r="AR1736" s="112" t="s">
        <v>1098</v>
      </c>
      <c r="AS1736" s="112">
        <v>8521</v>
      </c>
    </row>
    <row r="1737" spans="40:45" x14ac:dyDescent="0.25">
      <c r="AN1737" s="112" t="s">
        <v>1126</v>
      </c>
      <c r="AO1737" s="112" t="s">
        <v>1118</v>
      </c>
      <c r="AP1737" s="112" t="s">
        <v>1041</v>
      </c>
      <c r="AQ1737" s="112" t="s">
        <v>3</v>
      </c>
      <c r="AR1737" s="112" t="s">
        <v>1098</v>
      </c>
      <c r="AS1737" s="112">
        <v>48168</v>
      </c>
    </row>
    <row r="1738" spans="40:45" x14ac:dyDescent="0.25">
      <c r="AN1738" s="112" t="s">
        <v>1126</v>
      </c>
      <c r="AO1738" s="112" t="s">
        <v>1118</v>
      </c>
      <c r="AP1738" s="112" t="s">
        <v>1006</v>
      </c>
      <c r="AQ1738" s="112" t="s">
        <v>1031</v>
      </c>
      <c r="AR1738" s="112" t="s">
        <v>1098</v>
      </c>
      <c r="AS1738" s="112">
        <v>1655</v>
      </c>
    </row>
    <row r="1739" spans="40:45" x14ac:dyDescent="0.25">
      <c r="AN1739" s="112" t="s">
        <v>1126</v>
      </c>
      <c r="AO1739" s="112" t="s">
        <v>1118</v>
      </c>
      <c r="AP1739" s="112" t="s">
        <v>1006</v>
      </c>
      <c r="AQ1739" s="112" t="s">
        <v>1032</v>
      </c>
      <c r="AR1739" s="112" t="s">
        <v>1098</v>
      </c>
      <c r="AS1739" s="112">
        <v>350</v>
      </c>
    </row>
    <row r="1740" spans="40:45" x14ac:dyDescent="0.25">
      <c r="AN1740" s="112" t="s">
        <v>1126</v>
      </c>
      <c r="AO1740" s="112" t="s">
        <v>1118</v>
      </c>
      <c r="AP1740" s="112" t="s">
        <v>1006</v>
      </c>
      <c r="AQ1740" s="112" t="s">
        <v>1033</v>
      </c>
      <c r="AR1740" s="112" t="s">
        <v>1098</v>
      </c>
      <c r="AS1740" s="112">
        <v>380</v>
      </c>
    </row>
    <row r="1741" spans="40:45" x14ac:dyDescent="0.25">
      <c r="AN1741" s="112" t="s">
        <v>1126</v>
      </c>
      <c r="AO1741" s="112" t="s">
        <v>1118</v>
      </c>
      <c r="AP1741" s="112" t="s">
        <v>1006</v>
      </c>
      <c r="AQ1741" s="112" t="s">
        <v>1034</v>
      </c>
      <c r="AR1741" s="112" t="s">
        <v>1098</v>
      </c>
      <c r="AS1741" s="112">
        <v>16717</v>
      </c>
    </row>
    <row r="1742" spans="40:45" x14ac:dyDescent="0.25">
      <c r="AN1742" s="112" t="s">
        <v>1126</v>
      </c>
      <c r="AO1742" s="112" t="s">
        <v>1118</v>
      </c>
      <c r="AP1742" s="112" t="s">
        <v>1006</v>
      </c>
      <c r="AQ1742" s="112" t="s">
        <v>1035</v>
      </c>
      <c r="AR1742" s="112" t="s">
        <v>1098</v>
      </c>
      <c r="AS1742" s="112">
        <v>183</v>
      </c>
    </row>
    <row r="1743" spans="40:45" x14ac:dyDescent="0.25">
      <c r="AN1743" s="112" t="s">
        <v>1126</v>
      </c>
      <c r="AO1743" s="112" t="s">
        <v>1118</v>
      </c>
      <c r="AP1743" s="112" t="s">
        <v>1006</v>
      </c>
      <c r="AQ1743" s="112" t="s">
        <v>1036</v>
      </c>
      <c r="AR1743" s="112" t="s">
        <v>1098</v>
      </c>
      <c r="AS1743" s="112">
        <v>9285</v>
      </c>
    </row>
    <row r="1744" spans="40:45" x14ac:dyDescent="0.25">
      <c r="AN1744" s="112" t="s">
        <v>1126</v>
      </c>
      <c r="AO1744" s="112" t="s">
        <v>1118</v>
      </c>
      <c r="AP1744" s="112" t="s">
        <v>1006</v>
      </c>
      <c r="AQ1744" s="112" t="s">
        <v>1037</v>
      </c>
      <c r="AR1744" s="112" t="s">
        <v>1098</v>
      </c>
      <c r="AS1744" s="112">
        <v>295</v>
      </c>
    </row>
    <row r="1745" spans="40:45" x14ac:dyDescent="0.25">
      <c r="AN1745" s="112" t="s">
        <v>1126</v>
      </c>
      <c r="AO1745" s="112" t="s">
        <v>1118</v>
      </c>
      <c r="AP1745" s="112" t="s">
        <v>1006</v>
      </c>
      <c r="AQ1745" s="112" t="s">
        <v>1038</v>
      </c>
      <c r="AR1745" s="112" t="s">
        <v>1098</v>
      </c>
      <c r="AS1745" s="112">
        <v>7774</v>
      </c>
    </row>
    <row r="1746" spans="40:45" x14ac:dyDescent="0.25">
      <c r="AN1746" s="112" t="s">
        <v>1126</v>
      </c>
      <c r="AO1746" s="112" t="s">
        <v>1118</v>
      </c>
      <c r="AP1746" s="112" t="s">
        <v>1006</v>
      </c>
      <c r="AQ1746" s="112" t="s">
        <v>1039</v>
      </c>
      <c r="AR1746" s="112" t="s">
        <v>1098</v>
      </c>
      <c r="AS1746" s="112">
        <v>8318</v>
      </c>
    </row>
    <row r="1747" spans="40:45" x14ac:dyDescent="0.25">
      <c r="AN1747" s="112" t="s">
        <v>1126</v>
      </c>
      <c r="AO1747" s="112"/>
      <c r="AP1747" s="112"/>
      <c r="AQ1747" s="112" t="s">
        <v>3</v>
      </c>
      <c r="AR1747" s="112"/>
      <c r="AS1747" s="112">
        <v>44957</v>
      </c>
    </row>
    <row r="1748" spans="40:45" x14ac:dyDescent="0.25">
      <c r="AN1748" s="112" t="s">
        <v>1126</v>
      </c>
      <c r="AO1748" s="112" t="s">
        <v>1118</v>
      </c>
      <c r="AP1748" s="112" t="s">
        <v>1007</v>
      </c>
      <c r="AQ1748" s="112" t="s">
        <v>1031</v>
      </c>
      <c r="AR1748" s="112" t="s">
        <v>1098</v>
      </c>
      <c r="AS1748" s="112">
        <v>165</v>
      </c>
    </row>
    <row r="1749" spans="40:45" x14ac:dyDescent="0.25">
      <c r="AN1749" s="112" t="s">
        <v>1126</v>
      </c>
      <c r="AO1749" s="112" t="s">
        <v>1118</v>
      </c>
      <c r="AP1749" s="112" t="s">
        <v>1007</v>
      </c>
      <c r="AQ1749" s="112" t="s">
        <v>1032</v>
      </c>
      <c r="AR1749" s="112" t="s">
        <v>1098</v>
      </c>
      <c r="AS1749" s="112">
        <v>74</v>
      </c>
    </row>
    <row r="1750" spans="40:45" x14ac:dyDescent="0.25">
      <c r="AN1750" s="112" t="s">
        <v>1126</v>
      </c>
      <c r="AO1750" s="112" t="s">
        <v>1118</v>
      </c>
      <c r="AP1750" s="112" t="s">
        <v>1007</v>
      </c>
      <c r="AQ1750" s="112" t="s">
        <v>1033</v>
      </c>
      <c r="AR1750" s="112" t="s">
        <v>1098</v>
      </c>
      <c r="AS1750" s="112">
        <v>31</v>
      </c>
    </row>
    <row r="1751" spans="40:45" x14ac:dyDescent="0.25">
      <c r="AN1751" s="112" t="s">
        <v>1126</v>
      </c>
      <c r="AO1751" s="112" t="s">
        <v>1118</v>
      </c>
      <c r="AP1751" s="112" t="s">
        <v>1007</v>
      </c>
      <c r="AQ1751" s="112" t="s">
        <v>1034</v>
      </c>
      <c r="AR1751" s="112" t="s">
        <v>1098</v>
      </c>
      <c r="AS1751" s="112">
        <v>1744</v>
      </c>
    </row>
    <row r="1752" spans="40:45" x14ac:dyDescent="0.25">
      <c r="AN1752" s="112" t="s">
        <v>1126</v>
      </c>
      <c r="AO1752" s="112" t="s">
        <v>1118</v>
      </c>
      <c r="AP1752" s="112" t="s">
        <v>1007</v>
      </c>
      <c r="AQ1752" s="112" t="s">
        <v>1035</v>
      </c>
      <c r="AR1752" s="112" t="s">
        <v>1098</v>
      </c>
      <c r="AS1752" s="112">
        <v>75</v>
      </c>
    </row>
    <row r="1753" spans="40:45" x14ac:dyDescent="0.25">
      <c r="AN1753" s="112" t="s">
        <v>1126</v>
      </c>
      <c r="AO1753" s="112" t="s">
        <v>1118</v>
      </c>
      <c r="AP1753" s="112" t="s">
        <v>1007</v>
      </c>
      <c r="AQ1753" s="112" t="s">
        <v>1036</v>
      </c>
      <c r="AR1753" s="112" t="s">
        <v>1098</v>
      </c>
      <c r="AS1753" s="112">
        <v>894</v>
      </c>
    </row>
    <row r="1754" spans="40:45" x14ac:dyDescent="0.25">
      <c r="AN1754" s="112" t="s">
        <v>1126</v>
      </c>
      <c r="AO1754" s="112" t="s">
        <v>1118</v>
      </c>
      <c r="AP1754" s="112" t="s">
        <v>1007</v>
      </c>
      <c r="AQ1754" s="112" t="s">
        <v>1037</v>
      </c>
      <c r="AR1754" s="112" t="s">
        <v>1098</v>
      </c>
      <c r="AS1754" s="112"/>
    </row>
    <row r="1755" spans="40:45" x14ac:dyDescent="0.25">
      <c r="AN1755" s="112" t="s">
        <v>1126</v>
      </c>
      <c r="AO1755" s="112" t="s">
        <v>1118</v>
      </c>
      <c r="AP1755" s="112" t="s">
        <v>1007</v>
      </c>
      <c r="AQ1755" s="112" t="s">
        <v>1038</v>
      </c>
      <c r="AR1755" s="112" t="s">
        <v>1098</v>
      </c>
      <c r="AS1755" s="112">
        <v>24</v>
      </c>
    </row>
    <row r="1756" spans="40:45" x14ac:dyDescent="0.25">
      <c r="AN1756" s="112" t="s">
        <v>1126</v>
      </c>
      <c r="AO1756" s="112" t="s">
        <v>1118</v>
      </c>
      <c r="AP1756" s="112" t="s">
        <v>1007</v>
      </c>
      <c r="AQ1756" s="112" t="s">
        <v>1039</v>
      </c>
      <c r="AR1756" s="112" t="s">
        <v>1098</v>
      </c>
      <c r="AS1756" s="112">
        <v>203</v>
      </c>
    </row>
    <row r="1757" spans="40:45" x14ac:dyDescent="0.25">
      <c r="AN1757" s="112" t="s">
        <v>1126</v>
      </c>
      <c r="AO1757" s="112"/>
      <c r="AP1757" s="112"/>
      <c r="AQ1757" s="112" t="s">
        <v>3</v>
      </c>
      <c r="AR1757" s="112" t="s">
        <v>1088</v>
      </c>
      <c r="AS1757" s="112">
        <v>3211</v>
      </c>
    </row>
    <row r="1758" spans="40:45" x14ac:dyDescent="0.25">
      <c r="AN1758" s="112" t="s">
        <v>1126</v>
      </c>
      <c r="AO1758" s="112" t="s">
        <v>1119</v>
      </c>
      <c r="AP1758" s="112" t="s">
        <v>1041</v>
      </c>
      <c r="AQ1758" s="112" t="s">
        <v>1031</v>
      </c>
      <c r="AR1758" s="112" t="s">
        <v>1088</v>
      </c>
      <c r="AS1758" s="112">
        <v>3145</v>
      </c>
    </row>
    <row r="1759" spans="40:45" x14ac:dyDescent="0.25">
      <c r="AN1759" s="112" t="s">
        <v>1126</v>
      </c>
      <c r="AO1759" s="112" t="s">
        <v>1119</v>
      </c>
      <c r="AP1759" s="112" t="s">
        <v>1041</v>
      </c>
      <c r="AQ1759" s="112" t="s">
        <v>1032</v>
      </c>
      <c r="AR1759" s="112" t="s">
        <v>1088</v>
      </c>
      <c r="AS1759" s="112">
        <v>817</v>
      </c>
    </row>
    <row r="1760" spans="40:45" x14ac:dyDescent="0.25">
      <c r="AN1760" s="112" t="s">
        <v>1126</v>
      </c>
      <c r="AO1760" s="112" t="s">
        <v>1119</v>
      </c>
      <c r="AP1760" s="112" t="s">
        <v>1041</v>
      </c>
      <c r="AQ1760" s="112" t="s">
        <v>1033</v>
      </c>
      <c r="AR1760" s="112" t="s">
        <v>1088</v>
      </c>
      <c r="AS1760" s="112">
        <v>741</v>
      </c>
    </row>
    <row r="1761" spans="40:45" x14ac:dyDescent="0.25">
      <c r="AN1761" s="112" t="s">
        <v>1126</v>
      </c>
      <c r="AO1761" s="112" t="s">
        <v>1119</v>
      </c>
      <c r="AP1761" s="112" t="s">
        <v>1041</v>
      </c>
      <c r="AQ1761" s="112" t="s">
        <v>1034</v>
      </c>
      <c r="AR1761" s="112" t="s">
        <v>1088</v>
      </c>
      <c r="AS1761" s="112">
        <v>29767</v>
      </c>
    </row>
    <row r="1762" spans="40:45" x14ac:dyDescent="0.25">
      <c r="AN1762" s="112" t="s">
        <v>1126</v>
      </c>
      <c r="AO1762" s="112" t="s">
        <v>1119</v>
      </c>
      <c r="AP1762" s="112" t="s">
        <v>1041</v>
      </c>
      <c r="AQ1762" s="112" t="s">
        <v>1035</v>
      </c>
      <c r="AR1762" s="112" t="s">
        <v>1088</v>
      </c>
      <c r="AS1762" s="112">
        <v>509</v>
      </c>
    </row>
    <row r="1763" spans="40:45" x14ac:dyDescent="0.25">
      <c r="AN1763" s="112" t="s">
        <v>1126</v>
      </c>
      <c r="AO1763" s="112" t="s">
        <v>1119</v>
      </c>
      <c r="AP1763" s="112" t="s">
        <v>1041</v>
      </c>
      <c r="AQ1763" s="112" t="s">
        <v>1036</v>
      </c>
      <c r="AR1763" s="112" t="s">
        <v>1088</v>
      </c>
      <c r="AS1763" s="112">
        <v>20487</v>
      </c>
    </row>
    <row r="1764" spans="40:45" x14ac:dyDescent="0.25">
      <c r="AN1764" s="112" t="s">
        <v>1126</v>
      </c>
      <c r="AO1764" s="112" t="s">
        <v>1119</v>
      </c>
      <c r="AP1764" s="112" t="s">
        <v>1041</v>
      </c>
      <c r="AQ1764" s="112" t="s">
        <v>1037</v>
      </c>
      <c r="AR1764" s="112" t="s">
        <v>1088</v>
      </c>
      <c r="AS1764" s="112">
        <v>413</v>
      </c>
    </row>
    <row r="1765" spans="40:45" x14ac:dyDescent="0.25">
      <c r="AN1765" s="112" t="s">
        <v>1126</v>
      </c>
      <c r="AO1765" s="112" t="s">
        <v>1119</v>
      </c>
      <c r="AP1765" s="112" t="s">
        <v>1041</v>
      </c>
      <c r="AQ1765" s="112" t="s">
        <v>1038</v>
      </c>
      <c r="AR1765" s="112" t="s">
        <v>1088</v>
      </c>
      <c r="AS1765" s="112">
        <v>11703</v>
      </c>
    </row>
    <row r="1766" spans="40:45" x14ac:dyDescent="0.25">
      <c r="AN1766" s="112" t="s">
        <v>1126</v>
      </c>
      <c r="AO1766" s="112" t="s">
        <v>1119</v>
      </c>
      <c r="AP1766" s="112" t="s">
        <v>1041</v>
      </c>
      <c r="AQ1766" s="112" t="s">
        <v>1039</v>
      </c>
      <c r="AR1766" s="112" t="s">
        <v>1088</v>
      </c>
      <c r="AS1766" s="112">
        <v>13889</v>
      </c>
    </row>
    <row r="1767" spans="40:45" x14ac:dyDescent="0.25">
      <c r="AN1767" s="112" t="s">
        <v>1126</v>
      </c>
      <c r="AO1767" s="112"/>
      <c r="AP1767" s="112"/>
      <c r="AQ1767" s="112" t="s">
        <v>3</v>
      </c>
      <c r="AR1767" s="112"/>
      <c r="AS1767" s="112">
        <v>81471</v>
      </c>
    </row>
    <row r="1768" spans="40:45" x14ac:dyDescent="0.25">
      <c r="AN1768" s="112" t="s">
        <v>1126</v>
      </c>
      <c r="AO1768" s="112" t="s">
        <v>1119</v>
      </c>
      <c r="AP1768" s="112" t="s">
        <v>1006</v>
      </c>
      <c r="AQ1768" s="112" t="s">
        <v>1031</v>
      </c>
      <c r="AR1768" s="112" t="s">
        <v>1088</v>
      </c>
      <c r="AS1768" s="112">
        <v>2509</v>
      </c>
    </row>
    <row r="1769" spans="40:45" x14ac:dyDescent="0.25">
      <c r="AN1769" s="112" t="s">
        <v>1126</v>
      </c>
      <c r="AO1769" s="112" t="s">
        <v>1119</v>
      </c>
      <c r="AP1769" s="112" t="s">
        <v>1006</v>
      </c>
      <c r="AQ1769" s="112" t="s">
        <v>1032</v>
      </c>
      <c r="AR1769" s="112" t="s">
        <v>1088</v>
      </c>
      <c r="AS1769" s="112">
        <v>525</v>
      </c>
    </row>
    <row r="1770" spans="40:45" x14ac:dyDescent="0.25">
      <c r="AN1770" s="112" t="s">
        <v>1126</v>
      </c>
      <c r="AO1770" s="112" t="s">
        <v>1119</v>
      </c>
      <c r="AP1770" s="112" t="s">
        <v>1006</v>
      </c>
      <c r="AQ1770" s="112" t="s">
        <v>1033</v>
      </c>
      <c r="AR1770" s="112" t="s">
        <v>1088</v>
      </c>
      <c r="AS1770" s="112">
        <v>570</v>
      </c>
    </row>
    <row r="1771" spans="40:45" x14ac:dyDescent="0.25">
      <c r="AN1771" s="112" t="s">
        <v>1126</v>
      </c>
      <c r="AO1771" s="112" t="s">
        <v>1119</v>
      </c>
      <c r="AP1771" s="112" t="s">
        <v>1006</v>
      </c>
      <c r="AQ1771" s="112" t="s">
        <v>1034</v>
      </c>
      <c r="AR1771" s="112" t="s">
        <v>1088</v>
      </c>
      <c r="AS1771" s="112">
        <v>25751</v>
      </c>
    </row>
    <row r="1772" spans="40:45" x14ac:dyDescent="0.25">
      <c r="AN1772" s="112" t="s">
        <v>1126</v>
      </c>
      <c r="AO1772" s="112" t="s">
        <v>1119</v>
      </c>
      <c r="AP1772" s="112" t="s">
        <v>1006</v>
      </c>
      <c r="AQ1772" s="112" t="s">
        <v>1035</v>
      </c>
      <c r="AR1772" s="112" t="s">
        <v>1088</v>
      </c>
      <c r="AS1772" s="112">
        <v>209</v>
      </c>
    </row>
    <row r="1773" spans="40:45" x14ac:dyDescent="0.25">
      <c r="AN1773" s="112" t="s">
        <v>1126</v>
      </c>
      <c r="AO1773" s="112" t="s">
        <v>1119</v>
      </c>
      <c r="AP1773" s="112" t="s">
        <v>1006</v>
      </c>
      <c r="AQ1773" s="112" t="s">
        <v>1036</v>
      </c>
      <c r="AR1773" s="112" t="s">
        <v>1088</v>
      </c>
      <c r="AS1773" s="112">
        <v>15067</v>
      </c>
    </row>
    <row r="1774" spans="40:45" x14ac:dyDescent="0.25">
      <c r="AN1774" s="112" t="s">
        <v>1126</v>
      </c>
      <c r="AO1774" s="112" t="s">
        <v>1119</v>
      </c>
      <c r="AP1774" s="112" t="s">
        <v>1006</v>
      </c>
      <c r="AQ1774" s="112" t="s">
        <v>1037</v>
      </c>
      <c r="AR1774" s="112" t="s">
        <v>1088</v>
      </c>
      <c r="AS1774" s="112">
        <v>413</v>
      </c>
    </row>
    <row r="1775" spans="40:45" x14ac:dyDescent="0.25">
      <c r="AN1775" s="112" t="s">
        <v>1126</v>
      </c>
      <c r="AO1775" s="112" t="s">
        <v>1119</v>
      </c>
      <c r="AP1775" s="112" t="s">
        <v>1006</v>
      </c>
      <c r="AQ1775" s="112" t="s">
        <v>1038</v>
      </c>
      <c r="AR1775" s="112" t="s">
        <v>1088</v>
      </c>
      <c r="AS1775" s="112">
        <v>11606</v>
      </c>
    </row>
    <row r="1776" spans="40:45" x14ac:dyDescent="0.25">
      <c r="AN1776" s="112" t="s">
        <v>1126</v>
      </c>
      <c r="AO1776" s="112" t="s">
        <v>1119</v>
      </c>
      <c r="AP1776" s="112" t="s">
        <v>1006</v>
      </c>
      <c r="AQ1776" s="112" t="s">
        <v>1039</v>
      </c>
      <c r="AR1776" s="112" t="s">
        <v>1088</v>
      </c>
      <c r="AS1776" s="112">
        <v>12992</v>
      </c>
    </row>
    <row r="1777" spans="40:45" x14ac:dyDescent="0.25">
      <c r="AN1777" s="112" t="s">
        <v>1126</v>
      </c>
      <c r="AO1777" s="112"/>
      <c r="AP1777" s="112"/>
      <c r="AQ1777" s="112" t="s">
        <v>3</v>
      </c>
      <c r="AR1777" s="112"/>
      <c r="AS1777" s="112">
        <v>69642</v>
      </c>
    </row>
    <row r="1778" spans="40:45" x14ac:dyDescent="0.25">
      <c r="AN1778" s="112" t="s">
        <v>1126</v>
      </c>
      <c r="AO1778" s="112" t="s">
        <v>1119</v>
      </c>
      <c r="AP1778" s="112" t="s">
        <v>1007</v>
      </c>
      <c r="AQ1778" s="112" t="s">
        <v>1031</v>
      </c>
      <c r="AR1778" s="112" t="s">
        <v>1088</v>
      </c>
      <c r="AS1778" s="112">
        <v>636</v>
      </c>
    </row>
    <row r="1779" spans="40:45" x14ac:dyDescent="0.25">
      <c r="AN1779" s="112" t="s">
        <v>1126</v>
      </c>
      <c r="AO1779" s="112" t="s">
        <v>1119</v>
      </c>
      <c r="AP1779" s="112" t="s">
        <v>1007</v>
      </c>
      <c r="AQ1779" s="112" t="s">
        <v>1032</v>
      </c>
      <c r="AR1779" s="112" t="s">
        <v>1088</v>
      </c>
      <c r="AS1779" s="112">
        <v>292</v>
      </c>
    </row>
    <row r="1780" spans="40:45" x14ac:dyDescent="0.25">
      <c r="AN1780" s="112" t="s">
        <v>1126</v>
      </c>
      <c r="AO1780" s="112" t="s">
        <v>1119</v>
      </c>
      <c r="AP1780" s="112" t="s">
        <v>1007</v>
      </c>
      <c r="AQ1780" s="112" t="s">
        <v>1033</v>
      </c>
      <c r="AR1780" s="112" t="s">
        <v>1088</v>
      </c>
      <c r="AS1780" s="112">
        <v>171</v>
      </c>
    </row>
    <row r="1781" spans="40:45" x14ac:dyDescent="0.25">
      <c r="AN1781" s="112" t="s">
        <v>1126</v>
      </c>
      <c r="AO1781" s="112" t="s">
        <v>1119</v>
      </c>
      <c r="AP1781" s="112" t="s">
        <v>1007</v>
      </c>
      <c r="AQ1781" s="112" t="s">
        <v>1034</v>
      </c>
      <c r="AR1781" s="112" t="s">
        <v>1088</v>
      </c>
      <c r="AS1781" s="112">
        <v>4016</v>
      </c>
    </row>
    <row r="1782" spans="40:45" x14ac:dyDescent="0.25">
      <c r="AN1782" s="112" t="s">
        <v>1126</v>
      </c>
      <c r="AO1782" s="112" t="s">
        <v>1119</v>
      </c>
      <c r="AP1782" s="112" t="s">
        <v>1007</v>
      </c>
      <c r="AQ1782" s="112" t="s">
        <v>1035</v>
      </c>
      <c r="AR1782" s="112" t="s">
        <v>1088</v>
      </c>
      <c r="AS1782" s="112">
        <v>300</v>
      </c>
    </row>
    <row r="1783" spans="40:45" x14ac:dyDescent="0.25">
      <c r="AN1783" s="112" t="s">
        <v>1126</v>
      </c>
      <c r="AO1783" s="112" t="s">
        <v>1119</v>
      </c>
      <c r="AP1783" s="112" t="s">
        <v>1007</v>
      </c>
      <c r="AQ1783" s="112" t="s">
        <v>1036</v>
      </c>
      <c r="AR1783" s="112" t="s">
        <v>1088</v>
      </c>
      <c r="AS1783" s="112">
        <v>5420</v>
      </c>
    </row>
    <row r="1784" spans="40:45" x14ac:dyDescent="0.25">
      <c r="AN1784" s="112" t="s">
        <v>1126</v>
      </c>
      <c r="AO1784" s="112" t="s">
        <v>1119</v>
      </c>
      <c r="AP1784" s="112" t="s">
        <v>1007</v>
      </c>
      <c r="AQ1784" s="112" t="s">
        <v>1037</v>
      </c>
      <c r="AR1784" s="112" t="s">
        <v>1088</v>
      </c>
      <c r="AS1784" s="112"/>
    </row>
    <row r="1785" spans="40:45" x14ac:dyDescent="0.25">
      <c r="AN1785" s="112" t="s">
        <v>1126</v>
      </c>
      <c r="AO1785" s="112" t="s">
        <v>1119</v>
      </c>
      <c r="AP1785" s="112" t="s">
        <v>1007</v>
      </c>
      <c r="AQ1785" s="112" t="s">
        <v>1038</v>
      </c>
      <c r="AR1785" s="112" t="s">
        <v>1088</v>
      </c>
      <c r="AS1785" s="112">
        <v>97</v>
      </c>
    </row>
    <row r="1786" spans="40:45" x14ac:dyDescent="0.25">
      <c r="AN1786" s="112" t="s">
        <v>1126</v>
      </c>
      <c r="AO1786" s="112" t="s">
        <v>1119</v>
      </c>
      <c r="AP1786" s="112" t="s">
        <v>1007</v>
      </c>
      <c r="AQ1786" s="112" t="s">
        <v>1039</v>
      </c>
      <c r="AR1786" s="112" t="s">
        <v>1088</v>
      </c>
      <c r="AS1786" s="112">
        <v>897</v>
      </c>
    </row>
    <row r="1787" spans="40:45" x14ac:dyDescent="0.25">
      <c r="AN1787" s="112" t="s">
        <v>1126</v>
      </c>
      <c r="AO1787" s="112"/>
      <c r="AP1787" s="112"/>
      <c r="AQ1787" s="112" t="s">
        <v>3</v>
      </c>
      <c r="AR1787" s="112" t="s">
        <v>1088</v>
      </c>
      <c r="AS1787" s="112">
        <v>11829</v>
      </c>
    </row>
    <row r="1788" spans="40:45" x14ac:dyDescent="0.25">
      <c r="AN1788" s="112" t="s">
        <v>982</v>
      </c>
      <c r="AO1788" s="112" t="s">
        <v>1118</v>
      </c>
      <c r="AP1788" s="112" t="s">
        <v>1041</v>
      </c>
      <c r="AQ1788" s="112" t="s">
        <v>1031</v>
      </c>
      <c r="AR1788" s="112" t="s">
        <v>1098</v>
      </c>
      <c r="AS1788" s="112">
        <v>152959</v>
      </c>
    </row>
    <row r="1789" spans="40:45" x14ac:dyDescent="0.25">
      <c r="AN1789" s="112" t="s">
        <v>982</v>
      </c>
      <c r="AO1789" s="112" t="s">
        <v>1118</v>
      </c>
      <c r="AP1789" s="112" t="s">
        <v>1041</v>
      </c>
      <c r="AQ1789" s="112" t="s">
        <v>1032</v>
      </c>
      <c r="AR1789" s="112" t="s">
        <v>1098</v>
      </c>
      <c r="AS1789" s="112">
        <v>4315</v>
      </c>
    </row>
    <row r="1790" spans="40:45" x14ac:dyDescent="0.25">
      <c r="AN1790" s="112" t="s">
        <v>982</v>
      </c>
      <c r="AO1790" s="112" t="s">
        <v>1118</v>
      </c>
      <c r="AP1790" s="112" t="s">
        <v>1041</v>
      </c>
      <c r="AQ1790" s="112" t="s">
        <v>1033</v>
      </c>
      <c r="AR1790" s="112" t="s">
        <v>1098</v>
      </c>
      <c r="AS1790" s="112">
        <v>33553</v>
      </c>
    </row>
    <row r="1791" spans="40:45" x14ac:dyDescent="0.25">
      <c r="AN1791" s="112" t="s">
        <v>982</v>
      </c>
      <c r="AO1791" s="112" t="s">
        <v>1118</v>
      </c>
      <c r="AP1791" s="112" t="s">
        <v>1041</v>
      </c>
      <c r="AQ1791" s="112" t="s">
        <v>1034</v>
      </c>
      <c r="AR1791" s="112" t="s">
        <v>1098</v>
      </c>
      <c r="AS1791" s="112">
        <v>97279</v>
      </c>
    </row>
    <row r="1792" spans="40:45" x14ac:dyDescent="0.25">
      <c r="AN1792" s="112" t="s">
        <v>982</v>
      </c>
      <c r="AO1792" s="112" t="s">
        <v>1118</v>
      </c>
      <c r="AP1792" s="112" t="s">
        <v>1041</v>
      </c>
      <c r="AQ1792" s="112" t="s">
        <v>1035</v>
      </c>
      <c r="AR1792" s="112" t="s">
        <v>1098</v>
      </c>
      <c r="AS1792" s="112">
        <v>15325</v>
      </c>
    </row>
    <row r="1793" spans="40:45" x14ac:dyDescent="0.25">
      <c r="AN1793" s="112" t="s">
        <v>982</v>
      </c>
      <c r="AO1793" s="112" t="s">
        <v>1118</v>
      </c>
      <c r="AP1793" s="112" t="s">
        <v>1041</v>
      </c>
      <c r="AQ1793" s="112" t="s">
        <v>1036</v>
      </c>
      <c r="AR1793" s="112" t="s">
        <v>1098</v>
      </c>
      <c r="AS1793" s="112">
        <v>7586</v>
      </c>
    </row>
    <row r="1794" spans="40:45" x14ac:dyDescent="0.25">
      <c r="AN1794" s="112" t="s">
        <v>982</v>
      </c>
      <c r="AO1794" s="112" t="s">
        <v>1118</v>
      </c>
      <c r="AP1794" s="112" t="s">
        <v>1041</v>
      </c>
      <c r="AQ1794" s="112" t="s">
        <v>1037</v>
      </c>
      <c r="AR1794" s="112" t="s">
        <v>1098</v>
      </c>
      <c r="AS1794" s="112">
        <v>1682</v>
      </c>
    </row>
    <row r="1795" spans="40:45" x14ac:dyDescent="0.25">
      <c r="AN1795" s="112" t="s">
        <v>982</v>
      </c>
      <c r="AO1795" s="112" t="s">
        <v>1118</v>
      </c>
      <c r="AP1795" s="112" t="s">
        <v>1041</v>
      </c>
      <c r="AQ1795" s="112" t="s">
        <v>1038</v>
      </c>
      <c r="AR1795" s="112" t="s">
        <v>1098</v>
      </c>
      <c r="AS1795" s="112">
        <v>2396</v>
      </c>
    </row>
    <row r="1796" spans="40:45" x14ac:dyDescent="0.25">
      <c r="AN1796" s="112" t="s">
        <v>982</v>
      </c>
      <c r="AO1796" s="112" t="s">
        <v>1118</v>
      </c>
      <c r="AP1796" s="112" t="s">
        <v>1041</v>
      </c>
      <c r="AQ1796" s="112" t="s">
        <v>1039</v>
      </c>
      <c r="AR1796" s="112" t="s">
        <v>1098</v>
      </c>
      <c r="AS1796" s="112">
        <v>10815</v>
      </c>
    </row>
    <row r="1797" spans="40:45" x14ac:dyDescent="0.25">
      <c r="AN1797" s="112" t="s">
        <v>982</v>
      </c>
      <c r="AO1797" s="112"/>
      <c r="AP1797" s="112"/>
      <c r="AQ1797" s="112" t="s">
        <v>3</v>
      </c>
      <c r="AR1797" s="112"/>
      <c r="AS1797" s="112">
        <v>325910</v>
      </c>
    </row>
    <row r="1798" spans="40:45" x14ac:dyDescent="0.25">
      <c r="AN1798" s="112" t="s">
        <v>982</v>
      </c>
      <c r="AO1798" s="112" t="s">
        <v>1118</v>
      </c>
      <c r="AP1798" s="112" t="s">
        <v>1006</v>
      </c>
      <c r="AQ1798" s="112" t="s">
        <v>1031</v>
      </c>
      <c r="AR1798" s="112" t="s">
        <v>1098</v>
      </c>
      <c r="AS1798" s="112">
        <v>149163</v>
      </c>
    </row>
    <row r="1799" spans="40:45" x14ac:dyDescent="0.25">
      <c r="AN1799" s="112" t="s">
        <v>982</v>
      </c>
      <c r="AO1799" s="112" t="s">
        <v>1118</v>
      </c>
      <c r="AP1799" s="112" t="s">
        <v>1006</v>
      </c>
      <c r="AQ1799" s="112" t="s">
        <v>1032</v>
      </c>
      <c r="AR1799" s="112" t="s">
        <v>1098</v>
      </c>
      <c r="AS1799" s="112">
        <v>2693</v>
      </c>
    </row>
    <row r="1800" spans="40:45" x14ac:dyDescent="0.25">
      <c r="AN1800" s="112" t="s">
        <v>982</v>
      </c>
      <c r="AO1800" s="112" t="s">
        <v>1118</v>
      </c>
      <c r="AP1800" s="112" t="s">
        <v>1006</v>
      </c>
      <c r="AQ1800" s="112" t="s">
        <v>1033</v>
      </c>
      <c r="AR1800" s="112" t="s">
        <v>1098</v>
      </c>
      <c r="AS1800" s="112">
        <v>2199</v>
      </c>
    </row>
    <row r="1801" spans="40:45" x14ac:dyDescent="0.25">
      <c r="AN1801" s="112" t="s">
        <v>982</v>
      </c>
      <c r="AO1801" s="112" t="s">
        <v>1118</v>
      </c>
      <c r="AP1801" s="112" t="s">
        <v>1006</v>
      </c>
      <c r="AQ1801" s="112" t="s">
        <v>1034</v>
      </c>
      <c r="AR1801" s="112" t="s">
        <v>1098</v>
      </c>
      <c r="AS1801" s="112">
        <v>77198</v>
      </c>
    </row>
    <row r="1802" spans="40:45" x14ac:dyDescent="0.25">
      <c r="AN1802" s="112" t="s">
        <v>982</v>
      </c>
      <c r="AO1802" s="112" t="s">
        <v>1118</v>
      </c>
      <c r="AP1802" s="112" t="s">
        <v>1006</v>
      </c>
      <c r="AQ1802" s="112" t="s">
        <v>1035</v>
      </c>
      <c r="AR1802" s="112" t="s">
        <v>1098</v>
      </c>
      <c r="AS1802" s="112">
        <v>340</v>
      </c>
    </row>
    <row r="1803" spans="40:45" x14ac:dyDescent="0.25">
      <c r="AN1803" s="112" t="s">
        <v>982</v>
      </c>
      <c r="AO1803" s="112" t="s">
        <v>1118</v>
      </c>
      <c r="AP1803" s="112" t="s">
        <v>1006</v>
      </c>
      <c r="AQ1803" s="112" t="s">
        <v>1036</v>
      </c>
      <c r="AR1803" s="112" t="s">
        <v>1098</v>
      </c>
      <c r="AS1803" s="112">
        <v>2181</v>
      </c>
    </row>
    <row r="1804" spans="40:45" x14ac:dyDescent="0.25">
      <c r="AN1804" s="112" t="s">
        <v>982</v>
      </c>
      <c r="AO1804" s="112" t="s">
        <v>1118</v>
      </c>
      <c r="AP1804" s="112" t="s">
        <v>1006</v>
      </c>
      <c r="AQ1804" s="112" t="s">
        <v>1037</v>
      </c>
      <c r="AR1804" s="112" t="s">
        <v>1098</v>
      </c>
      <c r="AS1804" s="112">
        <v>622</v>
      </c>
    </row>
    <row r="1805" spans="40:45" x14ac:dyDescent="0.25">
      <c r="AN1805" s="112" t="s">
        <v>982</v>
      </c>
      <c r="AO1805" s="112" t="s">
        <v>1118</v>
      </c>
      <c r="AP1805" s="112" t="s">
        <v>1006</v>
      </c>
      <c r="AQ1805" s="112" t="s">
        <v>1038</v>
      </c>
      <c r="AR1805" s="112" t="s">
        <v>1098</v>
      </c>
      <c r="AS1805" s="112">
        <v>720</v>
      </c>
    </row>
    <row r="1806" spans="40:45" x14ac:dyDescent="0.25">
      <c r="AN1806" s="112" t="s">
        <v>982</v>
      </c>
      <c r="AO1806" s="112" t="s">
        <v>1118</v>
      </c>
      <c r="AP1806" s="112" t="s">
        <v>1006</v>
      </c>
      <c r="AQ1806" s="112" t="s">
        <v>1039</v>
      </c>
      <c r="AR1806" s="112" t="s">
        <v>1098</v>
      </c>
      <c r="AS1806" s="112">
        <v>2858</v>
      </c>
    </row>
    <row r="1807" spans="40:45" x14ac:dyDescent="0.25">
      <c r="AN1807" s="112" t="s">
        <v>982</v>
      </c>
      <c r="AO1807" s="112"/>
      <c r="AP1807" s="112"/>
      <c r="AQ1807" s="112" t="s">
        <v>3</v>
      </c>
      <c r="AR1807" s="112"/>
      <c r="AS1807" s="112">
        <v>237974</v>
      </c>
    </row>
    <row r="1808" spans="40:45" x14ac:dyDescent="0.25">
      <c r="AN1808" s="112" t="s">
        <v>982</v>
      </c>
      <c r="AO1808" s="112" t="s">
        <v>1118</v>
      </c>
      <c r="AP1808" s="112" t="s">
        <v>1007</v>
      </c>
      <c r="AQ1808" s="112" t="s">
        <v>1031</v>
      </c>
      <c r="AR1808" s="112" t="s">
        <v>1098</v>
      </c>
      <c r="AS1808" s="112">
        <v>3796</v>
      </c>
    </row>
    <row r="1809" spans="40:45" x14ac:dyDescent="0.25">
      <c r="AN1809" s="112" t="s">
        <v>982</v>
      </c>
      <c r="AO1809" s="112" t="s">
        <v>1118</v>
      </c>
      <c r="AP1809" s="112" t="s">
        <v>1007</v>
      </c>
      <c r="AQ1809" s="112" t="s">
        <v>1032</v>
      </c>
      <c r="AR1809" s="112" t="s">
        <v>1098</v>
      </c>
      <c r="AS1809" s="112">
        <v>1621</v>
      </c>
    </row>
    <row r="1810" spans="40:45" x14ac:dyDescent="0.25">
      <c r="AN1810" s="112" t="s">
        <v>982</v>
      </c>
      <c r="AO1810" s="112" t="s">
        <v>1118</v>
      </c>
      <c r="AP1810" s="112" t="s">
        <v>1007</v>
      </c>
      <c r="AQ1810" s="112" t="s">
        <v>1033</v>
      </c>
      <c r="AR1810" s="112" t="s">
        <v>1098</v>
      </c>
      <c r="AS1810" s="112">
        <v>31353</v>
      </c>
    </row>
    <row r="1811" spans="40:45" x14ac:dyDescent="0.25">
      <c r="AN1811" s="112" t="s">
        <v>982</v>
      </c>
      <c r="AO1811" s="112" t="s">
        <v>1118</v>
      </c>
      <c r="AP1811" s="112" t="s">
        <v>1007</v>
      </c>
      <c r="AQ1811" s="112" t="s">
        <v>1034</v>
      </c>
      <c r="AR1811" s="112" t="s">
        <v>1098</v>
      </c>
      <c r="AS1811" s="112">
        <v>20081</v>
      </c>
    </row>
    <row r="1812" spans="40:45" x14ac:dyDescent="0.25">
      <c r="AN1812" s="112" t="s">
        <v>982</v>
      </c>
      <c r="AO1812" s="112" t="s">
        <v>1118</v>
      </c>
      <c r="AP1812" s="112" t="s">
        <v>1007</v>
      </c>
      <c r="AQ1812" s="112" t="s">
        <v>1035</v>
      </c>
      <c r="AR1812" s="112" t="s">
        <v>1098</v>
      </c>
      <c r="AS1812" s="112">
        <v>14984</v>
      </c>
    </row>
    <row r="1813" spans="40:45" x14ac:dyDescent="0.25">
      <c r="AN1813" s="112" t="s">
        <v>982</v>
      </c>
      <c r="AO1813" s="112" t="s">
        <v>1118</v>
      </c>
      <c r="AP1813" s="112" t="s">
        <v>1007</v>
      </c>
      <c r="AQ1813" s="112" t="s">
        <v>1036</v>
      </c>
      <c r="AR1813" s="112" t="s">
        <v>1098</v>
      </c>
      <c r="AS1813" s="112">
        <v>5406</v>
      </c>
    </row>
    <row r="1814" spans="40:45" x14ac:dyDescent="0.25">
      <c r="AN1814" s="112" t="s">
        <v>982</v>
      </c>
      <c r="AO1814" s="112" t="s">
        <v>1118</v>
      </c>
      <c r="AP1814" s="112" t="s">
        <v>1007</v>
      </c>
      <c r="AQ1814" s="112" t="s">
        <v>1037</v>
      </c>
      <c r="AR1814" s="112" t="s">
        <v>1098</v>
      </c>
      <c r="AS1814" s="112">
        <v>1061</v>
      </c>
    </row>
    <row r="1815" spans="40:45" x14ac:dyDescent="0.25">
      <c r="AN1815" s="112" t="s">
        <v>982</v>
      </c>
      <c r="AO1815" s="112" t="s">
        <v>1118</v>
      </c>
      <c r="AP1815" s="112" t="s">
        <v>1007</v>
      </c>
      <c r="AQ1815" s="112" t="s">
        <v>1038</v>
      </c>
      <c r="AR1815" s="112" t="s">
        <v>1098</v>
      </c>
      <c r="AS1815" s="112">
        <v>1676</v>
      </c>
    </row>
    <row r="1816" spans="40:45" x14ac:dyDescent="0.25">
      <c r="AN1816" s="112" t="s">
        <v>982</v>
      </c>
      <c r="AO1816" s="112" t="s">
        <v>1118</v>
      </c>
      <c r="AP1816" s="112" t="s">
        <v>1007</v>
      </c>
      <c r="AQ1816" s="112" t="s">
        <v>1039</v>
      </c>
      <c r="AR1816" s="112" t="s">
        <v>1098</v>
      </c>
      <c r="AS1816" s="112">
        <v>7957</v>
      </c>
    </row>
    <row r="1817" spans="40:45" x14ac:dyDescent="0.25">
      <c r="AN1817" s="112" t="s">
        <v>982</v>
      </c>
      <c r="AO1817" s="112"/>
      <c r="AP1817" s="112"/>
      <c r="AQ1817" s="112" t="s">
        <v>3</v>
      </c>
      <c r="AR1817" s="112" t="s">
        <v>1088</v>
      </c>
      <c r="AS1817" s="112">
        <v>87935</v>
      </c>
    </row>
    <row r="1818" spans="40:45" x14ac:dyDescent="0.25">
      <c r="AN1818" s="112" t="s">
        <v>982</v>
      </c>
      <c r="AO1818" s="112" t="s">
        <v>1119</v>
      </c>
      <c r="AP1818" s="112" t="s">
        <v>1041</v>
      </c>
      <c r="AQ1818" s="112" t="s">
        <v>1031</v>
      </c>
      <c r="AR1818" s="112" t="s">
        <v>1088</v>
      </c>
      <c r="AS1818" s="112">
        <v>388990</v>
      </c>
    </row>
    <row r="1819" spans="40:45" x14ac:dyDescent="0.25">
      <c r="AN1819" s="112" t="s">
        <v>982</v>
      </c>
      <c r="AO1819" s="112" t="s">
        <v>1119</v>
      </c>
      <c r="AP1819" s="112" t="s">
        <v>1041</v>
      </c>
      <c r="AQ1819" s="112" t="s">
        <v>1032</v>
      </c>
      <c r="AR1819" s="112" t="s">
        <v>1088</v>
      </c>
      <c r="AS1819" s="112">
        <v>13988</v>
      </c>
    </row>
    <row r="1820" spans="40:45" x14ac:dyDescent="0.25">
      <c r="AN1820" s="112" t="s">
        <v>982</v>
      </c>
      <c r="AO1820" s="112" t="s">
        <v>1119</v>
      </c>
      <c r="AP1820" s="112" t="s">
        <v>1041</v>
      </c>
      <c r="AQ1820" s="112" t="s">
        <v>1033</v>
      </c>
      <c r="AR1820" s="112" t="s">
        <v>1088</v>
      </c>
      <c r="AS1820" s="112">
        <v>159359</v>
      </c>
    </row>
    <row r="1821" spans="40:45" x14ac:dyDescent="0.25">
      <c r="AN1821" s="112" t="s">
        <v>982</v>
      </c>
      <c r="AO1821" s="112" t="s">
        <v>1119</v>
      </c>
      <c r="AP1821" s="112" t="s">
        <v>1041</v>
      </c>
      <c r="AQ1821" s="112" t="s">
        <v>1034</v>
      </c>
      <c r="AR1821" s="112" t="s">
        <v>1088</v>
      </c>
      <c r="AS1821" s="112">
        <v>281026</v>
      </c>
    </row>
    <row r="1822" spans="40:45" x14ac:dyDescent="0.25">
      <c r="AN1822" s="112" t="s">
        <v>982</v>
      </c>
      <c r="AO1822" s="112" t="s">
        <v>1119</v>
      </c>
      <c r="AP1822" s="112" t="s">
        <v>1041</v>
      </c>
      <c r="AQ1822" s="112" t="s">
        <v>1035</v>
      </c>
      <c r="AR1822" s="112" t="s">
        <v>1088</v>
      </c>
      <c r="AS1822" s="112">
        <v>73661</v>
      </c>
    </row>
    <row r="1823" spans="40:45" x14ac:dyDescent="0.25">
      <c r="AN1823" s="112" t="s">
        <v>982</v>
      </c>
      <c r="AO1823" s="112" t="s">
        <v>1119</v>
      </c>
      <c r="AP1823" s="112" t="s">
        <v>1041</v>
      </c>
      <c r="AQ1823" s="112" t="s">
        <v>1036</v>
      </c>
      <c r="AR1823" s="112" t="s">
        <v>1088</v>
      </c>
      <c r="AS1823" s="112">
        <v>29793</v>
      </c>
    </row>
    <row r="1824" spans="40:45" x14ac:dyDescent="0.25">
      <c r="AN1824" s="112" t="s">
        <v>982</v>
      </c>
      <c r="AO1824" s="112" t="s">
        <v>1119</v>
      </c>
      <c r="AP1824" s="112" t="s">
        <v>1041</v>
      </c>
      <c r="AQ1824" s="112" t="s">
        <v>1037</v>
      </c>
      <c r="AR1824" s="112" t="s">
        <v>1088</v>
      </c>
      <c r="AS1824" s="112">
        <v>8169</v>
      </c>
    </row>
    <row r="1825" spans="40:45" x14ac:dyDescent="0.25">
      <c r="AN1825" s="112" t="s">
        <v>982</v>
      </c>
      <c r="AO1825" s="112" t="s">
        <v>1119</v>
      </c>
      <c r="AP1825" s="112" t="s">
        <v>1041</v>
      </c>
      <c r="AQ1825" s="112" t="s">
        <v>1038</v>
      </c>
      <c r="AR1825" s="112" t="s">
        <v>1088</v>
      </c>
      <c r="AS1825" s="112">
        <v>9124</v>
      </c>
    </row>
    <row r="1826" spans="40:45" x14ac:dyDescent="0.25">
      <c r="AN1826" s="112" t="s">
        <v>982</v>
      </c>
      <c r="AO1826" s="112" t="s">
        <v>1119</v>
      </c>
      <c r="AP1826" s="112" t="s">
        <v>1041</v>
      </c>
      <c r="AQ1826" s="112" t="s">
        <v>1039</v>
      </c>
      <c r="AR1826" s="112" t="s">
        <v>1088</v>
      </c>
      <c r="AS1826" s="112">
        <v>47596</v>
      </c>
    </row>
    <row r="1827" spans="40:45" x14ac:dyDescent="0.25">
      <c r="AN1827" s="112" t="s">
        <v>982</v>
      </c>
      <c r="AO1827" s="112"/>
      <c r="AP1827" s="112"/>
      <c r="AQ1827" s="112" t="s">
        <v>3</v>
      </c>
      <c r="AR1827" s="112"/>
      <c r="AS1827" s="112">
        <v>1011705</v>
      </c>
    </row>
    <row r="1828" spans="40:45" x14ac:dyDescent="0.25">
      <c r="AN1828" s="112" t="s">
        <v>982</v>
      </c>
      <c r="AO1828" s="112" t="s">
        <v>1119</v>
      </c>
      <c r="AP1828" s="112" t="s">
        <v>1006</v>
      </c>
      <c r="AQ1828" s="112" t="s">
        <v>1031</v>
      </c>
      <c r="AR1828" s="112" t="s">
        <v>1088</v>
      </c>
      <c r="AS1828" s="112">
        <v>377883</v>
      </c>
    </row>
    <row r="1829" spans="40:45" x14ac:dyDescent="0.25">
      <c r="AN1829" s="112" t="s">
        <v>982</v>
      </c>
      <c r="AO1829" s="112" t="s">
        <v>1119</v>
      </c>
      <c r="AP1829" s="112" t="s">
        <v>1006</v>
      </c>
      <c r="AQ1829" s="112" t="s">
        <v>1032</v>
      </c>
      <c r="AR1829" s="112" t="s">
        <v>1088</v>
      </c>
      <c r="AS1829" s="112">
        <v>4320</v>
      </c>
    </row>
    <row r="1830" spans="40:45" x14ac:dyDescent="0.25">
      <c r="AN1830" s="112" t="s">
        <v>982</v>
      </c>
      <c r="AO1830" s="112" t="s">
        <v>1119</v>
      </c>
      <c r="AP1830" s="112" t="s">
        <v>1006</v>
      </c>
      <c r="AQ1830" s="112" t="s">
        <v>1033</v>
      </c>
      <c r="AR1830" s="112" t="s">
        <v>1088</v>
      </c>
      <c r="AS1830" s="112">
        <v>3319</v>
      </c>
    </row>
    <row r="1831" spans="40:45" x14ac:dyDescent="0.25">
      <c r="AN1831" s="112" t="s">
        <v>982</v>
      </c>
      <c r="AO1831" s="112" t="s">
        <v>1119</v>
      </c>
      <c r="AP1831" s="112" t="s">
        <v>1006</v>
      </c>
      <c r="AQ1831" s="112" t="s">
        <v>1034</v>
      </c>
      <c r="AR1831" s="112" t="s">
        <v>1088</v>
      </c>
      <c r="AS1831" s="112">
        <v>175450</v>
      </c>
    </row>
    <row r="1832" spans="40:45" x14ac:dyDescent="0.25">
      <c r="AN1832" s="112" t="s">
        <v>982</v>
      </c>
      <c r="AO1832" s="112" t="s">
        <v>1119</v>
      </c>
      <c r="AP1832" s="112" t="s">
        <v>1006</v>
      </c>
      <c r="AQ1832" s="112" t="s">
        <v>1035</v>
      </c>
      <c r="AR1832" s="112" t="s">
        <v>1088</v>
      </c>
      <c r="AS1832" s="112">
        <v>1167</v>
      </c>
    </row>
    <row r="1833" spans="40:45" x14ac:dyDescent="0.25">
      <c r="AN1833" s="112" t="s">
        <v>982</v>
      </c>
      <c r="AO1833" s="112" t="s">
        <v>1119</v>
      </c>
      <c r="AP1833" s="112" t="s">
        <v>1006</v>
      </c>
      <c r="AQ1833" s="112" t="s">
        <v>1036</v>
      </c>
      <c r="AR1833" s="112" t="s">
        <v>1088</v>
      </c>
      <c r="AS1833" s="112">
        <v>4816</v>
      </c>
    </row>
    <row r="1834" spans="40:45" x14ac:dyDescent="0.25">
      <c r="AN1834" s="112" t="s">
        <v>982</v>
      </c>
      <c r="AO1834" s="112" t="s">
        <v>1119</v>
      </c>
      <c r="AP1834" s="112" t="s">
        <v>1006</v>
      </c>
      <c r="AQ1834" s="112" t="s">
        <v>1037</v>
      </c>
      <c r="AR1834" s="112" t="s">
        <v>1088</v>
      </c>
      <c r="AS1834" s="112">
        <v>1810</v>
      </c>
    </row>
    <row r="1835" spans="40:45" x14ac:dyDescent="0.25">
      <c r="AN1835" s="112" t="s">
        <v>982</v>
      </c>
      <c r="AO1835" s="112" t="s">
        <v>1119</v>
      </c>
      <c r="AP1835" s="112" t="s">
        <v>1006</v>
      </c>
      <c r="AQ1835" s="112" t="s">
        <v>1038</v>
      </c>
      <c r="AR1835" s="112" t="s">
        <v>1088</v>
      </c>
      <c r="AS1835" s="112">
        <v>1840</v>
      </c>
    </row>
    <row r="1836" spans="40:45" x14ac:dyDescent="0.25">
      <c r="AN1836" s="112" t="s">
        <v>982</v>
      </c>
      <c r="AO1836" s="112" t="s">
        <v>1119</v>
      </c>
      <c r="AP1836" s="112" t="s">
        <v>1006</v>
      </c>
      <c r="AQ1836" s="112" t="s">
        <v>1039</v>
      </c>
      <c r="AR1836" s="112" t="s">
        <v>1088</v>
      </c>
      <c r="AS1836" s="112">
        <v>7089</v>
      </c>
    </row>
    <row r="1837" spans="40:45" x14ac:dyDescent="0.25">
      <c r="AN1837" s="112" t="s">
        <v>982</v>
      </c>
      <c r="AO1837" s="112"/>
      <c r="AP1837" s="112"/>
      <c r="AQ1837" s="112" t="s">
        <v>3</v>
      </c>
      <c r="AR1837" s="112"/>
      <c r="AS1837" s="112">
        <v>577693</v>
      </c>
    </row>
    <row r="1838" spans="40:45" x14ac:dyDescent="0.25">
      <c r="AN1838" s="112" t="s">
        <v>982</v>
      </c>
      <c r="AO1838" s="112" t="s">
        <v>1119</v>
      </c>
      <c r="AP1838" s="112" t="s">
        <v>1007</v>
      </c>
      <c r="AQ1838" s="112" t="s">
        <v>1031</v>
      </c>
      <c r="AR1838" s="112" t="s">
        <v>1088</v>
      </c>
      <c r="AS1838" s="112">
        <v>11107</v>
      </c>
    </row>
    <row r="1839" spans="40:45" x14ac:dyDescent="0.25">
      <c r="AN1839" s="112" t="s">
        <v>982</v>
      </c>
      <c r="AO1839" s="112" t="s">
        <v>1119</v>
      </c>
      <c r="AP1839" s="112" t="s">
        <v>1007</v>
      </c>
      <c r="AQ1839" s="112" t="s">
        <v>1032</v>
      </c>
      <c r="AR1839" s="112" t="s">
        <v>1088</v>
      </c>
      <c r="AS1839" s="112">
        <v>9668</v>
      </c>
    </row>
    <row r="1840" spans="40:45" x14ac:dyDescent="0.25">
      <c r="AN1840" s="112" t="s">
        <v>982</v>
      </c>
      <c r="AO1840" s="112" t="s">
        <v>1119</v>
      </c>
      <c r="AP1840" s="112" t="s">
        <v>1007</v>
      </c>
      <c r="AQ1840" s="112" t="s">
        <v>1033</v>
      </c>
      <c r="AR1840" s="112" t="s">
        <v>1088</v>
      </c>
      <c r="AS1840" s="112">
        <v>156040</v>
      </c>
    </row>
    <row r="1841" spans="40:45" x14ac:dyDescent="0.25">
      <c r="AN1841" s="112" t="s">
        <v>982</v>
      </c>
      <c r="AO1841" s="112" t="s">
        <v>1119</v>
      </c>
      <c r="AP1841" s="112" t="s">
        <v>1007</v>
      </c>
      <c r="AQ1841" s="112" t="s">
        <v>1034</v>
      </c>
      <c r="AR1841" s="112" t="s">
        <v>1088</v>
      </c>
      <c r="AS1841" s="112">
        <v>105576</v>
      </c>
    </row>
    <row r="1842" spans="40:45" x14ac:dyDescent="0.25">
      <c r="AN1842" s="112" t="s">
        <v>982</v>
      </c>
      <c r="AO1842" s="112" t="s">
        <v>1119</v>
      </c>
      <c r="AP1842" s="112" t="s">
        <v>1007</v>
      </c>
      <c r="AQ1842" s="112" t="s">
        <v>1035</v>
      </c>
      <c r="AR1842" s="112" t="s">
        <v>1088</v>
      </c>
      <c r="AS1842" s="112">
        <v>72494</v>
      </c>
    </row>
    <row r="1843" spans="40:45" x14ac:dyDescent="0.25">
      <c r="AN1843" s="112" t="s">
        <v>982</v>
      </c>
      <c r="AO1843" s="112" t="s">
        <v>1119</v>
      </c>
      <c r="AP1843" s="112" t="s">
        <v>1007</v>
      </c>
      <c r="AQ1843" s="112" t="s">
        <v>1036</v>
      </c>
      <c r="AR1843" s="112" t="s">
        <v>1088</v>
      </c>
      <c r="AS1843" s="112">
        <v>24978</v>
      </c>
    </row>
    <row r="1844" spans="40:45" x14ac:dyDescent="0.25">
      <c r="AN1844" s="112" t="s">
        <v>982</v>
      </c>
      <c r="AO1844" s="112" t="s">
        <v>1119</v>
      </c>
      <c r="AP1844" s="112" t="s">
        <v>1007</v>
      </c>
      <c r="AQ1844" s="112" t="s">
        <v>1037</v>
      </c>
      <c r="AR1844" s="112" t="s">
        <v>1088</v>
      </c>
      <c r="AS1844" s="112">
        <v>6359</v>
      </c>
    </row>
    <row r="1845" spans="40:45" x14ac:dyDescent="0.25">
      <c r="AN1845" s="112" t="s">
        <v>982</v>
      </c>
      <c r="AO1845" s="112" t="s">
        <v>1119</v>
      </c>
      <c r="AP1845" s="112" t="s">
        <v>1007</v>
      </c>
      <c r="AQ1845" s="112" t="s">
        <v>1038</v>
      </c>
      <c r="AR1845" s="112" t="s">
        <v>1088</v>
      </c>
      <c r="AS1845" s="112">
        <v>7284</v>
      </c>
    </row>
    <row r="1846" spans="40:45" x14ac:dyDescent="0.25">
      <c r="AN1846" s="112" t="s">
        <v>982</v>
      </c>
      <c r="AO1846" s="112" t="s">
        <v>1119</v>
      </c>
      <c r="AP1846" s="112" t="s">
        <v>1007</v>
      </c>
      <c r="AQ1846" s="112" t="s">
        <v>1039</v>
      </c>
      <c r="AR1846" s="112" t="s">
        <v>1088</v>
      </c>
      <c r="AS1846" s="112">
        <v>40507</v>
      </c>
    </row>
    <row r="1847" spans="40:45" x14ac:dyDescent="0.25">
      <c r="AN1847" s="112" t="s">
        <v>982</v>
      </c>
      <c r="AO1847" s="112"/>
      <c r="AP1847" s="112"/>
      <c r="AQ1847" s="112" t="s">
        <v>3</v>
      </c>
      <c r="AR1847" s="112" t="s">
        <v>1088</v>
      </c>
      <c r="AS1847" s="112">
        <v>434012</v>
      </c>
    </row>
    <row r="1848" spans="40:45" x14ac:dyDescent="0.25">
      <c r="AN1848" s="112" t="s">
        <v>914</v>
      </c>
      <c r="AO1848" s="112" t="s">
        <v>1118</v>
      </c>
      <c r="AP1848" s="112" t="s">
        <v>1041</v>
      </c>
      <c r="AQ1848" s="112" t="s">
        <v>1031</v>
      </c>
      <c r="AR1848" s="112" t="s">
        <v>1098</v>
      </c>
      <c r="AS1848" s="112">
        <v>56805</v>
      </c>
    </row>
    <row r="1849" spans="40:45" x14ac:dyDescent="0.25">
      <c r="AN1849" s="112" t="s">
        <v>914</v>
      </c>
      <c r="AO1849" s="112" t="s">
        <v>1118</v>
      </c>
      <c r="AP1849" s="112" t="s">
        <v>1041</v>
      </c>
      <c r="AQ1849" s="112" t="s">
        <v>1032</v>
      </c>
      <c r="AR1849" s="112" t="s">
        <v>1098</v>
      </c>
      <c r="AS1849" s="112">
        <v>1950</v>
      </c>
    </row>
    <row r="1850" spans="40:45" x14ac:dyDescent="0.25">
      <c r="AN1850" s="112" t="s">
        <v>914</v>
      </c>
      <c r="AO1850" s="112" t="s">
        <v>1118</v>
      </c>
      <c r="AP1850" s="112" t="s">
        <v>1041</v>
      </c>
      <c r="AQ1850" s="112" t="s">
        <v>1033</v>
      </c>
      <c r="AR1850" s="112" t="s">
        <v>1098</v>
      </c>
      <c r="AS1850" s="112">
        <v>1894</v>
      </c>
    </row>
    <row r="1851" spans="40:45" x14ac:dyDescent="0.25">
      <c r="AN1851" s="112" t="s">
        <v>914</v>
      </c>
      <c r="AO1851" s="112" t="s">
        <v>1118</v>
      </c>
      <c r="AP1851" s="112" t="s">
        <v>1041</v>
      </c>
      <c r="AQ1851" s="112" t="s">
        <v>1034</v>
      </c>
      <c r="AR1851" s="112" t="s">
        <v>1098</v>
      </c>
      <c r="AS1851" s="112">
        <v>398</v>
      </c>
    </row>
    <row r="1852" spans="40:45" x14ac:dyDescent="0.25">
      <c r="AN1852" s="112" t="s">
        <v>914</v>
      </c>
      <c r="AO1852" s="112" t="s">
        <v>1118</v>
      </c>
      <c r="AP1852" s="112" t="s">
        <v>1041</v>
      </c>
      <c r="AQ1852" s="112" t="s">
        <v>1035</v>
      </c>
      <c r="AR1852" s="112" t="s">
        <v>1098</v>
      </c>
      <c r="AS1852" s="112">
        <v>14</v>
      </c>
    </row>
    <row r="1853" spans="40:45" x14ac:dyDescent="0.25">
      <c r="AN1853" s="112" t="s">
        <v>914</v>
      </c>
      <c r="AO1853" s="112" t="s">
        <v>1118</v>
      </c>
      <c r="AP1853" s="112" t="s">
        <v>1041</v>
      </c>
      <c r="AQ1853" s="112" t="s">
        <v>1036</v>
      </c>
      <c r="AR1853" s="112" t="s">
        <v>1098</v>
      </c>
      <c r="AS1853" s="112">
        <v>246</v>
      </c>
    </row>
    <row r="1854" spans="40:45" x14ac:dyDescent="0.25">
      <c r="AN1854" s="112" t="s">
        <v>914</v>
      </c>
      <c r="AO1854" s="112" t="s">
        <v>1118</v>
      </c>
      <c r="AP1854" s="112" t="s">
        <v>1041</v>
      </c>
      <c r="AQ1854" s="112" t="s">
        <v>1037</v>
      </c>
      <c r="AR1854" s="112" t="s">
        <v>1098</v>
      </c>
      <c r="AS1854" s="112"/>
    </row>
    <row r="1855" spans="40:45" x14ac:dyDescent="0.25">
      <c r="AN1855" s="112" t="s">
        <v>914</v>
      </c>
      <c r="AO1855" s="112" t="s">
        <v>1118</v>
      </c>
      <c r="AP1855" s="112" t="s">
        <v>1041</v>
      </c>
      <c r="AQ1855" s="112" t="s">
        <v>1038</v>
      </c>
      <c r="AR1855" s="112" t="s">
        <v>1098</v>
      </c>
      <c r="AS1855" s="112">
        <v>500</v>
      </c>
    </row>
    <row r="1856" spans="40:45" x14ac:dyDescent="0.25">
      <c r="AN1856" s="112" t="s">
        <v>914</v>
      </c>
      <c r="AO1856" s="112" t="s">
        <v>1118</v>
      </c>
      <c r="AP1856" s="112" t="s">
        <v>1041</v>
      </c>
      <c r="AQ1856" s="112" t="s">
        <v>1039</v>
      </c>
      <c r="AR1856" s="112" t="s">
        <v>1098</v>
      </c>
      <c r="AS1856" s="112">
        <v>71</v>
      </c>
    </row>
    <row r="1857" spans="40:45" x14ac:dyDescent="0.25">
      <c r="AN1857" s="112" t="s">
        <v>914</v>
      </c>
      <c r="AO1857" s="112"/>
      <c r="AP1857" s="112"/>
      <c r="AQ1857" s="112" t="s">
        <v>3</v>
      </c>
      <c r="AR1857" s="112"/>
      <c r="AS1857" s="112">
        <v>61879</v>
      </c>
    </row>
    <row r="1858" spans="40:45" x14ac:dyDescent="0.25">
      <c r="AN1858" s="112" t="s">
        <v>914</v>
      </c>
      <c r="AO1858" s="112" t="s">
        <v>1118</v>
      </c>
      <c r="AP1858" s="112" t="s">
        <v>1006</v>
      </c>
      <c r="AQ1858" s="112" t="s">
        <v>1031</v>
      </c>
      <c r="AR1858" s="112" t="s">
        <v>1098</v>
      </c>
      <c r="AS1858" s="112">
        <v>55470</v>
      </c>
    </row>
    <row r="1859" spans="40:45" x14ac:dyDescent="0.25">
      <c r="AN1859" s="112" t="s">
        <v>914</v>
      </c>
      <c r="AO1859" s="112" t="s">
        <v>1118</v>
      </c>
      <c r="AP1859" s="112" t="s">
        <v>1006</v>
      </c>
      <c r="AQ1859" s="112" t="s">
        <v>1032</v>
      </c>
      <c r="AR1859" s="112" t="s">
        <v>1098</v>
      </c>
      <c r="AS1859" s="112">
        <v>1358</v>
      </c>
    </row>
    <row r="1860" spans="40:45" x14ac:dyDescent="0.25">
      <c r="AN1860" s="112" t="s">
        <v>914</v>
      </c>
      <c r="AO1860" s="112" t="s">
        <v>1118</v>
      </c>
      <c r="AP1860" s="112" t="s">
        <v>1006</v>
      </c>
      <c r="AQ1860" s="112" t="s">
        <v>1033</v>
      </c>
      <c r="AR1860" s="112" t="s">
        <v>1098</v>
      </c>
      <c r="AS1860" s="112">
        <v>303</v>
      </c>
    </row>
    <row r="1861" spans="40:45" x14ac:dyDescent="0.25">
      <c r="AN1861" s="112" t="s">
        <v>914</v>
      </c>
      <c r="AO1861" s="112" t="s">
        <v>1118</v>
      </c>
      <c r="AP1861" s="112" t="s">
        <v>1006</v>
      </c>
      <c r="AQ1861" s="112" t="s">
        <v>1034</v>
      </c>
      <c r="AR1861" s="112" t="s">
        <v>1098</v>
      </c>
      <c r="AS1861" s="112">
        <v>360</v>
      </c>
    </row>
    <row r="1862" spans="40:45" x14ac:dyDescent="0.25">
      <c r="AN1862" s="112" t="s">
        <v>914</v>
      </c>
      <c r="AO1862" s="112" t="s">
        <v>1118</v>
      </c>
      <c r="AP1862" s="112" t="s">
        <v>1006</v>
      </c>
      <c r="AQ1862" s="112" t="s">
        <v>1035</v>
      </c>
      <c r="AR1862" s="112" t="s">
        <v>1098</v>
      </c>
      <c r="AS1862" s="112">
        <v>6</v>
      </c>
    </row>
    <row r="1863" spans="40:45" x14ac:dyDescent="0.25">
      <c r="AN1863" s="112" t="s">
        <v>914</v>
      </c>
      <c r="AO1863" s="112" t="s">
        <v>1118</v>
      </c>
      <c r="AP1863" s="112" t="s">
        <v>1006</v>
      </c>
      <c r="AQ1863" s="112" t="s">
        <v>1036</v>
      </c>
      <c r="AR1863" s="112" t="s">
        <v>1098</v>
      </c>
      <c r="AS1863" s="112">
        <v>1</v>
      </c>
    </row>
    <row r="1864" spans="40:45" x14ac:dyDescent="0.25">
      <c r="AN1864" s="112" t="s">
        <v>914</v>
      </c>
      <c r="AO1864" s="112" t="s">
        <v>1118</v>
      </c>
      <c r="AP1864" s="112" t="s">
        <v>1006</v>
      </c>
      <c r="AQ1864" s="112" t="s">
        <v>1037</v>
      </c>
      <c r="AR1864" s="112" t="s">
        <v>1098</v>
      </c>
      <c r="AS1864" s="112"/>
    </row>
    <row r="1865" spans="40:45" x14ac:dyDescent="0.25">
      <c r="AN1865" s="112" t="s">
        <v>914</v>
      </c>
      <c r="AO1865" s="112" t="s">
        <v>1118</v>
      </c>
      <c r="AP1865" s="112" t="s">
        <v>1006</v>
      </c>
      <c r="AQ1865" s="112" t="s">
        <v>1038</v>
      </c>
      <c r="AR1865" s="112" t="s">
        <v>1098</v>
      </c>
      <c r="AS1865" s="112">
        <v>500</v>
      </c>
    </row>
    <row r="1866" spans="40:45" x14ac:dyDescent="0.25">
      <c r="AN1866" s="112" t="s">
        <v>914</v>
      </c>
      <c r="AO1866" s="112" t="s">
        <v>1118</v>
      </c>
      <c r="AP1866" s="112" t="s">
        <v>1006</v>
      </c>
      <c r="AQ1866" s="112" t="s">
        <v>1039</v>
      </c>
      <c r="AR1866" s="112" t="s">
        <v>1098</v>
      </c>
      <c r="AS1866" s="112">
        <v>30</v>
      </c>
    </row>
    <row r="1867" spans="40:45" x14ac:dyDescent="0.25">
      <c r="AN1867" s="112" t="s">
        <v>914</v>
      </c>
      <c r="AO1867" s="112"/>
      <c r="AP1867" s="112"/>
      <c r="AQ1867" s="112" t="s">
        <v>3</v>
      </c>
      <c r="AR1867" s="112"/>
      <c r="AS1867" s="112">
        <v>58027</v>
      </c>
    </row>
    <row r="1868" spans="40:45" x14ac:dyDescent="0.25">
      <c r="AN1868" s="112" t="s">
        <v>914</v>
      </c>
      <c r="AO1868" s="112" t="s">
        <v>1118</v>
      </c>
      <c r="AP1868" s="112" t="s">
        <v>1007</v>
      </c>
      <c r="AQ1868" s="112" t="s">
        <v>1031</v>
      </c>
      <c r="AR1868" s="112" t="s">
        <v>1098</v>
      </c>
      <c r="AS1868" s="112">
        <v>1335</v>
      </c>
    </row>
    <row r="1869" spans="40:45" x14ac:dyDescent="0.25">
      <c r="AN1869" s="112" t="s">
        <v>914</v>
      </c>
      <c r="AO1869" s="112" t="s">
        <v>1118</v>
      </c>
      <c r="AP1869" s="112" t="s">
        <v>1007</v>
      </c>
      <c r="AQ1869" s="112" t="s">
        <v>1032</v>
      </c>
      <c r="AR1869" s="112" t="s">
        <v>1098</v>
      </c>
      <c r="AS1869" s="112">
        <v>592</v>
      </c>
    </row>
    <row r="1870" spans="40:45" x14ac:dyDescent="0.25">
      <c r="AN1870" s="112" t="s">
        <v>914</v>
      </c>
      <c r="AO1870" s="112" t="s">
        <v>1118</v>
      </c>
      <c r="AP1870" s="112" t="s">
        <v>1007</v>
      </c>
      <c r="AQ1870" s="112" t="s">
        <v>1033</v>
      </c>
      <c r="AR1870" s="112" t="s">
        <v>1098</v>
      </c>
      <c r="AS1870" s="112">
        <v>1591</v>
      </c>
    </row>
    <row r="1871" spans="40:45" x14ac:dyDescent="0.25">
      <c r="AN1871" s="112" t="s">
        <v>914</v>
      </c>
      <c r="AO1871" s="112" t="s">
        <v>1118</v>
      </c>
      <c r="AP1871" s="112" t="s">
        <v>1007</v>
      </c>
      <c r="AQ1871" s="112" t="s">
        <v>1034</v>
      </c>
      <c r="AR1871" s="112" t="s">
        <v>1098</v>
      </c>
      <c r="AS1871" s="112">
        <v>38</v>
      </c>
    </row>
    <row r="1872" spans="40:45" x14ac:dyDescent="0.25">
      <c r="AN1872" s="112" t="s">
        <v>914</v>
      </c>
      <c r="AO1872" s="112" t="s">
        <v>1118</v>
      </c>
      <c r="AP1872" s="112" t="s">
        <v>1007</v>
      </c>
      <c r="AQ1872" s="112" t="s">
        <v>1035</v>
      </c>
      <c r="AR1872" s="112" t="s">
        <v>1098</v>
      </c>
      <c r="AS1872" s="112">
        <v>8</v>
      </c>
    </row>
    <row r="1873" spans="40:45" x14ac:dyDescent="0.25">
      <c r="AN1873" s="112" t="s">
        <v>914</v>
      </c>
      <c r="AO1873" s="112" t="s">
        <v>1118</v>
      </c>
      <c r="AP1873" s="112" t="s">
        <v>1007</v>
      </c>
      <c r="AQ1873" s="112" t="s">
        <v>1036</v>
      </c>
      <c r="AR1873" s="112" t="s">
        <v>1098</v>
      </c>
      <c r="AS1873" s="112">
        <v>245</v>
      </c>
    </row>
    <row r="1874" spans="40:45" x14ac:dyDescent="0.25">
      <c r="AN1874" s="112" t="s">
        <v>914</v>
      </c>
      <c r="AO1874" s="112" t="s">
        <v>1118</v>
      </c>
      <c r="AP1874" s="112" t="s">
        <v>1007</v>
      </c>
      <c r="AQ1874" s="112" t="s">
        <v>1039</v>
      </c>
      <c r="AR1874" s="112" t="s">
        <v>1098</v>
      </c>
      <c r="AS1874" s="112">
        <v>41</v>
      </c>
    </row>
    <row r="1875" spans="40:45" x14ac:dyDescent="0.25">
      <c r="AN1875" s="112" t="s">
        <v>914</v>
      </c>
      <c r="AO1875" s="112"/>
      <c r="AP1875" s="112"/>
      <c r="AQ1875" s="112" t="s">
        <v>3</v>
      </c>
      <c r="AR1875" s="112" t="s">
        <v>1088</v>
      </c>
      <c r="AS1875" s="112">
        <v>3852</v>
      </c>
    </row>
    <row r="1876" spans="40:45" x14ac:dyDescent="0.25">
      <c r="AN1876" s="112" t="s">
        <v>914</v>
      </c>
      <c r="AO1876" s="112" t="s">
        <v>1119</v>
      </c>
      <c r="AP1876" s="112" t="s">
        <v>1041</v>
      </c>
      <c r="AQ1876" s="112" t="s">
        <v>1031</v>
      </c>
      <c r="AR1876" s="112" t="s">
        <v>1088</v>
      </c>
      <c r="AS1876" s="112">
        <v>133809</v>
      </c>
    </row>
    <row r="1877" spans="40:45" x14ac:dyDescent="0.25">
      <c r="AN1877" s="112" t="s">
        <v>914</v>
      </c>
      <c r="AO1877" s="112" t="s">
        <v>1119</v>
      </c>
      <c r="AP1877" s="112" t="s">
        <v>1041</v>
      </c>
      <c r="AQ1877" s="112" t="s">
        <v>1032</v>
      </c>
      <c r="AR1877" s="112" t="s">
        <v>1088</v>
      </c>
      <c r="AS1877" s="112">
        <v>3890</v>
      </c>
    </row>
    <row r="1878" spans="40:45" x14ac:dyDescent="0.25">
      <c r="AN1878" s="112" t="s">
        <v>914</v>
      </c>
      <c r="AO1878" s="112" t="s">
        <v>1119</v>
      </c>
      <c r="AP1878" s="112" t="s">
        <v>1041</v>
      </c>
      <c r="AQ1878" s="112" t="s">
        <v>1033</v>
      </c>
      <c r="AR1878" s="112" t="s">
        <v>1088</v>
      </c>
      <c r="AS1878" s="112">
        <v>5117</v>
      </c>
    </row>
    <row r="1879" spans="40:45" x14ac:dyDescent="0.25">
      <c r="AN1879" s="112" t="s">
        <v>914</v>
      </c>
      <c r="AO1879" s="112" t="s">
        <v>1119</v>
      </c>
      <c r="AP1879" s="112" t="s">
        <v>1041</v>
      </c>
      <c r="AQ1879" s="112" t="s">
        <v>1034</v>
      </c>
      <c r="AR1879" s="112" t="s">
        <v>1088</v>
      </c>
      <c r="AS1879" s="112">
        <v>858</v>
      </c>
    </row>
    <row r="1880" spans="40:45" x14ac:dyDescent="0.25">
      <c r="AN1880" s="112" t="s">
        <v>914</v>
      </c>
      <c r="AO1880" s="112" t="s">
        <v>1119</v>
      </c>
      <c r="AP1880" s="112" t="s">
        <v>1041</v>
      </c>
      <c r="AQ1880" s="112" t="s">
        <v>1035</v>
      </c>
      <c r="AR1880" s="112" t="s">
        <v>1088</v>
      </c>
      <c r="AS1880" s="112">
        <v>32</v>
      </c>
    </row>
    <row r="1881" spans="40:45" x14ac:dyDescent="0.25">
      <c r="AN1881" s="112" t="s">
        <v>914</v>
      </c>
      <c r="AO1881" s="112" t="s">
        <v>1119</v>
      </c>
      <c r="AP1881" s="112" t="s">
        <v>1041</v>
      </c>
      <c r="AQ1881" s="112" t="s">
        <v>1036</v>
      </c>
      <c r="AR1881" s="112" t="s">
        <v>1088</v>
      </c>
      <c r="AS1881" s="112">
        <v>964</v>
      </c>
    </row>
    <row r="1882" spans="40:45" x14ac:dyDescent="0.25">
      <c r="AN1882" s="112" t="s">
        <v>914</v>
      </c>
      <c r="AO1882" s="112" t="s">
        <v>1119</v>
      </c>
      <c r="AP1882" s="112" t="s">
        <v>1041</v>
      </c>
      <c r="AQ1882" s="112" t="s">
        <v>1037</v>
      </c>
      <c r="AR1882" s="112" t="s">
        <v>1088</v>
      </c>
      <c r="AS1882" s="112"/>
    </row>
    <row r="1883" spans="40:45" x14ac:dyDescent="0.25">
      <c r="AN1883" s="112" t="s">
        <v>914</v>
      </c>
      <c r="AO1883" s="112" t="s">
        <v>1119</v>
      </c>
      <c r="AP1883" s="112" t="s">
        <v>1041</v>
      </c>
      <c r="AQ1883" s="112" t="s">
        <v>1038</v>
      </c>
      <c r="AR1883" s="112" t="s">
        <v>1088</v>
      </c>
      <c r="AS1883" s="112">
        <v>850</v>
      </c>
    </row>
    <row r="1884" spans="40:45" x14ac:dyDescent="0.25">
      <c r="AN1884" s="112" t="s">
        <v>914</v>
      </c>
      <c r="AO1884" s="112" t="s">
        <v>1119</v>
      </c>
      <c r="AP1884" s="112" t="s">
        <v>1041</v>
      </c>
      <c r="AQ1884" s="112" t="s">
        <v>1039</v>
      </c>
      <c r="AR1884" s="112" t="s">
        <v>1088</v>
      </c>
      <c r="AS1884" s="112">
        <v>180</v>
      </c>
    </row>
    <row r="1885" spans="40:45" x14ac:dyDescent="0.25">
      <c r="AN1885" s="112" t="s">
        <v>914</v>
      </c>
      <c r="AO1885" s="112"/>
      <c r="AP1885" s="112"/>
      <c r="AQ1885" s="112" t="s">
        <v>3</v>
      </c>
      <c r="AR1885" s="112"/>
      <c r="AS1885" s="112">
        <v>145700</v>
      </c>
    </row>
    <row r="1886" spans="40:45" x14ac:dyDescent="0.25">
      <c r="AN1886" s="112" t="s">
        <v>914</v>
      </c>
      <c r="AO1886" s="112" t="s">
        <v>1119</v>
      </c>
      <c r="AP1886" s="112" t="s">
        <v>1006</v>
      </c>
      <c r="AQ1886" s="112" t="s">
        <v>1031</v>
      </c>
      <c r="AR1886" s="112" t="s">
        <v>1088</v>
      </c>
      <c r="AS1886" s="112">
        <v>130571</v>
      </c>
    </row>
    <row r="1887" spans="40:45" x14ac:dyDescent="0.25">
      <c r="AN1887" s="112" t="s">
        <v>914</v>
      </c>
      <c r="AO1887" s="112" t="s">
        <v>1119</v>
      </c>
      <c r="AP1887" s="112" t="s">
        <v>1006</v>
      </c>
      <c r="AQ1887" s="112" t="s">
        <v>1032</v>
      </c>
      <c r="AR1887" s="112" t="s">
        <v>1088</v>
      </c>
      <c r="AS1887" s="112">
        <v>2381</v>
      </c>
    </row>
    <row r="1888" spans="40:45" x14ac:dyDescent="0.25">
      <c r="AN1888" s="112" t="s">
        <v>914</v>
      </c>
      <c r="AO1888" s="112" t="s">
        <v>1119</v>
      </c>
      <c r="AP1888" s="112" t="s">
        <v>1006</v>
      </c>
      <c r="AQ1888" s="112" t="s">
        <v>1033</v>
      </c>
      <c r="AR1888" s="112" t="s">
        <v>1088</v>
      </c>
      <c r="AS1888" s="112">
        <v>651</v>
      </c>
    </row>
    <row r="1889" spans="40:45" x14ac:dyDescent="0.25">
      <c r="AN1889" s="112" t="s">
        <v>914</v>
      </c>
      <c r="AO1889" s="112" t="s">
        <v>1119</v>
      </c>
      <c r="AP1889" s="112" t="s">
        <v>1006</v>
      </c>
      <c r="AQ1889" s="112" t="s">
        <v>1034</v>
      </c>
      <c r="AR1889" s="112" t="s">
        <v>1088</v>
      </c>
      <c r="AS1889" s="112">
        <v>630</v>
      </c>
    </row>
    <row r="1890" spans="40:45" x14ac:dyDescent="0.25">
      <c r="AN1890" s="112" t="s">
        <v>914</v>
      </c>
      <c r="AO1890" s="112" t="s">
        <v>1119</v>
      </c>
      <c r="AP1890" s="112" t="s">
        <v>1006</v>
      </c>
      <c r="AQ1890" s="112" t="s">
        <v>1036</v>
      </c>
      <c r="AR1890" s="112" t="s">
        <v>1088</v>
      </c>
      <c r="AS1890" s="112">
        <v>1</v>
      </c>
    </row>
    <row r="1891" spans="40:45" x14ac:dyDescent="0.25">
      <c r="AN1891" s="112" t="s">
        <v>914</v>
      </c>
      <c r="AO1891" s="112" t="s">
        <v>1119</v>
      </c>
      <c r="AP1891" s="112" t="s">
        <v>1006</v>
      </c>
      <c r="AQ1891" s="112" t="s">
        <v>1037</v>
      </c>
      <c r="AR1891" s="112" t="s">
        <v>1088</v>
      </c>
      <c r="AS1891" s="112"/>
    </row>
    <row r="1892" spans="40:45" x14ac:dyDescent="0.25">
      <c r="AN1892" s="112" t="s">
        <v>914</v>
      </c>
      <c r="AO1892" s="112" t="s">
        <v>1119</v>
      </c>
      <c r="AP1892" s="112" t="s">
        <v>1006</v>
      </c>
      <c r="AQ1892" s="112" t="s">
        <v>1038</v>
      </c>
      <c r="AR1892" s="112" t="s">
        <v>1088</v>
      </c>
      <c r="AS1892" s="112">
        <v>850</v>
      </c>
    </row>
    <row r="1893" spans="40:45" x14ac:dyDescent="0.25">
      <c r="AN1893" s="112" t="s">
        <v>914</v>
      </c>
      <c r="AO1893" s="112" t="s">
        <v>1119</v>
      </c>
      <c r="AP1893" s="112" t="s">
        <v>1006</v>
      </c>
      <c r="AQ1893" s="112" t="s">
        <v>1039</v>
      </c>
      <c r="AR1893" s="112" t="s">
        <v>1088</v>
      </c>
      <c r="AS1893" s="112">
        <v>60</v>
      </c>
    </row>
    <row r="1894" spans="40:45" x14ac:dyDescent="0.25">
      <c r="AN1894" s="112" t="s">
        <v>914</v>
      </c>
      <c r="AO1894" s="112"/>
      <c r="AP1894" s="112"/>
      <c r="AQ1894" s="112" t="s">
        <v>3</v>
      </c>
      <c r="AR1894" s="112"/>
      <c r="AS1894" s="112">
        <v>135144</v>
      </c>
    </row>
    <row r="1895" spans="40:45" x14ac:dyDescent="0.25">
      <c r="AN1895" s="112" t="s">
        <v>914</v>
      </c>
      <c r="AO1895" s="112" t="s">
        <v>1119</v>
      </c>
      <c r="AP1895" s="112" t="s">
        <v>1007</v>
      </c>
      <c r="AQ1895" s="112" t="s">
        <v>1031</v>
      </c>
      <c r="AR1895" s="112" t="s">
        <v>1088</v>
      </c>
      <c r="AS1895" s="112">
        <v>3238</v>
      </c>
    </row>
    <row r="1896" spans="40:45" x14ac:dyDescent="0.25">
      <c r="AN1896" s="112" t="s">
        <v>914</v>
      </c>
      <c r="AO1896" s="112" t="s">
        <v>1119</v>
      </c>
      <c r="AP1896" s="112" t="s">
        <v>1007</v>
      </c>
      <c r="AQ1896" s="112" t="s">
        <v>1032</v>
      </c>
      <c r="AR1896" s="112" t="s">
        <v>1088</v>
      </c>
      <c r="AS1896" s="112">
        <v>1508</v>
      </c>
    </row>
    <row r="1897" spans="40:45" x14ac:dyDescent="0.25">
      <c r="AN1897" s="112" t="s">
        <v>914</v>
      </c>
      <c r="AO1897" s="112" t="s">
        <v>1119</v>
      </c>
      <c r="AP1897" s="112" t="s">
        <v>1007</v>
      </c>
      <c r="AQ1897" s="112" t="s">
        <v>1033</v>
      </c>
      <c r="AR1897" s="112" t="s">
        <v>1088</v>
      </c>
      <c r="AS1897" s="112">
        <v>4466</v>
      </c>
    </row>
    <row r="1898" spans="40:45" x14ac:dyDescent="0.25">
      <c r="AN1898" s="112" t="s">
        <v>914</v>
      </c>
      <c r="AO1898" s="112" t="s">
        <v>1119</v>
      </c>
      <c r="AP1898" s="112" t="s">
        <v>1007</v>
      </c>
      <c r="AQ1898" s="112" t="s">
        <v>1034</v>
      </c>
      <c r="AR1898" s="112" t="s">
        <v>1088</v>
      </c>
      <c r="AS1898" s="112">
        <v>228</v>
      </c>
    </row>
    <row r="1899" spans="40:45" x14ac:dyDescent="0.25">
      <c r="AN1899" s="112" t="s">
        <v>914</v>
      </c>
      <c r="AO1899" s="112" t="s">
        <v>1119</v>
      </c>
      <c r="AP1899" s="112" t="s">
        <v>1007</v>
      </c>
      <c r="AQ1899" s="112" t="s">
        <v>1035</v>
      </c>
      <c r="AR1899" s="112" t="s">
        <v>1088</v>
      </c>
      <c r="AS1899" s="112">
        <v>32</v>
      </c>
    </row>
    <row r="1900" spans="40:45" x14ac:dyDescent="0.25">
      <c r="AN1900" s="112" t="s">
        <v>914</v>
      </c>
      <c r="AO1900" s="112" t="s">
        <v>1119</v>
      </c>
      <c r="AP1900" s="112" t="s">
        <v>1007</v>
      </c>
      <c r="AQ1900" s="112" t="s">
        <v>1036</v>
      </c>
      <c r="AR1900" s="112" t="s">
        <v>1088</v>
      </c>
      <c r="AS1900" s="112">
        <v>963</v>
      </c>
    </row>
    <row r="1901" spans="40:45" x14ac:dyDescent="0.25">
      <c r="AN1901" s="112" t="s">
        <v>914</v>
      </c>
      <c r="AO1901" s="112" t="s">
        <v>1119</v>
      </c>
      <c r="AP1901" s="112" t="s">
        <v>1007</v>
      </c>
      <c r="AQ1901" s="112" t="s">
        <v>1039</v>
      </c>
      <c r="AR1901" s="112" t="s">
        <v>1088</v>
      </c>
      <c r="AS1901" s="112">
        <v>120</v>
      </c>
    </row>
    <row r="1902" spans="40:45" x14ac:dyDescent="0.25">
      <c r="AN1902" s="112" t="s">
        <v>914</v>
      </c>
      <c r="AO1902" s="112"/>
      <c r="AP1902" s="112"/>
      <c r="AQ1902" s="112" t="s">
        <v>3</v>
      </c>
      <c r="AR1902" s="112" t="s">
        <v>1088</v>
      </c>
      <c r="AS1902" s="112">
        <v>10555</v>
      </c>
    </row>
    <row r="1903" spans="40:45" x14ac:dyDescent="0.25">
      <c r="AN1903" s="112" t="s">
        <v>950</v>
      </c>
      <c r="AO1903" s="112" t="s">
        <v>1118</v>
      </c>
      <c r="AP1903" s="112" t="s">
        <v>1041</v>
      </c>
      <c r="AQ1903" s="112" t="s">
        <v>1031</v>
      </c>
      <c r="AR1903" s="112" t="s">
        <v>1098</v>
      </c>
      <c r="AS1903" s="112">
        <v>24869</v>
      </c>
    </row>
    <row r="1904" spans="40:45" x14ac:dyDescent="0.25">
      <c r="AN1904" s="112" t="s">
        <v>950</v>
      </c>
      <c r="AO1904" s="112" t="s">
        <v>1118</v>
      </c>
      <c r="AP1904" s="112" t="s">
        <v>1041</v>
      </c>
      <c r="AQ1904" s="112" t="s">
        <v>1032</v>
      </c>
      <c r="AR1904" s="112" t="s">
        <v>1098</v>
      </c>
      <c r="AS1904" s="112">
        <v>2398</v>
      </c>
    </row>
    <row r="1905" spans="40:45" x14ac:dyDescent="0.25">
      <c r="AN1905" s="112" t="s">
        <v>950</v>
      </c>
      <c r="AO1905" s="112" t="s">
        <v>1118</v>
      </c>
      <c r="AP1905" s="112" t="s">
        <v>1041</v>
      </c>
      <c r="AQ1905" s="112" t="s">
        <v>1033</v>
      </c>
      <c r="AR1905" s="112" t="s">
        <v>1098</v>
      </c>
      <c r="AS1905" s="112">
        <v>9719</v>
      </c>
    </row>
    <row r="1906" spans="40:45" x14ac:dyDescent="0.25">
      <c r="AN1906" s="112" t="s">
        <v>950</v>
      </c>
      <c r="AO1906" s="112" t="s">
        <v>1118</v>
      </c>
      <c r="AP1906" s="112" t="s">
        <v>1041</v>
      </c>
      <c r="AQ1906" s="112" t="s">
        <v>1034</v>
      </c>
      <c r="AR1906" s="112" t="s">
        <v>1098</v>
      </c>
      <c r="AS1906" s="112">
        <v>17535</v>
      </c>
    </row>
    <row r="1907" spans="40:45" x14ac:dyDescent="0.25">
      <c r="AN1907" s="112" t="s">
        <v>950</v>
      </c>
      <c r="AO1907" s="112" t="s">
        <v>1118</v>
      </c>
      <c r="AP1907" s="112" t="s">
        <v>1041</v>
      </c>
      <c r="AQ1907" s="112" t="s">
        <v>1035</v>
      </c>
      <c r="AR1907" s="112" t="s">
        <v>1098</v>
      </c>
      <c r="AS1907" s="112">
        <v>1258</v>
      </c>
    </row>
    <row r="1908" spans="40:45" x14ac:dyDescent="0.25">
      <c r="AN1908" s="112" t="s">
        <v>950</v>
      </c>
      <c r="AO1908" s="112" t="s">
        <v>1118</v>
      </c>
      <c r="AP1908" s="112" t="s">
        <v>1041</v>
      </c>
      <c r="AQ1908" s="112" t="s">
        <v>1036</v>
      </c>
      <c r="AR1908" s="112" t="s">
        <v>1098</v>
      </c>
      <c r="AS1908" s="112">
        <v>232</v>
      </c>
    </row>
    <row r="1909" spans="40:45" x14ac:dyDescent="0.25">
      <c r="AN1909" s="112" t="s">
        <v>950</v>
      </c>
      <c r="AO1909" s="112" t="s">
        <v>1118</v>
      </c>
      <c r="AP1909" s="112" t="s">
        <v>1041</v>
      </c>
      <c r="AQ1909" s="112" t="s">
        <v>1037</v>
      </c>
      <c r="AR1909" s="112" t="s">
        <v>1098</v>
      </c>
      <c r="AS1909" s="112">
        <v>211</v>
      </c>
    </row>
    <row r="1910" spans="40:45" x14ac:dyDescent="0.25">
      <c r="AN1910" s="112" t="s">
        <v>950</v>
      </c>
      <c r="AO1910" s="112" t="s">
        <v>1118</v>
      </c>
      <c r="AP1910" s="112" t="s">
        <v>1041</v>
      </c>
      <c r="AQ1910" s="112" t="s">
        <v>1038</v>
      </c>
      <c r="AR1910" s="112" t="s">
        <v>1098</v>
      </c>
      <c r="AS1910" s="112">
        <v>610</v>
      </c>
    </row>
    <row r="1911" spans="40:45" x14ac:dyDescent="0.25">
      <c r="AN1911" s="112" t="s">
        <v>950</v>
      </c>
      <c r="AO1911" s="112" t="s">
        <v>1118</v>
      </c>
      <c r="AP1911" s="112" t="s">
        <v>1041</v>
      </c>
      <c r="AQ1911" s="112" t="s">
        <v>1039</v>
      </c>
      <c r="AR1911" s="112" t="s">
        <v>1098</v>
      </c>
      <c r="AS1911" s="112">
        <v>486</v>
      </c>
    </row>
    <row r="1912" spans="40:45" x14ac:dyDescent="0.25">
      <c r="AN1912" s="112" t="s">
        <v>950</v>
      </c>
      <c r="AO1912" s="112"/>
      <c r="AP1912" s="112"/>
      <c r="AQ1912" s="112" t="s">
        <v>3</v>
      </c>
      <c r="AR1912" s="112"/>
      <c r="AS1912" s="112">
        <v>57318</v>
      </c>
    </row>
    <row r="1913" spans="40:45" x14ac:dyDescent="0.25">
      <c r="AN1913" s="112" t="s">
        <v>950</v>
      </c>
      <c r="AO1913" s="112" t="s">
        <v>1118</v>
      </c>
      <c r="AP1913" s="112" t="s">
        <v>1006</v>
      </c>
      <c r="AQ1913" s="112" t="s">
        <v>1031</v>
      </c>
      <c r="AR1913" s="112" t="s">
        <v>1098</v>
      </c>
      <c r="AS1913" s="112">
        <v>21537</v>
      </c>
    </row>
    <row r="1914" spans="40:45" x14ac:dyDescent="0.25">
      <c r="AN1914" s="112" t="s">
        <v>950</v>
      </c>
      <c r="AO1914" s="112" t="s">
        <v>1118</v>
      </c>
      <c r="AP1914" s="112" t="s">
        <v>1006</v>
      </c>
      <c r="AQ1914" s="112" t="s">
        <v>1032</v>
      </c>
      <c r="AR1914" s="112" t="s">
        <v>1098</v>
      </c>
      <c r="AS1914" s="112">
        <v>2017</v>
      </c>
    </row>
    <row r="1915" spans="40:45" x14ac:dyDescent="0.25">
      <c r="AN1915" s="112" t="s">
        <v>950</v>
      </c>
      <c r="AO1915" s="112" t="s">
        <v>1118</v>
      </c>
      <c r="AP1915" s="112" t="s">
        <v>1006</v>
      </c>
      <c r="AQ1915" s="112" t="s">
        <v>1033</v>
      </c>
      <c r="AR1915" s="112" t="s">
        <v>1098</v>
      </c>
      <c r="AS1915" s="112">
        <v>8155</v>
      </c>
    </row>
    <row r="1916" spans="40:45" x14ac:dyDescent="0.25">
      <c r="AN1916" s="112" t="s">
        <v>950</v>
      </c>
      <c r="AO1916" s="112" t="s">
        <v>1118</v>
      </c>
      <c r="AP1916" s="112" t="s">
        <v>1006</v>
      </c>
      <c r="AQ1916" s="112" t="s">
        <v>1034</v>
      </c>
      <c r="AR1916" s="112" t="s">
        <v>1098</v>
      </c>
      <c r="AS1916" s="112">
        <v>15531</v>
      </c>
    </row>
    <row r="1917" spans="40:45" x14ac:dyDescent="0.25">
      <c r="AN1917" s="112" t="s">
        <v>950</v>
      </c>
      <c r="AO1917" s="112" t="s">
        <v>1118</v>
      </c>
      <c r="AP1917" s="112" t="s">
        <v>1006</v>
      </c>
      <c r="AQ1917" s="112" t="s">
        <v>1035</v>
      </c>
      <c r="AR1917" s="112" t="s">
        <v>1098</v>
      </c>
      <c r="AS1917" s="112">
        <v>354</v>
      </c>
    </row>
    <row r="1918" spans="40:45" x14ac:dyDescent="0.25">
      <c r="AN1918" s="112" t="s">
        <v>950</v>
      </c>
      <c r="AO1918" s="112" t="s">
        <v>1118</v>
      </c>
      <c r="AP1918" s="112" t="s">
        <v>1006</v>
      </c>
      <c r="AQ1918" s="112" t="s">
        <v>1036</v>
      </c>
      <c r="AR1918" s="112" t="s">
        <v>1098</v>
      </c>
      <c r="AS1918" s="112">
        <v>54</v>
      </c>
    </row>
    <row r="1919" spans="40:45" x14ac:dyDescent="0.25">
      <c r="AN1919" s="112" t="s">
        <v>950</v>
      </c>
      <c r="AO1919" s="112" t="s">
        <v>1118</v>
      </c>
      <c r="AP1919" s="112" t="s">
        <v>1006</v>
      </c>
      <c r="AQ1919" s="112" t="s">
        <v>1037</v>
      </c>
      <c r="AR1919" s="112" t="s">
        <v>1098</v>
      </c>
      <c r="AS1919" s="112">
        <v>174</v>
      </c>
    </row>
    <row r="1920" spans="40:45" x14ac:dyDescent="0.25">
      <c r="AN1920" s="112" t="s">
        <v>950</v>
      </c>
      <c r="AO1920" s="112" t="s">
        <v>1118</v>
      </c>
      <c r="AP1920" s="112" t="s">
        <v>1006</v>
      </c>
      <c r="AQ1920" s="112" t="s">
        <v>1038</v>
      </c>
      <c r="AR1920" s="112" t="s">
        <v>1098</v>
      </c>
      <c r="AS1920" s="112">
        <v>94</v>
      </c>
    </row>
    <row r="1921" spans="40:45" x14ac:dyDescent="0.25">
      <c r="AN1921" s="112" t="s">
        <v>950</v>
      </c>
      <c r="AO1921" s="112"/>
      <c r="AP1921" s="112"/>
      <c r="AQ1921" s="112" t="s">
        <v>3</v>
      </c>
      <c r="AR1921" s="112"/>
      <c r="AS1921" s="112">
        <v>47916</v>
      </c>
    </row>
    <row r="1922" spans="40:45" x14ac:dyDescent="0.25">
      <c r="AN1922" s="112" t="s">
        <v>950</v>
      </c>
      <c r="AO1922" s="112" t="s">
        <v>1118</v>
      </c>
      <c r="AP1922" s="112" t="s">
        <v>1007</v>
      </c>
      <c r="AQ1922" s="112" t="s">
        <v>1031</v>
      </c>
      <c r="AR1922" s="112" t="s">
        <v>1098</v>
      </c>
      <c r="AS1922" s="112">
        <v>3332</v>
      </c>
    </row>
    <row r="1923" spans="40:45" x14ac:dyDescent="0.25">
      <c r="AN1923" s="112" t="s">
        <v>950</v>
      </c>
      <c r="AO1923" s="112" t="s">
        <v>1118</v>
      </c>
      <c r="AP1923" s="112" t="s">
        <v>1007</v>
      </c>
      <c r="AQ1923" s="112" t="s">
        <v>1032</v>
      </c>
      <c r="AR1923" s="112" t="s">
        <v>1098</v>
      </c>
      <c r="AS1923" s="112">
        <v>381</v>
      </c>
    </row>
    <row r="1924" spans="40:45" x14ac:dyDescent="0.25">
      <c r="AN1924" s="112" t="s">
        <v>950</v>
      </c>
      <c r="AO1924" s="112" t="s">
        <v>1118</v>
      </c>
      <c r="AP1924" s="112" t="s">
        <v>1007</v>
      </c>
      <c r="AQ1924" s="112" t="s">
        <v>1033</v>
      </c>
      <c r="AR1924" s="112" t="s">
        <v>1098</v>
      </c>
      <c r="AS1924" s="112">
        <v>1564</v>
      </c>
    </row>
    <row r="1925" spans="40:45" x14ac:dyDescent="0.25">
      <c r="AN1925" s="112" t="s">
        <v>950</v>
      </c>
      <c r="AO1925" s="112" t="s">
        <v>1118</v>
      </c>
      <c r="AP1925" s="112" t="s">
        <v>1007</v>
      </c>
      <c r="AQ1925" s="112" t="s">
        <v>1034</v>
      </c>
      <c r="AR1925" s="112" t="s">
        <v>1098</v>
      </c>
      <c r="AS1925" s="112">
        <v>2004</v>
      </c>
    </row>
    <row r="1926" spans="40:45" x14ac:dyDescent="0.25">
      <c r="AN1926" s="112" t="s">
        <v>950</v>
      </c>
      <c r="AO1926" s="112" t="s">
        <v>1118</v>
      </c>
      <c r="AP1926" s="112" t="s">
        <v>1007</v>
      </c>
      <c r="AQ1926" s="112" t="s">
        <v>1035</v>
      </c>
      <c r="AR1926" s="112" t="s">
        <v>1098</v>
      </c>
      <c r="AS1926" s="112">
        <v>904</v>
      </c>
    </row>
    <row r="1927" spans="40:45" x14ac:dyDescent="0.25">
      <c r="AN1927" s="112" t="s">
        <v>950</v>
      </c>
      <c r="AO1927" s="112" t="s">
        <v>1118</v>
      </c>
      <c r="AP1927" s="112" t="s">
        <v>1007</v>
      </c>
      <c r="AQ1927" s="112" t="s">
        <v>1036</v>
      </c>
      <c r="AR1927" s="112" t="s">
        <v>1098</v>
      </c>
      <c r="AS1927" s="112">
        <v>179</v>
      </c>
    </row>
    <row r="1928" spans="40:45" x14ac:dyDescent="0.25">
      <c r="AN1928" s="112" t="s">
        <v>950</v>
      </c>
      <c r="AO1928" s="112" t="s">
        <v>1118</v>
      </c>
      <c r="AP1928" s="112" t="s">
        <v>1007</v>
      </c>
      <c r="AQ1928" s="112" t="s">
        <v>1037</v>
      </c>
      <c r="AR1928" s="112" t="s">
        <v>1098</v>
      </c>
      <c r="AS1928" s="112">
        <v>37</v>
      </c>
    </row>
    <row r="1929" spans="40:45" x14ac:dyDescent="0.25">
      <c r="AN1929" s="112" t="s">
        <v>950</v>
      </c>
      <c r="AO1929" s="112" t="s">
        <v>1118</v>
      </c>
      <c r="AP1929" s="112" t="s">
        <v>1007</v>
      </c>
      <c r="AQ1929" s="112" t="s">
        <v>1038</v>
      </c>
      <c r="AR1929" s="112" t="s">
        <v>1098</v>
      </c>
      <c r="AS1929" s="112">
        <v>516</v>
      </c>
    </row>
    <row r="1930" spans="40:45" x14ac:dyDescent="0.25">
      <c r="AN1930" s="112" t="s">
        <v>950</v>
      </c>
      <c r="AO1930" s="112" t="s">
        <v>1118</v>
      </c>
      <c r="AP1930" s="112" t="s">
        <v>1007</v>
      </c>
      <c r="AQ1930" s="112" t="s">
        <v>1039</v>
      </c>
      <c r="AR1930" s="112" t="s">
        <v>1098</v>
      </c>
      <c r="AS1930" s="112">
        <v>486</v>
      </c>
    </row>
    <row r="1931" spans="40:45" x14ac:dyDescent="0.25">
      <c r="AN1931" s="112" t="s">
        <v>950</v>
      </c>
      <c r="AO1931" s="112"/>
      <c r="AP1931" s="112"/>
      <c r="AQ1931" s="112" t="s">
        <v>3</v>
      </c>
      <c r="AR1931" s="112" t="s">
        <v>1088</v>
      </c>
      <c r="AS1931" s="112">
        <v>9402</v>
      </c>
    </row>
    <row r="1932" spans="40:45" x14ac:dyDescent="0.25">
      <c r="AN1932" s="112" t="s">
        <v>950</v>
      </c>
      <c r="AO1932" s="112" t="s">
        <v>1119</v>
      </c>
      <c r="AP1932" s="112" t="s">
        <v>1041</v>
      </c>
      <c r="AQ1932" s="112" t="s">
        <v>1031</v>
      </c>
      <c r="AR1932" s="112" t="s">
        <v>1088</v>
      </c>
      <c r="AS1932" s="112">
        <v>43852</v>
      </c>
    </row>
    <row r="1933" spans="40:45" x14ac:dyDescent="0.25">
      <c r="AN1933" s="112" t="s">
        <v>950</v>
      </c>
      <c r="AO1933" s="112" t="s">
        <v>1119</v>
      </c>
      <c r="AP1933" s="112" t="s">
        <v>1041</v>
      </c>
      <c r="AQ1933" s="112" t="s">
        <v>1032</v>
      </c>
      <c r="AR1933" s="112" t="s">
        <v>1088</v>
      </c>
      <c r="AS1933" s="112">
        <v>3390</v>
      </c>
    </row>
    <row r="1934" spans="40:45" x14ac:dyDescent="0.25">
      <c r="AN1934" s="112" t="s">
        <v>950</v>
      </c>
      <c r="AO1934" s="112" t="s">
        <v>1119</v>
      </c>
      <c r="AP1934" s="112" t="s">
        <v>1041</v>
      </c>
      <c r="AQ1934" s="112" t="s">
        <v>1033</v>
      </c>
      <c r="AR1934" s="112" t="s">
        <v>1088</v>
      </c>
      <c r="AS1934" s="112">
        <v>23457</v>
      </c>
    </row>
    <row r="1935" spans="40:45" x14ac:dyDescent="0.25">
      <c r="AN1935" s="112" t="s">
        <v>950</v>
      </c>
      <c r="AO1935" s="112" t="s">
        <v>1119</v>
      </c>
      <c r="AP1935" s="112" t="s">
        <v>1041</v>
      </c>
      <c r="AQ1935" s="112" t="s">
        <v>1034</v>
      </c>
      <c r="AR1935" s="112" t="s">
        <v>1088</v>
      </c>
      <c r="AS1935" s="112">
        <v>29953</v>
      </c>
    </row>
    <row r="1936" spans="40:45" x14ac:dyDescent="0.25">
      <c r="AN1936" s="112" t="s">
        <v>950</v>
      </c>
      <c r="AO1936" s="112" t="s">
        <v>1119</v>
      </c>
      <c r="AP1936" s="112" t="s">
        <v>1041</v>
      </c>
      <c r="AQ1936" s="112" t="s">
        <v>1035</v>
      </c>
      <c r="AR1936" s="112" t="s">
        <v>1088</v>
      </c>
      <c r="AS1936" s="112">
        <v>2397</v>
      </c>
    </row>
    <row r="1937" spans="40:45" x14ac:dyDescent="0.25">
      <c r="AN1937" s="112" t="s">
        <v>950</v>
      </c>
      <c r="AO1937" s="112" t="s">
        <v>1119</v>
      </c>
      <c r="AP1937" s="112" t="s">
        <v>1041</v>
      </c>
      <c r="AQ1937" s="112" t="s">
        <v>1036</v>
      </c>
      <c r="AR1937" s="112" t="s">
        <v>1088</v>
      </c>
      <c r="AS1937" s="112">
        <v>454</v>
      </c>
    </row>
    <row r="1938" spans="40:45" x14ac:dyDescent="0.25">
      <c r="AN1938" s="112" t="s">
        <v>950</v>
      </c>
      <c r="AO1938" s="112" t="s">
        <v>1119</v>
      </c>
      <c r="AP1938" s="112" t="s">
        <v>1041</v>
      </c>
      <c r="AQ1938" s="112" t="s">
        <v>1037</v>
      </c>
      <c r="AR1938" s="112" t="s">
        <v>1088</v>
      </c>
      <c r="AS1938" s="112">
        <v>556</v>
      </c>
    </row>
    <row r="1939" spans="40:45" x14ac:dyDescent="0.25">
      <c r="AN1939" s="112" t="s">
        <v>950</v>
      </c>
      <c r="AO1939" s="112" t="s">
        <v>1119</v>
      </c>
      <c r="AP1939" s="112" t="s">
        <v>1041</v>
      </c>
      <c r="AQ1939" s="112" t="s">
        <v>1038</v>
      </c>
      <c r="AR1939" s="112" t="s">
        <v>1088</v>
      </c>
      <c r="AS1939" s="112">
        <v>1063</v>
      </c>
    </row>
    <row r="1940" spans="40:45" x14ac:dyDescent="0.25">
      <c r="AN1940" s="112" t="s">
        <v>950</v>
      </c>
      <c r="AO1940" s="112" t="s">
        <v>1119</v>
      </c>
      <c r="AP1940" s="112" t="s">
        <v>1041</v>
      </c>
      <c r="AQ1940" s="112" t="s">
        <v>1039</v>
      </c>
      <c r="AR1940" s="112" t="s">
        <v>1088</v>
      </c>
      <c r="AS1940" s="112">
        <v>997</v>
      </c>
    </row>
    <row r="1941" spans="40:45" x14ac:dyDescent="0.25">
      <c r="AN1941" s="112" t="s">
        <v>950</v>
      </c>
      <c r="AO1941" s="112"/>
      <c r="AP1941" s="112"/>
      <c r="AQ1941" s="112" t="s">
        <v>3</v>
      </c>
      <c r="AR1941" s="112"/>
      <c r="AS1941" s="112">
        <v>106119</v>
      </c>
    </row>
    <row r="1942" spans="40:45" x14ac:dyDescent="0.25">
      <c r="AN1942" s="112" t="s">
        <v>950</v>
      </c>
      <c r="AO1942" s="112" t="s">
        <v>1119</v>
      </c>
      <c r="AP1942" s="112" t="s">
        <v>1006</v>
      </c>
      <c r="AQ1942" s="112" t="s">
        <v>1031</v>
      </c>
      <c r="AR1942" s="112" t="s">
        <v>1088</v>
      </c>
      <c r="AS1942" s="112">
        <v>36039</v>
      </c>
    </row>
    <row r="1943" spans="40:45" x14ac:dyDescent="0.25">
      <c r="AN1943" s="112" t="s">
        <v>950</v>
      </c>
      <c r="AO1943" s="112" t="s">
        <v>1119</v>
      </c>
      <c r="AP1943" s="112" t="s">
        <v>1006</v>
      </c>
      <c r="AQ1943" s="112" t="s">
        <v>1032</v>
      </c>
      <c r="AR1943" s="112" t="s">
        <v>1088</v>
      </c>
      <c r="AS1943" s="112">
        <v>2516</v>
      </c>
    </row>
    <row r="1944" spans="40:45" x14ac:dyDescent="0.25">
      <c r="AN1944" s="112" t="s">
        <v>950</v>
      </c>
      <c r="AO1944" s="112" t="s">
        <v>1119</v>
      </c>
      <c r="AP1944" s="112" t="s">
        <v>1006</v>
      </c>
      <c r="AQ1944" s="112" t="s">
        <v>1033</v>
      </c>
      <c r="AR1944" s="112" t="s">
        <v>1088</v>
      </c>
      <c r="AS1944" s="112">
        <v>19216</v>
      </c>
    </row>
    <row r="1945" spans="40:45" x14ac:dyDescent="0.25">
      <c r="AN1945" s="112" t="s">
        <v>950</v>
      </c>
      <c r="AO1945" s="112" t="s">
        <v>1119</v>
      </c>
      <c r="AP1945" s="112" t="s">
        <v>1006</v>
      </c>
      <c r="AQ1945" s="112" t="s">
        <v>1034</v>
      </c>
      <c r="AR1945" s="112" t="s">
        <v>1088</v>
      </c>
      <c r="AS1945" s="112">
        <v>22317</v>
      </c>
    </row>
    <row r="1946" spans="40:45" x14ac:dyDescent="0.25">
      <c r="AN1946" s="112" t="s">
        <v>950</v>
      </c>
      <c r="AO1946" s="112" t="s">
        <v>1119</v>
      </c>
      <c r="AP1946" s="112" t="s">
        <v>1006</v>
      </c>
      <c r="AQ1946" s="112" t="s">
        <v>1035</v>
      </c>
      <c r="AR1946" s="112" t="s">
        <v>1088</v>
      </c>
      <c r="AS1946" s="112">
        <v>405</v>
      </c>
    </row>
    <row r="1947" spans="40:45" x14ac:dyDescent="0.25">
      <c r="AN1947" s="112" t="s">
        <v>950</v>
      </c>
      <c r="AO1947" s="112" t="s">
        <v>1119</v>
      </c>
      <c r="AP1947" s="112" t="s">
        <v>1006</v>
      </c>
      <c r="AQ1947" s="112" t="s">
        <v>1036</v>
      </c>
      <c r="AR1947" s="112" t="s">
        <v>1088</v>
      </c>
      <c r="AS1947" s="112">
        <v>41</v>
      </c>
    </row>
    <row r="1948" spans="40:45" x14ac:dyDescent="0.25">
      <c r="AN1948" s="112" t="s">
        <v>950</v>
      </c>
      <c r="AO1948" s="112" t="s">
        <v>1119</v>
      </c>
      <c r="AP1948" s="112" t="s">
        <v>1006</v>
      </c>
      <c r="AQ1948" s="112" t="s">
        <v>1037</v>
      </c>
      <c r="AR1948" s="112" t="s">
        <v>1088</v>
      </c>
      <c r="AS1948" s="112">
        <v>433</v>
      </c>
    </row>
    <row r="1949" spans="40:45" x14ac:dyDescent="0.25">
      <c r="AN1949" s="112" t="s">
        <v>950</v>
      </c>
      <c r="AO1949" s="112" t="s">
        <v>1119</v>
      </c>
      <c r="AP1949" s="112" t="s">
        <v>1006</v>
      </c>
      <c r="AQ1949" s="112" t="s">
        <v>1038</v>
      </c>
      <c r="AR1949" s="112" t="s">
        <v>1088</v>
      </c>
      <c r="AS1949" s="112">
        <v>105</v>
      </c>
    </row>
    <row r="1950" spans="40:45" x14ac:dyDescent="0.25">
      <c r="AN1950" s="112" t="s">
        <v>950</v>
      </c>
      <c r="AO1950" s="112"/>
      <c r="AP1950" s="112"/>
      <c r="AQ1950" s="112" t="s">
        <v>3</v>
      </c>
      <c r="AR1950" s="112"/>
      <c r="AS1950" s="112">
        <v>81071</v>
      </c>
    </row>
    <row r="1951" spans="40:45" x14ac:dyDescent="0.25">
      <c r="AN1951" s="112" t="s">
        <v>950</v>
      </c>
      <c r="AO1951" s="112" t="s">
        <v>1119</v>
      </c>
      <c r="AP1951" s="112" t="s">
        <v>1007</v>
      </c>
      <c r="AQ1951" s="112" t="s">
        <v>1031</v>
      </c>
      <c r="AR1951" s="112" t="s">
        <v>1088</v>
      </c>
      <c r="AS1951" s="112">
        <v>7813</v>
      </c>
    </row>
    <row r="1952" spans="40:45" x14ac:dyDescent="0.25">
      <c r="AN1952" s="112" t="s">
        <v>950</v>
      </c>
      <c r="AO1952" s="112" t="s">
        <v>1119</v>
      </c>
      <c r="AP1952" s="112" t="s">
        <v>1007</v>
      </c>
      <c r="AQ1952" s="112" t="s">
        <v>1032</v>
      </c>
      <c r="AR1952" s="112" t="s">
        <v>1088</v>
      </c>
      <c r="AS1952" s="112">
        <v>874</v>
      </c>
    </row>
    <row r="1953" spans="40:45" x14ac:dyDescent="0.25">
      <c r="AN1953" s="112" t="s">
        <v>950</v>
      </c>
      <c r="AO1953" s="112" t="s">
        <v>1119</v>
      </c>
      <c r="AP1953" s="112" t="s">
        <v>1007</v>
      </c>
      <c r="AQ1953" s="112" t="s">
        <v>1033</v>
      </c>
      <c r="AR1953" s="112" t="s">
        <v>1088</v>
      </c>
      <c r="AS1953" s="112">
        <v>4241</v>
      </c>
    </row>
    <row r="1954" spans="40:45" x14ac:dyDescent="0.25">
      <c r="AN1954" s="112" t="s">
        <v>950</v>
      </c>
      <c r="AO1954" s="112" t="s">
        <v>1119</v>
      </c>
      <c r="AP1954" s="112" t="s">
        <v>1007</v>
      </c>
      <c r="AQ1954" s="112" t="s">
        <v>1034</v>
      </c>
      <c r="AR1954" s="112" t="s">
        <v>1088</v>
      </c>
      <c r="AS1954" s="112">
        <v>7635</v>
      </c>
    </row>
    <row r="1955" spans="40:45" x14ac:dyDescent="0.25">
      <c r="AN1955" s="112" t="s">
        <v>950</v>
      </c>
      <c r="AO1955" s="112" t="s">
        <v>1119</v>
      </c>
      <c r="AP1955" s="112" t="s">
        <v>1007</v>
      </c>
      <c r="AQ1955" s="112" t="s">
        <v>1035</v>
      </c>
      <c r="AR1955" s="112" t="s">
        <v>1088</v>
      </c>
      <c r="AS1955" s="112">
        <v>1992</v>
      </c>
    </row>
    <row r="1956" spans="40:45" x14ac:dyDescent="0.25">
      <c r="AN1956" s="112" t="s">
        <v>950</v>
      </c>
      <c r="AO1956" s="112" t="s">
        <v>1119</v>
      </c>
      <c r="AP1956" s="112" t="s">
        <v>1007</v>
      </c>
      <c r="AQ1956" s="112" t="s">
        <v>1036</v>
      </c>
      <c r="AR1956" s="112" t="s">
        <v>1088</v>
      </c>
      <c r="AS1956" s="112">
        <v>413</v>
      </c>
    </row>
    <row r="1957" spans="40:45" x14ac:dyDescent="0.25">
      <c r="AN1957" s="112" t="s">
        <v>950</v>
      </c>
      <c r="AO1957" s="112" t="s">
        <v>1119</v>
      </c>
      <c r="AP1957" s="112" t="s">
        <v>1007</v>
      </c>
      <c r="AQ1957" s="112" t="s">
        <v>1037</v>
      </c>
      <c r="AR1957" s="112" t="s">
        <v>1088</v>
      </c>
      <c r="AS1957" s="112">
        <v>123</v>
      </c>
    </row>
    <row r="1958" spans="40:45" x14ac:dyDescent="0.25">
      <c r="AN1958" s="112" t="s">
        <v>950</v>
      </c>
      <c r="AO1958" s="112" t="s">
        <v>1119</v>
      </c>
      <c r="AP1958" s="112" t="s">
        <v>1007</v>
      </c>
      <c r="AQ1958" s="112" t="s">
        <v>1038</v>
      </c>
      <c r="AR1958" s="112" t="s">
        <v>1088</v>
      </c>
      <c r="AS1958" s="112">
        <v>958</v>
      </c>
    </row>
    <row r="1959" spans="40:45" x14ac:dyDescent="0.25">
      <c r="AN1959" s="112" t="s">
        <v>950</v>
      </c>
      <c r="AO1959" s="112" t="s">
        <v>1119</v>
      </c>
      <c r="AP1959" s="112" t="s">
        <v>1007</v>
      </c>
      <c r="AQ1959" s="112" t="s">
        <v>1039</v>
      </c>
      <c r="AR1959" s="112" t="s">
        <v>1088</v>
      </c>
      <c r="AS1959" s="112">
        <v>997</v>
      </c>
    </row>
    <row r="1960" spans="40:45" x14ac:dyDescent="0.25">
      <c r="AN1960" s="112" t="s">
        <v>950</v>
      </c>
      <c r="AO1960" s="112"/>
      <c r="AP1960" s="112"/>
      <c r="AQ1960" s="112" t="s">
        <v>3</v>
      </c>
      <c r="AR1960" s="112" t="s">
        <v>1088</v>
      </c>
      <c r="AS1960" s="112">
        <v>25048</v>
      </c>
    </row>
    <row r="1961" spans="40:45" x14ac:dyDescent="0.25">
      <c r="AN1961" s="112" t="s">
        <v>1003</v>
      </c>
      <c r="AO1961" s="112" t="s">
        <v>1118</v>
      </c>
      <c r="AP1961" s="112" t="s">
        <v>1041</v>
      </c>
      <c r="AQ1961" s="112" t="s">
        <v>1031</v>
      </c>
      <c r="AR1961" s="112" t="s">
        <v>1098</v>
      </c>
      <c r="AS1961" s="112"/>
    </row>
    <row r="1962" spans="40:45" x14ac:dyDescent="0.25">
      <c r="AN1962" s="112" t="s">
        <v>1003</v>
      </c>
      <c r="AO1962" s="112" t="s">
        <v>1118</v>
      </c>
      <c r="AP1962" s="112" t="s">
        <v>1041</v>
      </c>
      <c r="AQ1962" s="112" t="s">
        <v>1032</v>
      </c>
      <c r="AR1962" s="112" t="s">
        <v>1098</v>
      </c>
      <c r="AS1962" s="112">
        <v>32</v>
      </c>
    </row>
    <row r="1963" spans="40:45" x14ac:dyDescent="0.25">
      <c r="AN1963" s="112" t="s">
        <v>1003</v>
      </c>
      <c r="AO1963" s="112" t="s">
        <v>1118</v>
      </c>
      <c r="AP1963" s="112" t="s">
        <v>1041</v>
      </c>
      <c r="AQ1963" s="112" t="s">
        <v>1033</v>
      </c>
      <c r="AR1963" s="112" t="s">
        <v>1098</v>
      </c>
      <c r="AS1963" s="112">
        <v>317</v>
      </c>
    </row>
    <row r="1964" spans="40:45" x14ac:dyDescent="0.25">
      <c r="AN1964" s="112" t="s">
        <v>1003</v>
      </c>
      <c r="AO1964" s="112" t="s">
        <v>1118</v>
      </c>
      <c r="AP1964" s="112" t="s">
        <v>1041</v>
      </c>
      <c r="AQ1964" s="112" t="s">
        <v>1034</v>
      </c>
      <c r="AR1964" s="112" t="s">
        <v>1098</v>
      </c>
      <c r="AS1964" s="112">
        <v>205243</v>
      </c>
    </row>
    <row r="1965" spans="40:45" x14ac:dyDescent="0.25">
      <c r="AN1965" s="112" t="s">
        <v>1003</v>
      </c>
      <c r="AO1965" s="112" t="s">
        <v>1118</v>
      </c>
      <c r="AP1965" s="112" t="s">
        <v>1041</v>
      </c>
      <c r="AQ1965" s="112" t="s">
        <v>1035</v>
      </c>
      <c r="AR1965" s="112" t="s">
        <v>1098</v>
      </c>
      <c r="AS1965" s="112"/>
    </row>
    <row r="1966" spans="40:45" x14ac:dyDescent="0.25">
      <c r="AN1966" s="112" t="s">
        <v>1003</v>
      </c>
      <c r="AO1966" s="112" t="s">
        <v>1118</v>
      </c>
      <c r="AP1966" s="112" t="s">
        <v>1041</v>
      </c>
      <c r="AQ1966" s="112" t="s">
        <v>1036</v>
      </c>
      <c r="AR1966" s="112" t="s">
        <v>1098</v>
      </c>
      <c r="AS1966" s="112">
        <v>108186</v>
      </c>
    </row>
    <row r="1967" spans="40:45" x14ac:dyDescent="0.25">
      <c r="AN1967" s="112" t="s">
        <v>1003</v>
      </c>
      <c r="AO1967" s="112" t="s">
        <v>1118</v>
      </c>
      <c r="AP1967" s="112" t="s">
        <v>1041</v>
      </c>
      <c r="AQ1967" s="112" t="s">
        <v>1037</v>
      </c>
      <c r="AR1967" s="112" t="s">
        <v>1098</v>
      </c>
      <c r="AS1967" s="112">
        <v>1772</v>
      </c>
    </row>
    <row r="1968" spans="40:45" x14ac:dyDescent="0.25">
      <c r="AN1968" s="112" t="s">
        <v>1003</v>
      </c>
      <c r="AO1968" s="112" t="s">
        <v>1118</v>
      </c>
      <c r="AP1968" s="112" t="s">
        <v>1041</v>
      </c>
      <c r="AQ1968" s="112" t="s">
        <v>1038</v>
      </c>
      <c r="AR1968" s="112" t="s">
        <v>1098</v>
      </c>
      <c r="AS1968" s="112">
        <v>1351</v>
      </c>
    </row>
    <row r="1969" spans="40:45" x14ac:dyDescent="0.25">
      <c r="AN1969" s="112" t="s">
        <v>1003</v>
      </c>
      <c r="AO1969" s="112" t="s">
        <v>1118</v>
      </c>
      <c r="AP1969" s="112" t="s">
        <v>1041</v>
      </c>
      <c r="AQ1969" s="112" t="s">
        <v>1039</v>
      </c>
      <c r="AR1969" s="112" t="s">
        <v>1098</v>
      </c>
      <c r="AS1969" s="112">
        <v>38759</v>
      </c>
    </row>
    <row r="1970" spans="40:45" x14ac:dyDescent="0.25">
      <c r="AN1970" s="112" t="s">
        <v>1003</v>
      </c>
      <c r="AO1970" s="112"/>
      <c r="AP1970" s="112"/>
      <c r="AQ1970" s="112" t="s">
        <v>3</v>
      </c>
      <c r="AR1970" s="112"/>
      <c r="AS1970" s="112">
        <v>355661</v>
      </c>
    </row>
    <row r="1971" spans="40:45" x14ac:dyDescent="0.25">
      <c r="AN1971" s="112" t="s">
        <v>1003</v>
      </c>
      <c r="AO1971" s="112" t="s">
        <v>1118</v>
      </c>
      <c r="AP1971" s="112" t="s">
        <v>1006</v>
      </c>
      <c r="AQ1971" s="112" t="s">
        <v>1031</v>
      </c>
      <c r="AR1971" s="112" t="s">
        <v>1098</v>
      </c>
      <c r="AS1971" s="112"/>
    </row>
    <row r="1972" spans="40:45" x14ac:dyDescent="0.25">
      <c r="AN1972" s="112" t="s">
        <v>1003</v>
      </c>
      <c r="AO1972" s="112" t="s">
        <v>1118</v>
      </c>
      <c r="AP1972" s="112" t="s">
        <v>1006</v>
      </c>
      <c r="AQ1972" s="112" t="s">
        <v>1032</v>
      </c>
      <c r="AR1972" s="112" t="s">
        <v>1098</v>
      </c>
      <c r="AS1972" s="112">
        <v>32</v>
      </c>
    </row>
    <row r="1973" spans="40:45" x14ac:dyDescent="0.25">
      <c r="AN1973" s="112" t="s">
        <v>1003</v>
      </c>
      <c r="AO1973" s="112" t="s">
        <v>1118</v>
      </c>
      <c r="AP1973" s="112" t="s">
        <v>1006</v>
      </c>
      <c r="AQ1973" s="112" t="s">
        <v>1033</v>
      </c>
      <c r="AR1973" s="112" t="s">
        <v>1098</v>
      </c>
      <c r="AS1973" s="112">
        <v>100</v>
      </c>
    </row>
    <row r="1974" spans="40:45" x14ac:dyDescent="0.25">
      <c r="AN1974" s="112" t="s">
        <v>1003</v>
      </c>
      <c r="AO1974" s="112" t="s">
        <v>1118</v>
      </c>
      <c r="AP1974" s="112" t="s">
        <v>1006</v>
      </c>
      <c r="AQ1974" s="112" t="s">
        <v>1034</v>
      </c>
      <c r="AR1974" s="112" t="s">
        <v>1098</v>
      </c>
      <c r="AS1974" s="112">
        <v>203939</v>
      </c>
    </row>
    <row r="1975" spans="40:45" x14ac:dyDescent="0.25">
      <c r="AN1975" s="112" t="s">
        <v>1003</v>
      </c>
      <c r="AO1975" s="112" t="s">
        <v>1118</v>
      </c>
      <c r="AP1975" s="112" t="s">
        <v>1006</v>
      </c>
      <c r="AQ1975" s="112" t="s">
        <v>1035</v>
      </c>
      <c r="AR1975" s="112" t="s">
        <v>1098</v>
      </c>
      <c r="AS1975" s="112"/>
    </row>
    <row r="1976" spans="40:45" x14ac:dyDescent="0.25">
      <c r="AN1976" s="112" t="s">
        <v>1003</v>
      </c>
      <c r="AO1976" s="112" t="s">
        <v>1118</v>
      </c>
      <c r="AP1976" s="112" t="s">
        <v>1006</v>
      </c>
      <c r="AQ1976" s="112" t="s">
        <v>1036</v>
      </c>
      <c r="AR1976" s="112" t="s">
        <v>1098</v>
      </c>
      <c r="AS1976" s="112">
        <v>107963</v>
      </c>
    </row>
    <row r="1977" spans="40:45" x14ac:dyDescent="0.25">
      <c r="AN1977" s="112" t="s">
        <v>1003</v>
      </c>
      <c r="AO1977" s="112" t="s">
        <v>1118</v>
      </c>
      <c r="AP1977" s="112" t="s">
        <v>1006</v>
      </c>
      <c r="AQ1977" s="112" t="s">
        <v>1037</v>
      </c>
      <c r="AR1977" s="112" t="s">
        <v>1098</v>
      </c>
      <c r="AS1977" s="112">
        <v>1766</v>
      </c>
    </row>
    <row r="1978" spans="40:45" x14ac:dyDescent="0.25">
      <c r="AN1978" s="112" t="s">
        <v>1003</v>
      </c>
      <c r="AO1978" s="112" t="s">
        <v>1118</v>
      </c>
      <c r="AP1978" s="112" t="s">
        <v>1006</v>
      </c>
      <c r="AQ1978" s="112" t="s">
        <v>1038</v>
      </c>
      <c r="AR1978" s="112" t="s">
        <v>1098</v>
      </c>
      <c r="AS1978" s="112">
        <v>1349</v>
      </c>
    </row>
    <row r="1979" spans="40:45" x14ac:dyDescent="0.25">
      <c r="AN1979" s="112" t="s">
        <v>1003</v>
      </c>
      <c r="AO1979" s="112" t="s">
        <v>1118</v>
      </c>
      <c r="AP1979" s="112" t="s">
        <v>1006</v>
      </c>
      <c r="AQ1979" s="112" t="s">
        <v>1039</v>
      </c>
      <c r="AR1979" s="112" t="s">
        <v>1098</v>
      </c>
      <c r="AS1979" s="112">
        <v>37844</v>
      </c>
    </row>
    <row r="1980" spans="40:45" x14ac:dyDescent="0.25">
      <c r="AN1980" s="112" t="s">
        <v>1003</v>
      </c>
      <c r="AO1980" s="112"/>
      <c r="AP1980" s="112"/>
      <c r="AQ1980" s="112" t="s">
        <v>3</v>
      </c>
      <c r="AR1980" s="112"/>
      <c r="AS1980" s="112">
        <v>352993</v>
      </c>
    </row>
    <row r="1981" spans="40:45" x14ac:dyDescent="0.25">
      <c r="AN1981" s="112" t="s">
        <v>1003</v>
      </c>
      <c r="AO1981" s="112" t="s">
        <v>1118</v>
      </c>
      <c r="AP1981" s="112" t="s">
        <v>1007</v>
      </c>
      <c r="AQ1981" s="112" t="s">
        <v>1031</v>
      </c>
      <c r="AR1981" s="112" t="s">
        <v>1098</v>
      </c>
      <c r="AS1981" s="112"/>
    </row>
    <row r="1982" spans="40:45" x14ac:dyDescent="0.25">
      <c r="AN1982" s="112" t="s">
        <v>1003</v>
      </c>
      <c r="AO1982" s="112" t="s">
        <v>1118</v>
      </c>
      <c r="AP1982" s="112" t="s">
        <v>1007</v>
      </c>
      <c r="AQ1982" s="112" t="s">
        <v>1033</v>
      </c>
      <c r="AR1982" s="112" t="s">
        <v>1098</v>
      </c>
      <c r="AS1982" s="112">
        <v>217</v>
      </c>
    </row>
    <row r="1983" spans="40:45" x14ac:dyDescent="0.25">
      <c r="AN1983" s="112" t="s">
        <v>1003</v>
      </c>
      <c r="AO1983" s="112" t="s">
        <v>1118</v>
      </c>
      <c r="AP1983" s="112" t="s">
        <v>1007</v>
      </c>
      <c r="AQ1983" s="112" t="s">
        <v>1034</v>
      </c>
      <c r="AR1983" s="112" t="s">
        <v>1098</v>
      </c>
      <c r="AS1983" s="112">
        <v>1304</v>
      </c>
    </row>
    <row r="1984" spans="40:45" x14ac:dyDescent="0.25">
      <c r="AN1984" s="112" t="s">
        <v>1003</v>
      </c>
      <c r="AO1984" s="112" t="s">
        <v>1118</v>
      </c>
      <c r="AP1984" s="112" t="s">
        <v>1007</v>
      </c>
      <c r="AQ1984" s="112" t="s">
        <v>1035</v>
      </c>
      <c r="AR1984" s="112" t="s">
        <v>1098</v>
      </c>
      <c r="AS1984" s="112"/>
    </row>
    <row r="1985" spans="40:45" x14ac:dyDescent="0.25">
      <c r="AN1985" s="112" t="s">
        <v>1003</v>
      </c>
      <c r="AO1985" s="112" t="s">
        <v>1118</v>
      </c>
      <c r="AP1985" s="112" t="s">
        <v>1007</v>
      </c>
      <c r="AQ1985" s="112" t="s">
        <v>1036</v>
      </c>
      <c r="AR1985" s="112" t="s">
        <v>1098</v>
      </c>
      <c r="AS1985" s="112">
        <v>223</v>
      </c>
    </row>
    <row r="1986" spans="40:45" x14ac:dyDescent="0.25">
      <c r="AN1986" s="112" t="s">
        <v>1003</v>
      </c>
      <c r="AO1986" s="112" t="s">
        <v>1118</v>
      </c>
      <c r="AP1986" s="112" t="s">
        <v>1007</v>
      </c>
      <c r="AQ1986" s="112" t="s">
        <v>1037</v>
      </c>
      <c r="AR1986" s="112" t="s">
        <v>1098</v>
      </c>
      <c r="AS1986" s="112">
        <v>6</v>
      </c>
    </row>
    <row r="1987" spans="40:45" x14ac:dyDescent="0.25">
      <c r="AN1987" s="112" t="s">
        <v>1003</v>
      </c>
      <c r="AO1987" s="112" t="s">
        <v>1118</v>
      </c>
      <c r="AP1987" s="112" t="s">
        <v>1007</v>
      </c>
      <c r="AQ1987" s="112" t="s">
        <v>1038</v>
      </c>
      <c r="AR1987" s="112" t="s">
        <v>1098</v>
      </c>
      <c r="AS1987" s="112">
        <v>2</v>
      </c>
    </row>
    <row r="1988" spans="40:45" x14ac:dyDescent="0.25">
      <c r="AN1988" s="112" t="s">
        <v>1003</v>
      </c>
      <c r="AO1988" s="112" t="s">
        <v>1118</v>
      </c>
      <c r="AP1988" s="112" t="s">
        <v>1007</v>
      </c>
      <c r="AQ1988" s="112" t="s">
        <v>1039</v>
      </c>
      <c r="AR1988" s="112" t="s">
        <v>1098</v>
      </c>
      <c r="AS1988" s="112">
        <v>915</v>
      </c>
    </row>
    <row r="1989" spans="40:45" x14ac:dyDescent="0.25">
      <c r="AN1989" s="112" t="s">
        <v>1003</v>
      </c>
      <c r="AO1989" s="112"/>
      <c r="AP1989" s="112"/>
      <c r="AQ1989" s="112" t="s">
        <v>3</v>
      </c>
      <c r="AR1989" s="112" t="s">
        <v>1088</v>
      </c>
      <c r="AS1989" s="112">
        <v>2668</v>
      </c>
    </row>
    <row r="1990" spans="40:45" x14ac:dyDescent="0.25">
      <c r="AN1990" s="112" t="s">
        <v>1003</v>
      </c>
      <c r="AO1990" s="112" t="s">
        <v>1119</v>
      </c>
      <c r="AP1990" s="112" t="s">
        <v>1041</v>
      </c>
      <c r="AQ1990" s="112" t="s">
        <v>1031</v>
      </c>
      <c r="AR1990" s="112" t="s">
        <v>1088</v>
      </c>
      <c r="AS1990" s="112"/>
    </row>
    <row r="1991" spans="40:45" x14ac:dyDescent="0.25">
      <c r="AN1991" s="112" t="s">
        <v>1003</v>
      </c>
      <c r="AO1991" s="112" t="s">
        <v>1119</v>
      </c>
      <c r="AP1991" s="112" t="s">
        <v>1041</v>
      </c>
      <c r="AQ1991" s="112" t="s">
        <v>1032</v>
      </c>
      <c r="AR1991" s="112" t="s">
        <v>1088</v>
      </c>
      <c r="AS1991" s="112">
        <v>74</v>
      </c>
    </row>
    <row r="1992" spans="40:45" x14ac:dyDescent="0.25">
      <c r="AN1992" s="112" t="s">
        <v>1003</v>
      </c>
      <c r="AO1992" s="112" t="s">
        <v>1119</v>
      </c>
      <c r="AP1992" s="112" t="s">
        <v>1041</v>
      </c>
      <c r="AQ1992" s="112" t="s">
        <v>1033</v>
      </c>
      <c r="AR1992" s="112" t="s">
        <v>1088</v>
      </c>
      <c r="AS1992" s="112">
        <v>243</v>
      </c>
    </row>
    <row r="1993" spans="40:45" x14ac:dyDescent="0.25">
      <c r="AN1993" s="112" t="s">
        <v>1003</v>
      </c>
      <c r="AO1993" s="112" t="s">
        <v>1119</v>
      </c>
      <c r="AP1993" s="112" t="s">
        <v>1041</v>
      </c>
      <c r="AQ1993" s="112" t="s">
        <v>1034</v>
      </c>
      <c r="AR1993" s="112" t="s">
        <v>1088</v>
      </c>
      <c r="AS1993" s="112">
        <v>321378</v>
      </c>
    </row>
    <row r="1994" spans="40:45" x14ac:dyDescent="0.25">
      <c r="AN1994" s="112" t="s">
        <v>1003</v>
      </c>
      <c r="AO1994" s="112" t="s">
        <v>1119</v>
      </c>
      <c r="AP1994" s="112" t="s">
        <v>1041</v>
      </c>
      <c r="AQ1994" s="112" t="s">
        <v>1035</v>
      </c>
      <c r="AR1994" s="112" t="s">
        <v>1088</v>
      </c>
      <c r="AS1994" s="112"/>
    </row>
    <row r="1995" spans="40:45" x14ac:dyDescent="0.25">
      <c r="AN1995" s="112" t="s">
        <v>1003</v>
      </c>
      <c r="AO1995" s="112" t="s">
        <v>1119</v>
      </c>
      <c r="AP1995" s="112" t="s">
        <v>1041</v>
      </c>
      <c r="AQ1995" s="112" t="s">
        <v>1036</v>
      </c>
      <c r="AR1995" s="112" t="s">
        <v>1088</v>
      </c>
      <c r="AS1995" s="112">
        <v>170049</v>
      </c>
    </row>
    <row r="1996" spans="40:45" x14ac:dyDescent="0.25">
      <c r="AN1996" s="112" t="s">
        <v>1003</v>
      </c>
      <c r="AO1996" s="112" t="s">
        <v>1119</v>
      </c>
      <c r="AP1996" s="112" t="s">
        <v>1041</v>
      </c>
      <c r="AQ1996" s="112" t="s">
        <v>1037</v>
      </c>
      <c r="AR1996" s="112" t="s">
        <v>1088</v>
      </c>
      <c r="AS1996" s="112">
        <v>3580</v>
      </c>
    </row>
    <row r="1997" spans="40:45" x14ac:dyDescent="0.25">
      <c r="AN1997" s="112" t="s">
        <v>1003</v>
      </c>
      <c r="AO1997" s="112" t="s">
        <v>1119</v>
      </c>
      <c r="AP1997" s="112" t="s">
        <v>1041</v>
      </c>
      <c r="AQ1997" s="112" t="s">
        <v>1038</v>
      </c>
      <c r="AR1997" s="112" t="s">
        <v>1088</v>
      </c>
      <c r="AS1997" s="112">
        <v>2114</v>
      </c>
    </row>
    <row r="1998" spans="40:45" x14ac:dyDescent="0.25">
      <c r="AN1998" s="112" t="s">
        <v>1003</v>
      </c>
      <c r="AO1998" s="112" t="s">
        <v>1119</v>
      </c>
      <c r="AP1998" s="112" t="s">
        <v>1041</v>
      </c>
      <c r="AQ1998" s="112" t="s">
        <v>1039</v>
      </c>
      <c r="AR1998" s="112" t="s">
        <v>1088</v>
      </c>
      <c r="AS1998" s="112">
        <v>58558</v>
      </c>
    </row>
    <row r="1999" spans="40:45" x14ac:dyDescent="0.25">
      <c r="AN1999" s="112" t="s">
        <v>1003</v>
      </c>
      <c r="AO1999" s="112"/>
      <c r="AP1999" s="112"/>
      <c r="AQ1999" s="112" t="s">
        <v>3</v>
      </c>
      <c r="AR1999" s="112"/>
      <c r="AS1999" s="112">
        <v>555995</v>
      </c>
    </row>
    <row r="2000" spans="40:45" x14ac:dyDescent="0.25">
      <c r="AN2000" s="112" t="s">
        <v>1003</v>
      </c>
      <c r="AO2000" s="112" t="s">
        <v>1119</v>
      </c>
      <c r="AP2000" s="112" t="s">
        <v>1006</v>
      </c>
      <c r="AQ2000" s="112" t="s">
        <v>1031</v>
      </c>
      <c r="AR2000" s="112" t="s">
        <v>1088</v>
      </c>
      <c r="AS2000" s="112"/>
    </row>
    <row r="2001" spans="40:45" x14ac:dyDescent="0.25">
      <c r="AN2001" s="112" t="s">
        <v>1003</v>
      </c>
      <c r="AO2001" s="112" t="s">
        <v>1119</v>
      </c>
      <c r="AP2001" s="112" t="s">
        <v>1006</v>
      </c>
      <c r="AQ2001" s="112" t="s">
        <v>1032</v>
      </c>
      <c r="AR2001" s="112" t="s">
        <v>1088</v>
      </c>
      <c r="AS2001" s="112">
        <v>74</v>
      </c>
    </row>
    <row r="2002" spans="40:45" x14ac:dyDescent="0.25">
      <c r="AN2002" s="112" t="s">
        <v>1003</v>
      </c>
      <c r="AO2002" s="112" t="s">
        <v>1119</v>
      </c>
      <c r="AP2002" s="112" t="s">
        <v>1006</v>
      </c>
      <c r="AQ2002" s="112" t="s">
        <v>1033</v>
      </c>
      <c r="AR2002" s="112" t="s">
        <v>1088</v>
      </c>
      <c r="AS2002" s="112">
        <v>100</v>
      </c>
    </row>
    <row r="2003" spans="40:45" x14ac:dyDescent="0.25">
      <c r="AN2003" s="112" t="s">
        <v>1003</v>
      </c>
      <c r="AO2003" s="112" t="s">
        <v>1119</v>
      </c>
      <c r="AP2003" s="112" t="s">
        <v>1006</v>
      </c>
      <c r="AQ2003" s="112" t="s">
        <v>1034</v>
      </c>
      <c r="AR2003" s="112" t="s">
        <v>1088</v>
      </c>
      <c r="AS2003" s="112">
        <v>318475</v>
      </c>
    </row>
    <row r="2004" spans="40:45" x14ac:dyDescent="0.25">
      <c r="AN2004" s="112" t="s">
        <v>1003</v>
      </c>
      <c r="AO2004" s="112" t="s">
        <v>1119</v>
      </c>
      <c r="AP2004" s="112" t="s">
        <v>1006</v>
      </c>
      <c r="AQ2004" s="112" t="s">
        <v>1035</v>
      </c>
      <c r="AR2004" s="112" t="s">
        <v>1088</v>
      </c>
      <c r="AS2004" s="112"/>
    </row>
    <row r="2005" spans="40:45" x14ac:dyDescent="0.25">
      <c r="AN2005" s="112" t="s">
        <v>1003</v>
      </c>
      <c r="AO2005" s="112" t="s">
        <v>1119</v>
      </c>
      <c r="AP2005" s="112" t="s">
        <v>1006</v>
      </c>
      <c r="AQ2005" s="112" t="s">
        <v>1036</v>
      </c>
      <c r="AR2005" s="112" t="s">
        <v>1088</v>
      </c>
      <c r="AS2005" s="112">
        <v>169703</v>
      </c>
    </row>
    <row r="2006" spans="40:45" x14ac:dyDescent="0.25">
      <c r="AN2006" s="112" t="s">
        <v>1003</v>
      </c>
      <c r="AO2006" s="112" t="s">
        <v>1119</v>
      </c>
      <c r="AP2006" s="112" t="s">
        <v>1006</v>
      </c>
      <c r="AQ2006" s="112" t="s">
        <v>1037</v>
      </c>
      <c r="AR2006" s="112" t="s">
        <v>1088</v>
      </c>
      <c r="AS2006" s="112">
        <v>3580</v>
      </c>
    </row>
    <row r="2007" spans="40:45" x14ac:dyDescent="0.25">
      <c r="AN2007" s="112" t="s">
        <v>1003</v>
      </c>
      <c r="AO2007" s="112" t="s">
        <v>1119</v>
      </c>
      <c r="AP2007" s="112" t="s">
        <v>1006</v>
      </c>
      <c r="AQ2007" s="112" t="s">
        <v>1038</v>
      </c>
      <c r="AR2007" s="112" t="s">
        <v>1088</v>
      </c>
      <c r="AS2007" s="112">
        <v>2106</v>
      </c>
    </row>
    <row r="2008" spans="40:45" x14ac:dyDescent="0.25">
      <c r="AN2008" s="112" t="s">
        <v>1003</v>
      </c>
      <c r="AO2008" s="112" t="s">
        <v>1119</v>
      </c>
      <c r="AP2008" s="112" t="s">
        <v>1006</v>
      </c>
      <c r="AQ2008" s="112" t="s">
        <v>1039</v>
      </c>
      <c r="AR2008" s="112" t="s">
        <v>1088</v>
      </c>
      <c r="AS2008" s="112">
        <v>55941</v>
      </c>
    </row>
    <row r="2009" spans="40:45" x14ac:dyDescent="0.25">
      <c r="AN2009" s="112" t="s">
        <v>1003</v>
      </c>
      <c r="AO2009" s="112"/>
      <c r="AP2009" s="112"/>
      <c r="AQ2009" s="112" t="s">
        <v>3</v>
      </c>
      <c r="AR2009" s="112"/>
      <c r="AS2009" s="112">
        <v>549978</v>
      </c>
    </row>
    <row r="2010" spans="40:45" x14ac:dyDescent="0.25">
      <c r="AN2010" s="112" t="s">
        <v>1003</v>
      </c>
      <c r="AO2010" s="112" t="s">
        <v>1119</v>
      </c>
      <c r="AP2010" s="112" t="s">
        <v>1007</v>
      </c>
      <c r="AQ2010" s="112" t="s">
        <v>1031</v>
      </c>
      <c r="AR2010" s="112" t="s">
        <v>1088</v>
      </c>
      <c r="AS2010" s="112"/>
    </row>
    <row r="2011" spans="40:45" x14ac:dyDescent="0.25">
      <c r="AN2011" s="112" t="s">
        <v>1003</v>
      </c>
      <c r="AO2011" s="112" t="s">
        <v>1119</v>
      </c>
      <c r="AP2011" s="112" t="s">
        <v>1007</v>
      </c>
      <c r="AQ2011" s="112" t="s">
        <v>1033</v>
      </c>
      <c r="AR2011" s="112" t="s">
        <v>1088</v>
      </c>
      <c r="AS2011" s="112">
        <v>143</v>
      </c>
    </row>
    <row r="2012" spans="40:45" x14ac:dyDescent="0.25">
      <c r="AN2012" s="112" t="s">
        <v>1003</v>
      </c>
      <c r="AO2012" s="112" t="s">
        <v>1119</v>
      </c>
      <c r="AP2012" s="112" t="s">
        <v>1007</v>
      </c>
      <c r="AQ2012" s="112" t="s">
        <v>1034</v>
      </c>
      <c r="AR2012" s="112" t="s">
        <v>1088</v>
      </c>
      <c r="AS2012" s="112">
        <v>2902</v>
      </c>
    </row>
    <row r="2013" spans="40:45" x14ac:dyDescent="0.25">
      <c r="AN2013" s="112" t="s">
        <v>1003</v>
      </c>
      <c r="AO2013" s="112" t="s">
        <v>1119</v>
      </c>
      <c r="AP2013" s="112" t="s">
        <v>1007</v>
      </c>
      <c r="AQ2013" s="112" t="s">
        <v>1035</v>
      </c>
      <c r="AR2013" s="112" t="s">
        <v>1088</v>
      </c>
      <c r="AS2013" s="112"/>
    </row>
    <row r="2014" spans="40:45" x14ac:dyDescent="0.25">
      <c r="AN2014" s="112" t="s">
        <v>1003</v>
      </c>
      <c r="AO2014" s="112" t="s">
        <v>1119</v>
      </c>
      <c r="AP2014" s="112" t="s">
        <v>1007</v>
      </c>
      <c r="AQ2014" s="112" t="s">
        <v>1036</v>
      </c>
      <c r="AR2014" s="112" t="s">
        <v>1088</v>
      </c>
      <c r="AS2014" s="112">
        <v>346</v>
      </c>
    </row>
    <row r="2015" spans="40:45" x14ac:dyDescent="0.25">
      <c r="AN2015" s="112" t="s">
        <v>1003</v>
      </c>
      <c r="AO2015" s="112" t="s">
        <v>1119</v>
      </c>
      <c r="AP2015" s="112" t="s">
        <v>1007</v>
      </c>
      <c r="AQ2015" s="112" t="s">
        <v>1038</v>
      </c>
      <c r="AR2015" s="112" t="s">
        <v>1088</v>
      </c>
      <c r="AS2015" s="112">
        <v>8</v>
      </c>
    </row>
    <row r="2016" spans="40:45" x14ac:dyDescent="0.25">
      <c r="AN2016" s="112" t="s">
        <v>1003</v>
      </c>
      <c r="AO2016" s="112" t="s">
        <v>1119</v>
      </c>
      <c r="AP2016" s="112" t="s">
        <v>1007</v>
      </c>
      <c r="AQ2016" s="112" t="s">
        <v>1039</v>
      </c>
      <c r="AR2016" s="112" t="s">
        <v>1088</v>
      </c>
      <c r="AS2016" s="112">
        <v>2617</v>
      </c>
    </row>
    <row r="2017" spans="40:45" x14ac:dyDescent="0.25">
      <c r="AN2017" s="112" t="s">
        <v>1003</v>
      </c>
      <c r="AO2017" s="112"/>
      <c r="AP2017" s="112"/>
      <c r="AQ2017" s="112" t="s">
        <v>3</v>
      </c>
      <c r="AR2017" s="112" t="s">
        <v>1088</v>
      </c>
      <c r="AS2017" s="112">
        <v>6017</v>
      </c>
    </row>
    <row r="2018" spans="40:45" x14ac:dyDescent="0.25">
      <c r="AN2018" s="112" t="s">
        <v>1127</v>
      </c>
      <c r="AO2018" s="112" t="s">
        <v>1118</v>
      </c>
      <c r="AP2018" s="112" t="s">
        <v>1041</v>
      </c>
      <c r="AQ2018" s="112" t="s">
        <v>1032</v>
      </c>
      <c r="AR2018" s="112" t="s">
        <v>1098</v>
      </c>
      <c r="AS2018" s="112"/>
    </row>
    <row r="2019" spans="40:45" x14ac:dyDescent="0.25">
      <c r="AN2019" s="112" t="s">
        <v>1127</v>
      </c>
      <c r="AO2019" s="112" t="s">
        <v>1118</v>
      </c>
      <c r="AP2019" s="112" t="s">
        <v>1041</v>
      </c>
      <c r="AQ2019" s="112" t="s">
        <v>1033</v>
      </c>
      <c r="AR2019" s="112" t="s">
        <v>1098</v>
      </c>
      <c r="AS2019" s="112">
        <v>918</v>
      </c>
    </row>
    <row r="2020" spans="40:45" x14ac:dyDescent="0.25">
      <c r="AN2020" s="112" t="s">
        <v>1127</v>
      </c>
      <c r="AO2020" s="112" t="s">
        <v>1118</v>
      </c>
      <c r="AP2020" s="112" t="s">
        <v>1041</v>
      </c>
      <c r="AQ2020" s="112" t="s">
        <v>1034</v>
      </c>
      <c r="AR2020" s="112" t="s">
        <v>1098</v>
      </c>
      <c r="AS2020" s="112">
        <v>11622</v>
      </c>
    </row>
    <row r="2021" spans="40:45" x14ac:dyDescent="0.25">
      <c r="AN2021" s="112" t="s">
        <v>1127</v>
      </c>
      <c r="AO2021" s="112" t="s">
        <v>1118</v>
      </c>
      <c r="AP2021" s="112" t="s">
        <v>1041</v>
      </c>
      <c r="AQ2021" s="112" t="s">
        <v>1035</v>
      </c>
      <c r="AR2021" s="112" t="s">
        <v>1098</v>
      </c>
      <c r="AS2021" s="112"/>
    </row>
    <row r="2022" spans="40:45" x14ac:dyDescent="0.25">
      <c r="AN2022" s="112" t="s">
        <v>1127</v>
      </c>
      <c r="AO2022" s="112" t="s">
        <v>1118</v>
      </c>
      <c r="AP2022" s="112" t="s">
        <v>1041</v>
      </c>
      <c r="AQ2022" s="112" t="s">
        <v>1036</v>
      </c>
      <c r="AR2022" s="112" t="s">
        <v>1098</v>
      </c>
      <c r="AS2022" s="112">
        <v>18803</v>
      </c>
    </row>
    <row r="2023" spans="40:45" x14ac:dyDescent="0.25">
      <c r="AN2023" s="112" t="s">
        <v>1127</v>
      </c>
      <c r="AO2023" s="112" t="s">
        <v>1118</v>
      </c>
      <c r="AP2023" s="112" t="s">
        <v>1041</v>
      </c>
      <c r="AQ2023" s="112" t="s">
        <v>1037</v>
      </c>
      <c r="AR2023" s="112" t="s">
        <v>1098</v>
      </c>
      <c r="AS2023" s="112"/>
    </row>
    <row r="2024" spans="40:45" x14ac:dyDescent="0.25">
      <c r="AN2024" s="112" t="s">
        <v>1127</v>
      </c>
      <c r="AO2024" s="112" t="s">
        <v>1118</v>
      </c>
      <c r="AP2024" s="112" t="s">
        <v>1041</v>
      </c>
      <c r="AQ2024" s="112" t="s">
        <v>1038</v>
      </c>
      <c r="AR2024" s="112" t="s">
        <v>1098</v>
      </c>
      <c r="AS2024" s="112"/>
    </row>
    <row r="2025" spans="40:45" x14ac:dyDescent="0.25">
      <c r="AN2025" s="112" t="s">
        <v>1127</v>
      </c>
      <c r="AO2025" s="112" t="s">
        <v>1118</v>
      </c>
      <c r="AP2025" s="112" t="s">
        <v>1041</v>
      </c>
      <c r="AQ2025" s="112" t="s">
        <v>1039</v>
      </c>
      <c r="AR2025" s="112" t="s">
        <v>1098</v>
      </c>
      <c r="AS2025" s="112">
        <v>802</v>
      </c>
    </row>
    <row r="2026" spans="40:45" x14ac:dyDescent="0.25">
      <c r="AN2026" s="112" t="s">
        <v>1127</v>
      </c>
      <c r="AO2026" s="112"/>
      <c r="AP2026" s="112"/>
      <c r="AQ2026" s="112" t="s">
        <v>3</v>
      </c>
      <c r="AR2026" s="112"/>
      <c r="AS2026" s="112">
        <v>32145</v>
      </c>
    </row>
    <row r="2027" spans="40:45" x14ac:dyDescent="0.25">
      <c r="AN2027" s="112" t="s">
        <v>1127</v>
      </c>
      <c r="AO2027" s="112" t="s">
        <v>1118</v>
      </c>
      <c r="AP2027" s="112" t="s">
        <v>1006</v>
      </c>
      <c r="AQ2027" s="112" t="s">
        <v>1033</v>
      </c>
      <c r="AR2027" s="112" t="s">
        <v>1098</v>
      </c>
      <c r="AS2027" s="112">
        <v>120</v>
      </c>
    </row>
    <row r="2028" spans="40:45" x14ac:dyDescent="0.25">
      <c r="AN2028" s="112" t="s">
        <v>1127</v>
      </c>
      <c r="AO2028" s="112" t="s">
        <v>1118</v>
      </c>
      <c r="AP2028" s="112" t="s">
        <v>1006</v>
      </c>
      <c r="AQ2028" s="112" t="s">
        <v>1034</v>
      </c>
      <c r="AR2028" s="112" t="s">
        <v>1098</v>
      </c>
      <c r="AS2028" s="112">
        <v>11622</v>
      </c>
    </row>
    <row r="2029" spans="40:45" x14ac:dyDescent="0.25">
      <c r="AN2029" s="112" t="s">
        <v>1127</v>
      </c>
      <c r="AO2029" s="112" t="s">
        <v>1118</v>
      </c>
      <c r="AP2029" s="112" t="s">
        <v>1006</v>
      </c>
      <c r="AQ2029" s="112" t="s">
        <v>1035</v>
      </c>
      <c r="AR2029" s="112" t="s">
        <v>1098</v>
      </c>
      <c r="AS2029" s="112"/>
    </row>
    <row r="2030" spans="40:45" x14ac:dyDescent="0.25">
      <c r="AN2030" s="112" t="s">
        <v>1127</v>
      </c>
      <c r="AO2030" s="112" t="s">
        <v>1118</v>
      </c>
      <c r="AP2030" s="112" t="s">
        <v>1006</v>
      </c>
      <c r="AQ2030" s="112" t="s">
        <v>1036</v>
      </c>
      <c r="AR2030" s="112" t="s">
        <v>1098</v>
      </c>
      <c r="AS2030" s="112">
        <v>18473</v>
      </c>
    </row>
    <row r="2031" spans="40:45" x14ac:dyDescent="0.25">
      <c r="AN2031" s="112" t="s">
        <v>1127</v>
      </c>
      <c r="AO2031" s="112" t="s">
        <v>1118</v>
      </c>
      <c r="AP2031" s="112" t="s">
        <v>1006</v>
      </c>
      <c r="AQ2031" s="112" t="s">
        <v>1037</v>
      </c>
      <c r="AR2031" s="112" t="s">
        <v>1098</v>
      </c>
      <c r="AS2031" s="112"/>
    </row>
    <row r="2032" spans="40:45" x14ac:dyDescent="0.25">
      <c r="AN2032" s="112" t="s">
        <v>1127</v>
      </c>
      <c r="AO2032" s="112" t="s">
        <v>1118</v>
      </c>
      <c r="AP2032" s="112" t="s">
        <v>1006</v>
      </c>
      <c r="AQ2032" s="112" t="s">
        <v>1038</v>
      </c>
      <c r="AR2032" s="112" t="s">
        <v>1098</v>
      </c>
      <c r="AS2032" s="112"/>
    </row>
    <row r="2033" spans="40:45" x14ac:dyDescent="0.25">
      <c r="AN2033" s="112" t="s">
        <v>1127</v>
      </c>
      <c r="AO2033" s="112" t="s">
        <v>1118</v>
      </c>
      <c r="AP2033" s="112" t="s">
        <v>1006</v>
      </c>
      <c r="AQ2033" s="112" t="s">
        <v>1039</v>
      </c>
      <c r="AR2033" s="112" t="s">
        <v>1098</v>
      </c>
      <c r="AS2033" s="112">
        <v>312</v>
      </c>
    </row>
    <row r="2034" spans="40:45" x14ac:dyDescent="0.25">
      <c r="AN2034" s="112" t="s">
        <v>1127</v>
      </c>
      <c r="AO2034" s="112"/>
      <c r="AP2034" s="112"/>
      <c r="AQ2034" s="112" t="s">
        <v>3</v>
      </c>
      <c r="AR2034" s="112"/>
      <c r="AS2034" s="112">
        <v>30527</v>
      </c>
    </row>
    <row r="2035" spans="40:45" x14ac:dyDescent="0.25">
      <c r="AN2035" s="112" t="s">
        <v>1127</v>
      </c>
      <c r="AO2035" s="112" t="s">
        <v>1118</v>
      </c>
      <c r="AP2035" s="112" t="s">
        <v>1007</v>
      </c>
      <c r="AQ2035" s="112" t="s">
        <v>1032</v>
      </c>
      <c r="AR2035" s="112" t="s">
        <v>1098</v>
      </c>
      <c r="AS2035" s="112"/>
    </row>
    <row r="2036" spans="40:45" x14ac:dyDescent="0.25">
      <c r="AN2036" s="112" t="s">
        <v>1127</v>
      </c>
      <c r="AO2036" s="112" t="s">
        <v>1118</v>
      </c>
      <c r="AP2036" s="112" t="s">
        <v>1007</v>
      </c>
      <c r="AQ2036" s="112" t="s">
        <v>1033</v>
      </c>
      <c r="AR2036" s="112" t="s">
        <v>1098</v>
      </c>
      <c r="AS2036" s="112">
        <v>798</v>
      </c>
    </row>
    <row r="2037" spans="40:45" x14ac:dyDescent="0.25">
      <c r="AN2037" s="112" t="s">
        <v>1127</v>
      </c>
      <c r="AO2037" s="112" t="s">
        <v>1118</v>
      </c>
      <c r="AP2037" s="112" t="s">
        <v>1007</v>
      </c>
      <c r="AQ2037" s="112" t="s">
        <v>1034</v>
      </c>
      <c r="AR2037" s="112" t="s">
        <v>1098</v>
      </c>
      <c r="AS2037" s="112"/>
    </row>
    <row r="2038" spans="40:45" x14ac:dyDescent="0.25">
      <c r="AN2038" s="112" t="s">
        <v>1127</v>
      </c>
      <c r="AO2038" s="112" t="s">
        <v>1118</v>
      </c>
      <c r="AP2038" s="112" t="s">
        <v>1007</v>
      </c>
      <c r="AQ2038" s="112" t="s">
        <v>1035</v>
      </c>
      <c r="AR2038" s="112" t="s">
        <v>1098</v>
      </c>
      <c r="AS2038" s="112"/>
    </row>
    <row r="2039" spans="40:45" x14ac:dyDescent="0.25">
      <c r="AN2039" s="112" t="s">
        <v>1127</v>
      </c>
      <c r="AO2039" s="112" t="s">
        <v>1118</v>
      </c>
      <c r="AP2039" s="112" t="s">
        <v>1007</v>
      </c>
      <c r="AQ2039" s="112" t="s">
        <v>1036</v>
      </c>
      <c r="AR2039" s="112" t="s">
        <v>1098</v>
      </c>
      <c r="AS2039" s="112">
        <v>329</v>
      </c>
    </row>
    <row r="2040" spans="40:45" x14ac:dyDescent="0.25">
      <c r="AN2040" s="112" t="s">
        <v>1127</v>
      </c>
      <c r="AO2040" s="112" t="s">
        <v>1118</v>
      </c>
      <c r="AP2040" s="112" t="s">
        <v>1007</v>
      </c>
      <c r="AQ2040" s="112" t="s">
        <v>1038</v>
      </c>
      <c r="AR2040" s="112" t="s">
        <v>1098</v>
      </c>
      <c r="AS2040" s="112"/>
    </row>
    <row r="2041" spans="40:45" x14ac:dyDescent="0.25">
      <c r="AN2041" s="112" t="s">
        <v>1127</v>
      </c>
      <c r="AO2041" s="112" t="s">
        <v>1118</v>
      </c>
      <c r="AP2041" s="112" t="s">
        <v>1007</v>
      </c>
      <c r="AQ2041" s="112" t="s">
        <v>1039</v>
      </c>
      <c r="AR2041" s="112" t="s">
        <v>1098</v>
      </c>
      <c r="AS2041" s="112">
        <v>490</v>
      </c>
    </row>
    <row r="2042" spans="40:45" x14ac:dyDescent="0.25">
      <c r="AN2042" s="112" t="s">
        <v>1127</v>
      </c>
      <c r="AO2042" s="112"/>
      <c r="AP2042" s="112"/>
      <c r="AQ2042" s="112" t="s">
        <v>3</v>
      </c>
      <c r="AR2042" s="112" t="s">
        <v>1088</v>
      </c>
      <c r="AS2042" s="112">
        <v>1617</v>
      </c>
    </row>
    <row r="2043" spans="40:45" x14ac:dyDescent="0.25">
      <c r="AN2043" s="112" t="s">
        <v>1127</v>
      </c>
      <c r="AO2043" s="112" t="s">
        <v>1119</v>
      </c>
      <c r="AP2043" s="112" t="s">
        <v>1041</v>
      </c>
      <c r="AQ2043" s="112" t="s">
        <v>1032</v>
      </c>
      <c r="AR2043" s="112" t="s">
        <v>1088</v>
      </c>
      <c r="AS2043" s="112"/>
    </row>
    <row r="2044" spans="40:45" x14ac:dyDescent="0.25">
      <c r="AN2044" s="112" t="s">
        <v>1127</v>
      </c>
      <c r="AO2044" s="112" t="s">
        <v>1119</v>
      </c>
      <c r="AP2044" s="112" t="s">
        <v>1041</v>
      </c>
      <c r="AQ2044" s="112" t="s">
        <v>1033</v>
      </c>
      <c r="AR2044" s="112" t="s">
        <v>1088</v>
      </c>
      <c r="AS2044" s="112">
        <v>2444</v>
      </c>
    </row>
    <row r="2045" spans="40:45" x14ac:dyDescent="0.25">
      <c r="AN2045" s="112" t="s">
        <v>1127</v>
      </c>
      <c r="AO2045" s="112" t="s">
        <v>1119</v>
      </c>
      <c r="AP2045" s="112" t="s">
        <v>1041</v>
      </c>
      <c r="AQ2045" s="112" t="s">
        <v>1034</v>
      </c>
      <c r="AR2045" s="112" t="s">
        <v>1088</v>
      </c>
      <c r="AS2045" s="112">
        <v>25949</v>
      </c>
    </row>
    <row r="2046" spans="40:45" x14ac:dyDescent="0.25">
      <c r="AN2046" s="112" t="s">
        <v>1127</v>
      </c>
      <c r="AO2046" s="112" t="s">
        <v>1119</v>
      </c>
      <c r="AP2046" s="112" t="s">
        <v>1041</v>
      </c>
      <c r="AQ2046" s="112" t="s">
        <v>1035</v>
      </c>
      <c r="AR2046" s="112" t="s">
        <v>1088</v>
      </c>
      <c r="AS2046" s="112"/>
    </row>
    <row r="2047" spans="40:45" x14ac:dyDescent="0.25">
      <c r="AN2047" s="112" t="s">
        <v>1127</v>
      </c>
      <c r="AO2047" s="112" t="s">
        <v>1119</v>
      </c>
      <c r="AP2047" s="112" t="s">
        <v>1041</v>
      </c>
      <c r="AQ2047" s="112" t="s">
        <v>1036</v>
      </c>
      <c r="AR2047" s="112" t="s">
        <v>1088</v>
      </c>
      <c r="AS2047" s="112">
        <v>35530</v>
      </c>
    </row>
    <row r="2048" spans="40:45" x14ac:dyDescent="0.25">
      <c r="AN2048" s="112" t="s">
        <v>1127</v>
      </c>
      <c r="AO2048" s="112" t="s">
        <v>1119</v>
      </c>
      <c r="AP2048" s="112" t="s">
        <v>1041</v>
      </c>
      <c r="AQ2048" s="112" t="s">
        <v>1037</v>
      </c>
      <c r="AR2048" s="112" t="s">
        <v>1088</v>
      </c>
      <c r="AS2048" s="112"/>
    </row>
    <row r="2049" spans="40:45" x14ac:dyDescent="0.25">
      <c r="AN2049" s="112" t="s">
        <v>1127</v>
      </c>
      <c r="AO2049" s="112" t="s">
        <v>1119</v>
      </c>
      <c r="AP2049" s="112" t="s">
        <v>1041</v>
      </c>
      <c r="AQ2049" s="112" t="s">
        <v>1038</v>
      </c>
      <c r="AR2049" s="112" t="s">
        <v>1088</v>
      </c>
      <c r="AS2049" s="112"/>
    </row>
    <row r="2050" spans="40:45" x14ac:dyDescent="0.25">
      <c r="AN2050" s="112" t="s">
        <v>1127</v>
      </c>
      <c r="AO2050" s="112" t="s">
        <v>1119</v>
      </c>
      <c r="AP2050" s="112" t="s">
        <v>1041</v>
      </c>
      <c r="AQ2050" s="112" t="s">
        <v>1039</v>
      </c>
      <c r="AR2050" s="112" t="s">
        <v>1088</v>
      </c>
      <c r="AS2050" s="112">
        <v>2005</v>
      </c>
    </row>
    <row r="2051" spans="40:45" x14ac:dyDescent="0.25">
      <c r="AN2051" s="112" t="s">
        <v>1127</v>
      </c>
      <c r="AO2051" s="112"/>
      <c r="AP2051" s="112"/>
      <c r="AQ2051" s="112" t="s">
        <v>3</v>
      </c>
      <c r="AR2051" s="112"/>
      <c r="AS2051" s="112">
        <v>65928</v>
      </c>
    </row>
    <row r="2052" spans="40:45" x14ac:dyDescent="0.25">
      <c r="AN2052" s="112" t="s">
        <v>1127</v>
      </c>
      <c r="AO2052" s="112" t="s">
        <v>1119</v>
      </c>
      <c r="AP2052" s="112" t="s">
        <v>1006</v>
      </c>
      <c r="AQ2052" s="112" t="s">
        <v>1033</v>
      </c>
      <c r="AR2052" s="112" t="s">
        <v>1088</v>
      </c>
      <c r="AS2052" s="112">
        <v>167</v>
      </c>
    </row>
    <row r="2053" spans="40:45" x14ac:dyDescent="0.25">
      <c r="AN2053" s="112" t="s">
        <v>1127</v>
      </c>
      <c r="AO2053" s="112" t="s">
        <v>1119</v>
      </c>
      <c r="AP2053" s="112" t="s">
        <v>1006</v>
      </c>
      <c r="AQ2053" s="112" t="s">
        <v>1034</v>
      </c>
      <c r="AR2053" s="112" t="s">
        <v>1088</v>
      </c>
      <c r="AS2053" s="112">
        <v>25949</v>
      </c>
    </row>
    <row r="2054" spans="40:45" x14ac:dyDescent="0.25">
      <c r="AN2054" s="112" t="s">
        <v>1127</v>
      </c>
      <c r="AO2054" s="112" t="s">
        <v>1119</v>
      </c>
      <c r="AP2054" s="112" t="s">
        <v>1006</v>
      </c>
      <c r="AQ2054" s="112" t="s">
        <v>1035</v>
      </c>
      <c r="AR2054" s="112" t="s">
        <v>1088</v>
      </c>
      <c r="AS2054" s="112"/>
    </row>
    <row r="2055" spans="40:45" x14ac:dyDescent="0.25">
      <c r="AN2055" s="112" t="s">
        <v>1127</v>
      </c>
      <c r="AO2055" s="112" t="s">
        <v>1119</v>
      </c>
      <c r="AP2055" s="112" t="s">
        <v>1006</v>
      </c>
      <c r="AQ2055" s="112" t="s">
        <v>1036</v>
      </c>
      <c r="AR2055" s="112" t="s">
        <v>1088</v>
      </c>
      <c r="AS2055" s="112">
        <v>33594</v>
      </c>
    </row>
    <row r="2056" spans="40:45" x14ac:dyDescent="0.25">
      <c r="AN2056" s="112" t="s">
        <v>1127</v>
      </c>
      <c r="AO2056" s="112" t="s">
        <v>1119</v>
      </c>
      <c r="AP2056" s="112" t="s">
        <v>1006</v>
      </c>
      <c r="AQ2056" s="112" t="s">
        <v>1037</v>
      </c>
      <c r="AR2056" s="112" t="s">
        <v>1088</v>
      </c>
      <c r="AS2056" s="112"/>
    </row>
    <row r="2057" spans="40:45" x14ac:dyDescent="0.25">
      <c r="AN2057" s="112" t="s">
        <v>1127</v>
      </c>
      <c r="AO2057" s="112" t="s">
        <v>1119</v>
      </c>
      <c r="AP2057" s="112" t="s">
        <v>1006</v>
      </c>
      <c r="AQ2057" s="112" t="s">
        <v>1038</v>
      </c>
      <c r="AR2057" s="112" t="s">
        <v>1088</v>
      </c>
      <c r="AS2057" s="112"/>
    </row>
    <row r="2058" spans="40:45" x14ac:dyDescent="0.25">
      <c r="AN2058" s="112" t="s">
        <v>1127</v>
      </c>
      <c r="AO2058" s="112" t="s">
        <v>1119</v>
      </c>
      <c r="AP2058" s="112" t="s">
        <v>1006</v>
      </c>
      <c r="AQ2058" s="112" t="s">
        <v>1039</v>
      </c>
      <c r="AR2058" s="112" t="s">
        <v>1088</v>
      </c>
      <c r="AS2058" s="112">
        <v>605</v>
      </c>
    </row>
    <row r="2059" spans="40:45" x14ac:dyDescent="0.25">
      <c r="AN2059" s="112" t="s">
        <v>1127</v>
      </c>
      <c r="AO2059" s="112"/>
      <c r="AP2059" s="112"/>
      <c r="AQ2059" s="112" t="s">
        <v>3</v>
      </c>
      <c r="AR2059" s="112"/>
      <c r="AS2059" s="112">
        <v>60315</v>
      </c>
    </row>
    <row r="2060" spans="40:45" x14ac:dyDescent="0.25">
      <c r="AN2060" s="112" t="s">
        <v>1127</v>
      </c>
      <c r="AO2060" s="112" t="s">
        <v>1119</v>
      </c>
      <c r="AP2060" s="112" t="s">
        <v>1007</v>
      </c>
      <c r="AQ2060" s="112" t="s">
        <v>1032</v>
      </c>
      <c r="AR2060" s="112" t="s">
        <v>1088</v>
      </c>
      <c r="AS2060" s="112"/>
    </row>
    <row r="2061" spans="40:45" x14ac:dyDescent="0.25">
      <c r="AN2061" s="112" t="s">
        <v>1127</v>
      </c>
      <c r="AO2061" s="112" t="s">
        <v>1119</v>
      </c>
      <c r="AP2061" s="112" t="s">
        <v>1007</v>
      </c>
      <c r="AQ2061" s="112" t="s">
        <v>1033</v>
      </c>
      <c r="AR2061" s="112" t="s">
        <v>1088</v>
      </c>
      <c r="AS2061" s="112">
        <v>2277</v>
      </c>
    </row>
    <row r="2062" spans="40:45" x14ac:dyDescent="0.25">
      <c r="AN2062" s="112" t="s">
        <v>1127</v>
      </c>
      <c r="AO2062" s="112" t="s">
        <v>1119</v>
      </c>
      <c r="AP2062" s="112" t="s">
        <v>1007</v>
      </c>
      <c r="AQ2062" s="112" t="s">
        <v>1034</v>
      </c>
      <c r="AR2062" s="112" t="s">
        <v>1088</v>
      </c>
      <c r="AS2062" s="112"/>
    </row>
    <row r="2063" spans="40:45" x14ac:dyDescent="0.25">
      <c r="AN2063" s="112" t="s">
        <v>1127</v>
      </c>
      <c r="AO2063" s="112" t="s">
        <v>1119</v>
      </c>
      <c r="AP2063" s="112" t="s">
        <v>1007</v>
      </c>
      <c r="AQ2063" s="112" t="s">
        <v>1035</v>
      </c>
      <c r="AR2063" s="112" t="s">
        <v>1088</v>
      </c>
      <c r="AS2063" s="112"/>
    </row>
    <row r="2064" spans="40:45" x14ac:dyDescent="0.25">
      <c r="AN2064" s="112" t="s">
        <v>1127</v>
      </c>
      <c r="AO2064" s="112" t="s">
        <v>1119</v>
      </c>
      <c r="AP2064" s="112" t="s">
        <v>1007</v>
      </c>
      <c r="AQ2064" s="112" t="s">
        <v>1036</v>
      </c>
      <c r="AR2064" s="112" t="s">
        <v>1088</v>
      </c>
      <c r="AS2064" s="112">
        <v>1936</v>
      </c>
    </row>
    <row r="2065" spans="40:45" x14ac:dyDescent="0.25">
      <c r="AN2065" s="112" t="s">
        <v>1127</v>
      </c>
      <c r="AO2065" s="112" t="s">
        <v>1119</v>
      </c>
      <c r="AP2065" s="112" t="s">
        <v>1007</v>
      </c>
      <c r="AQ2065" s="112" t="s">
        <v>1038</v>
      </c>
      <c r="AR2065" s="112" t="s">
        <v>1088</v>
      </c>
      <c r="AS2065" s="112"/>
    </row>
    <row r="2066" spans="40:45" x14ac:dyDescent="0.25">
      <c r="AN2066" s="112" t="s">
        <v>1127</v>
      </c>
      <c r="AO2066" s="112" t="s">
        <v>1119</v>
      </c>
      <c r="AP2066" s="112" t="s">
        <v>1007</v>
      </c>
      <c r="AQ2066" s="112" t="s">
        <v>1039</v>
      </c>
      <c r="AR2066" s="112" t="s">
        <v>1088</v>
      </c>
      <c r="AS2066" s="112">
        <v>1400</v>
      </c>
    </row>
    <row r="2067" spans="40:45" x14ac:dyDescent="0.25">
      <c r="AN2067" s="112" t="s">
        <v>1127</v>
      </c>
      <c r="AO2067" s="112"/>
      <c r="AP2067" s="112"/>
      <c r="AQ2067" s="112" t="s">
        <v>3</v>
      </c>
      <c r="AR2067" s="112" t="s">
        <v>1088</v>
      </c>
      <c r="AS2067" s="112">
        <v>5613</v>
      </c>
    </row>
    <row r="2068" spans="40:45" x14ac:dyDescent="0.25">
      <c r="AN2068" s="112" t="s">
        <v>1002</v>
      </c>
      <c r="AO2068" s="112" t="s">
        <v>1118</v>
      </c>
      <c r="AP2068" s="112" t="s">
        <v>1041</v>
      </c>
      <c r="AQ2068" s="112" t="s">
        <v>1031</v>
      </c>
      <c r="AR2068" s="112" t="s">
        <v>1098</v>
      </c>
      <c r="AS2068" s="112">
        <v>404</v>
      </c>
    </row>
    <row r="2069" spans="40:45" x14ac:dyDescent="0.25">
      <c r="AN2069" s="112" t="s">
        <v>1002</v>
      </c>
      <c r="AO2069" s="112" t="s">
        <v>1118</v>
      </c>
      <c r="AP2069" s="112" t="s">
        <v>1041</v>
      </c>
      <c r="AQ2069" s="112" t="s">
        <v>1032</v>
      </c>
      <c r="AR2069" s="112" t="s">
        <v>1098</v>
      </c>
      <c r="AS2069" s="112">
        <v>4368</v>
      </c>
    </row>
    <row r="2070" spans="40:45" x14ac:dyDescent="0.25">
      <c r="AN2070" s="112" t="s">
        <v>1002</v>
      </c>
      <c r="AO2070" s="112" t="s">
        <v>1118</v>
      </c>
      <c r="AP2070" s="112" t="s">
        <v>1041</v>
      </c>
      <c r="AQ2070" s="112" t="s">
        <v>1033</v>
      </c>
      <c r="AR2070" s="112" t="s">
        <v>1098</v>
      </c>
      <c r="AS2070" s="112">
        <v>379</v>
      </c>
    </row>
    <row r="2071" spans="40:45" x14ac:dyDescent="0.25">
      <c r="AN2071" s="112" t="s">
        <v>1002</v>
      </c>
      <c r="AO2071" s="112" t="s">
        <v>1118</v>
      </c>
      <c r="AP2071" s="112" t="s">
        <v>1041</v>
      </c>
      <c r="AQ2071" s="112" t="s">
        <v>1034</v>
      </c>
      <c r="AR2071" s="112" t="s">
        <v>1098</v>
      </c>
      <c r="AS2071" s="112">
        <v>202550</v>
      </c>
    </row>
    <row r="2072" spans="40:45" x14ac:dyDescent="0.25">
      <c r="AN2072" s="112" t="s">
        <v>1002</v>
      </c>
      <c r="AO2072" s="112" t="s">
        <v>1118</v>
      </c>
      <c r="AP2072" s="112" t="s">
        <v>1041</v>
      </c>
      <c r="AQ2072" s="112" t="s">
        <v>1035</v>
      </c>
      <c r="AR2072" s="112" t="s">
        <v>1098</v>
      </c>
      <c r="AS2072" s="112">
        <v>21457</v>
      </c>
    </row>
    <row r="2073" spans="40:45" x14ac:dyDescent="0.25">
      <c r="AN2073" s="112" t="s">
        <v>1002</v>
      </c>
      <c r="AO2073" s="112" t="s">
        <v>1118</v>
      </c>
      <c r="AP2073" s="112" t="s">
        <v>1041</v>
      </c>
      <c r="AQ2073" s="112" t="s">
        <v>1036</v>
      </c>
      <c r="AR2073" s="112" t="s">
        <v>1098</v>
      </c>
      <c r="AS2073" s="112">
        <v>17259</v>
      </c>
    </row>
    <row r="2074" spans="40:45" x14ac:dyDescent="0.25">
      <c r="AN2074" s="112" t="s">
        <v>1002</v>
      </c>
      <c r="AO2074" s="112" t="s">
        <v>1118</v>
      </c>
      <c r="AP2074" s="112" t="s">
        <v>1041</v>
      </c>
      <c r="AQ2074" s="112" t="s">
        <v>1037</v>
      </c>
      <c r="AR2074" s="112" t="s">
        <v>1098</v>
      </c>
      <c r="AS2074" s="112">
        <v>10348</v>
      </c>
    </row>
    <row r="2075" spans="40:45" x14ac:dyDescent="0.25">
      <c r="AN2075" s="112" t="s">
        <v>1002</v>
      </c>
      <c r="AO2075" s="112" t="s">
        <v>1118</v>
      </c>
      <c r="AP2075" s="112" t="s">
        <v>1041</v>
      </c>
      <c r="AQ2075" s="112" t="s">
        <v>1038</v>
      </c>
      <c r="AR2075" s="112" t="s">
        <v>1098</v>
      </c>
      <c r="AS2075" s="112">
        <v>207150</v>
      </c>
    </row>
    <row r="2076" spans="40:45" x14ac:dyDescent="0.25">
      <c r="AN2076" s="112" t="s">
        <v>1002</v>
      </c>
      <c r="AO2076" s="112" t="s">
        <v>1118</v>
      </c>
      <c r="AP2076" s="112" t="s">
        <v>1041</v>
      </c>
      <c r="AQ2076" s="112" t="s">
        <v>1039</v>
      </c>
      <c r="AR2076" s="112" t="s">
        <v>1098</v>
      </c>
      <c r="AS2076" s="112">
        <v>6254</v>
      </c>
    </row>
    <row r="2077" spans="40:45" x14ac:dyDescent="0.25">
      <c r="AN2077" s="112" t="s">
        <v>1002</v>
      </c>
      <c r="AO2077" s="112"/>
      <c r="AP2077" s="112"/>
      <c r="AQ2077" s="112" t="s">
        <v>3</v>
      </c>
      <c r="AR2077" s="112"/>
      <c r="AS2077" s="112">
        <v>470169</v>
      </c>
    </row>
    <row r="2078" spans="40:45" x14ac:dyDescent="0.25">
      <c r="AN2078" s="112" t="s">
        <v>1002</v>
      </c>
      <c r="AO2078" s="112" t="s">
        <v>1118</v>
      </c>
      <c r="AP2078" s="112" t="s">
        <v>1006</v>
      </c>
      <c r="AQ2078" s="112" t="s">
        <v>1031</v>
      </c>
      <c r="AR2078" s="112" t="s">
        <v>1098</v>
      </c>
      <c r="AS2078" s="112">
        <v>404</v>
      </c>
    </row>
    <row r="2079" spans="40:45" x14ac:dyDescent="0.25">
      <c r="AN2079" s="112" t="s">
        <v>1002</v>
      </c>
      <c r="AO2079" s="112" t="s">
        <v>1118</v>
      </c>
      <c r="AP2079" s="112" t="s">
        <v>1006</v>
      </c>
      <c r="AQ2079" s="112" t="s">
        <v>1032</v>
      </c>
      <c r="AR2079" s="112" t="s">
        <v>1098</v>
      </c>
      <c r="AS2079" s="112">
        <v>4368</v>
      </c>
    </row>
    <row r="2080" spans="40:45" x14ac:dyDescent="0.25">
      <c r="AN2080" s="112" t="s">
        <v>1002</v>
      </c>
      <c r="AO2080" s="112" t="s">
        <v>1118</v>
      </c>
      <c r="AP2080" s="112" t="s">
        <v>1006</v>
      </c>
      <c r="AQ2080" s="112" t="s">
        <v>1033</v>
      </c>
      <c r="AR2080" s="112" t="s">
        <v>1098</v>
      </c>
      <c r="AS2080" s="112"/>
    </row>
    <row r="2081" spans="40:45" x14ac:dyDescent="0.25">
      <c r="AN2081" s="112" t="s">
        <v>1002</v>
      </c>
      <c r="AO2081" s="112" t="s">
        <v>1118</v>
      </c>
      <c r="AP2081" s="112" t="s">
        <v>1006</v>
      </c>
      <c r="AQ2081" s="112" t="s">
        <v>1034</v>
      </c>
      <c r="AR2081" s="112" t="s">
        <v>1098</v>
      </c>
      <c r="AS2081" s="112">
        <v>196277</v>
      </c>
    </row>
    <row r="2082" spans="40:45" x14ac:dyDescent="0.25">
      <c r="AN2082" s="112" t="s">
        <v>1002</v>
      </c>
      <c r="AO2082" s="112" t="s">
        <v>1118</v>
      </c>
      <c r="AP2082" s="112" t="s">
        <v>1006</v>
      </c>
      <c r="AQ2082" s="112" t="s">
        <v>1035</v>
      </c>
      <c r="AR2082" s="112" t="s">
        <v>1098</v>
      </c>
      <c r="AS2082" s="112">
        <v>12701</v>
      </c>
    </row>
    <row r="2083" spans="40:45" x14ac:dyDescent="0.25">
      <c r="AN2083" s="112" t="s">
        <v>1002</v>
      </c>
      <c r="AO2083" s="112" t="s">
        <v>1118</v>
      </c>
      <c r="AP2083" s="112" t="s">
        <v>1006</v>
      </c>
      <c r="AQ2083" s="112" t="s">
        <v>1036</v>
      </c>
      <c r="AR2083" s="112" t="s">
        <v>1098</v>
      </c>
      <c r="AS2083" s="112">
        <v>13139</v>
      </c>
    </row>
    <row r="2084" spans="40:45" x14ac:dyDescent="0.25">
      <c r="AN2084" s="112" t="s">
        <v>1002</v>
      </c>
      <c r="AO2084" s="112" t="s">
        <v>1118</v>
      </c>
      <c r="AP2084" s="112" t="s">
        <v>1006</v>
      </c>
      <c r="AQ2084" s="112" t="s">
        <v>1037</v>
      </c>
      <c r="AR2084" s="112" t="s">
        <v>1098</v>
      </c>
      <c r="AS2084" s="112">
        <v>9597</v>
      </c>
    </row>
    <row r="2085" spans="40:45" x14ac:dyDescent="0.25">
      <c r="AN2085" s="112" t="s">
        <v>1002</v>
      </c>
      <c r="AO2085" s="112" t="s">
        <v>1118</v>
      </c>
      <c r="AP2085" s="112" t="s">
        <v>1006</v>
      </c>
      <c r="AQ2085" s="112" t="s">
        <v>1038</v>
      </c>
      <c r="AR2085" s="112" t="s">
        <v>1098</v>
      </c>
      <c r="AS2085" s="112">
        <v>202674</v>
      </c>
    </row>
    <row r="2086" spans="40:45" x14ac:dyDescent="0.25">
      <c r="AN2086" s="112" t="s">
        <v>1002</v>
      </c>
      <c r="AO2086" s="112" t="s">
        <v>1118</v>
      </c>
      <c r="AP2086" s="112" t="s">
        <v>1006</v>
      </c>
      <c r="AQ2086" s="112" t="s">
        <v>1039</v>
      </c>
      <c r="AR2086" s="112" t="s">
        <v>1098</v>
      </c>
      <c r="AS2086" s="112">
        <v>1213</v>
      </c>
    </row>
    <row r="2087" spans="40:45" x14ac:dyDescent="0.25">
      <c r="AN2087" s="112" t="s">
        <v>1002</v>
      </c>
      <c r="AO2087" s="112"/>
      <c r="AP2087" s="112"/>
      <c r="AQ2087" s="112" t="s">
        <v>3</v>
      </c>
      <c r="AR2087" s="112"/>
      <c r="AS2087" s="112">
        <v>440373</v>
      </c>
    </row>
    <row r="2088" spans="40:45" x14ac:dyDescent="0.25">
      <c r="AN2088" s="112" t="s">
        <v>1002</v>
      </c>
      <c r="AO2088" s="112" t="s">
        <v>1118</v>
      </c>
      <c r="AP2088" s="112" t="s">
        <v>1007</v>
      </c>
      <c r="AQ2088" s="112" t="s">
        <v>1033</v>
      </c>
      <c r="AR2088" s="112" t="s">
        <v>1098</v>
      </c>
      <c r="AS2088" s="112">
        <v>379</v>
      </c>
    </row>
    <row r="2089" spans="40:45" x14ac:dyDescent="0.25">
      <c r="AN2089" s="112" t="s">
        <v>1002</v>
      </c>
      <c r="AO2089" s="112" t="s">
        <v>1118</v>
      </c>
      <c r="AP2089" s="112" t="s">
        <v>1007</v>
      </c>
      <c r="AQ2089" s="112" t="s">
        <v>1034</v>
      </c>
      <c r="AR2089" s="112" t="s">
        <v>1098</v>
      </c>
      <c r="AS2089" s="112">
        <v>6272</v>
      </c>
    </row>
    <row r="2090" spans="40:45" x14ac:dyDescent="0.25">
      <c r="AN2090" s="112" t="s">
        <v>1002</v>
      </c>
      <c r="AO2090" s="112" t="s">
        <v>1118</v>
      </c>
      <c r="AP2090" s="112" t="s">
        <v>1007</v>
      </c>
      <c r="AQ2090" s="112" t="s">
        <v>1035</v>
      </c>
      <c r="AR2090" s="112" t="s">
        <v>1098</v>
      </c>
      <c r="AS2090" s="112">
        <v>8757</v>
      </c>
    </row>
    <row r="2091" spans="40:45" x14ac:dyDescent="0.25">
      <c r="AN2091" s="112" t="s">
        <v>1002</v>
      </c>
      <c r="AO2091" s="112" t="s">
        <v>1118</v>
      </c>
      <c r="AP2091" s="112" t="s">
        <v>1007</v>
      </c>
      <c r="AQ2091" s="112" t="s">
        <v>1036</v>
      </c>
      <c r="AR2091" s="112" t="s">
        <v>1098</v>
      </c>
      <c r="AS2091" s="112">
        <v>4120</v>
      </c>
    </row>
    <row r="2092" spans="40:45" x14ac:dyDescent="0.25">
      <c r="AN2092" s="112" t="s">
        <v>1002</v>
      </c>
      <c r="AO2092" s="112" t="s">
        <v>1118</v>
      </c>
      <c r="AP2092" s="112" t="s">
        <v>1007</v>
      </c>
      <c r="AQ2092" s="112" t="s">
        <v>1037</v>
      </c>
      <c r="AR2092" s="112" t="s">
        <v>1098</v>
      </c>
      <c r="AS2092" s="112">
        <v>751</v>
      </c>
    </row>
    <row r="2093" spans="40:45" x14ac:dyDescent="0.25">
      <c r="AN2093" s="112" t="s">
        <v>1002</v>
      </c>
      <c r="AO2093" s="112" t="s">
        <v>1118</v>
      </c>
      <c r="AP2093" s="112" t="s">
        <v>1007</v>
      </c>
      <c r="AQ2093" s="112" t="s">
        <v>1038</v>
      </c>
      <c r="AR2093" s="112" t="s">
        <v>1098</v>
      </c>
      <c r="AS2093" s="112">
        <v>4476</v>
      </c>
    </row>
    <row r="2094" spans="40:45" x14ac:dyDescent="0.25">
      <c r="AN2094" s="112" t="s">
        <v>1002</v>
      </c>
      <c r="AO2094" s="112" t="s">
        <v>1118</v>
      </c>
      <c r="AP2094" s="112" t="s">
        <v>1007</v>
      </c>
      <c r="AQ2094" s="112" t="s">
        <v>1039</v>
      </c>
      <c r="AR2094" s="112" t="s">
        <v>1098</v>
      </c>
      <c r="AS2094" s="112">
        <v>5041</v>
      </c>
    </row>
    <row r="2095" spans="40:45" x14ac:dyDescent="0.25">
      <c r="AN2095" s="112" t="s">
        <v>1002</v>
      </c>
      <c r="AO2095" s="112"/>
      <c r="AP2095" s="112"/>
      <c r="AQ2095" s="112" t="s">
        <v>3</v>
      </c>
      <c r="AR2095" s="112" t="s">
        <v>1088</v>
      </c>
      <c r="AS2095" s="112">
        <v>29796</v>
      </c>
    </row>
    <row r="2096" spans="40:45" x14ac:dyDescent="0.25">
      <c r="AN2096" s="112" t="s">
        <v>1002</v>
      </c>
      <c r="AO2096" s="112" t="s">
        <v>1119</v>
      </c>
      <c r="AP2096" s="112" t="s">
        <v>1041</v>
      </c>
      <c r="AQ2096" s="112" t="s">
        <v>1031</v>
      </c>
      <c r="AR2096" s="112" t="s">
        <v>1088</v>
      </c>
      <c r="AS2096" s="112">
        <v>760</v>
      </c>
    </row>
    <row r="2097" spans="40:45" x14ac:dyDescent="0.25">
      <c r="AN2097" s="112" t="s">
        <v>1002</v>
      </c>
      <c r="AO2097" s="112" t="s">
        <v>1119</v>
      </c>
      <c r="AP2097" s="112" t="s">
        <v>1041</v>
      </c>
      <c r="AQ2097" s="112" t="s">
        <v>1032</v>
      </c>
      <c r="AR2097" s="112" t="s">
        <v>1088</v>
      </c>
      <c r="AS2097" s="112">
        <v>8835</v>
      </c>
    </row>
    <row r="2098" spans="40:45" x14ac:dyDescent="0.25">
      <c r="AN2098" s="112" t="s">
        <v>1002</v>
      </c>
      <c r="AO2098" s="112" t="s">
        <v>1119</v>
      </c>
      <c r="AP2098" s="112" t="s">
        <v>1041</v>
      </c>
      <c r="AQ2098" s="112" t="s">
        <v>1033</v>
      </c>
      <c r="AR2098" s="112" t="s">
        <v>1088</v>
      </c>
      <c r="AS2098" s="112">
        <v>758</v>
      </c>
    </row>
    <row r="2099" spans="40:45" x14ac:dyDescent="0.25">
      <c r="AN2099" s="112" t="s">
        <v>1002</v>
      </c>
      <c r="AO2099" s="112" t="s">
        <v>1119</v>
      </c>
      <c r="AP2099" s="112" t="s">
        <v>1041</v>
      </c>
      <c r="AQ2099" s="112" t="s">
        <v>1034</v>
      </c>
      <c r="AR2099" s="112" t="s">
        <v>1088</v>
      </c>
      <c r="AS2099" s="112">
        <v>342180</v>
      </c>
    </row>
    <row r="2100" spans="40:45" x14ac:dyDescent="0.25">
      <c r="AN2100" s="112" t="s">
        <v>1002</v>
      </c>
      <c r="AO2100" s="112" t="s">
        <v>1119</v>
      </c>
      <c r="AP2100" s="112" t="s">
        <v>1041</v>
      </c>
      <c r="AQ2100" s="112" t="s">
        <v>1035</v>
      </c>
      <c r="AR2100" s="112" t="s">
        <v>1088</v>
      </c>
      <c r="AS2100" s="112">
        <v>52990</v>
      </c>
    </row>
    <row r="2101" spans="40:45" x14ac:dyDescent="0.25">
      <c r="AN2101" s="112" t="s">
        <v>1002</v>
      </c>
      <c r="AO2101" s="112" t="s">
        <v>1119</v>
      </c>
      <c r="AP2101" s="112" t="s">
        <v>1041</v>
      </c>
      <c r="AQ2101" s="112" t="s">
        <v>1036</v>
      </c>
      <c r="AR2101" s="112" t="s">
        <v>1088</v>
      </c>
      <c r="AS2101" s="112">
        <v>32091</v>
      </c>
    </row>
    <row r="2102" spans="40:45" x14ac:dyDescent="0.25">
      <c r="AN2102" s="112" t="s">
        <v>1002</v>
      </c>
      <c r="AO2102" s="112" t="s">
        <v>1119</v>
      </c>
      <c r="AP2102" s="112" t="s">
        <v>1041</v>
      </c>
      <c r="AQ2102" s="112" t="s">
        <v>1037</v>
      </c>
      <c r="AR2102" s="112" t="s">
        <v>1088</v>
      </c>
      <c r="AS2102" s="112">
        <v>22502</v>
      </c>
    </row>
    <row r="2103" spans="40:45" x14ac:dyDescent="0.25">
      <c r="AN2103" s="112" t="s">
        <v>1002</v>
      </c>
      <c r="AO2103" s="112" t="s">
        <v>1119</v>
      </c>
      <c r="AP2103" s="112" t="s">
        <v>1041</v>
      </c>
      <c r="AQ2103" s="112" t="s">
        <v>1038</v>
      </c>
      <c r="AR2103" s="112" t="s">
        <v>1088</v>
      </c>
      <c r="AS2103" s="112">
        <v>366677</v>
      </c>
    </row>
    <row r="2104" spans="40:45" x14ac:dyDescent="0.25">
      <c r="AN2104" s="112" t="s">
        <v>1002</v>
      </c>
      <c r="AO2104" s="112" t="s">
        <v>1119</v>
      </c>
      <c r="AP2104" s="112" t="s">
        <v>1041</v>
      </c>
      <c r="AQ2104" s="112" t="s">
        <v>1039</v>
      </c>
      <c r="AR2104" s="112" t="s">
        <v>1088</v>
      </c>
      <c r="AS2104" s="112">
        <v>15755</v>
      </c>
    </row>
    <row r="2105" spans="40:45" x14ac:dyDescent="0.25">
      <c r="AN2105" s="112" t="s">
        <v>1002</v>
      </c>
      <c r="AO2105" s="112"/>
      <c r="AP2105" s="112"/>
      <c r="AQ2105" s="112" t="s">
        <v>3</v>
      </c>
      <c r="AR2105" s="112"/>
      <c r="AS2105" s="112">
        <v>842550</v>
      </c>
    </row>
    <row r="2106" spans="40:45" x14ac:dyDescent="0.25">
      <c r="AN2106" s="112" t="s">
        <v>1002</v>
      </c>
      <c r="AO2106" s="112" t="s">
        <v>1119</v>
      </c>
      <c r="AP2106" s="112" t="s">
        <v>1006</v>
      </c>
      <c r="AQ2106" s="112" t="s">
        <v>1031</v>
      </c>
      <c r="AR2106" s="112" t="s">
        <v>1088</v>
      </c>
      <c r="AS2106" s="112">
        <v>760</v>
      </c>
    </row>
    <row r="2107" spans="40:45" x14ac:dyDescent="0.25">
      <c r="AN2107" s="112" t="s">
        <v>1002</v>
      </c>
      <c r="AO2107" s="112" t="s">
        <v>1119</v>
      </c>
      <c r="AP2107" s="112" t="s">
        <v>1006</v>
      </c>
      <c r="AQ2107" s="112" t="s">
        <v>1032</v>
      </c>
      <c r="AR2107" s="112" t="s">
        <v>1088</v>
      </c>
      <c r="AS2107" s="112">
        <v>8835</v>
      </c>
    </row>
    <row r="2108" spans="40:45" x14ac:dyDescent="0.25">
      <c r="AN2108" s="112" t="s">
        <v>1002</v>
      </c>
      <c r="AO2108" s="112" t="s">
        <v>1119</v>
      </c>
      <c r="AP2108" s="112" t="s">
        <v>1006</v>
      </c>
      <c r="AQ2108" s="112" t="s">
        <v>1033</v>
      </c>
      <c r="AR2108" s="112" t="s">
        <v>1088</v>
      </c>
      <c r="AS2108" s="112"/>
    </row>
    <row r="2109" spans="40:45" x14ac:dyDescent="0.25">
      <c r="AN2109" s="112" t="s">
        <v>1002</v>
      </c>
      <c r="AO2109" s="112" t="s">
        <v>1119</v>
      </c>
      <c r="AP2109" s="112" t="s">
        <v>1006</v>
      </c>
      <c r="AQ2109" s="112" t="s">
        <v>1034</v>
      </c>
      <c r="AR2109" s="112" t="s">
        <v>1088</v>
      </c>
      <c r="AS2109" s="112">
        <v>323694</v>
      </c>
    </row>
    <row r="2110" spans="40:45" x14ac:dyDescent="0.25">
      <c r="AN2110" s="112" t="s">
        <v>1002</v>
      </c>
      <c r="AO2110" s="112" t="s">
        <v>1119</v>
      </c>
      <c r="AP2110" s="112" t="s">
        <v>1006</v>
      </c>
      <c r="AQ2110" s="112" t="s">
        <v>1035</v>
      </c>
      <c r="AR2110" s="112" t="s">
        <v>1088</v>
      </c>
      <c r="AS2110" s="112">
        <v>24809</v>
      </c>
    </row>
    <row r="2111" spans="40:45" x14ac:dyDescent="0.25">
      <c r="AN2111" s="112" t="s">
        <v>1002</v>
      </c>
      <c r="AO2111" s="112" t="s">
        <v>1119</v>
      </c>
      <c r="AP2111" s="112" t="s">
        <v>1006</v>
      </c>
      <c r="AQ2111" s="112" t="s">
        <v>1036</v>
      </c>
      <c r="AR2111" s="112" t="s">
        <v>1088</v>
      </c>
      <c r="AS2111" s="112">
        <v>20097</v>
      </c>
    </row>
    <row r="2112" spans="40:45" x14ac:dyDescent="0.25">
      <c r="AN2112" s="112" t="s">
        <v>1002</v>
      </c>
      <c r="AO2112" s="112" t="s">
        <v>1119</v>
      </c>
      <c r="AP2112" s="112" t="s">
        <v>1006</v>
      </c>
      <c r="AQ2112" s="112" t="s">
        <v>1037</v>
      </c>
      <c r="AR2112" s="112" t="s">
        <v>1088</v>
      </c>
      <c r="AS2112" s="112">
        <v>19444</v>
      </c>
    </row>
    <row r="2113" spans="40:45" x14ac:dyDescent="0.25">
      <c r="AN2113" s="112" t="s">
        <v>1002</v>
      </c>
      <c r="AO2113" s="112" t="s">
        <v>1119</v>
      </c>
      <c r="AP2113" s="112" t="s">
        <v>1006</v>
      </c>
      <c r="AQ2113" s="112" t="s">
        <v>1038</v>
      </c>
      <c r="AR2113" s="112" t="s">
        <v>1088</v>
      </c>
      <c r="AS2113" s="112">
        <v>353950</v>
      </c>
    </row>
    <row r="2114" spans="40:45" x14ac:dyDescent="0.25">
      <c r="AN2114" s="112" t="s">
        <v>1002</v>
      </c>
      <c r="AO2114" s="112" t="s">
        <v>1119</v>
      </c>
      <c r="AP2114" s="112" t="s">
        <v>1006</v>
      </c>
      <c r="AQ2114" s="112" t="s">
        <v>1039</v>
      </c>
      <c r="AR2114" s="112" t="s">
        <v>1088</v>
      </c>
      <c r="AS2114" s="112">
        <v>1839</v>
      </c>
    </row>
    <row r="2115" spans="40:45" x14ac:dyDescent="0.25">
      <c r="AN2115" s="112" t="s">
        <v>1002</v>
      </c>
      <c r="AO2115" s="112"/>
      <c r="AP2115" s="112"/>
      <c r="AQ2115" s="112" t="s">
        <v>3</v>
      </c>
      <c r="AR2115" s="112"/>
      <c r="AS2115" s="112">
        <v>753428</v>
      </c>
    </row>
    <row r="2116" spans="40:45" x14ac:dyDescent="0.25">
      <c r="AN2116" s="112" t="s">
        <v>1002</v>
      </c>
      <c r="AO2116" s="112" t="s">
        <v>1119</v>
      </c>
      <c r="AP2116" s="112" t="s">
        <v>1007</v>
      </c>
      <c r="AQ2116" s="112" t="s">
        <v>1033</v>
      </c>
      <c r="AR2116" s="112" t="s">
        <v>1088</v>
      </c>
      <c r="AS2116" s="112">
        <v>758</v>
      </c>
    </row>
    <row r="2117" spans="40:45" x14ac:dyDescent="0.25">
      <c r="AN2117" s="112" t="s">
        <v>1002</v>
      </c>
      <c r="AO2117" s="112" t="s">
        <v>1119</v>
      </c>
      <c r="AP2117" s="112" t="s">
        <v>1007</v>
      </c>
      <c r="AQ2117" s="112" t="s">
        <v>1034</v>
      </c>
      <c r="AR2117" s="112" t="s">
        <v>1088</v>
      </c>
      <c r="AS2117" s="112">
        <v>18487</v>
      </c>
    </row>
    <row r="2118" spans="40:45" x14ac:dyDescent="0.25">
      <c r="AN2118" s="112" t="s">
        <v>1002</v>
      </c>
      <c r="AO2118" s="112" t="s">
        <v>1119</v>
      </c>
      <c r="AP2118" s="112" t="s">
        <v>1007</v>
      </c>
      <c r="AQ2118" s="112" t="s">
        <v>1035</v>
      </c>
      <c r="AR2118" s="112" t="s">
        <v>1088</v>
      </c>
      <c r="AS2118" s="112">
        <v>28181</v>
      </c>
    </row>
    <row r="2119" spans="40:45" x14ac:dyDescent="0.25">
      <c r="AN2119" s="112" t="s">
        <v>1002</v>
      </c>
      <c r="AO2119" s="112" t="s">
        <v>1119</v>
      </c>
      <c r="AP2119" s="112" t="s">
        <v>1007</v>
      </c>
      <c r="AQ2119" s="112" t="s">
        <v>1036</v>
      </c>
      <c r="AR2119" s="112" t="s">
        <v>1088</v>
      </c>
      <c r="AS2119" s="112">
        <v>11994</v>
      </c>
    </row>
    <row r="2120" spans="40:45" x14ac:dyDescent="0.25">
      <c r="AN2120" s="112" t="s">
        <v>1002</v>
      </c>
      <c r="AO2120" s="112" t="s">
        <v>1119</v>
      </c>
      <c r="AP2120" s="112" t="s">
        <v>1007</v>
      </c>
      <c r="AQ2120" s="112" t="s">
        <v>1037</v>
      </c>
      <c r="AR2120" s="112" t="s">
        <v>1088</v>
      </c>
      <c r="AS2120" s="112">
        <v>3058</v>
      </c>
    </row>
    <row r="2121" spans="40:45" x14ac:dyDescent="0.25">
      <c r="AN2121" s="112" t="s">
        <v>1002</v>
      </c>
      <c r="AO2121" s="112" t="s">
        <v>1119</v>
      </c>
      <c r="AP2121" s="112" t="s">
        <v>1007</v>
      </c>
      <c r="AQ2121" s="112" t="s">
        <v>1038</v>
      </c>
      <c r="AR2121" s="112" t="s">
        <v>1088</v>
      </c>
      <c r="AS2121" s="112">
        <v>12727</v>
      </c>
    </row>
    <row r="2122" spans="40:45" x14ac:dyDescent="0.25">
      <c r="AN2122" s="112" t="s">
        <v>1002</v>
      </c>
      <c r="AO2122" s="112" t="s">
        <v>1119</v>
      </c>
      <c r="AP2122" s="112" t="s">
        <v>1007</v>
      </c>
      <c r="AQ2122" s="112" t="s">
        <v>1039</v>
      </c>
      <c r="AR2122" s="112" t="s">
        <v>1088</v>
      </c>
      <c r="AS2122" s="112">
        <v>13916</v>
      </c>
    </row>
    <row r="2123" spans="40:45" x14ac:dyDescent="0.25">
      <c r="AN2123" s="112" t="s">
        <v>1002</v>
      </c>
      <c r="AO2123" s="112"/>
      <c r="AP2123" s="112"/>
      <c r="AQ2123" s="112" t="s">
        <v>3</v>
      </c>
      <c r="AR2123" s="112" t="s">
        <v>1088</v>
      </c>
      <c r="AS2123" s="112">
        <v>89121</v>
      </c>
    </row>
    <row r="2124" spans="40:45" x14ac:dyDescent="0.25">
      <c r="AN2124" s="112" t="s">
        <v>1128</v>
      </c>
      <c r="AO2124" s="112" t="s">
        <v>1118</v>
      </c>
      <c r="AP2124" s="112" t="s">
        <v>1041</v>
      </c>
      <c r="AQ2124" s="112" t="s">
        <v>1031</v>
      </c>
      <c r="AR2124" s="112" t="s">
        <v>1098</v>
      </c>
      <c r="AS2124" s="112">
        <v>34563</v>
      </c>
    </row>
    <row r="2125" spans="40:45" x14ac:dyDescent="0.25">
      <c r="AN2125" s="112" t="s">
        <v>1128</v>
      </c>
      <c r="AO2125" s="112" t="s">
        <v>1118</v>
      </c>
      <c r="AP2125" s="112" t="s">
        <v>1041</v>
      </c>
      <c r="AQ2125" s="112" t="s">
        <v>1037</v>
      </c>
      <c r="AR2125" s="112" t="s">
        <v>1098</v>
      </c>
      <c r="AS2125" s="112">
        <v>275</v>
      </c>
    </row>
    <row r="2126" spans="40:45" x14ac:dyDescent="0.25">
      <c r="AN2126" s="112" t="s">
        <v>1128</v>
      </c>
      <c r="AO2126" s="112" t="s">
        <v>1118</v>
      </c>
      <c r="AP2126" s="112" t="s">
        <v>1041</v>
      </c>
      <c r="AQ2126" s="112" t="s">
        <v>1038</v>
      </c>
      <c r="AR2126" s="112" t="s">
        <v>1098</v>
      </c>
      <c r="AS2126" s="112">
        <v>180</v>
      </c>
    </row>
    <row r="2127" spans="40:45" x14ac:dyDescent="0.25">
      <c r="AN2127" s="112" t="s">
        <v>1128</v>
      </c>
      <c r="AO2127" s="112"/>
      <c r="AP2127" s="112"/>
      <c r="AQ2127" s="112" t="s">
        <v>3</v>
      </c>
      <c r="AR2127" s="112"/>
      <c r="AS2127" s="112">
        <v>35018</v>
      </c>
    </row>
    <row r="2128" spans="40:45" x14ac:dyDescent="0.25">
      <c r="AN2128" s="112" t="s">
        <v>1128</v>
      </c>
      <c r="AO2128" s="112" t="s">
        <v>1118</v>
      </c>
      <c r="AP2128" s="112" t="s">
        <v>1006</v>
      </c>
      <c r="AQ2128" s="112" t="s">
        <v>1031</v>
      </c>
      <c r="AR2128" s="112" t="s">
        <v>1098</v>
      </c>
      <c r="AS2128" s="112">
        <v>33686</v>
      </c>
    </row>
    <row r="2129" spans="40:45" x14ac:dyDescent="0.25">
      <c r="AN2129" s="112" t="s">
        <v>1128</v>
      </c>
      <c r="AO2129" s="112" t="s">
        <v>1118</v>
      </c>
      <c r="AP2129" s="112" t="s">
        <v>1006</v>
      </c>
      <c r="AQ2129" s="112" t="s">
        <v>1037</v>
      </c>
      <c r="AR2129" s="112" t="s">
        <v>1098</v>
      </c>
      <c r="AS2129" s="112">
        <v>275</v>
      </c>
    </row>
    <row r="2130" spans="40:45" x14ac:dyDescent="0.25">
      <c r="AN2130" s="112" t="s">
        <v>1128</v>
      </c>
      <c r="AO2130" s="112"/>
      <c r="AP2130" s="112"/>
      <c r="AQ2130" s="112" t="s">
        <v>3</v>
      </c>
      <c r="AR2130" s="112"/>
      <c r="AS2130" s="112">
        <v>33961</v>
      </c>
    </row>
    <row r="2131" spans="40:45" x14ac:dyDescent="0.25">
      <c r="AN2131" s="112" t="s">
        <v>1128</v>
      </c>
      <c r="AO2131" s="112" t="s">
        <v>1118</v>
      </c>
      <c r="AP2131" s="112" t="s">
        <v>1007</v>
      </c>
      <c r="AQ2131" s="112" t="s">
        <v>1031</v>
      </c>
      <c r="AR2131" s="112" t="s">
        <v>1098</v>
      </c>
      <c r="AS2131" s="112">
        <v>877</v>
      </c>
    </row>
    <row r="2132" spans="40:45" x14ac:dyDescent="0.25">
      <c r="AN2132" s="112" t="s">
        <v>1128</v>
      </c>
      <c r="AO2132" s="112" t="s">
        <v>1118</v>
      </c>
      <c r="AP2132" s="112" t="s">
        <v>1007</v>
      </c>
      <c r="AQ2132" s="112" t="s">
        <v>1038</v>
      </c>
      <c r="AR2132" s="112" t="s">
        <v>1098</v>
      </c>
      <c r="AS2132" s="112">
        <v>180</v>
      </c>
    </row>
    <row r="2133" spans="40:45" x14ac:dyDescent="0.25">
      <c r="AN2133" s="112" t="s">
        <v>1128</v>
      </c>
      <c r="AO2133" s="112"/>
      <c r="AP2133" s="112"/>
      <c r="AQ2133" s="112" t="s">
        <v>3</v>
      </c>
      <c r="AR2133" s="112" t="s">
        <v>1088</v>
      </c>
      <c r="AS2133" s="112">
        <v>1057</v>
      </c>
    </row>
    <row r="2134" spans="40:45" x14ac:dyDescent="0.25">
      <c r="AN2134" s="112" t="s">
        <v>1128</v>
      </c>
      <c r="AO2134" s="112" t="s">
        <v>1119</v>
      </c>
      <c r="AP2134" s="112" t="s">
        <v>1041</v>
      </c>
      <c r="AQ2134" s="112" t="s">
        <v>1031</v>
      </c>
      <c r="AR2134" s="112" t="s">
        <v>1088</v>
      </c>
      <c r="AS2134" s="112">
        <v>54233</v>
      </c>
    </row>
    <row r="2135" spans="40:45" x14ac:dyDescent="0.25">
      <c r="AN2135" s="112" t="s">
        <v>1128</v>
      </c>
      <c r="AO2135" s="112" t="s">
        <v>1119</v>
      </c>
      <c r="AP2135" s="112" t="s">
        <v>1041</v>
      </c>
      <c r="AQ2135" s="112" t="s">
        <v>1037</v>
      </c>
      <c r="AR2135" s="112" t="s">
        <v>1088</v>
      </c>
      <c r="AS2135" s="112">
        <v>528</v>
      </c>
    </row>
    <row r="2136" spans="40:45" x14ac:dyDescent="0.25">
      <c r="AN2136" s="112" t="s">
        <v>1128</v>
      </c>
      <c r="AO2136" s="112" t="s">
        <v>1119</v>
      </c>
      <c r="AP2136" s="112" t="s">
        <v>1041</v>
      </c>
      <c r="AQ2136" s="112" t="s">
        <v>1038</v>
      </c>
      <c r="AR2136" s="112" t="s">
        <v>1088</v>
      </c>
      <c r="AS2136" s="112">
        <v>365</v>
      </c>
    </row>
    <row r="2137" spans="40:45" x14ac:dyDescent="0.25">
      <c r="AN2137" s="112" t="s">
        <v>1128</v>
      </c>
      <c r="AO2137" s="112"/>
      <c r="AP2137" s="112"/>
      <c r="AQ2137" s="112" t="s">
        <v>3</v>
      </c>
      <c r="AR2137" s="112"/>
      <c r="AS2137" s="112">
        <v>55126</v>
      </c>
    </row>
    <row r="2138" spans="40:45" x14ac:dyDescent="0.25">
      <c r="AN2138" s="112" t="s">
        <v>1128</v>
      </c>
      <c r="AO2138" s="112" t="s">
        <v>1119</v>
      </c>
      <c r="AP2138" s="112" t="s">
        <v>1006</v>
      </c>
      <c r="AQ2138" s="112" t="s">
        <v>1031</v>
      </c>
      <c r="AR2138" s="112" t="s">
        <v>1088</v>
      </c>
      <c r="AS2138" s="112">
        <v>52533</v>
      </c>
    </row>
    <row r="2139" spans="40:45" x14ac:dyDescent="0.25">
      <c r="AN2139" s="112" t="s">
        <v>1128</v>
      </c>
      <c r="AO2139" s="112" t="s">
        <v>1119</v>
      </c>
      <c r="AP2139" s="112" t="s">
        <v>1006</v>
      </c>
      <c r="AQ2139" s="112" t="s">
        <v>1037</v>
      </c>
      <c r="AR2139" s="112" t="s">
        <v>1088</v>
      </c>
      <c r="AS2139" s="112">
        <v>528</v>
      </c>
    </row>
    <row r="2140" spans="40:45" x14ac:dyDescent="0.25">
      <c r="AN2140" s="112" t="s">
        <v>1128</v>
      </c>
      <c r="AO2140" s="112"/>
      <c r="AP2140" s="112"/>
      <c r="AQ2140" s="112" t="s">
        <v>3</v>
      </c>
      <c r="AR2140" s="112"/>
      <c r="AS2140" s="112">
        <v>53061</v>
      </c>
    </row>
    <row r="2141" spans="40:45" x14ac:dyDescent="0.25">
      <c r="AN2141" s="112" t="s">
        <v>1128</v>
      </c>
      <c r="AO2141" s="112" t="s">
        <v>1119</v>
      </c>
      <c r="AP2141" s="112" t="s">
        <v>1007</v>
      </c>
      <c r="AQ2141" s="112" t="s">
        <v>1031</v>
      </c>
      <c r="AR2141" s="112" t="s">
        <v>1088</v>
      </c>
      <c r="AS2141" s="112">
        <v>1700</v>
      </c>
    </row>
    <row r="2142" spans="40:45" x14ac:dyDescent="0.25">
      <c r="AN2142" s="112" t="s">
        <v>1128</v>
      </c>
      <c r="AO2142" s="112" t="s">
        <v>1119</v>
      </c>
      <c r="AP2142" s="112" t="s">
        <v>1007</v>
      </c>
      <c r="AQ2142" s="112" t="s">
        <v>1038</v>
      </c>
      <c r="AR2142" s="112" t="s">
        <v>1088</v>
      </c>
      <c r="AS2142" s="112">
        <v>365</v>
      </c>
    </row>
    <row r="2143" spans="40:45" x14ac:dyDescent="0.25">
      <c r="AN2143" s="112" t="s">
        <v>1128</v>
      </c>
      <c r="AO2143" s="112"/>
      <c r="AP2143" s="112"/>
      <c r="AQ2143" s="112" t="s">
        <v>3</v>
      </c>
      <c r="AR2143" s="112" t="s">
        <v>1088</v>
      </c>
      <c r="AS2143" s="112">
        <v>2065</v>
      </c>
    </row>
    <row r="2144" spans="40:45" x14ac:dyDescent="0.25">
      <c r="AN2144" s="112" t="s">
        <v>1129</v>
      </c>
      <c r="AO2144" s="112" t="s">
        <v>1118</v>
      </c>
      <c r="AP2144" s="112" t="s">
        <v>1041</v>
      </c>
      <c r="AQ2144" s="112" t="s">
        <v>1031</v>
      </c>
      <c r="AR2144" s="112" t="s">
        <v>1098</v>
      </c>
      <c r="AS2144" s="112">
        <v>501</v>
      </c>
    </row>
    <row r="2145" spans="40:45" x14ac:dyDescent="0.25">
      <c r="AN2145" s="112" t="s">
        <v>1129</v>
      </c>
      <c r="AO2145" s="112" t="s">
        <v>1118</v>
      </c>
      <c r="AP2145" s="112" t="s">
        <v>1041</v>
      </c>
      <c r="AQ2145" s="112" t="s">
        <v>1032</v>
      </c>
      <c r="AR2145" s="112" t="s">
        <v>1098</v>
      </c>
      <c r="AS2145" s="112">
        <v>142</v>
      </c>
    </row>
    <row r="2146" spans="40:45" x14ac:dyDescent="0.25">
      <c r="AN2146" s="112" t="s">
        <v>1129</v>
      </c>
      <c r="AO2146" s="112" t="s">
        <v>1118</v>
      </c>
      <c r="AP2146" s="112" t="s">
        <v>1041</v>
      </c>
      <c r="AQ2146" s="112" t="s">
        <v>1033</v>
      </c>
      <c r="AR2146" s="112" t="s">
        <v>1098</v>
      </c>
      <c r="AS2146" s="112">
        <v>104</v>
      </c>
    </row>
    <row r="2147" spans="40:45" x14ac:dyDescent="0.25">
      <c r="AN2147" s="112" t="s">
        <v>1129</v>
      </c>
      <c r="AO2147" s="112" t="s">
        <v>1118</v>
      </c>
      <c r="AP2147" s="112" t="s">
        <v>1041</v>
      </c>
      <c r="AQ2147" s="112" t="s">
        <v>1034</v>
      </c>
      <c r="AR2147" s="112" t="s">
        <v>1098</v>
      </c>
      <c r="AS2147" s="112">
        <v>11796</v>
      </c>
    </row>
    <row r="2148" spans="40:45" x14ac:dyDescent="0.25">
      <c r="AN2148" s="112" t="s">
        <v>1129</v>
      </c>
      <c r="AO2148" s="112" t="s">
        <v>1118</v>
      </c>
      <c r="AP2148" s="112" t="s">
        <v>1041</v>
      </c>
      <c r="AQ2148" s="112" t="s">
        <v>1035</v>
      </c>
      <c r="AR2148" s="112" t="s">
        <v>1098</v>
      </c>
      <c r="AS2148" s="112">
        <v>948</v>
      </c>
    </row>
    <row r="2149" spans="40:45" x14ac:dyDescent="0.25">
      <c r="AN2149" s="112" t="s">
        <v>1129</v>
      </c>
      <c r="AO2149" s="112" t="s">
        <v>1118</v>
      </c>
      <c r="AP2149" s="112" t="s">
        <v>1041</v>
      </c>
      <c r="AQ2149" s="112" t="s">
        <v>1036</v>
      </c>
      <c r="AR2149" s="112" t="s">
        <v>1098</v>
      </c>
      <c r="AS2149" s="112">
        <v>2408</v>
      </c>
    </row>
    <row r="2150" spans="40:45" x14ac:dyDescent="0.25">
      <c r="AN2150" s="112" t="s">
        <v>1129</v>
      </c>
      <c r="AO2150" s="112" t="s">
        <v>1118</v>
      </c>
      <c r="AP2150" s="112" t="s">
        <v>1041</v>
      </c>
      <c r="AQ2150" s="112" t="s">
        <v>1037</v>
      </c>
      <c r="AR2150" s="112" t="s">
        <v>1098</v>
      </c>
      <c r="AS2150" s="112">
        <v>338</v>
      </c>
    </row>
    <row r="2151" spans="40:45" x14ac:dyDescent="0.25">
      <c r="AN2151" s="112" t="s">
        <v>1129</v>
      </c>
      <c r="AO2151" s="112" t="s">
        <v>1118</v>
      </c>
      <c r="AP2151" s="112" t="s">
        <v>1041</v>
      </c>
      <c r="AQ2151" s="112" t="s">
        <v>1038</v>
      </c>
      <c r="AR2151" s="112" t="s">
        <v>1098</v>
      </c>
      <c r="AS2151" s="112">
        <v>2155</v>
      </c>
    </row>
    <row r="2152" spans="40:45" x14ac:dyDescent="0.25">
      <c r="AN2152" s="112" t="s">
        <v>1129</v>
      </c>
      <c r="AO2152" s="112" t="s">
        <v>1118</v>
      </c>
      <c r="AP2152" s="112" t="s">
        <v>1041</v>
      </c>
      <c r="AQ2152" s="112" t="s">
        <v>1039</v>
      </c>
      <c r="AR2152" s="112" t="s">
        <v>1098</v>
      </c>
      <c r="AS2152" s="112">
        <v>2079</v>
      </c>
    </row>
    <row r="2153" spans="40:45" x14ac:dyDescent="0.25">
      <c r="AN2153" s="112" t="s">
        <v>1129</v>
      </c>
      <c r="AO2153" s="112"/>
      <c r="AP2153" s="112"/>
      <c r="AQ2153" s="112" t="s">
        <v>3</v>
      </c>
      <c r="AR2153" s="112"/>
      <c r="AS2153" s="112">
        <v>20471</v>
      </c>
    </row>
    <row r="2154" spans="40:45" x14ac:dyDescent="0.25">
      <c r="AN2154" s="112" t="s">
        <v>1129</v>
      </c>
      <c r="AO2154" s="112" t="s">
        <v>1118</v>
      </c>
      <c r="AP2154" s="112" t="s">
        <v>1006</v>
      </c>
      <c r="AQ2154" s="112" t="s">
        <v>1031</v>
      </c>
      <c r="AR2154" s="112" t="s">
        <v>1098</v>
      </c>
      <c r="AS2154" s="112">
        <v>403</v>
      </c>
    </row>
    <row r="2155" spans="40:45" x14ac:dyDescent="0.25">
      <c r="AN2155" s="112" t="s">
        <v>1129</v>
      </c>
      <c r="AO2155" s="112" t="s">
        <v>1118</v>
      </c>
      <c r="AP2155" s="112" t="s">
        <v>1006</v>
      </c>
      <c r="AQ2155" s="112" t="s">
        <v>1032</v>
      </c>
      <c r="AR2155" s="112" t="s">
        <v>1098</v>
      </c>
      <c r="AS2155" s="112">
        <v>142</v>
      </c>
    </row>
    <row r="2156" spans="40:45" x14ac:dyDescent="0.25">
      <c r="AN2156" s="112" t="s">
        <v>1129</v>
      </c>
      <c r="AO2156" s="112" t="s">
        <v>1118</v>
      </c>
      <c r="AP2156" s="112" t="s">
        <v>1006</v>
      </c>
      <c r="AQ2156" s="112" t="s">
        <v>1033</v>
      </c>
      <c r="AR2156" s="112" t="s">
        <v>1098</v>
      </c>
      <c r="AS2156" s="112"/>
    </row>
    <row r="2157" spans="40:45" x14ac:dyDescent="0.25">
      <c r="AN2157" s="112" t="s">
        <v>1129</v>
      </c>
      <c r="AO2157" s="112" t="s">
        <v>1118</v>
      </c>
      <c r="AP2157" s="112" t="s">
        <v>1006</v>
      </c>
      <c r="AQ2157" s="112" t="s">
        <v>1034</v>
      </c>
      <c r="AR2157" s="112" t="s">
        <v>1098</v>
      </c>
      <c r="AS2157" s="112">
        <v>11734</v>
      </c>
    </row>
    <row r="2158" spans="40:45" x14ac:dyDescent="0.25">
      <c r="AN2158" s="112" t="s">
        <v>1129</v>
      </c>
      <c r="AO2158" s="112" t="s">
        <v>1118</v>
      </c>
      <c r="AP2158" s="112" t="s">
        <v>1006</v>
      </c>
      <c r="AQ2158" s="112" t="s">
        <v>1035</v>
      </c>
      <c r="AR2158" s="112" t="s">
        <v>1098</v>
      </c>
      <c r="AS2158" s="112">
        <v>404</v>
      </c>
    </row>
    <row r="2159" spans="40:45" x14ac:dyDescent="0.25">
      <c r="AN2159" s="112" t="s">
        <v>1129</v>
      </c>
      <c r="AO2159" s="112" t="s">
        <v>1118</v>
      </c>
      <c r="AP2159" s="112" t="s">
        <v>1006</v>
      </c>
      <c r="AQ2159" s="112" t="s">
        <v>1036</v>
      </c>
      <c r="AR2159" s="112" t="s">
        <v>1098</v>
      </c>
      <c r="AS2159" s="112">
        <v>1928</v>
      </c>
    </row>
    <row r="2160" spans="40:45" x14ac:dyDescent="0.25">
      <c r="AN2160" s="112" t="s">
        <v>1129</v>
      </c>
      <c r="AO2160" s="112" t="s">
        <v>1118</v>
      </c>
      <c r="AP2160" s="112" t="s">
        <v>1006</v>
      </c>
      <c r="AQ2160" s="112" t="s">
        <v>1037</v>
      </c>
      <c r="AR2160" s="112" t="s">
        <v>1098</v>
      </c>
      <c r="AS2160" s="112">
        <v>204</v>
      </c>
    </row>
    <row r="2161" spans="40:45" x14ac:dyDescent="0.25">
      <c r="AN2161" s="112" t="s">
        <v>1129</v>
      </c>
      <c r="AO2161" s="112" t="s">
        <v>1118</v>
      </c>
      <c r="AP2161" s="112" t="s">
        <v>1006</v>
      </c>
      <c r="AQ2161" s="112" t="s">
        <v>1038</v>
      </c>
      <c r="AR2161" s="112" t="s">
        <v>1098</v>
      </c>
      <c r="AS2161" s="112">
        <v>2091</v>
      </c>
    </row>
    <row r="2162" spans="40:45" x14ac:dyDescent="0.25">
      <c r="AN2162" s="112" t="s">
        <v>1129</v>
      </c>
      <c r="AO2162" s="112" t="s">
        <v>1118</v>
      </c>
      <c r="AP2162" s="112" t="s">
        <v>1006</v>
      </c>
      <c r="AQ2162" s="112" t="s">
        <v>1039</v>
      </c>
      <c r="AR2162" s="112" t="s">
        <v>1098</v>
      </c>
      <c r="AS2162" s="112">
        <v>291</v>
      </c>
    </row>
    <row r="2163" spans="40:45" x14ac:dyDescent="0.25">
      <c r="AN2163" s="112" t="s">
        <v>1129</v>
      </c>
      <c r="AO2163" s="112"/>
      <c r="AP2163" s="112"/>
      <c r="AQ2163" s="112" t="s">
        <v>3</v>
      </c>
      <c r="AR2163" s="112"/>
      <c r="AS2163" s="112">
        <v>17197</v>
      </c>
    </row>
    <row r="2164" spans="40:45" x14ac:dyDescent="0.25">
      <c r="AN2164" s="112" t="s">
        <v>1129</v>
      </c>
      <c r="AO2164" s="112" t="s">
        <v>1118</v>
      </c>
      <c r="AP2164" s="112" t="s">
        <v>1007</v>
      </c>
      <c r="AQ2164" s="112" t="s">
        <v>1031</v>
      </c>
      <c r="AR2164" s="112" t="s">
        <v>1098</v>
      </c>
      <c r="AS2164" s="112">
        <v>98</v>
      </c>
    </row>
    <row r="2165" spans="40:45" x14ac:dyDescent="0.25">
      <c r="AN2165" s="112" t="s">
        <v>1129</v>
      </c>
      <c r="AO2165" s="112" t="s">
        <v>1118</v>
      </c>
      <c r="AP2165" s="112" t="s">
        <v>1007</v>
      </c>
      <c r="AQ2165" s="112" t="s">
        <v>1032</v>
      </c>
      <c r="AR2165" s="112" t="s">
        <v>1098</v>
      </c>
      <c r="AS2165" s="112"/>
    </row>
    <row r="2166" spans="40:45" x14ac:dyDescent="0.25">
      <c r="AN2166" s="112" t="s">
        <v>1129</v>
      </c>
      <c r="AO2166" s="112" t="s">
        <v>1118</v>
      </c>
      <c r="AP2166" s="112" t="s">
        <v>1007</v>
      </c>
      <c r="AQ2166" s="112" t="s">
        <v>1033</v>
      </c>
      <c r="AR2166" s="112" t="s">
        <v>1098</v>
      </c>
      <c r="AS2166" s="112">
        <v>104</v>
      </c>
    </row>
    <row r="2167" spans="40:45" x14ac:dyDescent="0.25">
      <c r="AN2167" s="112" t="s">
        <v>1129</v>
      </c>
      <c r="AO2167" s="112" t="s">
        <v>1118</v>
      </c>
      <c r="AP2167" s="112" t="s">
        <v>1007</v>
      </c>
      <c r="AQ2167" s="112" t="s">
        <v>1034</v>
      </c>
      <c r="AR2167" s="112" t="s">
        <v>1098</v>
      </c>
      <c r="AS2167" s="112">
        <v>62</v>
      </c>
    </row>
    <row r="2168" spans="40:45" x14ac:dyDescent="0.25">
      <c r="AN2168" s="112" t="s">
        <v>1129</v>
      </c>
      <c r="AO2168" s="112" t="s">
        <v>1118</v>
      </c>
      <c r="AP2168" s="112" t="s">
        <v>1007</v>
      </c>
      <c r="AQ2168" s="112" t="s">
        <v>1035</v>
      </c>
      <c r="AR2168" s="112" t="s">
        <v>1098</v>
      </c>
      <c r="AS2168" s="112">
        <v>544</v>
      </c>
    </row>
    <row r="2169" spans="40:45" x14ac:dyDescent="0.25">
      <c r="AN2169" s="112" t="s">
        <v>1129</v>
      </c>
      <c r="AO2169" s="112" t="s">
        <v>1118</v>
      </c>
      <c r="AP2169" s="112" t="s">
        <v>1007</v>
      </c>
      <c r="AQ2169" s="112" t="s">
        <v>1036</v>
      </c>
      <c r="AR2169" s="112" t="s">
        <v>1098</v>
      </c>
      <c r="AS2169" s="112">
        <v>480</v>
      </c>
    </row>
    <row r="2170" spans="40:45" x14ac:dyDescent="0.25">
      <c r="AN2170" s="112" t="s">
        <v>1129</v>
      </c>
      <c r="AO2170" s="112" t="s">
        <v>1118</v>
      </c>
      <c r="AP2170" s="112" t="s">
        <v>1007</v>
      </c>
      <c r="AQ2170" s="112" t="s">
        <v>1037</v>
      </c>
      <c r="AR2170" s="112" t="s">
        <v>1098</v>
      </c>
      <c r="AS2170" s="112">
        <v>134</v>
      </c>
    </row>
    <row r="2171" spans="40:45" x14ac:dyDescent="0.25">
      <c r="AN2171" s="112" t="s">
        <v>1129</v>
      </c>
      <c r="AO2171" s="112" t="s">
        <v>1118</v>
      </c>
      <c r="AP2171" s="112" t="s">
        <v>1007</v>
      </c>
      <c r="AQ2171" s="112" t="s">
        <v>1038</v>
      </c>
      <c r="AR2171" s="112" t="s">
        <v>1098</v>
      </c>
      <c r="AS2171" s="112">
        <v>64</v>
      </c>
    </row>
    <row r="2172" spans="40:45" x14ac:dyDescent="0.25">
      <c r="AN2172" s="112" t="s">
        <v>1129</v>
      </c>
      <c r="AO2172" s="112" t="s">
        <v>1118</v>
      </c>
      <c r="AP2172" s="112" t="s">
        <v>1007</v>
      </c>
      <c r="AQ2172" s="112" t="s">
        <v>1039</v>
      </c>
      <c r="AR2172" s="112" t="s">
        <v>1098</v>
      </c>
      <c r="AS2172" s="112">
        <v>1788</v>
      </c>
    </row>
    <row r="2173" spans="40:45" x14ac:dyDescent="0.25">
      <c r="AN2173" s="112" t="s">
        <v>1129</v>
      </c>
      <c r="AO2173" s="112"/>
      <c r="AP2173" s="112"/>
      <c r="AQ2173" s="112" t="s">
        <v>3</v>
      </c>
      <c r="AR2173" s="112" t="s">
        <v>1088</v>
      </c>
      <c r="AS2173" s="112">
        <v>3274</v>
      </c>
    </row>
    <row r="2174" spans="40:45" x14ac:dyDescent="0.25">
      <c r="AN2174" s="112" t="s">
        <v>1129</v>
      </c>
      <c r="AO2174" s="112" t="s">
        <v>1119</v>
      </c>
      <c r="AP2174" s="112" t="s">
        <v>1041</v>
      </c>
      <c r="AQ2174" s="112" t="s">
        <v>1031</v>
      </c>
      <c r="AR2174" s="112" t="s">
        <v>1088</v>
      </c>
      <c r="AS2174" s="112">
        <v>705</v>
      </c>
    </row>
    <row r="2175" spans="40:45" x14ac:dyDescent="0.25">
      <c r="AN2175" s="112" t="s">
        <v>1129</v>
      </c>
      <c r="AO2175" s="112" t="s">
        <v>1119</v>
      </c>
      <c r="AP2175" s="112" t="s">
        <v>1041</v>
      </c>
      <c r="AQ2175" s="112" t="s">
        <v>1032</v>
      </c>
      <c r="AR2175" s="112" t="s">
        <v>1088</v>
      </c>
      <c r="AS2175" s="112">
        <v>213</v>
      </c>
    </row>
    <row r="2176" spans="40:45" x14ac:dyDescent="0.25">
      <c r="AN2176" s="112" t="s">
        <v>1129</v>
      </c>
      <c r="AO2176" s="112" t="s">
        <v>1119</v>
      </c>
      <c r="AP2176" s="112" t="s">
        <v>1041</v>
      </c>
      <c r="AQ2176" s="112" t="s">
        <v>1033</v>
      </c>
      <c r="AR2176" s="112" t="s">
        <v>1088</v>
      </c>
      <c r="AS2176" s="112">
        <v>370</v>
      </c>
    </row>
    <row r="2177" spans="40:45" x14ac:dyDescent="0.25">
      <c r="AN2177" s="112" t="s">
        <v>1129</v>
      </c>
      <c r="AO2177" s="112" t="s">
        <v>1119</v>
      </c>
      <c r="AP2177" s="112" t="s">
        <v>1041</v>
      </c>
      <c r="AQ2177" s="112" t="s">
        <v>1034</v>
      </c>
      <c r="AR2177" s="112" t="s">
        <v>1088</v>
      </c>
      <c r="AS2177" s="112">
        <v>19387</v>
      </c>
    </row>
    <row r="2178" spans="40:45" x14ac:dyDescent="0.25">
      <c r="AN2178" s="112" t="s">
        <v>1129</v>
      </c>
      <c r="AO2178" s="112" t="s">
        <v>1119</v>
      </c>
      <c r="AP2178" s="112" t="s">
        <v>1041</v>
      </c>
      <c r="AQ2178" s="112" t="s">
        <v>1035</v>
      </c>
      <c r="AR2178" s="112" t="s">
        <v>1088</v>
      </c>
      <c r="AS2178" s="112">
        <v>2088</v>
      </c>
    </row>
    <row r="2179" spans="40:45" x14ac:dyDescent="0.25">
      <c r="AN2179" s="112" t="s">
        <v>1129</v>
      </c>
      <c r="AO2179" s="112" t="s">
        <v>1119</v>
      </c>
      <c r="AP2179" s="112" t="s">
        <v>1041</v>
      </c>
      <c r="AQ2179" s="112" t="s">
        <v>1036</v>
      </c>
      <c r="AR2179" s="112" t="s">
        <v>1088</v>
      </c>
      <c r="AS2179" s="112">
        <v>4641</v>
      </c>
    </row>
    <row r="2180" spans="40:45" x14ac:dyDescent="0.25">
      <c r="AN2180" s="112" t="s">
        <v>1129</v>
      </c>
      <c r="AO2180" s="112" t="s">
        <v>1119</v>
      </c>
      <c r="AP2180" s="112" t="s">
        <v>1041</v>
      </c>
      <c r="AQ2180" s="112" t="s">
        <v>1037</v>
      </c>
      <c r="AR2180" s="112" t="s">
        <v>1088</v>
      </c>
      <c r="AS2180" s="112">
        <v>898</v>
      </c>
    </row>
    <row r="2181" spans="40:45" x14ac:dyDescent="0.25">
      <c r="AN2181" s="112" t="s">
        <v>1129</v>
      </c>
      <c r="AO2181" s="112" t="s">
        <v>1119</v>
      </c>
      <c r="AP2181" s="112" t="s">
        <v>1041</v>
      </c>
      <c r="AQ2181" s="112" t="s">
        <v>1038</v>
      </c>
      <c r="AR2181" s="112" t="s">
        <v>1088</v>
      </c>
      <c r="AS2181" s="112">
        <v>4129</v>
      </c>
    </row>
    <row r="2182" spans="40:45" x14ac:dyDescent="0.25">
      <c r="AN2182" s="112" t="s">
        <v>1129</v>
      </c>
      <c r="AO2182" s="112" t="s">
        <v>1119</v>
      </c>
      <c r="AP2182" s="112" t="s">
        <v>1041</v>
      </c>
      <c r="AQ2182" s="112" t="s">
        <v>1039</v>
      </c>
      <c r="AR2182" s="112" t="s">
        <v>1088</v>
      </c>
      <c r="AS2182" s="112">
        <v>5425</v>
      </c>
    </row>
    <row r="2183" spans="40:45" x14ac:dyDescent="0.25">
      <c r="AN2183" s="112" t="s">
        <v>1129</v>
      </c>
      <c r="AO2183" s="112"/>
      <c r="AP2183" s="112"/>
      <c r="AQ2183" s="112" t="s">
        <v>3</v>
      </c>
      <c r="AR2183" s="112"/>
      <c r="AS2183" s="112">
        <v>37856</v>
      </c>
    </row>
    <row r="2184" spans="40:45" x14ac:dyDescent="0.25">
      <c r="AN2184" s="112" t="s">
        <v>1129</v>
      </c>
      <c r="AO2184" s="112" t="s">
        <v>1119</v>
      </c>
      <c r="AP2184" s="112" t="s">
        <v>1006</v>
      </c>
      <c r="AQ2184" s="112" t="s">
        <v>1031</v>
      </c>
      <c r="AR2184" s="112" t="s">
        <v>1088</v>
      </c>
      <c r="AS2184" s="112">
        <v>474</v>
      </c>
    </row>
    <row r="2185" spans="40:45" x14ac:dyDescent="0.25">
      <c r="AN2185" s="112" t="s">
        <v>1129</v>
      </c>
      <c r="AO2185" s="112" t="s">
        <v>1119</v>
      </c>
      <c r="AP2185" s="112" t="s">
        <v>1006</v>
      </c>
      <c r="AQ2185" s="112" t="s">
        <v>1032</v>
      </c>
      <c r="AR2185" s="112" t="s">
        <v>1088</v>
      </c>
      <c r="AS2185" s="112">
        <v>213</v>
      </c>
    </row>
    <row r="2186" spans="40:45" x14ac:dyDescent="0.25">
      <c r="AN2186" s="112" t="s">
        <v>1129</v>
      </c>
      <c r="AO2186" s="112" t="s">
        <v>1119</v>
      </c>
      <c r="AP2186" s="112" t="s">
        <v>1006</v>
      </c>
      <c r="AQ2186" s="112" t="s">
        <v>1033</v>
      </c>
      <c r="AR2186" s="112" t="s">
        <v>1088</v>
      </c>
      <c r="AS2186" s="112"/>
    </row>
    <row r="2187" spans="40:45" x14ac:dyDescent="0.25">
      <c r="AN2187" s="112" t="s">
        <v>1129</v>
      </c>
      <c r="AO2187" s="112" t="s">
        <v>1119</v>
      </c>
      <c r="AP2187" s="112" t="s">
        <v>1006</v>
      </c>
      <c r="AQ2187" s="112" t="s">
        <v>1034</v>
      </c>
      <c r="AR2187" s="112" t="s">
        <v>1088</v>
      </c>
      <c r="AS2187" s="112">
        <v>19247</v>
      </c>
    </row>
    <row r="2188" spans="40:45" x14ac:dyDescent="0.25">
      <c r="AN2188" s="112" t="s">
        <v>1129</v>
      </c>
      <c r="AO2188" s="112" t="s">
        <v>1119</v>
      </c>
      <c r="AP2188" s="112" t="s">
        <v>1006</v>
      </c>
      <c r="AQ2188" s="112" t="s">
        <v>1035</v>
      </c>
      <c r="AR2188" s="112" t="s">
        <v>1088</v>
      </c>
      <c r="AS2188" s="112">
        <v>870</v>
      </c>
    </row>
    <row r="2189" spans="40:45" x14ac:dyDescent="0.25">
      <c r="AN2189" s="112" t="s">
        <v>1129</v>
      </c>
      <c r="AO2189" s="112" t="s">
        <v>1119</v>
      </c>
      <c r="AP2189" s="112" t="s">
        <v>1006</v>
      </c>
      <c r="AQ2189" s="112" t="s">
        <v>1036</v>
      </c>
      <c r="AR2189" s="112" t="s">
        <v>1088</v>
      </c>
      <c r="AS2189" s="112">
        <v>3235</v>
      </c>
    </row>
    <row r="2190" spans="40:45" x14ac:dyDescent="0.25">
      <c r="AN2190" s="112" t="s">
        <v>1129</v>
      </c>
      <c r="AO2190" s="112" t="s">
        <v>1119</v>
      </c>
      <c r="AP2190" s="112" t="s">
        <v>1006</v>
      </c>
      <c r="AQ2190" s="112" t="s">
        <v>1037</v>
      </c>
      <c r="AR2190" s="112" t="s">
        <v>1088</v>
      </c>
      <c r="AS2190" s="112">
        <v>381</v>
      </c>
    </row>
    <row r="2191" spans="40:45" x14ac:dyDescent="0.25">
      <c r="AN2191" s="112" t="s">
        <v>1129</v>
      </c>
      <c r="AO2191" s="112" t="s">
        <v>1119</v>
      </c>
      <c r="AP2191" s="112" t="s">
        <v>1006</v>
      </c>
      <c r="AQ2191" s="112" t="s">
        <v>1038</v>
      </c>
      <c r="AR2191" s="112" t="s">
        <v>1088</v>
      </c>
      <c r="AS2191" s="112">
        <v>3971</v>
      </c>
    </row>
    <row r="2192" spans="40:45" x14ac:dyDescent="0.25">
      <c r="AN2192" s="112" t="s">
        <v>1129</v>
      </c>
      <c r="AO2192" s="112" t="s">
        <v>1119</v>
      </c>
      <c r="AP2192" s="112" t="s">
        <v>1006</v>
      </c>
      <c r="AQ2192" s="112" t="s">
        <v>1039</v>
      </c>
      <c r="AR2192" s="112" t="s">
        <v>1088</v>
      </c>
      <c r="AS2192" s="112">
        <v>420</v>
      </c>
    </row>
    <row r="2193" spans="40:45" x14ac:dyDescent="0.25">
      <c r="AN2193" s="112" t="s">
        <v>1129</v>
      </c>
      <c r="AO2193" s="112"/>
      <c r="AP2193" s="112"/>
      <c r="AQ2193" s="112" t="s">
        <v>3</v>
      </c>
      <c r="AR2193" s="112"/>
      <c r="AS2193" s="112">
        <v>28812</v>
      </c>
    </row>
    <row r="2194" spans="40:45" x14ac:dyDescent="0.25">
      <c r="AN2194" s="112" t="s">
        <v>1129</v>
      </c>
      <c r="AO2194" s="112" t="s">
        <v>1119</v>
      </c>
      <c r="AP2194" s="112" t="s">
        <v>1007</v>
      </c>
      <c r="AQ2194" s="112" t="s">
        <v>1031</v>
      </c>
      <c r="AR2194" s="112" t="s">
        <v>1088</v>
      </c>
      <c r="AS2194" s="112">
        <v>231</v>
      </c>
    </row>
    <row r="2195" spans="40:45" x14ac:dyDescent="0.25">
      <c r="AN2195" s="112" t="s">
        <v>1129</v>
      </c>
      <c r="AO2195" s="112" t="s">
        <v>1119</v>
      </c>
      <c r="AP2195" s="112" t="s">
        <v>1007</v>
      </c>
      <c r="AQ2195" s="112" t="s">
        <v>1032</v>
      </c>
      <c r="AR2195" s="112" t="s">
        <v>1088</v>
      </c>
      <c r="AS2195" s="112"/>
    </row>
    <row r="2196" spans="40:45" x14ac:dyDescent="0.25">
      <c r="AN2196" s="112" t="s">
        <v>1129</v>
      </c>
      <c r="AO2196" s="112" t="s">
        <v>1119</v>
      </c>
      <c r="AP2196" s="112" t="s">
        <v>1007</v>
      </c>
      <c r="AQ2196" s="112" t="s">
        <v>1033</v>
      </c>
      <c r="AR2196" s="112" t="s">
        <v>1088</v>
      </c>
      <c r="AS2196" s="112">
        <v>370</v>
      </c>
    </row>
    <row r="2197" spans="40:45" x14ac:dyDescent="0.25">
      <c r="AN2197" s="112" t="s">
        <v>1129</v>
      </c>
      <c r="AO2197" s="112" t="s">
        <v>1119</v>
      </c>
      <c r="AP2197" s="112" t="s">
        <v>1007</v>
      </c>
      <c r="AQ2197" s="112" t="s">
        <v>1034</v>
      </c>
      <c r="AR2197" s="112" t="s">
        <v>1088</v>
      </c>
      <c r="AS2197" s="112">
        <v>140</v>
      </c>
    </row>
    <row r="2198" spans="40:45" x14ac:dyDescent="0.25">
      <c r="AN2198" s="112" t="s">
        <v>1129</v>
      </c>
      <c r="AO2198" s="112" t="s">
        <v>1119</v>
      </c>
      <c r="AP2198" s="112" t="s">
        <v>1007</v>
      </c>
      <c r="AQ2198" s="112" t="s">
        <v>1035</v>
      </c>
      <c r="AR2198" s="112" t="s">
        <v>1088</v>
      </c>
      <c r="AS2198" s="112">
        <v>1218</v>
      </c>
    </row>
    <row r="2199" spans="40:45" x14ac:dyDescent="0.25">
      <c r="AN2199" s="112" t="s">
        <v>1129</v>
      </c>
      <c r="AO2199" s="112" t="s">
        <v>1119</v>
      </c>
      <c r="AP2199" s="112" t="s">
        <v>1007</v>
      </c>
      <c r="AQ2199" s="112" t="s">
        <v>1036</v>
      </c>
      <c r="AR2199" s="112" t="s">
        <v>1088</v>
      </c>
      <c r="AS2199" s="112">
        <v>1406</v>
      </c>
    </row>
    <row r="2200" spans="40:45" x14ac:dyDescent="0.25">
      <c r="AN2200" s="112" t="s">
        <v>1129</v>
      </c>
      <c r="AO2200" s="112" t="s">
        <v>1119</v>
      </c>
      <c r="AP2200" s="112" t="s">
        <v>1007</v>
      </c>
      <c r="AQ2200" s="112" t="s">
        <v>1037</v>
      </c>
      <c r="AR2200" s="112" t="s">
        <v>1088</v>
      </c>
      <c r="AS2200" s="112">
        <v>517</v>
      </c>
    </row>
    <row r="2201" spans="40:45" x14ac:dyDescent="0.25">
      <c r="AN2201" s="112" t="s">
        <v>1129</v>
      </c>
      <c r="AO2201" s="112" t="s">
        <v>1119</v>
      </c>
      <c r="AP2201" s="112" t="s">
        <v>1007</v>
      </c>
      <c r="AQ2201" s="112" t="s">
        <v>1038</v>
      </c>
      <c r="AR2201" s="112" t="s">
        <v>1088</v>
      </c>
      <c r="AS2201" s="112">
        <v>158</v>
      </c>
    </row>
    <row r="2202" spans="40:45" x14ac:dyDescent="0.25">
      <c r="AN2202" s="112" t="s">
        <v>1129</v>
      </c>
      <c r="AO2202" s="112" t="s">
        <v>1119</v>
      </c>
      <c r="AP2202" s="112" t="s">
        <v>1007</v>
      </c>
      <c r="AQ2202" s="112" t="s">
        <v>1039</v>
      </c>
      <c r="AR2202" s="112" t="s">
        <v>1088</v>
      </c>
      <c r="AS2202" s="112">
        <v>5004</v>
      </c>
    </row>
    <row r="2203" spans="40:45" x14ac:dyDescent="0.25">
      <c r="AN2203" s="112" t="s">
        <v>1129</v>
      </c>
      <c r="AO2203" s="112"/>
      <c r="AP2203" s="112"/>
      <c r="AQ2203" s="112" t="s">
        <v>3</v>
      </c>
      <c r="AR2203" s="112" t="s">
        <v>1088</v>
      </c>
      <c r="AS2203" s="112">
        <v>9044</v>
      </c>
    </row>
    <row r="2204" spans="40:45" x14ac:dyDescent="0.25">
      <c r="AN2204" s="112" t="s">
        <v>1130</v>
      </c>
      <c r="AO2204" s="112" t="s">
        <v>1118</v>
      </c>
      <c r="AP2204" s="112" t="s">
        <v>1041</v>
      </c>
      <c r="AQ2204" s="112" t="s">
        <v>1031</v>
      </c>
      <c r="AR2204" s="112" t="s">
        <v>1098</v>
      </c>
      <c r="AS2204" s="112">
        <v>11449</v>
      </c>
    </row>
    <row r="2205" spans="40:45" x14ac:dyDescent="0.25">
      <c r="AN2205" s="112" t="s">
        <v>1130</v>
      </c>
      <c r="AO2205" s="112" t="s">
        <v>1118</v>
      </c>
      <c r="AP2205" s="112" t="s">
        <v>1041</v>
      </c>
      <c r="AQ2205" s="112" t="s">
        <v>1032</v>
      </c>
      <c r="AR2205" s="112" t="s">
        <v>1098</v>
      </c>
      <c r="AS2205" s="112">
        <v>26687</v>
      </c>
    </row>
    <row r="2206" spans="40:45" x14ac:dyDescent="0.25">
      <c r="AN2206" s="112" t="s">
        <v>1130</v>
      </c>
      <c r="AO2206" s="112" t="s">
        <v>1118</v>
      </c>
      <c r="AP2206" s="112" t="s">
        <v>1041</v>
      </c>
      <c r="AQ2206" s="112" t="s">
        <v>1033</v>
      </c>
      <c r="AR2206" s="112" t="s">
        <v>1098</v>
      </c>
      <c r="AS2206" s="112">
        <v>151</v>
      </c>
    </row>
    <row r="2207" spans="40:45" x14ac:dyDescent="0.25">
      <c r="AN2207" s="112" t="s">
        <v>1130</v>
      </c>
      <c r="AO2207" s="112" t="s">
        <v>1118</v>
      </c>
      <c r="AP2207" s="112" t="s">
        <v>1041</v>
      </c>
      <c r="AQ2207" s="112" t="s">
        <v>1034</v>
      </c>
      <c r="AR2207" s="112" t="s">
        <v>1098</v>
      </c>
      <c r="AS2207" s="112">
        <v>34663</v>
      </c>
    </row>
    <row r="2208" spans="40:45" x14ac:dyDescent="0.25">
      <c r="AN2208" s="112" t="s">
        <v>1130</v>
      </c>
      <c r="AO2208" s="112" t="s">
        <v>1118</v>
      </c>
      <c r="AP2208" s="112" t="s">
        <v>1041</v>
      </c>
      <c r="AQ2208" s="112" t="s">
        <v>1035</v>
      </c>
      <c r="AR2208" s="112" t="s">
        <v>1098</v>
      </c>
      <c r="AS2208" s="112">
        <v>24086</v>
      </c>
    </row>
    <row r="2209" spans="40:45" x14ac:dyDescent="0.25">
      <c r="AN2209" s="112" t="s">
        <v>1130</v>
      </c>
      <c r="AO2209" s="112" t="s">
        <v>1118</v>
      </c>
      <c r="AP2209" s="112" t="s">
        <v>1041</v>
      </c>
      <c r="AQ2209" s="112" t="s">
        <v>1036</v>
      </c>
      <c r="AR2209" s="112" t="s">
        <v>1098</v>
      </c>
      <c r="AS2209" s="112">
        <v>10273</v>
      </c>
    </row>
    <row r="2210" spans="40:45" x14ac:dyDescent="0.25">
      <c r="AN2210" s="112" t="s">
        <v>1130</v>
      </c>
      <c r="AO2210" s="112" t="s">
        <v>1118</v>
      </c>
      <c r="AP2210" s="112" t="s">
        <v>1041</v>
      </c>
      <c r="AQ2210" s="112" t="s">
        <v>1037</v>
      </c>
      <c r="AR2210" s="112" t="s">
        <v>1098</v>
      </c>
      <c r="AS2210" s="112">
        <v>4562</v>
      </c>
    </row>
    <row r="2211" spans="40:45" x14ac:dyDescent="0.25">
      <c r="AN2211" s="112" t="s">
        <v>1130</v>
      </c>
      <c r="AO2211" s="112" t="s">
        <v>1118</v>
      </c>
      <c r="AP2211" s="112" t="s">
        <v>1041</v>
      </c>
      <c r="AQ2211" s="112" t="s">
        <v>1038</v>
      </c>
      <c r="AR2211" s="112" t="s">
        <v>1098</v>
      </c>
      <c r="AS2211" s="112">
        <v>13182</v>
      </c>
    </row>
    <row r="2212" spans="40:45" x14ac:dyDescent="0.25">
      <c r="AN2212" s="112" t="s">
        <v>1130</v>
      </c>
      <c r="AO2212" s="112" t="s">
        <v>1118</v>
      </c>
      <c r="AP2212" s="112" t="s">
        <v>1041</v>
      </c>
      <c r="AQ2212" s="112" t="s">
        <v>1039</v>
      </c>
      <c r="AR2212" s="112" t="s">
        <v>1098</v>
      </c>
      <c r="AS2212" s="112">
        <v>4305</v>
      </c>
    </row>
    <row r="2213" spans="40:45" x14ac:dyDescent="0.25">
      <c r="AN2213" s="112" t="s">
        <v>1130</v>
      </c>
      <c r="AO2213" s="112"/>
      <c r="AP2213" s="112"/>
      <c r="AQ2213" s="112" t="s">
        <v>3</v>
      </c>
      <c r="AR2213" s="112"/>
      <c r="AS2213" s="112">
        <v>129358</v>
      </c>
    </row>
    <row r="2214" spans="40:45" x14ac:dyDescent="0.25">
      <c r="AN2214" s="112" t="s">
        <v>1130</v>
      </c>
      <c r="AO2214" s="112" t="s">
        <v>1118</v>
      </c>
      <c r="AP2214" s="112" t="s">
        <v>1006</v>
      </c>
      <c r="AQ2214" s="112" t="s">
        <v>1031</v>
      </c>
      <c r="AR2214" s="112" t="s">
        <v>1098</v>
      </c>
      <c r="AS2214" s="112">
        <v>6456</v>
      </c>
    </row>
    <row r="2215" spans="40:45" x14ac:dyDescent="0.25">
      <c r="AN2215" s="112" t="s">
        <v>1130</v>
      </c>
      <c r="AO2215" s="112" t="s">
        <v>1118</v>
      </c>
      <c r="AP2215" s="112" t="s">
        <v>1006</v>
      </c>
      <c r="AQ2215" s="112" t="s">
        <v>1032</v>
      </c>
      <c r="AR2215" s="112" t="s">
        <v>1098</v>
      </c>
      <c r="AS2215" s="112">
        <v>22099</v>
      </c>
    </row>
    <row r="2216" spans="40:45" x14ac:dyDescent="0.25">
      <c r="AN2216" s="112" t="s">
        <v>1130</v>
      </c>
      <c r="AO2216" s="112" t="s">
        <v>1118</v>
      </c>
      <c r="AP2216" s="112" t="s">
        <v>1006</v>
      </c>
      <c r="AQ2216" s="112" t="s">
        <v>1033</v>
      </c>
      <c r="AR2216" s="112" t="s">
        <v>1098</v>
      </c>
      <c r="AS2216" s="112">
        <v>20</v>
      </c>
    </row>
    <row r="2217" spans="40:45" x14ac:dyDescent="0.25">
      <c r="AN2217" s="112" t="s">
        <v>1130</v>
      </c>
      <c r="AO2217" s="112" t="s">
        <v>1118</v>
      </c>
      <c r="AP2217" s="112" t="s">
        <v>1006</v>
      </c>
      <c r="AQ2217" s="112" t="s">
        <v>1034</v>
      </c>
      <c r="AR2217" s="112" t="s">
        <v>1098</v>
      </c>
      <c r="AS2217" s="112">
        <v>33538</v>
      </c>
    </row>
    <row r="2218" spans="40:45" x14ac:dyDescent="0.25">
      <c r="AN2218" s="112" t="s">
        <v>1130</v>
      </c>
      <c r="AO2218" s="112" t="s">
        <v>1118</v>
      </c>
      <c r="AP2218" s="112" t="s">
        <v>1006</v>
      </c>
      <c r="AQ2218" s="112" t="s">
        <v>1035</v>
      </c>
      <c r="AR2218" s="112" t="s">
        <v>1098</v>
      </c>
      <c r="AS2218" s="112">
        <v>11670</v>
      </c>
    </row>
    <row r="2219" spans="40:45" x14ac:dyDescent="0.25">
      <c r="AN2219" s="112" t="s">
        <v>1130</v>
      </c>
      <c r="AO2219" s="112" t="s">
        <v>1118</v>
      </c>
      <c r="AP2219" s="112" t="s">
        <v>1006</v>
      </c>
      <c r="AQ2219" s="112" t="s">
        <v>1036</v>
      </c>
      <c r="AR2219" s="112" t="s">
        <v>1098</v>
      </c>
      <c r="AS2219" s="112">
        <v>9830</v>
      </c>
    </row>
    <row r="2220" spans="40:45" x14ac:dyDescent="0.25">
      <c r="AN2220" s="112" t="s">
        <v>1130</v>
      </c>
      <c r="AO2220" s="112" t="s">
        <v>1118</v>
      </c>
      <c r="AP2220" s="112" t="s">
        <v>1006</v>
      </c>
      <c r="AQ2220" s="112" t="s">
        <v>1037</v>
      </c>
      <c r="AR2220" s="112" t="s">
        <v>1098</v>
      </c>
      <c r="AS2220" s="112">
        <v>4479</v>
      </c>
    </row>
    <row r="2221" spans="40:45" x14ac:dyDescent="0.25">
      <c r="AN2221" s="112" t="s">
        <v>1130</v>
      </c>
      <c r="AO2221" s="112" t="s">
        <v>1118</v>
      </c>
      <c r="AP2221" s="112" t="s">
        <v>1006</v>
      </c>
      <c r="AQ2221" s="112" t="s">
        <v>1038</v>
      </c>
      <c r="AR2221" s="112" t="s">
        <v>1098</v>
      </c>
      <c r="AS2221" s="112">
        <v>11885</v>
      </c>
    </row>
    <row r="2222" spans="40:45" x14ac:dyDescent="0.25">
      <c r="AN2222" s="112" t="s">
        <v>1130</v>
      </c>
      <c r="AO2222" s="112" t="s">
        <v>1118</v>
      </c>
      <c r="AP2222" s="112" t="s">
        <v>1006</v>
      </c>
      <c r="AQ2222" s="112" t="s">
        <v>1039</v>
      </c>
      <c r="AR2222" s="112" t="s">
        <v>1098</v>
      </c>
      <c r="AS2222" s="112">
        <v>3174</v>
      </c>
    </row>
    <row r="2223" spans="40:45" x14ac:dyDescent="0.25">
      <c r="AN2223" s="112" t="s">
        <v>1130</v>
      </c>
      <c r="AO2223" s="112"/>
      <c r="AP2223" s="112"/>
      <c r="AQ2223" s="112" t="s">
        <v>3</v>
      </c>
      <c r="AR2223" s="112"/>
      <c r="AS2223" s="112">
        <v>103152</v>
      </c>
    </row>
    <row r="2224" spans="40:45" x14ac:dyDescent="0.25">
      <c r="AN2224" s="112" t="s">
        <v>1130</v>
      </c>
      <c r="AO2224" s="112" t="s">
        <v>1118</v>
      </c>
      <c r="AP2224" s="112" t="s">
        <v>1007</v>
      </c>
      <c r="AQ2224" s="112" t="s">
        <v>1031</v>
      </c>
      <c r="AR2224" s="112" t="s">
        <v>1098</v>
      </c>
      <c r="AS2224" s="112">
        <v>4992</v>
      </c>
    </row>
    <row r="2225" spans="40:45" x14ac:dyDescent="0.25">
      <c r="AN2225" s="112" t="s">
        <v>1130</v>
      </c>
      <c r="AO2225" s="112" t="s">
        <v>1118</v>
      </c>
      <c r="AP2225" s="112" t="s">
        <v>1007</v>
      </c>
      <c r="AQ2225" s="112" t="s">
        <v>1032</v>
      </c>
      <c r="AR2225" s="112" t="s">
        <v>1098</v>
      </c>
      <c r="AS2225" s="112">
        <v>4588</v>
      </c>
    </row>
    <row r="2226" spans="40:45" x14ac:dyDescent="0.25">
      <c r="AN2226" s="112" t="s">
        <v>1130</v>
      </c>
      <c r="AO2226" s="112" t="s">
        <v>1118</v>
      </c>
      <c r="AP2226" s="112" t="s">
        <v>1007</v>
      </c>
      <c r="AQ2226" s="112" t="s">
        <v>1033</v>
      </c>
      <c r="AR2226" s="112" t="s">
        <v>1098</v>
      </c>
      <c r="AS2226" s="112">
        <v>131</v>
      </c>
    </row>
    <row r="2227" spans="40:45" x14ac:dyDescent="0.25">
      <c r="AN2227" s="112" t="s">
        <v>1130</v>
      </c>
      <c r="AO2227" s="112" t="s">
        <v>1118</v>
      </c>
      <c r="AP2227" s="112" t="s">
        <v>1007</v>
      </c>
      <c r="AQ2227" s="112" t="s">
        <v>1034</v>
      </c>
      <c r="AR2227" s="112" t="s">
        <v>1098</v>
      </c>
      <c r="AS2227" s="112">
        <v>1125</v>
      </c>
    </row>
    <row r="2228" spans="40:45" x14ac:dyDescent="0.25">
      <c r="AN2228" s="112" t="s">
        <v>1130</v>
      </c>
      <c r="AO2228" s="112" t="s">
        <v>1118</v>
      </c>
      <c r="AP2228" s="112" t="s">
        <v>1007</v>
      </c>
      <c r="AQ2228" s="112" t="s">
        <v>1035</v>
      </c>
      <c r="AR2228" s="112" t="s">
        <v>1098</v>
      </c>
      <c r="AS2228" s="112">
        <v>12416</v>
      </c>
    </row>
    <row r="2229" spans="40:45" x14ac:dyDescent="0.25">
      <c r="AN2229" s="112" t="s">
        <v>1130</v>
      </c>
      <c r="AO2229" s="112" t="s">
        <v>1118</v>
      </c>
      <c r="AP2229" s="112" t="s">
        <v>1007</v>
      </c>
      <c r="AQ2229" s="112" t="s">
        <v>1036</v>
      </c>
      <c r="AR2229" s="112" t="s">
        <v>1098</v>
      </c>
      <c r="AS2229" s="112">
        <v>444</v>
      </c>
    </row>
    <row r="2230" spans="40:45" x14ac:dyDescent="0.25">
      <c r="AN2230" s="112" t="s">
        <v>1130</v>
      </c>
      <c r="AO2230" s="112" t="s">
        <v>1118</v>
      </c>
      <c r="AP2230" s="112" t="s">
        <v>1007</v>
      </c>
      <c r="AQ2230" s="112" t="s">
        <v>1037</v>
      </c>
      <c r="AR2230" s="112" t="s">
        <v>1098</v>
      </c>
      <c r="AS2230" s="112">
        <v>83</v>
      </c>
    </row>
    <row r="2231" spans="40:45" x14ac:dyDescent="0.25">
      <c r="AN2231" s="112" t="s">
        <v>1130</v>
      </c>
      <c r="AO2231" s="112" t="s">
        <v>1118</v>
      </c>
      <c r="AP2231" s="112" t="s">
        <v>1007</v>
      </c>
      <c r="AQ2231" s="112" t="s">
        <v>1038</v>
      </c>
      <c r="AR2231" s="112" t="s">
        <v>1098</v>
      </c>
      <c r="AS2231" s="112">
        <v>1297</v>
      </c>
    </row>
    <row r="2232" spans="40:45" x14ac:dyDescent="0.25">
      <c r="AN2232" s="112" t="s">
        <v>1130</v>
      </c>
      <c r="AO2232" s="112" t="s">
        <v>1118</v>
      </c>
      <c r="AP2232" s="112" t="s">
        <v>1007</v>
      </c>
      <c r="AQ2232" s="112" t="s">
        <v>1039</v>
      </c>
      <c r="AR2232" s="112" t="s">
        <v>1098</v>
      </c>
      <c r="AS2232" s="112">
        <v>1131</v>
      </c>
    </row>
    <row r="2233" spans="40:45" x14ac:dyDescent="0.25">
      <c r="AN2233" s="112" t="s">
        <v>1130</v>
      </c>
      <c r="AO2233" s="112"/>
      <c r="AP2233" s="112"/>
      <c r="AQ2233" s="112" t="s">
        <v>3</v>
      </c>
      <c r="AR2233" s="112" t="s">
        <v>1088</v>
      </c>
      <c r="AS2233" s="112">
        <v>26206</v>
      </c>
    </row>
    <row r="2234" spans="40:45" x14ac:dyDescent="0.25">
      <c r="AN2234" s="112" t="s">
        <v>1130</v>
      </c>
      <c r="AO2234" s="112" t="s">
        <v>1119</v>
      </c>
      <c r="AP2234" s="112" t="s">
        <v>1041</v>
      </c>
      <c r="AQ2234" s="112" t="s">
        <v>1031</v>
      </c>
      <c r="AR2234" s="112" t="s">
        <v>1088</v>
      </c>
      <c r="AS2234" s="112">
        <v>26992</v>
      </c>
    </row>
    <row r="2235" spans="40:45" x14ac:dyDescent="0.25">
      <c r="AN2235" s="112" t="s">
        <v>1130</v>
      </c>
      <c r="AO2235" s="112" t="s">
        <v>1119</v>
      </c>
      <c r="AP2235" s="112" t="s">
        <v>1041</v>
      </c>
      <c r="AQ2235" s="112" t="s">
        <v>1032</v>
      </c>
      <c r="AR2235" s="112" t="s">
        <v>1088</v>
      </c>
      <c r="AS2235" s="112">
        <v>58705</v>
      </c>
    </row>
    <row r="2236" spans="40:45" x14ac:dyDescent="0.25">
      <c r="AN2236" s="112" t="s">
        <v>1130</v>
      </c>
      <c r="AO2236" s="112" t="s">
        <v>1119</v>
      </c>
      <c r="AP2236" s="112" t="s">
        <v>1041</v>
      </c>
      <c r="AQ2236" s="112" t="s">
        <v>1033</v>
      </c>
      <c r="AR2236" s="112" t="s">
        <v>1088</v>
      </c>
      <c r="AS2236" s="112">
        <v>387</v>
      </c>
    </row>
    <row r="2237" spans="40:45" x14ac:dyDescent="0.25">
      <c r="AN2237" s="112" t="s">
        <v>1130</v>
      </c>
      <c r="AO2237" s="112" t="s">
        <v>1119</v>
      </c>
      <c r="AP2237" s="112" t="s">
        <v>1041</v>
      </c>
      <c r="AQ2237" s="112" t="s">
        <v>1034</v>
      </c>
      <c r="AR2237" s="112" t="s">
        <v>1088</v>
      </c>
      <c r="AS2237" s="112">
        <v>60539</v>
      </c>
    </row>
    <row r="2238" spans="40:45" x14ac:dyDescent="0.25">
      <c r="AN2238" s="112" t="s">
        <v>1130</v>
      </c>
      <c r="AO2238" s="112" t="s">
        <v>1119</v>
      </c>
      <c r="AP2238" s="112" t="s">
        <v>1041</v>
      </c>
      <c r="AQ2238" s="112" t="s">
        <v>1035</v>
      </c>
      <c r="AR2238" s="112" t="s">
        <v>1088</v>
      </c>
      <c r="AS2238" s="112">
        <v>54892</v>
      </c>
    </row>
    <row r="2239" spans="40:45" x14ac:dyDescent="0.25">
      <c r="AN2239" s="112" t="s">
        <v>1130</v>
      </c>
      <c r="AO2239" s="112" t="s">
        <v>1119</v>
      </c>
      <c r="AP2239" s="112" t="s">
        <v>1041</v>
      </c>
      <c r="AQ2239" s="112" t="s">
        <v>1036</v>
      </c>
      <c r="AR2239" s="112" t="s">
        <v>1088</v>
      </c>
      <c r="AS2239" s="112">
        <v>20046</v>
      </c>
    </row>
    <row r="2240" spans="40:45" x14ac:dyDescent="0.25">
      <c r="AN2240" s="112" t="s">
        <v>1130</v>
      </c>
      <c r="AO2240" s="112" t="s">
        <v>1119</v>
      </c>
      <c r="AP2240" s="112" t="s">
        <v>1041</v>
      </c>
      <c r="AQ2240" s="112" t="s">
        <v>1037</v>
      </c>
      <c r="AR2240" s="112" t="s">
        <v>1088</v>
      </c>
      <c r="AS2240" s="112">
        <v>7703</v>
      </c>
    </row>
    <row r="2241" spans="40:45" x14ac:dyDescent="0.25">
      <c r="AN2241" s="112" t="s">
        <v>1130</v>
      </c>
      <c r="AO2241" s="112" t="s">
        <v>1119</v>
      </c>
      <c r="AP2241" s="112" t="s">
        <v>1041</v>
      </c>
      <c r="AQ2241" s="112" t="s">
        <v>1038</v>
      </c>
      <c r="AR2241" s="112" t="s">
        <v>1088</v>
      </c>
      <c r="AS2241" s="112">
        <v>26695</v>
      </c>
    </row>
    <row r="2242" spans="40:45" x14ac:dyDescent="0.25">
      <c r="AN2242" s="112" t="s">
        <v>1130</v>
      </c>
      <c r="AO2242" s="112" t="s">
        <v>1119</v>
      </c>
      <c r="AP2242" s="112" t="s">
        <v>1041</v>
      </c>
      <c r="AQ2242" s="112" t="s">
        <v>1039</v>
      </c>
      <c r="AR2242" s="112" t="s">
        <v>1088</v>
      </c>
      <c r="AS2242" s="112">
        <v>7890</v>
      </c>
    </row>
    <row r="2243" spans="40:45" x14ac:dyDescent="0.25">
      <c r="AN2243" s="112" t="s">
        <v>1130</v>
      </c>
      <c r="AO2243" s="112"/>
      <c r="AP2243" s="112"/>
      <c r="AQ2243" s="112" t="s">
        <v>3</v>
      </c>
      <c r="AR2243" s="112"/>
      <c r="AS2243" s="112">
        <v>263850</v>
      </c>
    </row>
    <row r="2244" spans="40:45" x14ac:dyDescent="0.25">
      <c r="AN2244" s="112" t="s">
        <v>1130</v>
      </c>
      <c r="AO2244" s="112" t="s">
        <v>1119</v>
      </c>
      <c r="AP2244" s="112" t="s">
        <v>1006</v>
      </c>
      <c r="AQ2244" s="112" t="s">
        <v>1031</v>
      </c>
      <c r="AR2244" s="112" t="s">
        <v>1088</v>
      </c>
      <c r="AS2244" s="112">
        <v>11647</v>
      </c>
    </row>
    <row r="2245" spans="40:45" x14ac:dyDescent="0.25">
      <c r="AN2245" s="112" t="s">
        <v>1130</v>
      </c>
      <c r="AO2245" s="112" t="s">
        <v>1119</v>
      </c>
      <c r="AP2245" s="112" t="s">
        <v>1006</v>
      </c>
      <c r="AQ2245" s="112" t="s">
        <v>1032</v>
      </c>
      <c r="AR2245" s="112" t="s">
        <v>1088</v>
      </c>
      <c r="AS2245" s="112">
        <v>41956</v>
      </c>
    </row>
    <row r="2246" spans="40:45" x14ac:dyDescent="0.25">
      <c r="AN2246" s="112" t="s">
        <v>1130</v>
      </c>
      <c r="AO2246" s="112" t="s">
        <v>1119</v>
      </c>
      <c r="AP2246" s="112" t="s">
        <v>1006</v>
      </c>
      <c r="AQ2246" s="112" t="s">
        <v>1033</v>
      </c>
      <c r="AR2246" s="112" t="s">
        <v>1088</v>
      </c>
      <c r="AS2246" s="112">
        <v>7</v>
      </c>
    </row>
    <row r="2247" spans="40:45" x14ac:dyDescent="0.25">
      <c r="AN2247" s="112" t="s">
        <v>1130</v>
      </c>
      <c r="AO2247" s="112" t="s">
        <v>1119</v>
      </c>
      <c r="AP2247" s="112" t="s">
        <v>1006</v>
      </c>
      <c r="AQ2247" s="112" t="s">
        <v>1034</v>
      </c>
      <c r="AR2247" s="112" t="s">
        <v>1088</v>
      </c>
      <c r="AS2247" s="112">
        <v>56925</v>
      </c>
    </row>
    <row r="2248" spans="40:45" x14ac:dyDescent="0.25">
      <c r="AN2248" s="112" t="s">
        <v>1130</v>
      </c>
      <c r="AO2248" s="112" t="s">
        <v>1119</v>
      </c>
      <c r="AP2248" s="112" t="s">
        <v>1006</v>
      </c>
      <c r="AQ2248" s="112" t="s">
        <v>1035</v>
      </c>
      <c r="AR2248" s="112" t="s">
        <v>1088</v>
      </c>
      <c r="AS2248" s="112">
        <v>18232</v>
      </c>
    </row>
    <row r="2249" spans="40:45" x14ac:dyDescent="0.25">
      <c r="AN2249" s="112" t="s">
        <v>1130</v>
      </c>
      <c r="AO2249" s="112" t="s">
        <v>1119</v>
      </c>
      <c r="AP2249" s="112" t="s">
        <v>1006</v>
      </c>
      <c r="AQ2249" s="112" t="s">
        <v>1036</v>
      </c>
      <c r="AR2249" s="112" t="s">
        <v>1088</v>
      </c>
      <c r="AS2249" s="112">
        <v>18964</v>
      </c>
    </row>
    <row r="2250" spans="40:45" x14ac:dyDescent="0.25">
      <c r="AN2250" s="112" t="s">
        <v>1130</v>
      </c>
      <c r="AO2250" s="112" t="s">
        <v>1119</v>
      </c>
      <c r="AP2250" s="112" t="s">
        <v>1006</v>
      </c>
      <c r="AQ2250" s="112" t="s">
        <v>1037</v>
      </c>
      <c r="AR2250" s="112" t="s">
        <v>1088</v>
      </c>
      <c r="AS2250" s="112">
        <v>7462</v>
      </c>
    </row>
    <row r="2251" spans="40:45" x14ac:dyDescent="0.25">
      <c r="AN2251" s="112" t="s">
        <v>1130</v>
      </c>
      <c r="AO2251" s="112" t="s">
        <v>1119</v>
      </c>
      <c r="AP2251" s="112" t="s">
        <v>1006</v>
      </c>
      <c r="AQ2251" s="112" t="s">
        <v>1038</v>
      </c>
      <c r="AR2251" s="112" t="s">
        <v>1088</v>
      </c>
      <c r="AS2251" s="112">
        <v>22699</v>
      </c>
    </row>
    <row r="2252" spans="40:45" x14ac:dyDescent="0.25">
      <c r="AN2252" s="112" t="s">
        <v>1130</v>
      </c>
      <c r="AO2252" s="112" t="s">
        <v>1119</v>
      </c>
      <c r="AP2252" s="112" t="s">
        <v>1006</v>
      </c>
      <c r="AQ2252" s="112" t="s">
        <v>1039</v>
      </c>
      <c r="AR2252" s="112" t="s">
        <v>1088</v>
      </c>
      <c r="AS2252" s="112">
        <v>4785</v>
      </c>
    </row>
    <row r="2253" spans="40:45" x14ac:dyDescent="0.25">
      <c r="AN2253" s="112" t="s">
        <v>1130</v>
      </c>
      <c r="AO2253" s="112"/>
      <c r="AP2253" s="112"/>
      <c r="AQ2253" s="112" t="s">
        <v>3</v>
      </c>
      <c r="AR2253" s="112"/>
      <c r="AS2253" s="112">
        <v>182676</v>
      </c>
    </row>
    <row r="2254" spans="40:45" x14ac:dyDescent="0.25">
      <c r="AN2254" s="112" t="s">
        <v>1130</v>
      </c>
      <c r="AO2254" s="112" t="s">
        <v>1119</v>
      </c>
      <c r="AP2254" s="112" t="s">
        <v>1007</v>
      </c>
      <c r="AQ2254" s="112" t="s">
        <v>1031</v>
      </c>
      <c r="AR2254" s="112" t="s">
        <v>1088</v>
      </c>
      <c r="AS2254" s="112">
        <v>15345</v>
      </c>
    </row>
    <row r="2255" spans="40:45" x14ac:dyDescent="0.25">
      <c r="AN2255" s="112" t="s">
        <v>1130</v>
      </c>
      <c r="AO2255" s="112" t="s">
        <v>1119</v>
      </c>
      <c r="AP2255" s="112" t="s">
        <v>1007</v>
      </c>
      <c r="AQ2255" s="112" t="s">
        <v>1032</v>
      </c>
      <c r="AR2255" s="112" t="s">
        <v>1088</v>
      </c>
      <c r="AS2255" s="112">
        <v>16750</v>
      </c>
    </row>
    <row r="2256" spans="40:45" x14ac:dyDescent="0.25">
      <c r="AN2256" s="112" t="s">
        <v>1130</v>
      </c>
      <c r="AO2256" s="112" t="s">
        <v>1119</v>
      </c>
      <c r="AP2256" s="112" t="s">
        <v>1007</v>
      </c>
      <c r="AQ2256" s="112" t="s">
        <v>1033</v>
      </c>
      <c r="AR2256" s="112" t="s">
        <v>1088</v>
      </c>
      <c r="AS2256" s="112">
        <v>380</v>
      </c>
    </row>
    <row r="2257" spans="40:45" x14ac:dyDescent="0.25">
      <c r="AN2257" s="112" t="s">
        <v>1130</v>
      </c>
      <c r="AO2257" s="112" t="s">
        <v>1119</v>
      </c>
      <c r="AP2257" s="112" t="s">
        <v>1007</v>
      </c>
      <c r="AQ2257" s="112" t="s">
        <v>1034</v>
      </c>
      <c r="AR2257" s="112" t="s">
        <v>1088</v>
      </c>
      <c r="AS2257" s="112">
        <v>3614</v>
      </c>
    </row>
    <row r="2258" spans="40:45" x14ac:dyDescent="0.25">
      <c r="AN2258" s="112" t="s">
        <v>1130</v>
      </c>
      <c r="AO2258" s="112" t="s">
        <v>1119</v>
      </c>
      <c r="AP2258" s="112" t="s">
        <v>1007</v>
      </c>
      <c r="AQ2258" s="112" t="s">
        <v>1035</v>
      </c>
      <c r="AR2258" s="112" t="s">
        <v>1088</v>
      </c>
      <c r="AS2258" s="112">
        <v>36659</v>
      </c>
    </row>
    <row r="2259" spans="40:45" x14ac:dyDescent="0.25">
      <c r="AN2259" s="112" t="s">
        <v>1130</v>
      </c>
      <c r="AO2259" s="112" t="s">
        <v>1119</v>
      </c>
      <c r="AP2259" s="112" t="s">
        <v>1007</v>
      </c>
      <c r="AQ2259" s="112" t="s">
        <v>1036</v>
      </c>
      <c r="AR2259" s="112" t="s">
        <v>1088</v>
      </c>
      <c r="AS2259" s="112">
        <v>1082</v>
      </c>
    </row>
    <row r="2260" spans="40:45" x14ac:dyDescent="0.25">
      <c r="AN2260" s="112" t="s">
        <v>1130</v>
      </c>
      <c r="AO2260" s="112" t="s">
        <v>1119</v>
      </c>
      <c r="AP2260" s="112" t="s">
        <v>1007</v>
      </c>
      <c r="AQ2260" s="112" t="s">
        <v>1037</v>
      </c>
      <c r="AR2260" s="112" t="s">
        <v>1088</v>
      </c>
      <c r="AS2260" s="112">
        <v>241</v>
      </c>
    </row>
    <row r="2261" spans="40:45" x14ac:dyDescent="0.25">
      <c r="AN2261" s="112" t="s">
        <v>1130</v>
      </c>
      <c r="AO2261" s="112" t="s">
        <v>1119</v>
      </c>
      <c r="AP2261" s="112" t="s">
        <v>1007</v>
      </c>
      <c r="AQ2261" s="112" t="s">
        <v>1038</v>
      </c>
      <c r="AR2261" s="112" t="s">
        <v>1088</v>
      </c>
      <c r="AS2261" s="112">
        <v>3997</v>
      </c>
    </row>
    <row r="2262" spans="40:45" x14ac:dyDescent="0.25">
      <c r="AN2262" s="112" t="s">
        <v>1130</v>
      </c>
      <c r="AO2262" s="112" t="s">
        <v>1119</v>
      </c>
      <c r="AP2262" s="112" t="s">
        <v>1007</v>
      </c>
      <c r="AQ2262" s="112" t="s">
        <v>1039</v>
      </c>
      <c r="AR2262" s="112" t="s">
        <v>1088</v>
      </c>
      <c r="AS2262" s="112">
        <v>3106</v>
      </c>
    </row>
    <row r="2263" spans="40:45" x14ac:dyDescent="0.25">
      <c r="AN2263" s="112" t="s">
        <v>1130</v>
      </c>
      <c r="AO2263" s="112"/>
      <c r="AP2263" s="112"/>
      <c r="AQ2263" s="112" t="s">
        <v>3</v>
      </c>
      <c r="AR2263" s="112" t="s">
        <v>1088</v>
      </c>
      <c r="AS2263" s="112">
        <v>81174</v>
      </c>
    </row>
    <row r="2264" spans="40:45" x14ac:dyDescent="0.25">
      <c r="AN2264" s="112" t="s">
        <v>1131</v>
      </c>
      <c r="AO2264" s="112" t="s">
        <v>1118</v>
      </c>
      <c r="AP2264" s="112" t="s">
        <v>1041</v>
      </c>
      <c r="AQ2264" s="112" t="s">
        <v>1031</v>
      </c>
      <c r="AR2264" s="112" t="s">
        <v>1098</v>
      </c>
      <c r="AS2264" s="112">
        <v>14970</v>
      </c>
    </row>
    <row r="2265" spans="40:45" x14ac:dyDescent="0.25">
      <c r="AN2265" s="112" t="s">
        <v>1131</v>
      </c>
      <c r="AO2265" s="112" t="s">
        <v>1118</v>
      </c>
      <c r="AP2265" s="112" t="s">
        <v>1041</v>
      </c>
      <c r="AQ2265" s="112" t="s">
        <v>1032</v>
      </c>
      <c r="AR2265" s="112" t="s">
        <v>1098</v>
      </c>
      <c r="AS2265" s="112">
        <v>15593</v>
      </c>
    </row>
    <row r="2266" spans="40:45" x14ac:dyDescent="0.25">
      <c r="AN2266" s="112" t="s">
        <v>1131</v>
      </c>
      <c r="AO2266" s="112" t="s">
        <v>1118</v>
      </c>
      <c r="AP2266" s="112" t="s">
        <v>1041</v>
      </c>
      <c r="AQ2266" s="112" t="s">
        <v>1033</v>
      </c>
      <c r="AR2266" s="112" t="s">
        <v>1098</v>
      </c>
      <c r="AS2266" s="112">
        <v>29189</v>
      </c>
    </row>
    <row r="2267" spans="40:45" x14ac:dyDescent="0.25">
      <c r="AN2267" s="112" t="s">
        <v>1131</v>
      </c>
      <c r="AO2267" s="112" t="s">
        <v>1118</v>
      </c>
      <c r="AP2267" s="112" t="s">
        <v>1041</v>
      </c>
      <c r="AQ2267" s="112" t="s">
        <v>1034</v>
      </c>
      <c r="AR2267" s="112" t="s">
        <v>1098</v>
      </c>
      <c r="AS2267" s="112">
        <v>16660</v>
      </c>
    </row>
    <row r="2268" spans="40:45" x14ac:dyDescent="0.25">
      <c r="AN2268" s="112" t="s">
        <v>1131</v>
      </c>
      <c r="AO2268" s="112" t="s">
        <v>1118</v>
      </c>
      <c r="AP2268" s="112" t="s">
        <v>1041</v>
      </c>
      <c r="AQ2268" s="112" t="s">
        <v>1035</v>
      </c>
      <c r="AR2268" s="112" t="s">
        <v>1098</v>
      </c>
      <c r="AS2268" s="112">
        <v>54</v>
      </c>
    </row>
    <row r="2269" spans="40:45" x14ac:dyDescent="0.25">
      <c r="AN2269" s="112" t="s">
        <v>1131</v>
      </c>
      <c r="AO2269" s="112" t="s">
        <v>1118</v>
      </c>
      <c r="AP2269" s="112" t="s">
        <v>1041</v>
      </c>
      <c r="AQ2269" s="112" t="s">
        <v>1036</v>
      </c>
      <c r="AR2269" s="112" t="s">
        <v>1098</v>
      </c>
      <c r="AS2269" s="112">
        <v>9520</v>
      </c>
    </row>
    <row r="2270" spans="40:45" x14ac:dyDescent="0.25">
      <c r="AN2270" s="112" t="s">
        <v>1131</v>
      </c>
      <c r="AO2270" s="112" t="s">
        <v>1118</v>
      </c>
      <c r="AP2270" s="112" t="s">
        <v>1041</v>
      </c>
      <c r="AQ2270" s="112" t="s">
        <v>1037</v>
      </c>
      <c r="AR2270" s="112" t="s">
        <v>1098</v>
      </c>
      <c r="AS2270" s="112">
        <v>152</v>
      </c>
    </row>
    <row r="2271" spans="40:45" x14ac:dyDescent="0.25">
      <c r="AN2271" s="112" t="s">
        <v>1131</v>
      </c>
      <c r="AO2271" s="112" t="s">
        <v>1118</v>
      </c>
      <c r="AP2271" s="112" t="s">
        <v>1041</v>
      </c>
      <c r="AQ2271" s="112" t="s">
        <v>1038</v>
      </c>
      <c r="AR2271" s="112" t="s">
        <v>1098</v>
      </c>
      <c r="AS2271" s="112">
        <v>360</v>
      </c>
    </row>
    <row r="2272" spans="40:45" x14ac:dyDescent="0.25">
      <c r="AN2272" s="112" t="s">
        <v>1131</v>
      </c>
      <c r="AO2272" s="112" t="s">
        <v>1118</v>
      </c>
      <c r="AP2272" s="112" t="s">
        <v>1041</v>
      </c>
      <c r="AQ2272" s="112" t="s">
        <v>1039</v>
      </c>
      <c r="AR2272" s="112" t="s">
        <v>1098</v>
      </c>
      <c r="AS2272" s="112">
        <v>507</v>
      </c>
    </row>
    <row r="2273" spans="40:45" x14ac:dyDescent="0.25">
      <c r="AN2273" s="112" t="s">
        <v>1131</v>
      </c>
      <c r="AO2273" s="112"/>
      <c r="AP2273" s="112"/>
      <c r="AQ2273" s="112" t="s">
        <v>3</v>
      </c>
      <c r="AR2273" s="112"/>
      <c r="AS2273" s="112">
        <v>87003</v>
      </c>
    </row>
    <row r="2274" spans="40:45" x14ac:dyDescent="0.25">
      <c r="AN2274" s="112" t="s">
        <v>1131</v>
      </c>
      <c r="AO2274" s="112" t="s">
        <v>1118</v>
      </c>
      <c r="AP2274" s="112" t="s">
        <v>1006</v>
      </c>
      <c r="AQ2274" s="112" t="s">
        <v>1031</v>
      </c>
      <c r="AR2274" s="112" t="s">
        <v>1098</v>
      </c>
      <c r="AS2274" s="112">
        <v>10566</v>
      </c>
    </row>
    <row r="2275" spans="40:45" x14ac:dyDescent="0.25">
      <c r="AN2275" s="112" t="s">
        <v>1131</v>
      </c>
      <c r="AO2275" s="112" t="s">
        <v>1118</v>
      </c>
      <c r="AP2275" s="112" t="s">
        <v>1006</v>
      </c>
      <c r="AQ2275" s="112" t="s">
        <v>1032</v>
      </c>
      <c r="AR2275" s="112" t="s">
        <v>1098</v>
      </c>
      <c r="AS2275" s="112">
        <v>4980</v>
      </c>
    </row>
    <row r="2276" spans="40:45" x14ac:dyDescent="0.25">
      <c r="AN2276" s="112" t="s">
        <v>1131</v>
      </c>
      <c r="AO2276" s="112" t="s">
        <v>1118</v>
      </c>
      <c r="AP2276" s="112" t="s">
        <v>1006</v>
      </c>
      <c r="AQ2276" s="112" t="s">
        <v>1033</v>
      </c>
      <c r="AR2276" s="112" t="s">
        <v>1098</v>
      </c>
      <c r="AS2276" s="112">
        <v>2731</v>
      </c>
    </row>
    <row r="2277" spans="40:45" x14ac:dyDescent="0.25">
      <c r="AN2277" s="112" t="s">
        <v>1131</v>
      </c>
      <c r="AO2277" s="112" t="s">
        <v>1118</v>
      </c>
      <c r="AP2277" s="112" t="s">
        <v>1006</v>
      </c>
      <c r="AQ2277" s="112" t="s">
        <v>1034</v>
      </c>
      <c r="AR2277" s="112" t="s">
        <v>1098</v>
      </c>
      <c r="AS2277" s="112">
        <v>5561</v>
      </c>
    </row>
    <row r="2278" spans="40:45" x14ac:dyDescent="0.25">
      <c r="AN2278" s="112" t="s">
        <v>1131</v>
      </c>
      <c r="AO2278" s="112" t="s">
        <v>1118</v>
      </c>
      <c r="AP2278" s="112" t="s">
        <v>1006</v>
      </c>
      <c r="AQ2278" s="112" t="s">
        <v>1035</v>
      </c>
      <c r="AR2278" s="112" t="s">
        <v>1098</v>
      </c>
      <c r="AS2278" s="112">
        <v>7</v>
      </c>
    </row>
    <row r="2279" spans="40:45" x14ac:dyDescent="0.25">
      <c r="AN2279" s="112" t="s">
        <v>1131</v>
      </c>
      <c r="AO2279" s="112" t="s">
        <v>1118</v>
      </c>
      <c r="AP2279" s="112" t="s">
        <v>1006</v>
      </c>
      <c r="AQ2279" s="112" t="s">
        <v>1036</v>
      </c>
      <c r="AR2279" s="112" t="s">
        <v>1098</v>
      </c>
      <c r="AS2279" s="112">
        <v>5643</v>
      </c>
    </row>
    <row r="2280" spans="40:45" x14ac:dyDescent="0.25">
      <c r="AN2280" s="112" t="s">
        <v>1131</v>
      </c>
      <c r="AO2280" s="112" t="s">
        <v>1118</v>
      </c>
      <c r="AP2280" s="112" t="s">
        <v>1006</v>
      </c>
      <c r="AQ2280" s="112" t="s">
        <v>1037</v>
      </c>
      <c r="AR2280" s="112" t="s">
        <v>1098</v>
      </c>
      <c r="AS2280" s="112">
        <v>98</v>
      </c>
    </row>
    <row r="2281" spans="40:45" x14ac:dyDescent="0.25">
      <c r="AN2281" s="112" t="s">
        <v>1131</v>
      </c>
      <c r="AO2281" s="112" t="s">
        <v>1118</v>
      </c>
      <c r="AP2281" s="112" t="s">
        <v>1006</v>
      </c>
      <c r="AQ2281" s="112" t="s">
        <v>1038</v>
      </c>
      <c r="AR2281" s="112" t="s">
        <v>1098</v>
      </c>
      <c r="AS2281" s="112">
        <v>290</v>
      </c>
    </row>
    <row r="2282" spans="40:45" x14ac:dyDescent="0.25">
      <c r="AN2282" s="112" t="s">
        <v>1131</v>
      </c>
      <c r="AO2282" s="112" t="s">
        <v>1118</v>
      </c>
      <c r="AP2282" s="112" t="s">
        <v>1006</v>
      </c>
      <c r="AQ2282" s="112" t="s">
        <v>1039</v>
      </c>
      <c r="AR2282" s="112" t="s">
        <v>1098</v>
      </c>
      <c r="AS2282" s="112">
        <v>56</v>
      </c>
    </row>
    <row r="2283" spans="40:45" x14ac:dyDescent="0.25">
      <c r="AN2283" s="112" t="s">
        <v>1131</v>
      </c>
      <c r="AO2283" s="112"/>
      <c r="AP2283" s="112"/>
      <c r="AQ2283" s="112" t="s">
        <v>3</v>
      </c>
      <c r="AR2283" s="112"/>
      <c r="AS2283" s="112">
        <v>29931</v>
      </c>
    </row>
    <row r="2284" spans="40:45" x14ac:dyDescent="0.25">
      <c r="AN2284" s="112" t="s">
        <v>1131</v>
      </c>
      <c r="AO2284" s="112" t="s">
        <v>1118</v>
      </c>
      <c r="AP2284" s="112" t="s">
        <v>1007</v>
      </c>
      <c r="AQ2284" s="112" t="s">
        <v>1031</v>
      </c>
      <c r="AR2284" s="112" t="s">
        <v>1098</v>
      </c>
      <c r="AS2284" s="112">
        <v>4404</v>
      </c>
    </row>
    <row r="2285" spans="40:45" x14ac:dyDescent="0.25">
      <c r="AN2285" s="112" t="s">
        <v>1131</v>
      </c>
      <c r="AO2285" s="112" t="s">
        <v>1118</v>
      </c>
      <c r="AP2285" s="112" t="s">
        <v>1007</v>
      </c>
      <c r="AQ2285" s="112" t="s">
        <v>1032</v>
      </c>
      <c r="AR2285" s="112" t="s">
        <v>1098</v>
      </c>
      <c r="AS2285" s="112">
        <v>10613</v>
      </c>
    </row>
    <row r="2286" spans="40:45" x14ac:dyDescent="0.25">
      <c r="AN2286" s="112" t="s">
        <v>1131</v>
      </c>
      <c r="AO2286" s="112" t="s">
        <v>1118</v>
      </c>
      <c r="AP2286" s="112" t="s">
        <v>1007</v>
      </c>
      <c r="AQ2286" s="112" t="s">
        <v>1033</v>
      </c>
      <c r="AR2286" s="112" t="s">
        <v>1098</v>
      </c>
      <c r="AS2286" s="112">
        <v>26457</v>
      </c>
    </row>
    <row r="2287" spans="40:45" x14ac:dyDescent="0.25">
      <c r="AN2287" s="112" t="s">
        <v>1131</v>
      </c>
      <c r="AO2287" s="112" t="s">
        <v>1118</v>
      </c>
      <c r="AP2287" s="112" t="s">
        <v>1007</v>
      </c>
      <c r="AQ2287" s="112" t="s">
        <v>1034</v>
      </c>
      <c r="AR2287" s="112" t="s">
        <v>1098</v>
      </c>
      <c r="AS2287" s="112">
        <v>11099</v>
      </c>
    </row>
    <row r="2288" spans="40:45" x14ac:dyDescent="0.25">
      <c r="AN2288" s="112" t="s">
        <v>1131</v>
      </c>
      <c r="AO2288" s="112" t="s">
        <v>1118</v>
      </c>
      <c r="AP2288" s="112" t="s">
        <v>1007</v>
      </c>
      <c r="AQ2288" s="112" t="s">
        <v>1035</v>
      </c>
      <c r="AR2288" s="112" t="s">
        <v>1098</v>
      </c>
      <c r="AS2288" s="112">
        <v>47</v>
      </c>
    </row>
    <row r="2289" spans="40:45" x14ac:dyDescent="0.25">
      <c r="AN2289" s="112" t="s">
        <v>1131</v>
      </c>
      <c r="AO2289" s="112" t="s">
        <v>1118</v>
      </c>
      <c r="AP2289" s="112" t="s">
        <v>1007</v>
      </c>
      <c r="AQ2289" s="112" t="s">
        <v>1036</v>
      </c>
      <c r="AR2289" s="112" t="s">
        <v>1098</v>
      </c>
      <c r="AS2289" s="112">
        <v>3877</v>
      </c>
    </row>
    <row r="2290" spans="40:45" x14ac:dyDescent="0.25">
      <c r="AN2290" s="112" t="s">
        <v>1131</v>
      </c>
      <c r="AO2290" s="112" t="s">
        <v>1118</v>
      </c>
      <c r="AP2290" s="112" t="s">
        <v>1007</v>
      </c>
      <c r="AQ2290" s="112" t="s">
        <v>1037</v>
      </c>
      <c r="AR2290" s="112" t="s">
        <v>1098</v>
      </c>
      <c r="AS2290" s="112">
        <v>53</v>
      </c>
    </row>
    <row r="2291" spans="40:45" x14ac:dyDescent="0.25">
      <c r="AN2291" s="112" t="s">
        <v>1131</v>
      </c>
      <c r="AO2291" s="112" t="s">
        <v>1118</v>
      </c>
      <c r="AP2291" s="112" t="s">
        <v>1007</v>
      </c>
      <c r="AQ2291" s="112" t="s">
        <v>1038</v>
      </c>
      <c r="AR2291" s="112" t="s">
        <v>1098</v>
      </c>
      <c r="AS2291" s="112">
        <v>70</v>
      </c>
    </row>
    <row r="2292" spans="40:45" x14ac:dyDescent="0.25">
      <c r="AN2292" s="112" t="s">
        <v>1131</v>
      </c>
      <c r="AO2292" s="112" t="s">
        <v>1118</v>
      </c>
      <c r="AP2292" s="112" t="s">
        <v>1007</v>
      </c>
      <c r="AQ2292" s="112" t="s">
        <v>1039</v>
      </c>
      <c r="AR2292" s="112" t="s">
        <v>1098</v>
      </c>
      <c r="AS2292" s="112">
        <v>451</v>
      </c>
    </row>
    <row r="2293" spans="40:45" x14ac:dyDescent="0.25">
      <c r="AN2293" s="112" t="s">
        <v>1131</v>
      </c>
      <c r="AO2293" s="112"/>
      <c r="AP2293" s="112"/>
      <c r="AQ2293" s="112" t="s">
        <v>3</v>
      </c>
      <c r="AR2293" s="112" t="s">
        <v>1088</v>
      </c>
      <c r="AS2293" s="112">
        <v>57072</v>
      </c>
    </row>
    <row r="2294" spans="40:45" x14ac:dyDescent="0.25">
      <c r="AN2294" s="112" t="s">
        <v>1131</v>
      </c>
      <c r="AO2294" s="112" t="s">
        <v>1132</v>
      </c>
      <c r="AP2294" s="112" t="s">
        <v>1041</v>
      </c>
      <c r="AQ2294" s="112" t="s">
        <v>1031</v>
      </c>
      <c r="AR2294" s="112" t="s">
        <v>1088</v>
      </c>
      <c r="AS2294" s="112">
        <v>205243</v>
      </c>
    </row>
    <row r="2295" spans="40:45" x14ac:dyDescent="0.25">
      <c r="AN2295" s="112" t="s">
        <v>1131</v>
      </c>
      <c r="AO2295" s="112" t="s">
        <v>1132</v>
      </c>
      <c r="AP2295" s="112" t="s">
        <v>1041</v>
      </c>
      <c r="AQ2295" s="112" t="s">
        <v>1032</v>
      </c>
      <c r="AR2295" s="112" t="s">
        <v>1088</v>
      </c>
      <c r="AS2295" s="112">
        <v>205674</v>
      </c>
    </row>
    <row r="2296" spans="40:45" x14ac:dyDescent="0.25">
      <c r="AN2296" s="112" t="s">
        <v>1131</v>
      </c>
      <c r="AO2296" s="112" t="s">
        <v>1132</v>
      </c>
      <c r="AP2296" s="112" t="s">
        <v>1041</v>
      </c>
      <c r="AQ2296" s="112" t="s">
        <v>1033</v>
      </c>
      <c r="AR2296" s="112" t="s">
        <v>1088</v>
      </c>
      <c r="AS2296" s="112">
        <v>487182</v>
      </c>
    </row>
    <row r="2297" spans="40:45" x14ac:dyDescent="0.25">
      <c r="AN2297" s="112" t="s">
        <v>1131</v>
      </c>
      <c r="AO2297" s="112" t="s">
        <v>1132</v>
      </c>
      <c r="AP2297" s="112" t="s">
        <v>1041</v>
      </c>
      <c r="AQ2297" s="112" t="s">
        <v>1034</v>
      </c>
      <c r="AR2297" s="112" t="s">
        <v>1088</v>
      </c>
      <c r="AS2297" s="112">
        <v>275119</v>
      </c>
    </row>
    <row r="2298" spans="40:45" x14ac:dyDescent="0.25">
      <c r="AN2298" s="112" t="s">
        <v>1131</v>
      </c>
      <c r="AO2298" s="112" t="s">
        <v>1132</v>
      </c>
      <c r="AP2298" s="112" t="s">
        <v>1041</v>
      </c>
      <c r="AQ2298" s="112" t="s">
        <v>1035</v>
      </c>
      <c r="AR2298" s="112" t="s">
        <v>1088</v>
      </c>
      <c r="AS2298" s="112">
        <v>1104</v>
      </c>
    </row>
    <row r="2299" spans="40:45" x14ac:dyDescent="0.25">
      <c r="AN2299" s="112" t="s">
        <v>1131</v>
      </c>
      <c r="AO2299" s="112" t="s">
        <v>1132</v>
      </c>
      <c r="AP2299" s="112" t="s">
        <v>1041</v>
      </c>
      <c r="AQ2299" s="112" t="s">
        <v>1036</v>
      </c>
      <c r="AR2299" s="112" t="s">
        <v>1088</v>
      </c>
      <c r="AS2299" s="112">
        <v>129987</v>
      </c>
    </row>
    <row r="2300" spans="40:45" x14ac:dyDescent="0.25">
      <c r="AN2300" s="112" t="s">
        <v>1131</v>
      </c>
      <c r="AO2300" s="112" t="s">
        <v>1132</v>
      </c>
      <c r="AP2300" s="112" t="s">
        <v>1041</v>
      </c>
      <c r="AQ2300" s="112" t="s">
        <v>1037</v>
      </c>
      <c r="AR2300" s="112" t="s">
        <v>1088</v>
      </c>
      <c r="AS2300" s="112">
        <v>1019</v>
      </c>
    </row>
    <row r="2301" spans="40:45" x14ac:dyDescent="0.25">
      <c r="AN2301" s="112" t="s">
        <v>1131</v>
      </c>
      <c r="AO2301" s="112" t="s">
        <v>1132</v>
      </c>
      <c r="AP2301" s="112" t="s">
        <v>1041</v>
      </c>
      <c r="AQ2301" s="112" t="s">
        <v>1038</v>
      </c>
      <c r="AR2301" s="112" t="s">
        <v>1088</v>
      </c>
      <c r="AS2301" s="112">
        <v>2567</v>
      </c>
    </row>
    <row r="2302" spans="40:45" x14ac:dyDescent="0.25">
      <c r="AN2302" s="112" t="s">
        <v>1131</v>
      </c>
      <c r="AO2302" s="112" t="s">
        <v>1132</v>
      </c>
      <c r="AP2302" s="112" t="s">
        <v>1041</v>
      </c>
      <c r="AQ2302" s="112" t="s">
        <v>1039</v>
      </c>
      <c r="AR2302" s="112" t="s">
        <v>1088</v>
      </c>
      <c r="AS2302" s="112">
        <v>4768</v>
      </c>
    </row>
    <row r="2303" spans="40:45" x14ac:dyDescent="0.25">
      <c r="AN2303" s="112" t="s">
        <v>1131</v>
      </c>
      <c r="AO2303" s="112"/>
      <c r="AP2303" s="112"/>
      <c r="AQ2303" s="112" t="s">
        <v>3</v>
      </c>
      <c r="AR2303" s="112"/>
      <c r="AS2303" s="112">
        <v>1312662</v>
      </c>
    </row>
    <row r="2304" spans="40:45" x14ac:dyDescent="0.25">
      <c r="AN2304" s="112" t="s">
        <v>1131</v>
      </c>
      <c r="AO2304" s="112" t="s">
        <v>1132</v>
      </c>
      <c r="AP2304" s="112" t="s">
        <v>1006</v>
      </c>
      <c r="AQ2304" s="112" t="s">
        <v>1031</v>
      </c>
      <c r="AR2304" s="112" t="s">
        <v>1088</v>
      </c>
      <c r="AS2304" s="112">
        <v>130464</v>
      </c>
    </row>
    <row r="2305" spans="40:45" x14ac:dyDescent="0.25">
      <c r="AN2305" s="112" t="s">
        <v>1131</v>
      </c>
      <c r="AO2305" s="112" t="s">
        <v>1132</v>
      </c>
      <c r="AP2305" s="112" t="s">
        <v>1006</v>
      </c>
      <c r="AQ2305" s="112" t="s">
        <v>1032</v>
      </c>
      <c r="AR2305" s="112" t="s">
        <v>1088</v>
      </c>
      <c r="AS2305" s="112">
        <v>31185</v>
      </c>
    </row>
    <row r="2306" spans="40:45" x14ac:dyDescent="0.25">
      <c r="AN2306" s="112" t="s">
        <v>1131</v>
      </c>
      <c r="AO2306" s="112" t="s">
        <v>1132</v>
      </c>
      <c r="AP2306" s="112" t="s">
        <v>1006</v>
      </c>
      <c r="AQ2306" s="112" t="s">
        <v>1033</v>
      </c>
      <c r="AR2306" s="112" t="s">
        <v>1088</v>
      </c>
      <c r="AS2306" s="112">
        <v>36577</v>
      </c>
    </row>
    <row r="2307" spans="40:45" x14ac:dyDescent="0.25">
      <c r="AN2307" s="112" t="s">
        <v>1131</v>
      </c>
      <c r="AO2307" s="112" t="s">
        <v>1132</v>
      </c>
      <c r="AP2307" s="112" t="s">
        <v>1006</v>
      </c>
      <c r="AQ2307" s="112" t="s">
        <v>1034</v>
      </c>
      <c r="AR2307" s="112" t="s">
        <v>1088</v>
      </c>
      <c r="AS2307" s="112">
        <v>23500</v>
      </c>
    </row>
    <row r="2308" spans="40:45" x14ac:dyDescent="0.25">
      <c r="AN2308" s="112" t="s">
        <v>1131</v>
      </c>
      <c r="AO2308" s="112" t="s">
        <v>1132</v>
      </c>
      <c r="AP2308" s="112" t="s">
        <v>1006</v>
      </c>
      <c r="AQ2308" s="112" t="s">
        <v>1035</v>
      </c>
      <c r="AR2308" s="112" t="s">
        <v>1088</v>
      </c>
      <c r="AS2308" s="112"/>
    </row>
    <row r="2309" spans="40:45" x14ac:dyDescent="0.25">
      <c r="AN2309" s="112" t="s">
        <v>1131</v>
      </c>
      <c r="AO2309" s="112" t="s">
        <v>1132</v>
      </c>
      <c r="AP2309" s="112" t="s">
        <v>1006</v>
      </c>
      <c r="AQ2309" s="112" t="s">
        <v>1036</v>
      </c>
      <c r="AR2309" s="112" t="s">
        <v>1088</v>
      </c>
      <c r="AS2309" s="112">
        <v>81052</v>
      </c>
    </row>
    <row r="2310" spans="40:45" x14ac:dyDescent="0.25">
      <c r="AN2310" s="112" t="s">
        <v>1131</v>
      </c>
      <c r="AO2310" s="112" t="s">
        <v>1132</v>
      </c>
      <c r="AP2310" s="112" t="s">
        <v>1006</v>
      </c>
      <c r="AQ2310" s="112" t="s">
        <v>1037</v>
      </c>
      <c r="AR2310" s="112" t="s">
        <v>1088</v>
      </c>
      <c r="AS2310" s="112">
        <v>393</v>
      </c>
    </row>
    <row r="2311" spans="40:45" x14ac:dyDescent="0.25">
      <c r="AN2311" s="112" t="s">
        <v>1131</v>
      </c>
      <c r="AO2311" s="112" t="s">
        <v>1132</v>
      </c>
      <c r="AP2311" s="112" t="s">
        <v>1006</v>
      </c>
      <c r="AQ2311" s="112" t="s">
        <v>1038</v>
      </c>
      <c r="AR2311" s="112" t="s">
        <v>1088</v>
      </c>
      <c r="AS2311" s="112">
        <v>2567</v>
      </c>
    </row>
    <row r="2312" spans="40:45" x14ac:dyDescent="0.25">
      <c r="AN2312" s="112" t="s">
        <v>1131</v>
      </c>
      <c r="AO2312" s="112" t="s">
        <v>1132</v>
      </c>
      <c r="AP2312" s="112" t="s">
        <v>1006</v>
      </c>
      <c r="AQ2312" s="112" t="s">
        <v>1039</v>
      </c>
      <c r="AR2312" s="112" t="s">
        <v>1088</v>
      </c>
      <c r="AS2312" s="112"/>
    </row>
    <row r="2313" spans="40:45" x14ac:dyDescent="0.25">
      <c r="AN2313" s="112" t="s">
        <v>1131</v>
      </c>
      <c r="AO2313" s="112"/>
      <c r="AP2313" s="112"/>
      <c r="AQ2313" s="112" t="s">
        <v>3</v>
      </c>
      <c r="AR2313" s="112"/>
      <c r="AS2313" s="112">
        <v>305738</v>
      </c>
    </row>
    <row r="2314" spans="40:45" x14ac:dyDescent="0.25">
      <c r="AN2314" s="112" t="s">
        <v>1131</v>
      </c>
      <c r="AO2314" s="112" t="s">
        <v>1132</v>
      </c>
      <c r="AP2314" s="112" t="s">
        <v>1007</v>
      </c>
      <c r="AQ2314" s="112" t="s">
        <v>1031</v>
      </c>
      <c r="AR2314" s="112" t="s">
        <v>1088</v>
      </c>
      <c r="AS2314" s="112">
        <v>74779</v>
      </c>
    </row>
    <row r="2315" spans="40:45" x14ac:dyDescent="0.25">
      <c r="AN2315" s="112" t="s">
        <v>1131</v>
      </c>
      <c r="AO2315" s="112" t="s">
        <v>1132</v>
      </c>
      <c r="AP2315" s="112" t="s">
        <v>1007</v>
      </c>
      <c r="AQ2315" s="112" t="s">
        <v>1032</v>
      </c>
      <c r="AR2315" s="112" t="s">
        <v>1088</v>
      </c>
      <c r="AS2315" s="112">
        <v>174490</v>
      </c>
    </row>
    <row r="2316" spans="40:45" x14ac:dyDescent="0.25">
      <c r="AN2316" s="112" t="s">
        <v>1131</v>
      </c>
      <c r="AO2316" s="112" t="s">
        <v>1132</v>
      </c>
      <c r="AP2316" s="112" t="s">
        <v>1007</v>
      </c>
      <c r="AQ2316" s="112" t="s">
        <v>1033</v>
      </c>
      <c r="AR2316" s="112" t="s">
        <v>1088</v>
      </c>
      <c r="AS2316" s="112">
        <v>450605</v>
      </c>
    </row>
    <row r="2317" spans="40:45" x14ac:dyDescent="0.25">
      <c r="AN2317" s="112" t="s">
        <v>1131</v>
      </c>
      <c r="AO2317" s="112" t="s">
        <v>1132</v>
      </c>
      <c r="AP2317" s="112" t="s">
        <v>1007</v>
      </c>
      <c r="AQ2317" s="112" t="s">
        <v>1034</v>
      </c>
      <c r="AR2317" s="112" t="s">
        <v>1088</v>
      </c>
      <c r="AS2317" s="112">
        <v>251619</v>
      </c>
    </row>
    <row r="2318" spans="40:45" x14ac:dyDescent="0.25">
      <c r="AN2318" s="112" t="s">
        <v>1131</v>
      </c>
      <c r="AO2318" s="112" t="s">
        <v>1132</v>
      </c>
      <c r="AP2318" s="112" t="s">
        <v>1007</v>
      </c>
      <c r="AQ2318" s="112" t="s">
        <v>1035</v>
      </c>
      <c r="AR2318" s="112" t="s">
        <v>1088</v>
      </c>
      <c r="AS2318" s="112">
        <v>1104</v>
      </c>
    </row>
    <row r="2319" spans="40:45" x14ac:dyDescent="0.25">
      <c r="AN2319" s="112" t="s">
        <v>1131</v>
      </c>
      <c r="AO2319" s="112" t="s">
        <v>1132</v>
      </c>
      <c r="AP2319" s="112" t="s">
        <v>1007</v>
      </c>
      <c r="AQ2319" s="112" t="s">
        <v>1036</v>
      </c>
      <c r="AR2319" s="112" t="s">
        <v>1088</v>
      </c>
      <c r="AS2319" s="112">
        <v>48935</v>
      </c>
    </row>
    <row r="2320" spans="40:45" x14ac:dyDescent="0.25">
      <c r="AN2320" s="112" t="s">
        <v>1131</v>
      </c>
      <c r="AO2320" s="112" t="s">
        <v>1132</v>
      </c>
      <c r="AP2320" s="112" t="s">
        <v>1007</v>
      </c>
      <c r="AQ2320" s="112" t="s">
        <v>1037</v>
      </c>
      <c r="AR2320" s="112" t="s">
        <v>1088</v>
      </c>
      <c r="AS2320" s="112">
        <v>626</v>
      </c>
    </row>
    <row r="2321" spans="40:45" x14ac:dyDescent="0.25">
      <c r="AN2321" s="112" t="s">
        <v>1131</v>
      </c>
      <c r="AO2321" s="112" t="s">
        <v>1132</v>
      </c>
      <c r="AP2321" s="112" t="s">
        <v>1007</v>
      </c>
      <c r="AQ2321" s="112" t="s">
        <v>1038</v>
      </c>
      <c r="AR2321" s="112" t="s">
        <v>1088</v>
      </c>
      <c r="AS2321" s="112"/>
    </row>
    <row r="2322" spans="40:45" x14ac:dyDescent="0.25">
      <c r="AN2322" s="112" t="s">
        <v>1131</v>
      </c>
      <c r="AO2322" s="112" t="s">
        <v>1132</v>
      </c>
      <c r="AP2322" s="112" t="s">
        <v>1007</v>
      </c>
      <c r="AQ2322" s="112" t="s">
        <v>1039</v>
      </c>
      <c r="AR2322" s="112" t="s">
        <v>1088</v>
      </c>
      <c r="AS2322" s="112">
        <v>4768</v>
      </c>
    </row>
    <row r="2323" spans="40:45" x14ac:dyDescent="0.25">
      <c r="AN2323" s="112" t="s">
        <v>1131</v>
      </c>
      <c r="AO2323" s="112"/>
      <c r="AP2323" s="112"/>
      <c r="AQ2323" s="112" t="s">
        <v>3</v>
      </c>
      <c r="AR2323" s="112" t="s">
        <v>1088</v>
      </c>
      <c r="AS2323" s="112">
        <v>1006924</v>
      </c>
    </row>
    <row r="2324" spans="40:45" x14ac:dyDescent="0.25">
      <c r="AN2324" s="112" t="s">
        <v>1133</v>
      </c>
      <c r="AO2324" s="112" t="s">
        <v>1118</v>
      </c>
      <c r="AP2324" s="112" t="s">
        <v>1041</v>
      </c>
      <c r="AQ2324" s="112" t="s">
        <v>1031</v>
      </c>
      <c r="AR2324" s="112" t="s">
        <v>1098</v>
      </c>
      <c r="AS2324" s="112">
        <v>2518</v>
      </c>
    </row>
    <row r="2325" spans="40:45" x14ac:dyDescent="0.25">
      <c r="AN2325" s="112" t="s">
        <v>1133</v>
      </c>
      <c r="AO2325" s="112" t="s">
        <v>1118</v>
      </c>
      <c r="AP2325" s="112" t="s">
        <v>1041</v>
      </c>
      <c r="AQ2325" s="112" t="s">
        <v>1032</v>
      </c>
      <c r="AR2325" s="112" t="s">
        <v>1098</v>
      </c>
      <c r="AS2325" s="112">
        <v>3360</v>
      </c>
    </row>
    <row r="2326" spans="40:45" x14ac:dyDescent="0.25">
      <c r="AN2326" s="112" t="s">
        <v>1133</v>
      </c>
      <c r="AO2326" s="112" t="s">
        <v>1118</v>
      </c>
      <c r="AP2326" s="112" t="s">
        <v>1041</v>
      </c>
      <c r="AQ2326" s="112" t="s">
        <v>1033</v>
      </c>
      <c r="AR2326" s="112" t="s">
        <v>1098</v>
      </c>
      <c r="AS2326" s="112">
        <v>685</v>
      </c>
    </row>
    <row r="2327" spans="40:45" x14ac:dyDescent="0.25">
      <c r="AN2327" s="112" t="s">
        <v>1133</v>
      </c>
      <c r="AO2327" s="112" t="s">
        <v>1118</v>
      </c>
      <c r="AP2327" s="112" t="s">
        <v>1041</v>
      </c>
      <c r="AQ2327" s="112" t="s">
        <v>1034</v>
      </c>
      <c r="AR2327" s="112" t="s">
        <v>1098</v>
      </c>
      <c r="AS2327" s="112">
        <v>9449</v>
      </c>
    </row>
    <row r="2328" spans="40:45" x14ac:dyDescent="0.25">
      <c r="AN2328" s="112" t="s">
        <v>1133</v>
      </c>
      <c r="AO2328" s="112" t="s">
        <v>1118</v>
      </c>
      <c r="AP2328" s="112" t="s">
        <v>1041</v>
      </c>
      <c r="AQ2328" s="112" t="s">
        <v>1035</v>
      </c>
      <c r="AR2328" s="112" t="s">
        <v>1098</v>
      </c>
      <c r="AS2328" s="112">
        <v>16057</v>
      </c>
    </row>
    <row r="2329" spans="40:45" x14ac:dyDescent="0.25">
      <c r="AN2329" s="112" t="s">
        <v>1133</v>
      </c>
      <c r="AO2329" s="112" t="s">
        <v>1118</v>
      </c>
      <c r="AP2329" s="112" t="s">
        <v>1041</v>
      </c>
      <c r="AQ2329" s="112" t="s">
        <v>1036</v>
      </c>
      <c r="AR2329" s="112" t="s">
        <v>1098</v>
      </c>
      <c r="AS2329" s="112">
        <v>14826</v>
      </c>
    </row>
    <row r="2330" spans="40:45" x14ac:dyDescent="0.25">
      <c r="AN2330" s="112" t="s">
        <v>1133</v>
      </c>
      <c r="AO2330" s="112" t="s">
        <v>1118</v>
      </c>
      <c r="AP2330" s="112" t="s">
        <v>1041</v>
      </c>
      <c r="AQ2330" s="112" t="s">
        <v>1037</v>
      </c>
      <c r="AR2330" s="112" t="s">
        <v>1098</v>
      </c>
      <c r="AS2330" s="112">
        <v>6689</v>
      </c>
    </row>
    <row r="2331" spans="40:45" x14ac:dyDescent="0.25">
      <c r="AN2331" s="112" t="s">
        <v>1133</v>
      </c>
      <c r="AO2331" s="112" t="s">
        <v>1118</v>
      </c>
      <c r="AP2331" s="112" t="s">
        <v>1041</v>
      </c>
      <c r="AQ2331" s="112" t="s">
        <v>1038</v>
      </c>
      <c r="AR2331" s="112" t="s">
        <v>1098</v>
      </c>
      <c r="AS2331" s="112">
        <v>1650</v>
      </c>
    </row>
    <row r="2332" spans="40:45" x14ac:dyDescent="0.25">
      <c r="AN2332" s="112" t="s">
        <v>1133</v>
      </c>
      <c r="AO2332" s="112" t="s">
        <v>1118</v>
      </c>
      <c r="AP2332" s="112" t="s">
        <v>1041</v>
      </c>
      <c r="AQ2332" s="112" t="s">
        <v>1039</v>
      </c>
      <c r="AR2332" s="112" t="s">
        <v>1098</v>
      </c>
      <c r="AS2332" s="112">
        <v>1406</v>
      </c>
    </row>
    <row r="2333" spans="40:45" x14ac:dyDescent="0.25">
      <c r="AN2333" s="112" t="s">
        <v>1133</v>
      </c>
      <c r="AO2333" s="112"/>
      <c r="AP2333" s="112"/>
      <c r="AQ2333" s="112" t="s">
        <v>3</v>
      </c>
      <c r="AR2333" s="112"/>
      <c r="AS2333" s="112">
        <v>56640</v>
      </c>
    </row>
    <row r="2334" spans="40:45" x14ac:dyDescent="0.25">
      <c r="AN2334" s="112" t="s">
        <v>1133</v>
      </c>
      <c r="AO2334" s="112" t="s">
        <v>1118</v>
      </c>
      <c r="AP2334" s="112" t="s">
        <v>1006</v>
      </c>
      <c r="AQ2334" s="112" t="s">
        <v>1031</v>
      </c>
      <c r="AR2334" s="112" t="s">
        <v>1098</v>
      </c>
      <c r="AS2334" s="112">
        <v>1113</v>
      </c>
    </row>
    <row r="2335" spans="40:45" x14ac:dyDescent="0.25">
      <c r="AN2335" s="112" t="s">
        <v>1133</v>
      </c>
      <c r="AO2335" s="112" t="s">
        <v>1118</v>
      </c>
      <c r="AP2335" s="112" t="s">
        <v>1006</v>
      </c>
      <c r="AQ2335" s="112" t="s">
        <v>1032</v>
      </c>
      <c r="AR2335" s="112" t="s">
        <v>1098</v>
      </c>
      <c r="AS2335" s="112">
        <v>1776</v>
      </c>
    </row>
    <row r="2336" spans="40:45" x14ac:dyDescent="0.25">
      <c r="AN2336" s="112" t="s">
        <v>1133</v>
      </c>
      <c r="AO2336" s="112" t="s">
        <v>1118</v>
      </c>
      <c r="AP2336" s="112" t="s">
        <v>1006</v>
      </c>
      <c r="AQ2336" s="112" t="s">
        <v>1033</v>
      </c>
      <c r="AR2336" s="112" t="s">
        <v>1098</v>
      </c>
      <c r="AS2336" s="112">
        <v>585</v>
      </c>
    </row>
    <row r="2337" spans="40:45" x14ac:dyDescent="0.25">
      <c r="AN2337" s="112" t="s">
        <v>1133</v>
      </c>
      <c r="AO2337" s="112" t="s">
        <v>1118</v>
      </c>
      <c r="AP2337" s="112" t="s">
        <v>1006</v>
      </c>
      <c r="AQ2337" s="112" t="s">
        <v>1034</v>
      </c>
      <c r="AR2337" s="112" t="s">
        <v>1098</v>
      </c>
      <c r="AS2337" s="112">
        <v>8998</v>
      </c>
    </row>
    <row r="2338" spans="40:45" x14ac:dyDescent="0.25">
      <c r="AN2338" s="112" t="s">
        <v>1133</v>
      </c>
      <c r="AO2338" s="112" t="s">
        <v>1118</v>
      </c>
      <c r="AP2338" s="112" t="s">
        <v>1006</v>
      </c>
      <c r="AQ2338" s="112" t="s">
        <v>1035</v>
      </c>
      <c r="AR2338" s="112" t="s">
        <v>1098</v>
      </c>
      <c r="AS2338" s="112">
        <v>13375</v>
      </c>
    </row>
    <row r="2339" spans="40:45" x14ac:dyDescent="0.25">
      <c r="AN2339" s="112" t="s">
        <v>1133</v>
      </c>
      <c r="AO2339" s="112" t="s">
        <v>1118</v>
      </c>
      <c r="AP2339" s="112" t="s">
        <v>1006</v>
      </c>
      <c r="AQ2339" s="112" t="s">
        <v>1036</v>
      </c>
      <c r="AR2339" s="112" t="s">
        <v>1098</v>
      </c>
      <c r="AS2339" s="112">
        <v>14576</v>
      </c>
    </row>
    <row r="2340" spans="40:45" x14ac:dyDescent="0.25">
      <c r="AN2340" s="112" t="s">
        <v>1133</v>
      </c>
      <c r="AO2340" s="112" t="s">
        <v>1118</v>
      </c>
      <c r="AP2340" s="112" t="s">
        <v>1006</v>
      </c>
      <c r="AQ2340" s="112" t="s">
        <v>1037</v>
      </c>
      <c r="AR2340" s="112" t="s">
        <v>1098</v>
      </c>
      <c r="AS2340" s="112">
        <v>5526</v>
      </c>
    </row>
    <row r="2341" spans="40:45" x14ac:dyDescent="0.25">
      <c r="AN2341" s="112" t="s">
        <v>1133</v>
      </c>
      <c r="AO2341" s="112" t="s">
        <v>1118</v>
      </c>
      <c r="AP2341" s="112" t="s">
        <v>1006</v>
      </c>
      <c r="AQ2341" s="112" t="s">
        <v>1038</v>
      </c>
      <c r="AR2341" s="112" t="s">
        <v>1098</v>
      </c>
      <c r="AS2341" s="112">
        <v>1261</v>
      </c>
    </row>
    <row r="2342" spans="40:45" x14ac:dyDescent="0.25">
      <c r="AN2342" s="112" t="s">
        <v>1133</v>
      </c>
      <c r="AO2342" s="112" t="s">
        <v>1118</v>
      </c>
      <c r="AP2342" s="112" t="s">
        <v>1006</v>
      </c>
      <c r="AQ2342" s="112" t="s">
        <v>1039</v>
      </c>
      <c r="AR2342" s="112" t="s">
        <v>1098</v>
      </c>
      <c r="AS2342" s="112">
        <v>326</v>
      </c>
    </row>
    <row r="2343" spans="40:45" x14ac:dyDescent="0.25">
      <c r="AN2343" s="112" t="s">
        <v>1133</v>
      </c>
      <c r="AO2343" s="112"/>
      <c r="AP2343" s="112"/>
      <c r="AQ2343" s="112" t="s">
        <v>3</v>
      </c>
      <c r="AR2343" s="112"/>
      <c r="AS2343" s="112">
        <v>47535</v>
      </c>
    </row>
    <row r="2344" spans="40:45" x14ac:dyDescent="0.25">
      <c r="AN2344" s="112" t="s">
        <v>1133</v>
      </c>
      <c r="AO2344" s="112" t="s">
        <v>1118</v>
      </c>
      <c r="AP2344" s="112" t="s">
        <v>1007</v>
      </c>
      <c r="AQ2344" s="112" t="s">
        <v>1031</v>
      </c>
      <c r="AR2344" s="112" t="s">
        <v>1098</v>
      </c>
      <c r="AS2344" s="112">
        <v>1406</v>
      </c>
    </row>
    <row r="2345" spans="40:45" x14ac:dyDescent="0.25">
      <c r="AN2345" s="112" t="s">
        <v>1133</v>
      </c>
      <c r="AO2345" s="112" t="s">
        <v>1118</v>
      </c>
      <c r="AP2345" s="112" t="s">
        <v>1007</v>
      </c>
      <c r="AQ2345" s="112" t="s">
        <v>1032</v>
      </c>
      <c r="AR2345" s="112" t="s">
        <v>1098</v>
      </c>
      <c r="AS2345" s="112">
        <v>1584</v>
      </c>
    </row>
    <row r="2346" spans="40:45" x14ac:dyDescent="0.25">
      <c r="AN2346" s="112" t="s">
        <v>1133</v>
      </c>
      <c r="AO2346" s="112" t="s">
        <v>1118</v>
      </c>
      <c r="AP2346" s="112" t="s">
        <v>1007</v>
      </c>
      <c r="AQ2346" s="112" t="s">
        <v>1033</v>
      </c>
      <c r="AR2346" s="112" t="s">
        <v>1098</v>
      </c>
      <c r="AS2346" s="112">
        <v>100</v>
      </c>
    </row>
    <row r="2347" spans="40:45" x14ac:dyDescent="0.25">
      <c r="AN2347" s="112" t="s">
        <v>1133</v>
      </c>
      <c r="AO2347" s="112" t="s">
        <v>1118</v>
      </c>
      <c r="AP2347" s="112" t="s">
        <v>1007</v>
      </c>
      <c r="AQ2347" s="112" t="s">
        <v>1034</v>
      </c>
      <c r="AR2347" s="112" t="s">
        <v>1098</v>
      </c>
      <c r="AS2347" s="112">
        <v>451</v>
      </c>
    </row>
    <row r="2348" spans="40:45" x14ac:dyDescent="0.25">
      <c r="AN2348" s="112" t="s">
        <v>1133</v>
      </c>
      <c r="AO2348" s="112" t="s">
        <v>1118</v>
      </c>
      <c r="AP2348" s="112" t="s">
        <v>1007</v>
      </c>
      <c r="AQ2348" s="112" t="s">
        <v>1035</v>
      </c>
      <c r="AR2348" s="112" t="s">
        <v>1098</v>
      </c>
      <c r="AS2348" s="112">
        <v>2683</v>
      </c>
    </row>
    <row r="2349" spans="40:45" x14ac:dyDescent="0.25">
      <c r="AN2349" s="112" t="s">
        <v>1133</v>
      </c>
      <c r="AO2349" s="112" t="s">
        <v>1118</v>
      </c>
      <c r="AP2349" s="112" t="s">
        <v>1007</v>
      </c>
      <c r="AQ2349" s="112" t="s">
        <v>1036</v>
      </c>
      <c r="AR2349" s="112" t="s">
        <v>1098</v>
      </c>
      <c r="AS2349" s="112">
        <v>250</v>
      </c>
    </row>
    <row r="2350" spans="40:45" x14ac:dyDescent="0.25">
      <c r="AN2350" s="112" t="s">
        <v>1133</v>
      </c>
      <c r="AO2350" s="112" t="s">
        <v>1118</v>
      </c>
      <c r="AP2350" s="112" t="s">
        <v>1007</v>
      </c>
      <c r="AQ2350" s="112" t="s">
        <v>1037</v>
      </c>
      <c r="AR2350" s="112" t="s">
        <v>1098</v>
      </c>
      <c r="AS2350" s="112">
        <v>1163</v>
      </c>
    </row>
    <row r="2351" spans="40:45" x14ac:dyDescent="0.25">
      <c r="AN2351" s="112" t="s">
        <v>1133</v>
      </c>
      <c r="AO2351" s="112" t="s">
        <v>1118</v>
      </c>
      <c r="AP2351" s="112" t="s">
        <v>1007</v>
      </c>
      <c r="AQ2351" s="112" t="s">
        <v>1038</v>
      </c>
      <c r="AR2351" s="112" t="s">
        <v>1098</v>
      </c>
      <c r="AS2351" s="112">
        <v>389</v>
      </c>
    </row>
    <row r="2352" spans="40:45" x14ac:dyDescent="0.25">
      <c r="AN2352" s="112" t="s">
        <v>1133</v>
      </c>
      <c r="AO2352" s="112" t="s">
        <v>1118</v>
      </c>
      <c r="AP2352" s="112" t="s">
        <v>1007</v>
      </c>
      <c r="AQ2352" s="112" t="s">
        <v>1039</v>
      </c>
      <c r="AR2352" s="112" t="s">
        <v>1098</v>
      </c>
      <c r="AS2352" s="112">
        <v>1080</v>
      </c>
    </row>
    <row r="2353" spans="40:45" x14ac:dyDescent="0.25">
      <c r="AN2353" s="112" t="s">
        <v>1133</v>
      </c>
      <c r="AO2353" s="112"/>
      <c r="AP2353" s="112"/>
      <c r="AQ2353" s="112" t="s">
        <v>3</v>
      </c>
      <c r="AR2353" s="112" t="s">
        <v>1088</v>
      </c>
      <c r="AS2353" s="112">
        <v>9105</v>
      </c>
    </row>
    <row r="2354" spans="40:45" x14ac:dyDescent="0.25">
      <c r="AN2354" s="112" t="s">
        <v>1133</v>
      </c>
      <c r="AO2354" s="112" t="s">
        <v>1132</v>
      </c>
      <c r="AP2354" s="112" t="s">
        <v>1041</v>
      </c>
      <c r="AQ2354" s="112" t="s">
        <v>1031</v>
      </c>
      <c r="AR2354" s="112" t="s">
        <v>1088</v>
      </c>
      <c r="AS2354" s="112">
        <v>49934</v>
      </c>
    </row>
    <row r="2355" spans="40:45" x14ac:dyDescent="0.25">
      <c r="AN2355" s="112" t="s">
        <v>1133</v>
      </c>
      <c r="AO2355" s="112" t="s">
        <v>1132</v>
      </c>
      <c r="AP2355" s="112" t="s">
        <v>1041</v>
      </c>
      <c r="AQ2355" s="112" t="s">
        <v>1032</v>
      </c>
      <c r="AR2355" s="112" t="s">
        <v>1088</v>
      </c>
      <c r="AS2355" s="112">
        <v>73714</v>
      </c>
    </row>
    <row r="2356" spans="40:45" x14ac:dyDescent="0.25">
      <c r="AN2356" s="112" t="s">
        <v>1133</v>
      </c>
      <c r="AO2356" s="112" t="s">
        <v>1132</v>
      </c>
      <c r="AP2356" s="112" t="s">
        <v>1041</v>
      </c>
      <c r="AQ2356" s="112" t="s">
        <v>1033</v>
      </c>
      <c r="AR2356" s="112" t="s">
        <v>1088</v>
      </c>
      <c r="AS2356" s="112">
        <v>750</v>
      </c>
    </row>
    <row r="2357" spans="40:45" x14ac:dyDescent="0.25">
      <c r="AN2357" s="112" t="s">
        <v>1133</v>
      </c>
      <c r="AO2357" s="112" t="s">
        <v>1132</v>
      </c>
      <c r="AP2357" s="112" t="s">
        <v>1041</v>
      </c>
      <c r="AQ2357" s="112" t="s">
        <v>1034</v>
      </c>
      <c r="AR2357" s="112" t="s">
        <v>1088</v>
      </c>
      <c r="AS2357" s="112">
        <v>113380</v>
      </c>
    </row>
    <row r="2358" spans="40:45" x14ac:dyDescent="0.25">
      <c r="AN2358" s="112" t="s">
        <v>1133</v>
      </c>
      <c r="AO2358" s="112" t="s">
        <v>1132</v>
      </c>
      <c r="AP2358" s="112" t="s">
        <v>1041</v>
      </c>
      <c r="AQ2358" s="112" t="s">
        <v>1035</v>
      </c>
      <c r="AR2358" s="112" t="s">
        <v>1088</v>
      </c>
      <c r="AS2358" s="112">
        <v>191820</v>
      </c>
    </row>
    <row r="2359" spans="40:45" x14ac:dyDescent="0.25">
      <c r="AN2359" s="112" t="s">
        <v>1133</v>
      </c>
      <c r="AO2359" s="112" t="s">
        <v>1132</v>
      </c>
      <c r="AP2359" s="112" t="s">
        <v>1041</v>
      </c>
      <c r="AQ2359" s="112" t="s">
        <v>1036</v>
      </c>
      <c r="AR2359" s="112" t="s">
        <v>1088</v>
      </c>
      <c r="AS2359" s="112">
        <v>82863</v>
      </c>
    </row>
    <row r="2360" spans="40:45" x14ac:dyDescent="0.25">
      <c r="AN2360" s="112" t="s">
        <v>1133</v>
      </c>
      <c r="AO2360" s="112" t="s">
        <v>1132</v>
      </c>
      <c r="AP2360" s="112" t="s">
        <v>1041</v>
      </c>
      <c r="AQ2360" s="112" t="s">
        <v>1037</v>
      </c>
      <c r="AR2360" s="112" t="s">
        <v>1088</v>
      </c>
      <c r="AS2360" s="112">
        <v>49216</v>
      </c>
    </row>
    <row r="2361" spans="40:45" x14ac:dyDescent="0.25">
      <c r="AN2361" s="112" t="s">
        <v>1133</v>
      </c>
      <c r="AO2361" s="112" t="s">
        <v>1132</v>
      </c>
      <c r="AP2361" s="112" t="s">
        <v>1041</v>
      </c>
      <c r="AQ2361" s="112" t="s">
        <v>1038</v>
      </c>
      <c r="AR2361" s="112" t="s">
        <v>1088</v>
      </c>
      <c r="AS2361" s="112">
        <v>20950</v>
      </c>
    </row>
    <row r="2362" spans="40:45" x14ac:dyDescent="0.25">
      <c r="AN2362" s="112" t="s">
        <v>1133</v>
      </c>
      <c r="AO2362" s="112" t="s">
        <v>1132</v>
      </c>
      <c r="AP2362" s="112" t="s">
        <v>1041</v>
      </c>
      <c r="AQ2362" s="112" t="s">
        <v>1039</v>
      </c>
      <c r="AR2362" s="112" t="s">
        <v>1088</v>
      </c>
      <c r="AS2362" s="112">
        <v>40903</v>
      </c>
    </row>
    <row r="2363" spans="40:45" x14ac:dyDescent="0.25">
      <c r="AN2363" s="112" t="s">
        <v>1133</v>
      </c>
      <c r="AO2363" s="112"/>
      <c r="AP2363" s="112"/>
      <c r="AQ2363" s="112" t="s">
        <v>3</v>
      </c>
      <c r="AR2363" s="112"/>
      <c r="AS2363" s="112">
        <v>623530</v>
      </c>
    </row>
    <row r="2364" spans="40:45" x14ac:dyDescent="0.25">
      <c r="AN2364" s="112" t="s">
        <v>1133</v>
      </c>
      <c r="AO2364" s="112" t="s">
        <v>1132</v>
      </c>
      <c r="AP2364" s="112" t="s">
        <v>1006</v>
      </c>
      <c r="AQ2364" s="112" t="s">
        <v>1031</v>
      </c>
      <c r="AR2364" s="112" t="s">
        <v>1088</v>
      </c>
      <c r="AS2364" s="112">
        <v>7807</v>
      </c>
    </row>
    <row r="2365" spans="40:45" x14ac:dyDescent="0.25">
      <c r="AN2365" s="112" t="s">
        <v>1133</v>
      </c>
      <c r="AO2365" s="112" t="s">
        <v>1132</v>
      </c>
      <c r="AP2365" s="112" t="s">
        <v>1006</v>
      </c>
      <c r="AQ2365" s="112" t="s">
        <v>1032</v>
      </c>
      <c r="AR2365" s="112" t="s">
        <v>1088</v>
      </c>
      <c r="AS2365" s="112">
        <v>10869</v>
      </c>
    </row>
    <row r="2366" spans="40:45" x14ac:dyDescent="0.25">
      <c r="AN2366" s="112" t="s">
        <v>1133</v>
      </c>
      <c r="AO2366" s="112" t="s">
        <v>1132</v>
      </c>
      <c r="AP2366" s="112" t="s">
        <v>1006</v>
      </c>
      <c r="AQ2366" s="112" t="s">
        <v>1033</v>
      </c>
      <c r="AR2366" s="112" t="s">
        <v>1088</v>
      </c>
      <c r="AS2366" s="112"/>
    </row>
    <row r="2367" spans="40:45" x14ac:dyDescent="0.25">
      <c r="AN2367" s="112" t="s">
        <v>1133</v>
      </c>
      <c r="AO2367" s="112" t="s">
        <v>1132</v>
      </c>
      <c r="AP2367" s="112" t="s">
        <v>1006</v>
      </c>
      <c r="AQ2367" s="112" t="s">
        <v>1034</v>
      </c>
      <c r="AR2367" s="112" t="s">
        <v>1088</v>
      </c>
      <c r="AS2367" s="112">
        <v>108280</v>
      </c>
    </row>
    <row r="2368" spans="40:45" x14ac:dyDescent="0.25">
      <c r="AN2368" s="112" t="s">
        <v>1133</v>
      </c>
      <c r="AO2368" s="112" t="s">
        <v>1132</v>
      </c>
      <c r="AP2368" s="112" t="s">
        <v>1006</v>
      </c>
      <c r="AQ2368" s="112" t="s">
        <v>1035</v>
      </c>
      <c r="AR2368" s="112" t="s">
        <v>1088</v>
      </c>
      <c r="AS2368" s="112">
        <v>120532</v>
      </c>
    </row>
    <row r="2369" spans="40:45" x14ac:dyDescent="0.25">
      <c r="AN2369" s="112" t="s">
        <v>1133</v>
      </c>
      <c r="AO2369" s="112" t="s">
        <v>1132</v>
      </c>
      <c r="AP2369" s="112" t="s">
        <v>1006</v>
      </c>
      <c r="AQ2369" s="112" t="s">
        <v>1036</v>
      </c>
      <c r="AR2369" s="112" t="s">
        <v>1088</v>
      </c>
      <c r="AS2369" s="112">
        <v>79343</v>
      </c>
    </row>
    <row r="2370" spans="40:45" x14ac:dyDescent="0.25">
      <c r="AN2370" s="112" t="s">
        <v>1133</v>
      </c>
      <c r="AO2370" s="112" t="s">
        <v>1132</v>
      </c>
      <c r="AP2370" s="112" t="s">
        <v>1006</v>
      </c>
      <c r="AQ2370" s="112" t="s">
        <v>1037</v>
      </c>
      <c r="AR2370" s="112" t="s">
        <v>1088</v>
      </c>
      <c r="AS2370" s="112">
        <v>32482</v>
      </c>
    </row>
    <row r="2371" spans="40:45" x14ac:dyDescent="0.25">
      <c r="AN2371" s="112" t="s">
        <v>1133</v>
      </c>
      <c r="AO2371" s="112" t="s">
        <v>1132</v>
      </c>
      <c r="AP2371" s="112" t="s">
        <v>1006</v>
      </c>
      <c r="AQ2371" s="112" t="s">
        <v>1038</v>
      </c>
      <c r="AR2371" s="112" t="s">
        <v>1088</v>
      </c>
      <c r="AS2371" s="112">
        <v>14261</v>
      </c>
    </row>
    <row r="2372" spans="40:45" x14ac:dyDescent="0.25">
      <c r="AN2372" s="112" t="s">
        <v>1133</v>
      </c>
      <c r="AO2372" s="112" t="s">
        <v>1132</v>
      </c>
      <c r="AP2372" s="112" t="s">
        <v>1006</v>
      </c>
      <c r="AQ2372" s="112" t="s">
        <v>1039</v>
      </c>
      <c r="AR2372" s="112" t="s">
        <v>1088</v>
      </c>
      <c r="AS2372" s="112">
        <v>694</v>
      </c>
    </row>
    <row r="2373" spans="40:45" x14ac:dyDescent="0.25">
      <c r="AN2373" s="112" t="s">
        <v>1133</v>
      </c>
      <c r="AO2373" s="112"/>
      <c r="AP2373" s="112"/>
      <c r="AQ2373" s="112" t="s">
        <v>3</v>
      </c>
      <c r="AR2373" s="112"/>
      <c r="AS2373" s="112">
        <v>374268</v>
      </c>
    </row>
    <row r="2374" spans="40:45" x14ac:dyDescent="0.25">
      <c r="AN2374" s="112" t="s">
        <v>1133</v>
      </c>
      <c r="AO2374" s="112" t="s">
        <v>1132</v>
      </c>
      <c r="AP2374" s="112" t="s">
        <v>1007</v>
      </c>
      <c r="AQ2374" s="112" t="s">
        <v>1031</v>
      </c>
      <c r="AR2374" s="112" t="s">
        <v>1088</v>
      </c>
      <c r="AS2374" s="112">
        <v>42127</v>
      </c>
    </row>
    <row r="2375" spans="40:45" x14ac:dyDescent="0.25">
      <c r="AN2375" s="112" t="s">
        <v>1133</v>
      </c>
      <c r="AO2375" s="112" t="s">
        <v>1132</v>
      </c>
      <c r="AP2375" s="112" t="s">
        <v>1007</v>
      </c>
      <c r="AQ2375" s="112" t="s">
        <v>1032</v>
      </c>
      <c r="AR2375" s="112" t="s">
        <v>1088</v>
      </c>
      <c r="AS2375" s="112">
        <v>62845</v>
      </c>
    </row>
    <row r="2376" spans="40:45" x14ac:dyDescent="0.25">
      <c r="AN2376" s="112" t="s">
        <v>1133</v>
      </c>
      <c r="AO2376" s="112" t="s">
        <v>1132</v>
      </c>
      <c r="AP2376" s="112" t="s">
        <v>1007</v>
      </c>
      <c r="AQ2376" s="112" t="s">
        <v>1033</v>
      </c>
      <c r="AR2376" s="112" t="s">
        <v>1088</v>
      </c>
      <c r="AS2376" s="112">
        <v>750</v>
      </c>
    </row>
    <row r="2377" spans="40:45" x14ac:dyDescent="0.25">
      <c r="AN2377" s="112" t="s">
        <v>1133</v>
      </c>
      <c r="AO2377" s="112" t="s">
        <v>1132</v>
      </c>
      <c r="AP2377" s="112" t="s">
        <v>1007</v>
      </c>
      <c r="AQ2377" s="112" t="s">
        <v>1034</v>
      </c>
      <c r="AR2377" s="112" t="s">
        <v>1088</v>
      </c>
      <c r="AS2377" s="112">
        <v>5100</v>
      </c>
    </row>
    <row r="2378" spans="40:45" x14ac:dyDescent="0.25">
      <c r="AN2378" s="112" t="s">
        <v>1133</v>
      </c>
      <c r="AO2378" s="112" t="s">
        <v>1132</v>
      </c>
      <c r="AP2378" s="112" t="s">
        <v>1007</v>
      </c>
      <c r="AQ2378" s="112" t="s">
        <v>1035</v>
      </c>
      <c r="AR2378" s="112" t="s">
        <v>1088</v>
      </c>
      <c r="AS2378" s="112">
        <v>71288</v>
      </c>
    </row>
    <row r="2379" spans="40:45" x14ac:dyDescent="0.25">
      <c r="AN2379" s="112" t="s">
        <v>1133</v>
      </c>
      <c r="AO2379" s="112" t="s">
        <v>1132</v>
      </c>
      <c r="AP2379" s="112" t="s">
        <v>1007</v>
      </c>
      <c r="AQ2379" s="112" t="s">
        <v>1036</v>
      </c>
      <c r="AR2379" s="112" t="s">
        <v>1088</v>
      </c>
      <c r="AS2379" s="112">
        <v>3520</v>
      </c>
    </row>
    <row r="2380" spans="40:45" x14ac:dyDescent="0.25">
      <c r="AN2380" s="112" t="s">
        <v>1133</v>
      </c>
      <c r="AO2380" s="112" t="s">
        <v>1132</v>
      </c>
      <c r="AP2380" s="112" t="s">
        <v>1007</v>
      </c>
      <c r="AQ2380" s="112" t="s">
        <v>1037</v>
      </c>
      <c r="AR2380" s="112" t="s">
        <v>1088</v>
      </c>
      <c r="AS2380" s="112">
        <v>16734</v>
      </c>
    </row>
    <row r="2381" spans="40:45" x14ac:dyDescent="0.25">
      <c r="AN2381" s="112" t="s">
        <v>1133</v>
      </c>
      <c r="AO2381" s="112" t="s">
        <v>1132</v>
      </c>
      <c r="AP2381" s="112" t="s">
        <v>1007</v>
      </c>
      <c r="AQ2381" s="112" t="s">
        <v>1038</v>
      </c>
      <c r="AR2381" s="112" t="s">
        <v>1088</v>
      </c>
      <c r="AS2381" s="112">
        <v>6689</v>
      </c>
    </row>
    <row r="2382" spans="40:45" x14ac:dyDescent="0.25">
      <c r="AN2382" s="112" t="s">
        <v>1133</v>
      </c>
      <c r="AO2382" s="112" t="s">
        <v>1132</v>
      </c>
      <c r="AP2382" s="112" t="s">
        <v>1007</v>
      </c>
      <c r="AQ2382" s="112" t="s">
        <v>1039</v>
      </c>
      <c r="AR2382" s="112" t="s">
        <v>1088</v>
      </c>
      <c r="AS2382" s="112">
        <v>40209</v>
      </c>
    </row>
    <row r="2383" spans="40:45" x14ac:dyDescent="0.25">
      <c r="AN2383" s="112" t="s">
        <v>1133</v>
      </c>
      <c r="AO2383" s="112"/>
      <c r="AP2383" s="112"/>
      <c r="AQ2383" s="112" t="s">
        <v>3</v>
      </c>
      <c r="AR2383" s="112" t="s">
        <v>1088</v>
      </c>
      <c r="AS2383" s="112">
        <v>249262</v>
      </c>
    </row>
    <row r="2384" spans="40:45" x14ac:dyDescent="0.25">
      <c r="AN2384" s="112" t="s">
        <v>1004</v>
      </c>
      <c r="AO2384" s="112" t="s">
        <v>1118</v>
      </c>
      <c r="AP2384" s="112" t="s">
        <v>1041</v>
      </c>
      <c r="AQ2384" s="112" t="s">
        <v>1031</v>
      </c>
      <c r="AR2384" s="112" t="s">
        <v>1098</v>
      </c>
      <c r="AS2384" s="112"/>
    </row>
    <row r="2385" spans="40:45" x14ac:dyDescent="0.25">
      <c r="AN2385" s="112" t="s">
        <v>1004</v>
      </c>
      <c r="AO2385" s="112" t="s">
        <v>1118</v>
      </c>
      <c r="AP2385" s="112" t="s">
        <v>1041</v>
      </c>
      <c r="AQ2385" s="112" t="s">
        <v>1035</v>
      </c>
      <c r="AR2385" s="112" t="s">
        <v>1098</v>
      </c>
      <c r="AS2385" s="112">
        <v>162551</v>
      </c>
    </row>
    <row r="2386" spans="40:45" x14ac:dyDescent="0.25">
      <c r="AN2386" s="112" t="s">
        <v>1004</v>
      </c>
      <c r="AO2386" s="112" t="s">
        <v>1118</v>
      </c>
      <c r="AP2386" s="112" t="s">
        <v>1041</v>
      </c>
      <c r="AQ2386" s="112" t="s">
        <v>1038</v>
      </c>
      <c r="AR2386" s="112" t="s">
        <v>1098</v>
      </c>
      <c r="AS2386" s="112">
        <v>23933</v>
      </c>
    </row>
    <row r="2387" spans="40:45" x14ac:dyDescent="0.25">
      <c r="AN2387" s="112" t="s">
        <v>1004</v>
      </c>
      <c r="AO2387" s="112" t="s">
        <v>1118</v>
      </c>
      <c r="AP2387" s="112" t="s">
        <v>1041</v>
      </c>
      <c r="AQ2387" s="112" t="s">
        <v>1039</v>
      </c>
      <c r="AR2387" s="112" t="s">
        <v>1098</v>
      </c>
      <c r="AS2387" s="112"/>
    </row>
    <row r="2388" spans="40:45" x14ac:dyDescent="0.25">
      <c r="AN2388" s="112" t="s">
        <v>1004</v>
      </c>
      <c r="AO2388" s="112"/>
      <c r="AP2388" s="112"/>
      <c r="AQ2388" s="112" t="s">
        <v>3</v>
      </c>
      <c r="AR2388" s="112"/>
      <c r="AS2388" s="112">
        <v>186484</v>
      </c>
    </row>
    <row r="2389" spans="40:45" x14ac:dyDescent="0.25">
      <c r="AN2389" s="112" t="s">
        <v>1004</v>
      </c>
      <c r="AO2389" s="112" t="s">
        <v>1118</v>
      </c>
      <c r="AP2389" s="112" t="s">
        <v>1006</v>
      </c>
      <c r="AQ2389" s="112" t="s">
        <v>1035</v>
      </c>
      <c r="AR2389" s="112" t="s">
        <v>1098</v>
      </c>
      <c r="AS2389" s="112">
        <v>147785</v>
      </c>
    </row>
    <row r="2390" spans="40:45" x14ac:dyDescent="0.25">
      <c r="AN2390" s="112" t="s">
        <v>1004</v>
      </c>
      <c r="AO2390" s="112" t="s">
        <v>1118</v>
      </c>
      <c r="AP2390" s="112" t="s">
        <v>1006</v>
      </c>
      <c r="AQ2390" s="112" t="s">
        <v>1038</v>
      </c>
      <c r="AR2390" s="112" t="s">
        <v>1098</v>
      </c>
      <c r="AS2390" s="112">
        <v>1796</v>
      </c>
    </row>
    <row r="2391" spans="40:45" x14ac:dyDescent="0.25">
      <c r="AN2391" s="112" t="s">
        <v>1004</v>
      </c>
      <c r="AO2391" s="112" t="s">
        <v>1118</v>
      </c>
      <c r="AP2391" s="112" t="s">
        <v>1006</v>
      </c>
      <c r="AQ2391" s="112" t="s">
        <v>1039</v>
      </c>
      <c r="AR2391" s="112" t="s">
        <v>1098</v>
      </c>
      <c r="AS2391" s="112"/>
    </row>
    <row r="2392" spans="40:45" x14ac:dyDescent="0.25">
      <c r="AN2392" s="112" t="s">
        <v>1004</v>
      </c>
      <c r="AO2392" s="112"/>
      <c r="AP2392" s="112"/>
      <c r="AQ2392" s="112" t="s">
        <v>3</v>
      </c>
      <c r="AR2392" s="112"/>
      <c r="AS2392" s="112">
        <v>149581</v>
      </c>
    </row>
    <row r="2393" spans="40:45" x14ac:dyDescent="0.25">
      <c r="AN2393" s="112" t="s">
        <v>1004</v>
      </c>
      <c r="AO2393" s="112" t="s">
        <v>1118</v>
      </c>
      <c r="AP2393" s="112" t="s">
        <v>1007</v>
      </c>
      <c r="AQ2393" s="112" t="s">
        <v>1031</v>
      </c>
      <c r="AR2393" s="112" t="s">
        <v>1098</v>
      </c>
      <c r="AS2393" s="112"/>
    </row>
    <row r="2394" spans="40:45" x14ac:dyDescent="0.25">
      <c r="AN2394" s="112" t="s">
        <v>1004</v>
      </c>
      <c r="AO2394" s="112" t="s">
        <v>1118</v>
      </c>
      <c r="AP2394" s="112" t="s">
        <v>1007</v>
      </c>
      <c r="AQ2394" s="112" t="s">
        <v>1035</v>
      </c>
      <c r="AR2394" s="112" t="s">
        <v>1098</v>
      </c>
      <c r="AS2394" s="112">
        <v>14766</v>
      </c>
    </row>
    <row r="2395" spans="40:45" x14ac:dyDescent="0.25">
      <c r="AN2395" s="112" t="s">
        <v>1004</v>
      </c>
      <c r="AO2395" s="112" t="s">
        <v>1118</v>
      </c>
      <c r="AP2395" s="112" t="s">
        <v>1007</v>
      </c>
      <c r="AQ2395" s="112" t="s">
        <v>1038</v>
      </c>
      <c r="AR2395" s="112" t="s">
        <v>1098</v>
      </c>
      <c r="AS2395" s="112">
        <v>22137</v>
      </c>
    </row>
    <row r="2396" spans="40:45" x14ac:dyDescent="0.25">
      <c r="AN2396" s="112" t="s">
        <v>1004</v>
      </c>
      <c r="AO2396" s="112" t="s">
        <v>1118</v>
      </c>
      <c r="AP2396" s="112" t="s">
        <v>1007</v>
      </c>
      <c r="AQ2396" s="112" t="s">
        <v>1039</v>
      </c>
      <c r="AR2396" s="112" t="s">
        <v>1098</v>
      </c>
      <c r="AS2396" s="112"/>
    </row>
    <row r="2397" spans="40:45" x14ac:dyDescent="0.25">
      <c r="AN2397" s="112" t="s">
        <v>1004</v>
      </c>
      <c r="AO2397" s="112"/>
      <c r="AP2397" s="112"/>
      <c r="AQ2397" s="112" t="s">
        <v>3</v>
      </c>
      <c r="AR2397" s="112" t="s">
        <v>1088</v>
      </c>
      <c r="AS2397" s="112">
        <v>36903</v>
      </c>
    </row>
    <row r="2398" spans="40:45" x14ac:dyDescent="0.25">
      <c r="AN2398" s="112" t="s">
        <v>1004</v>
      </c>
      <c r="AO2398" s="112" t="s">
        <v>1132</v>
      </c>
      <c r="AP2398" s="112" t="s">
        <v>1041</v>
      </c>
      <c r="AQ2398" s="112" t="s">
        <v>1035</v>
      </c>
      <c r="AR2398" s="112" t="s">
        <v>1088</v>
      </c>
      <c r="AS2398" s="112">
        <v>6095167</v>
      </c>
    </row>
    <row r="2399" spans="40:45" x14ac:dyDescent="0.25">
      <c r="AN2399" s="112" t="s">
        <v>1004</v>
      </c>
      <c r="AO2399" s="112" t="s">
        <v>1132</v>
      </c>
      <c r="AP2399" s="112" t="s">
        <v>1041</v>
      </c>
      <c r="AQ2399" s="112" t="s">
        <v>1038</v>
      </c>
      <c r="AR2399" s="112" t="s">
        <v>1088</v>
      </c>
      <c r="AS2399" s="112">
        <v>1439383</v>
      </c>
    </row>
    <row r="2400" spans="40:45" x14ac:dyDescent="0.25">
      <c r="AN2400" s="112" t="s">
        <v>1004</v>
      </c>
      <c r="AO2400" s="112" t="s">
        <v>1132</v>
      </c>
      <c r="AP2400" s="112" t="s">
        <v>1041</v>
      </c>
      <c r="AQ2400" s="112" t="s">
        <v>1039</v>
      </c>
      <c r="AR2400" s="112" t="s">
        <v>1088</v>
      </c>
      <c r="AS2400" s="112"/>
    </row>
    <row r="2401" spans="40:45" x14ac:dyDescent="0.25">
      <c r="AN2401" s="112" t="s">
        <v>1004</v>
      </c>
      <c r="AO2401" s="112"/>
      <c r="AP2401" s="112"/>
      <c r="AQ2401" s="112" t="s">
        <v>3</v>
      </c>
      <c r="AR2401" s="112"/>
      <c r="AS2401" s="112">
        <v>7534550</v>
      </c>
    </row>
    <row r="2402" spans="40:45" x14ac:dyDescent="0.25">
      <c r="AN2402" s="112" t="s">
        <v>1004</v>
      </c>
      <c r="AO2402" s="112" t="s">
        <v>1132</v>
      </c>
      <c r="AP2402" s="112" t="s">
        <v>1006</v>
      </c>
      <c r="AQ2402" s="112" t="s">
        <v>1035</v>
      </c>
      <c r="AR2402" s="112" t="s">
        <v>1088</v>
      </c>
      <c r="AS2402" s="112">
        <v>4981898</v>
      </c>
    </row>
    <row r="2403" spans="40:45" x14ac:dyDescent="0.25">
      <c r="AN2403" s="112" t="s">
        <v>1004</v>
      </c>
      <c r="AO2403" s="112" t="s">
        <v>1132</v>
      </c>
      <c r="AP2403" s="112" t="s">
        <v>1006</v>
      </c>
      <c r="AQ2403" s="112" t="s">
        <v>1038</v>
      </c>
      <c r="AR2403" s="112" t="s">
        <v>1088</v>
      </c>
      <c r="AS2403" s="112">
        <v>20682</v>
      </c>
    </row>
    <row r="2404" spans="40:45" x14ac:dyDescent="0.25">
      <c r="AN2404" s="112" t="s">
        <v>1004</v>
      </c>
      <c r="AO2404" s="112" t="s">
        <v>1132</v>
      </c>
      <c r="AP2404" s="112" t="s">
        <v>1006</v>
      </c>
      <c r="AQ2404" s="112" t="s">
        <v>1039</v>
      </c>
      <c r="AR2404" s="112" t="s">
        <v>1088</v>
      </c>
      <c r="AS2404" s="112"/>
    </row>
    <row r="2405" spans="40:45" x14ac:dyDescent="0.25">
      <c r="AN2405" s="112" t="s">
        <v>1004</v>
      </c>
      <c r="AO2405" s="112"/>
      <c r="AP2405" s="112"/>
      <c r="AQ2405" s="112" t="s">
        <v>3</v>
      </c>
      <c r="AR2405" s="112"/>
      <c r="AS2405" s="112">
        <v>5002580</v>
      </c>
    </row>
    <row r="2406" spans="40:45" x14ac:dyDescent="0.25">
      <c r="AN2406" s="112" t="s">
        <v>1004</v>
      </c>
      <c r="AO2406" s="112" t="s">
        <v>1132</v>
      </c>
      <c r="AP2406" s="112" t="s">
        <v>1007</v>
      </c>
      <c r="AQ2406" s="112" t="s">
        <v>1035</v>
      </c>
      <c r="AR2406" s="112" t="s">
        <v>1088</v>
      </c>
      <c r="AS2406" s="112">
        <v>1113269</v>
      </c>
    </row>
    <row r="2407" spans="40:45" x14ac:dyDescent="0.25">
      <c r="AN2407" s="112" t="s">
        <v>1004</v>
      </c>
      <c r="AO2407" s="112" t="s">
        <v>1132</v>
      </c>
      <c r="AP2407" s="112" t="s">
        <v>1007</v>
      </c>
      <c r="AQ2407" s="112" t="s">
        <v>1038</v>
      </c>
      <c r="AR2407" s="112" t="s">
        <v>1088</v>
      </c>
      <c r="AS2407" s="112">
        <v>1418701</v>
      </c>
    </row>
    <row r="2408" spans="40:45" x14ac:dyDescent="0.25">
      <c r="AN2408" s="112" t="s">
        <v>1004</v>
      </c>
      <c r="AO2408" s="112" t="s">
        <v>1132</v>
      </c>
      <c r="AP2408" s="112" t="s">
        <v>1007</v>
      </c>
      <c r="AQ2408" s="112" t="s">
        <v>1039</v>
      </c>
      <c r="AR2408" s="112" t="s">
        <v>1088</v>
      </c>
      <c r="AS2408" s="112"/>
    </row>
    <row r="2409" spans="40:45" x14ac:dyDescent="0.25">
      <c r="AN2409" s="112" t="s">
        <v>1004</v>
      </c>
      <c r="AO2409" s="112"/>
      <c r="AP2409" s="112"/>
      <c r="AQ2409" s="112" t="s">
        <v>3</v>
      </c>
      <c r="AR2409" s="112" t="s">
        <v>1088</v>
      </c>
      <c r="AS2409" s="112">
        <v>2531970</v>
      </c>
    </row>
    <row r="2410" spans="40:45" x14ac:dyDescent="0.25">
      <c r="AN2410" s="112" t="s">
        <v>1134</v>
      </c>
      <c r="AO2410" s="112" t="s">
        <v>1135</v>
      </c>
      <c r="AP2410" s="112"/>
      <c r="AQ2410" s="112" t="s">
        <v>1031</v>
      </c>
      <c r="AR2410" s="112" t="s">
        <v>1136</v>
      </c>
      <c r="AS2410" s="112">
        <v>227469</v>
      </c>
    </row>
    <row r="2411" spans="40:45" x14ac:dyDescent="0.25">
      <c r="AN2411" s="112" t="s">
        <v>1134</v>
      </c>
      <c r="AO2411" s="112" t="s">
        <v>1135</v>
      </c>
      <c r="AP2411" s="112"/>
      <c r="AQ2411" s="112" t="s">
        <v>1032</v>
      </c>
      <c r="AR2411" s="112" t="s">
        <v>1136</v>
      </c>
      <c r="AS2411" s="112">
        <v>26800</v>
      </c>
    </row>
    <row r="2412" spans="40:45" x14ac:dyDescent="0.25">
      <c r="AN2412" s="112" t="s">
        <v>1134</v>
      </c>
      <c r="AO2412" s="112" t="s">
        <v>1135</v>
      </c>
      <c r="AP2412" s="112"/>
      <c r="AQ2412" s="112" t="s">
        <v>1033</v>
      </c>
      <c r="AR2412" s="112" t="s">
        <v>1136</v>
      </c>
      <c r="AS2412" s="112">
        <v>6461</v>
      </c>
    </row>
    <row r="2413" spans="40:45" x14ac:dyDescent="0.25">
      <c r="AN2413" s="112" t="s">
        <v>1134</v>
      </c>
      <c r="AO2413" s="112" t="s">
        <v>1135</v>
      </c>
      <c r="AP2413" s="112"/>
      <c r="AQ2413" s="112" t="s">
        <v>1034</v>
      </c>
      <c r="AR2413" s="112" t="s">
        <v>1136</v>
      </c>
      <c r="AS2413" s="112">
        <v>50723</v>
      </c>
    </row>
    <row r="2414" spans="40:45" x14ac:dyDescent="0.25">
      <c r="AN2414" s="112" t="s">
        <v>1134</v>
      </c>
      <c r="AO2414" s="112" t="s">
        <v>1135</v>
      </c>
      <c r="AP2414" s="112"/>
      <c r="AQ2414" s="112" t="s">
        <v>1035</v>
      </c>
      <c r="AR2414" s="112" t="s">
        <v>1136</v>
      </c>
      <c r="AS2414" s="112">
        <v>35982</v>
      </c>
    </row>
    <row r="2415" spans="40:45" x14ac:dyDescent="0.25">
      <c r="AN2415" s="112" t="s">
        <v>1134</v>
      </c>
      <c r="AO2415" s="112" t="s">
        <v>1135</v>
      </c>
      <c r="AP2415" s="112"/>
      <c r="AQ2415" s="112" t="s">
        <v>1036</v>
      </c>
      <c r="AR2415" s="112" t="s">
        <v>1136</v>
      </c>
      <c r="AS2415" s="112">
        <v>82701</v>
      </c>
    </row>
    <row r="2416" spans="40:45" x14ac:dyDescent="0.25">
      <c r="AN2416" s="112" t="s">
        <v>1134</v>
      </c>
      <c r="AO2416" s="112" t="s">
        <v>1135</v>
      </c>
      <c r="AP2416" s="112"/>
      <c r="AQ2416" s="112" t="s">
        <v>1037</v>
      </c>
      <c r="AR2416" s="112" t="s">
        <v>1136</v>
      </c>
      <c r="AS2416" s="112">
        <v>131041</v>
      </c>
    </row>
    <row r="2417" spans="40:45" x14ac:dyDescent="0.25">
      <c r="AN2417" s="112" t="s">
        <v>1134</v>
      </c>
      <c r="AO2417" s="112" t="s">
        <v>1135</v>
      </c>
      <c r="AP2417" s="112"/>
      <c r="AQ2417" s="112" t="s">
        <v>1038</v>
      </c>
      <c r="AR2417" s="112" t="s">
        <v>1136</v>
      </c>
      <c r="AS2417" s="112">
        <v>132815</v>
      </c>
    </row>
    <row r="2418" spans="40:45" x14ac:dyDescent="0.25">
      <c r="AN2418" s="112" t="s">
        <v>1134</v>
      </c>
      <c r="AO2418" s="112" t="s">
        <v>1135</v>
      </c>
      <c r="AP2418" s="112"/>
      <c r="AQ2418" s="112" t="s">
        <v>1039</v>
      </c>
      <c r="AR2418" s="112" t="s">
        <v>1136</v>
      </c>
      <c r="AS2418" s="112">
        <v>808</v>
      </c>
    </row>
    <row r="2419" spans="40:45" x14ac:dyDescent="0.25">
      <c r="AN2419" s="112" t="s">
        <v>1134</v>
      </c>
      <c r="AO2419" s="112"/>
      <c r="AP2419" s="112"/>
      <c r="AQ2419" s="112" t="s">
        <v>3</v>
      </c>
      <c r="AR2419" s="112" t="s">
        <v>1136</v>
      </c>
      <c r="AS2419" s="112">
        <v>694801</v>
      </c>
    </row>
    <row r="2420" spans="40:45" x14ac:dyDescent="0.25">
      <c r="AN2420" s="112" t="s">
        <v>1134</v>
      </c>
      <c r="AO2420" s="112" t="s">
        <v>1135</v>
      </c>
      <c r="AP2420" s="112"/>
      <c r="AQ2420" s="112" t="s">
        <v>1031</v>
      </c>
      <c r="AR2420" s="112" t="s">
        <v>1023</v>
      </c>
      <c r="AS2420" s="112">
        <v>1237080</v>
      </c>
    </row>
    <row r="2421" spans="40:45" x14ac:dyDescent="0.25">
      <c r="AN2421" s="112" t="s">
        <v>1134</v>
      </c>
      <c r="AO2421" s="112" t="s">
        <v>1135</v>
      </c>
      <c r="AP2421" s="112"/>
      <c r="AQ2421" s="112" t="s">
        <v>1032</v>
      </c>
      <c r="AR2421" s="112" t="s">
        <v>1023</v>
      </c>
      <c r="AS2421" s="112">
        <v>110272</v>
      </c>
    </row>
    <row r="2422" spans="40:45" x14ac:dyDescent="0.25">
      <c r="AN2422" s="112" t="s">
        <v>1134</v>
      </c>
      <c r="AO2422" s="112" t="s">
        <v>1135</v>
      </c>
      <c r="AP2422" s="112"/>
      <c r="AQ2422" s="112" t="s">
        <v>1033</v>
      </c>
      <c r="AR2422" s="112" t="s">
        <v>1023</v>
      </c>
      <c r="AS2422" s="112">
        <v>23926</v>
      </c>
    </row>
    <row r="2423" spans="40:45" x14ac:dyDescent="0.25">
      <c r="AN2423" s="112" t="s">
        <v>1134</v>
      </c>
      <c r="AO2423" s="112" t="s">
        <v>1135</v>
      </c>
      <c r="AP2423" s="112"/>
      <c r="AQ2423" s="112" t="s">
        <v>1034</v>
      </c>
      <c r="AR2423" s="112" t="s">
        <v>1023</v>
      </c>
      <c r="AS2423" s="112">
        <v>272509</v>
      </c>
    </row>
    <row r="2424" spans="40:45" x14ac:dyDescent="0.25">
      <c r="AN2424" s="112" t="s">
        <v>1134</v>
      </c>
      <c r="AO2424" s="112" t="s">
        <v>1135</v>
      </c>
      <c r="AP2424" s="112"/>
      <c r="AQ2424" s="112" t="s">
        <v>1035</v>
      </c>
      <c r="AR2424" s="112" t="s">
        <v>1023</v>
      </c>
      <c r="AS2424" s="112">
        <v>150651</v>
      </c>
    </row>
    <row r="2425" spans="40:45" x14ac:dyDescent="0.25">
      <c r="AN2425" s="112" t="s">
        <v>1134</v>
      </c>
      <c r="AO2425" s="112" t="s">
        <v>1135</v>
      </c>
      <c r="AP2425" s="112"/>
      <c r="AQ2425" s="112" t="s">
        <v>1036</v>
      </c>
      <c r="AR2425" s="112" t="s">
        <v>1023</v>
      </c>
      <c r="AS2425" s="112">
        <v>300223</v>
      </c>
    </row>
    <row r="2426" spans="40:45" x14ac:dyDescent="0.25">
      <c r="AN2426" s="112" t="s">
        <v>1134</v>
      </c>
      <c r="AO2426" s="112" t="s">
        <v>1135</v>
      </c>
      <c r="AP2426" s="112"/>
      <c r="AQ2426" s="112" t="s">
        <v>1037</v>
      </c>
      <c r="AR2426" s="112" t="s">
        <v>1023</v>
      </c>
      <c r="AS2426" s="112">
        <v>716589</v>
      </c>
    </row>
    <row r="2427" spans="40:45" x14ac:dyDescent="0.25">
      <c r="AN2427" s="112" t="s">
        <v>1134</v>
      </c>
      <c r="AO2427" s="112" t="s">
        <v>1135</v>
      </c>
      <c r="AP2427" s="112"/>
      <c r="AQ2427" s="112" t="s">
        <v>1038</v>
      </c>
      <c r="AR2427" s="112" t="s">
        <v>1023</v>
      </c>
      <c r="AS2427" s="112">
        <v>436869</v>
      </c>
    </row>
    <row r="2428" spans="40:45" x14ac:dyDescent="0.25">
      <c r="AN2428" s="112" t="s">
        <v>1134</v>
      </c>
      <c r="AO2428" s="112" t="s">
        <v>1135</v>
      </c>
      <c r="AP2428" s="112"/>
      <c r="AQ2428" s="112" t="s">
        <v>1039</v>
      </c>
      <c r="AR2428" s="112" t="s">
        <v>1023</v>
      </c>
      <c r="AS2428" s="112">
        <v>3426</v>
      </c>
    </row>
    <row r="2429" spans="40:45" x14ac:dyDescent="0.25">
      <c r="AN2429" s="112" t="s">
        <v>1134</v>
      </c>
      <c r="AO2429" s="112"/>
      <c r="AP2429" s="112"/>
      <c r="AQ2429" s="112" t="s">
        <v>3</v>
      </c>
      <c r="AR2429" s="112" t="s">
        <v>1023</v>
      </c>
      <c r="AS2429" s="112">
        <v>3251544</v>
      </c>
    </row>
    <row r="2430" spans="40:45" x14ac:dyDescent="0.25">
      <c r="AN2430" s="112" t="s">
        <v>1134</v>
      </c>
      <c r="AO2430" s="112" t="s">
        <v>1137</v>
      </c>
      <c r="AP2430" s="112"/>
      <c r="AQ2430" s="112" t="s">
        <v>1031</v>
      </c>
      <c r="AR2430" s="112" t="s">
        <v>1136</v>
      </c>
      <c r="AS2430" s="112">
        <v>22427</v>
      </c>
    </row>
    <row r="2431" spans="40:45" x14ac:dyDescent="0.25">
      <c r="AN2431" s="112" t="s">
        <v>1134</v>
      </c>
      <c r="AO2431" s="112" t="s">
        <v>1137</v>
      </c>
      <c r="AP2431" s="112"/>
      <c r="AQ2431" s="112" t="s">
        <v>1032</v>
      </c>
      <c r="AR2431" s="112" t="s">
        <v>1136</v>
      </c>
      <c r="AS2431" s="112">
        <v>28233</v>
      </c>
    </row>
    <row r="2432" spans="40:45" x14ac:dyDescent="0.25">
      <c r="AN2432" s="112" t="s">
        <v>1134</v>
      </c>
      <c r="AO2432" s="112" t="s">
        <v>1137</v>
      </c>
      <c r="AP2432" s="112"/>
      <c r="AQ2432" s="112" t="s">
        <v>1033</v>
      </c>
      <c r="AR2432" s="112" t="s">
        <v>1136</v>
      </c>
      <c r="AS2432" s="112">
        <v>1292</v>
      </c>
    </row>
    <row r="2433" spans="40:45" x14ac:dyDescent="0.25">
      <c r="AN2433" s="112" t="s">
        <v>1134</v>
      </c>
      <c r="AO2433" s="112" t="s">
        <v>1137</v>
      </c>
      <c r="AP2433" s="112"/>
      <c r="AQ2433" s="112" t="s">
        <v>1034</v>
      </c>
      <c r="AR2433" s="112" t="s">
        <v>1136</v>
      </c>
      <c r="AS2433" s="112">
        <v>355010</v>
      </c>
    </row>
    <row r="2434" spans="40:45" x14ac:dyDescent="0.25">
      <c r="AN2434" s="112" t="s">
        <v>1134</v>
      </c>
      <c r="AO2434" s="112" t="s">
        <v>1137</v>
      </c>
      <c r="AP2434" s="112"/>
      <c r="AQ2434" s="112" t="s">
        <v>1035</v>
      </c>
      <c r="AR2434" s="112" t="s">
        <v>1136</v>
      </c>
      <c r="AS2434" s="112">
        <v>60359</v>
      </c>
    </row>
    <row r="2435" spans="40:45" x14ac:dyDescent="0.25">
      <c r="AN2435" s="112" t="s">
        <v>1134</v>
      </c>
      <c r="AO2435" s="112" t="s">
        <v>1137</v>
      </c>
      <c r="AP2435" s="112"/>
      <c r="AQ2435" s="112" t="s">
        <v>1036</v>
      </c>
      <c r="AR2435" s="112" t="s">
        <v>1136</v>
      </c>
      <c r="AS2435" s="112">
        <v>25343</v>
      </c>
    </row>
    <row r="2436" spans="40:45" x14ac:dyDescent="0.25">
      <c r="AN2436" s="112" t="s">
        <v>1134</v>
      </c>
      <c r="AO2436" s="112" t="s">
        <v>1137</v>
      </c>
      <c r="AP2436" s="112"/>
      <c r="AQ2436" s="112" t="s">
        <v>1037</v>
      </c>
      <c r="AR2436" s="112" t="s">
        <v>1136</v>
      </c>
      <c r="AS2436" s="112">
        <v>10016</v>
      </c>
    </row>
    <row r="2437" spans="40:45" x14ac:dyDescent="0.25">
      <c r="AN2437" s="112" t="s">
        <v>1134</v>
      </c>
      <c r="AO2437" s="112" t="s">
        <v>1137</v>
      </c>
      <c r="AP2437" s="112"/>
      <c r="AQ2437" s="112" t="s">
        <v>1038</v>
      </c>
      <c r="AR2437" s="112" t="s">
        <v>1136</v>
      </c>
      <c r="AS2437" s="112">
        <v>68258</v>
      </c>
    </row>
    <row r="2438" spans="40:45" x14ac:dyDescent="0.25">
      <c r="AN2438" s="112" t="s">
        <v>1134</v>
      </c>
      <c r="AO2438" s="112" t="s">
        <v>1137</v>
      </c>
      <c r="AP2438" s="112"/>
      <c r="AQ2438" s="112" t="s">
        <v>1039</v>
      </c>
      <c r="AR2438" s="112" t="s">
        <v>1136</v>
      </c>
      <c r="AS2438" s="112">
        <v>8511</v>
      </c>
    </row>
    <row r="2439" spans="40:45" x14ac:dyDescent="0.25">
      <c r="AN2439" s="112" t="s">
        <v>1134</v>
      </c>
      <c r="AO2439" s="112"/>
      <c r="AP2439" s="112"/>
      <c r="AQ2439" s="112" t="s">
        <v>3</v>
      </c>
      <c r="AR2439" s="112" t="s">
        <v>1136</v>
      </c>
      <c r="AS2439" s="112">
        <v>579449</v>
      </c>
    </row>
    <row r="2440" spans="40:45" x14ac:dyDescent="0.25">
      <c r="AN2440" s="112" t="s">
        <v>1134</v>
      </c>
      <c r="AO2440" s="112" t="s">
        <v>1137</v>
      </c>
      <c r="AP2440" s="112"/>
      <c r="AQ2440" s="112" t="s">
        <v>1031</v>
      </c>
      <c r="AR2440" s="112" t="s">
        <v>1023</v>
      </c>
      <c r="AS2440" s="112">
        <v>58323</v>
      </c>
    </row>
    <row r="2441" spans="40:45" x14ac:dyDescent="0.25">
      <c r="AN2441" s="112" t="s">
        <v>1134</v>
      </c>
      <c r="AO2441" s="112" t="s">
        <v>1137</v>
      </c>
      <c r="AP2441" s="112"/>
      <c r="AQ2441" s="112" t="s">
        <v>1032</v>
      </c>
      <c r="AR2441" s="112" t="s">
        <v>1023</v>
      </c>
      <c r="AS2441" s="112">
        <v>49884</v>
      </c>
    </row>
    <row r="2442" spans="40:45" x14ac:dyDescent="0.25">
      <c r="AN2442" s="112" t="s">
        <v>1134</v>
      </c>
      <c r="AO2442" s="112" t="s">
        <v>1137</v>
      </c>
      <c r="AP2442" s="112"/>
      <c r="AQ2442" s="112" t="s">
        <v>1033</v>
      </c>
      <c r="AR2442" s="112" t="s">
        <v>1023</v>
      </c>
      <c r="AS2442" s="112">
        <v>2616</v>
      </c>
    </row>
    <row r="2443" spans="40:45" x14ac:dyDescent="0.25">
      <c r="AN2443" s="112" t="s">
        <v>1134</v>
      </c>
      <c r="AO2443" s="112" t="s">
        <v>1137</v>
      </c>
      <c r="AP2443" s="112"/>
      <c r="AQ2443" s="112" t="s">
        <v>1034</v>
      </c>
      <c r="AR2443" s="112" t="s">
        <v>1023</v>
      </c>
      <c r="AS2443" s="112">
        <v>838890</v>
      </c>
    </row>
    <row r="2444" spans="40:45" x14ac:dyDescent="0.25">
      <c r="AN2444" s="112" t="s">
        <v>1134</v>
      </c>
      <c r="AO2444" s="112" t="s">
        <v>1137</v>
      </c>
      <c r="AP2444" s="112"/>
      <c r="AQ2444" s="112" t="s">
        <v>1035</v>
      </c>
      <c r="AR2444" s="112" t="s">
        <v>1023</v>
      </c>
      <c r="AS2444" s="112">
        <v>152220</v>
      </c>
    </row>
    <row r="2445" spans="40:45" x14ac:dyDescent="0.25">
      <c r="AN2445" s="112" t="s">
        <v>1134</v>
      </c>
      <c r="AO2445" s="112" t="s">
        <v>1137</v>
      </c>
      <c r="AP2445" s="112"/>
      <c r="AQ2445" s="112" t="s">
        <v>1036</v>
      </c>
      <c r="AR2445" s="112" t="s">
        <v>1023</v>
      </c>
      <c r="AS2445" s="112">
        <v>57931</v>
      </c>
    </row>
    <row r="2446" spans="40:45" x14ac:dyDescent="0.25">
      <c r="AN2446" s="112" t="s">
        <v>1134</v>
      </c>
      <c r="AO2446" s="112" t="s">
        <v>1137</v>
      </c>
      <c r="AP2446" s="112"/>
      <c r="AQ2446" s="112" t="s">
        <v>1037</v>
      </c>
      <c r="AR2446" s="112" t="s">
        <v>1023</v>
      </c>
      <c r="AS2446" s="112">
        <v>37080</v>
      </c>
    </row>
    <row r="2447" spans="40:45" x14ac:dyDescent="0.25">
      <c r="AN2447" s="112" t="s">
        <v>1134</v>
      </c>
      <c r="AO2447" s="112" t="s">
        <v>1137</v>
      </c>
      <c r="AP2447" s="112"/>
      <c r="AQ2447" s="112" t="s">
        <v>1038</v>
      </c>
      <c r="AR2447" s="112" t="s">
        <v>1023</v>
      </c>
      <c r="AS2447" s="112">
        <v>139990</v>
      </c>
    </row>
    <row r="2448" spans="40:45" x14ac:dyDescent="0.25">
      <c r="AN2448" s="112" t="s">
        <v>1134</v>
      </c>
      <c r="AO2448" s="112" t="s">
        <v>1137</v>
      </c>
      <c r="AP2448" s="112"/>
      <c r="AQ2448" s="112" t="s">
        <v>1039</v>
      </c>
      <c r="AR2448" s="112" t="s">
        <v>1023</v>
      </c>
      <c r="AS2448" s="112">
        <v>19937</v>
      </c>
    </row>
    <row r="2449" spans="40:45" x14ac:dyDescent="0.25">
      <c r="AN2449" s="112" t="s">
        <v>1134</v>
      </c>
      <c r="AO2449" s="112"/>
      <c r="AP2449" s="112"/>
      <c r="AQ2449" s="112" t="s">
        <v>3</v>
      </c>
      <c r="AR2449" s="112" t="s">
        <v>1023</v>
      </c>
      <c r="AS2449" s="112">
        <v>1356872</v>
      </c>
    </row>
    <row r="2450" spans="40:45" x14ac:dyDescent="0.25">
      <c r="AN2450" s="112" t="s">
        <v>1134</v>
      </c>
      <c r="AO2450" s="112" t="s">
        <v>1138</v>
      </c>
      <c r="AP2450" s="112"/>
      <c r="AQ2450" s="112" t="s">
        <v>1031</v>
      </c>
      <c r="AR2450" s="112" t="s">
        <v>1136</v>
      </c>
      <c r="AS2450" s="112">
        <v>12547</v>
      </c>
    </row>
    <row r="2451" spans="40:45" x14ac:dyDescent="0.25">
      <c r="AN2451" s="112" t="s">
        <v>1134</v>
      </c>
      <c r="AO2451" s="112" t="s">
        <v>1138</v>
      </c>
      <c r="AP2451" s="112"/>
      <c r="AQ2451" s="112" t="s">
        <v>1034</v>
      </c>
      <c r="AR2451" s="112" t="s">
        <v>1136</v>
      </c>
      <c r="AS2451" s="112">
        <v>215</v>
      </c>
    </row>
    <row r="2452" spans="40:45" x14ac:dyDescent="0.25">
      <c r="AN2452" s="112" t="s">
        <v>1134</v>
      </c>
      <c r="AO2452" s="112" t="s">
        <v>1138</v>
      </c>
      <c r="AP2452" s="112"/>
      <c r="AQ2452" s="112" t="s">
        <v>1035</v>
      </c>
      <c r="AR2452" s="112" t="s">
        <v>1136</v>
      </c>
      <c r="AS2452" s="112">
        <v>1000</v>
      </c>
    </row>
    <row r="2453" spans="40:45" x14ac:dyDescent="0.25">
      <c r="AN2453" s="112" t="s">
        <v>1134</v>
      </c>
      <c r="AO2453" s="112" t="s">
        <v>1138</v>
      </c>
      <c r="AP2453" s="112"/>
      <c r="AQ2453" s="112" t="s">
        <v>1036</v>
      </c>
      <c r="AR2453" s="112" t="s">
        <v>1136</v>
      </c>
      <c r="AS2453" s="112">
        <v>66</v>
      </c>
    </row>
    <row r="2454" spans="40:45" x14ac:dyDescent="0.25">
      <c r="AN2454" s="112" t="s">
        <v>1134</v>
      </c>
      <c r="AO2454" s="112" t="s">
        <v>1138</v>
      </c>
      <c r="AP2454" s="112"/>
      <c r="AQ2454" s="112" t="s">
        <v>1038</v>
      </c>
      <c r="AR2454" s="112" t="s">
        <v>1136</v>
      </c>
      <c r="AS2454" s="112">
        <v>621</v>
      </c>
    </row>
    <row r="2455" spans="40:45" x14ac:dyDescent="0.25">
      <c r="AN2455" s="112" t="s">
        <v>1134</v>
      </c>
      <c r="AO2455" s="112"/>
      <c r="AP2455" s="112"/>
      <c r="AQ2455" s="112" t="s">
        <v>3</v>
      </c>
      <c r="AR2455" s="112" t="s">
        <v>1136</v>
      </c>
      <c r="AS2455" s="112">
        <v>14449</v>
      </c>
    </row>
    <row r="2456" spans="40:45" x14ac:dyDescent="0.25">
      <c r="AN2456" s="112" t="s">
        <v>1134</v>
      </c>
      <c r="AO2456" s="112" t="s">
        <v>1138</v>
      </c>
      <c r="AP2456" s="112"/>
      <c r="AQ2456" s="112" t="s">
        <v>1031</v>
      </c>
      <c r="AR2456" s="112" t="s">
        <v>1023</v>
      </c>
      <c r="AS2456" s="112">
        <v>36753</v>
      </c>
    </row>
    <row r="2457" spans="40:45" x14ac:dyDescent="0.25">
      <c r="AN2457" s="112" t="s">
        <v>1134</v>
      </c>
      <c r="AO2457" s="112" t="s">
        <v>1138</v>
      </c>
      <c r="AP2457" s="112"/>
      <c r="AQ2457" s="112" t="s">
        <v>1034</v>
      </c>
      <c r="AR2457" s="112" t="s">
        <v>1023</v>
      </c>
      <c r="AS2457" s="112">
        <v>592</v>
      </c>
    </row>
    <row r="2458" spans="40:45" x14ac:dyDescent="0.25">
      <c r="AN2458" s="112" t="s">
        <v>1134</v>
      </c>
      <c r="AO2458" s="112" t="s">
        <v>1138</v>
      </c>
      <c r="AP2458" s="112"/>
      <c r="AQ2458" s="112" t="s">
        <v>1035</v>
      </c>
      <c r="AR2458" s="112" t="s">
        <v>1023</v>
      </c>
      <c r="AS2458" s="112">
        <v>2757</v>
      </c>
    </row>
    <row r="2459" spans="40:45" x14ac:dyDescent="0.25">
      <c r="AN2459" s="112" t="s">
        <v>1134</v>
      </c>
      <c r="AO2459" s="112" t="s">
        <v>1138</v>
      </c>
      <c r="AP2459" s="112"/>
      <c r="AQ2459" s="112" t="s">
        <v>1036</v>
      </c>
      <c r="AR2459" s="112" t="s">
        <v>1023</v>
      </c>
      <c r="AS2459" s="112">
        <v>249</v>
      </c>
    </row>
    <row r="2460" spans="40:45" x14ac:dyDescent="0.25">
      <c r="AN2460" s="112" t="s">
        <v>1134</v>
      </c>
      <c r="AO2460" s="112" t="s">
        <v>1138</v>
      </c>
      <c r="AP2460" s="112"/>
      <c r="AQ2460" s="112" t="s">
        <v>1038</v>
      </c>
      <c r="AR2460" s="112" t="s">
        <v>1023</v>
      </c>
      <c r="AS2460" s="112">
        <v>1431</v>
      </c>
    </row>
    <row r="2461" spans="40:45" x14ac:dyDescent="0.25">
      <c r="AN2461" s="112" t="s">
        <v>1134</v>
      </c>
      <c r="AO2461" s="112"/>
      <c r="AP2461" s="112"/>
      <c r="AQ2461" s="112" t="s">
        <v>3</v>
      </c>
      <c r="AR2461" s="112" t="s">
        <v>1023</v>
      </c>
      <c r="AS2461" s="112">
        <v>41782</v>
      </c>
    </row>
    <row r="2462" spans="40:45" x14ac:dyDescent="0.25">
      <c r="AN2462" s="112" t="s">
        <v>1134</v>
      </c>
      <c r="AO2462" s="112" t="s">
        <v>1139</v>
      </c>
      <c r="AP2462" s="112"/>
      <c r="AQ2462" s="112" t="s">
        <v>1031</v>
      </c>
      <c r="AR2462" s="112" t="s">
        <v>1023</v>
      </c>
      <c r="AS2462" s="112">
        <v>198942</v>
      </c>
    </row>
    <row r="2463" spans="40:45" x14ac:dyDescent="0.25">
      <c r="AN2463" s="112" t="s">
        <v>1134</v>
      </c>
      <c r="AO2463" s="112" t="s">
        <v>1139</v>
      </c>
      <c r="AP2463" s="112"/>
      <c r="AQ2463" s="112" t="s">
        <v>1032</v>
      </c>
      <c r="AR2463" s="112" t="s">
        <v>1023</v>
      </c>
      <c r="AS2463" s="112">
        <v>15337</v>
      </c>
    </row>
    <row r="2464" spans="40:45" x14ac:dyDescent="0.25">
      <c r="AN2464" s="112" t="s">
        <v>1134</v>
      </c>
      <c r="AO2464" s="112" t="s">
        <v>1139</v>
      </c>
      <c r="AP2464" s="112"/>
      <c r="AQ2464" s="112" t="s">
        <v>1033</v>
      </c>
      <c r="AR2464" s="112" t="s">
        <v>1023</v>
      </c>
      <c r="AS2464" s="112">
        <v>6634</v>
      </c>
    </row>
    <row r="2465" spans="40:45" x14ac:dyDescent="0.25">
      <c r="AN2465" s="112" t="s">
        <v>1134</v>
      </c>
      <c r="AO2465" s="112" t="s">
        <v>1139</v>
      </c>
      <c r="AP2465" s="112"/>
      <c r="AQ2465" s="112" t="s">
        <v>1034</v>
      </c>
      <c r="AR2465" s="112" t="s">
        <v>1023</v>
      </c>
      <c r="AS2465" s="112">
        <v>189313</v>
      </c>
    </row>
    <row r="2466" spans="40:45" x14ac:dyDescent="0.25">
      <c r="AN2466" s="112" t="s">
        <v>1134</v>
      </c>
      <c r="AO2466" s="112" t="s">
        <v>1139</v>
      </c>
      <c r="AP2466" s="112"/>
      <c r="AQ2466" s="112" t="s">
        <v>1035</v>
      </c>
      <c r="AR2466" s="112" t="s">
        <v>1023</v>
      </c>
      <c r="AS2466" s="112">
        <v>205837</v>
      </c>
    </row>
    <row r="2467" spans="40:45" x14ac:dyDescent="0.25">
      <c r="AN2467" s="112" t="s">
        <v>1134</v>
      </c>
      <c r="AO2467" s="112" t="s">
        <v>1139</v>
      </c>
      <c r="AP2467" s="112"/>
      <c r="AQ2467" s="112" t="s">
        <v>1036</v>
      </c>
      <c r="AR2467" s="112" t="s">
        <v>1023</v>
      </c>
      <c r="AS2467" s="112">
        <v>202219</v>
      </c>
    </row>
    <row r="2468" spans="40:45" x14ac:dyDescent="0.25">
      <c r="AN2468" s="112" t="s">
        <v>1134</v>
      </c>
      <c r="AO2468" s="112" t="s">
        <v>1139</v>
      </c>
      <c r="AP2468" s="112"/>
      <c r="AQ2468" s="112" t="s">
        <v>1037</v>
      </c>
      <c r="AR2468" s="112" t="s">
        <v>1023</v>
      </c>
      <c r="AS2468" s="112">
        <v>18767</v>
      </c>
    </row>
    <row r="2469" spans="40:45" x14ac:dyDescent="0.25">
      <c r="AN2469" s="112" t="s">
        <v>1134</v>
      </c>
      <c r="AO2469" s="112" t="s">
        <v>1139</v>
      </c>
      <c r="AP2469" s="112"/>
      <c r="AQ2469" s="112" t="s">
        <v>1038</v>
      </c>
      <c r="AR2469" s="112" t="s">
        <v>1023</v>
      </c>
      <c r="AS2469" s="112">
        <v>68053</v>
      </c>
    </row>
    <row r="2470" spans="40:45" x14ac:dyDescent="0.25">
      <c r="AN2470" s="112" t="s">
        <v>1134</v>
      </c>
      <c r="AO2470" s="112" t="s">
        <v>1139</v>
      </c>
      <c r="AP2470" s="112"/>
      <c r="AQ2470" s="112" t="s">
        <v>1039</v>
      </c>
      <c r="AR2470" s="112" t="s">
        <v>1023</v>
      </c>
      <c r="AS2470" s="112">
        <v>42348</v>
      </c>
    </row>
    <row r="2471" spans="40:45" x14ac:dyDescent="0.25">
      <c r="AN2471" s="112" t="s">
        <v>1134</v>
      </c>
      <c r="AO2471" s="112"/>
      <c r="AP2471" s="112"/>
      <c r="AQ2471" s="112" t="s">
        <v>3</v>
      </c>
      <c r="AR2471" s="112" t="s">
        <v>1023</v>
      </c>
      <c r="AS2471" s="112">
        <v>947449</v>
      </c>
    </row>
    <row r="2472" spans="40:45" x14ac:dyDescent="0.25">
      <c r="AN2472" s="112" t="s">
        <v>1115</v>
      </c>
      <c r="AO2472" s="112"/>
      <c r="AP2472" s="112"/>
      <c r="AQ2472" s="112" t="s">
        <v>1031</v>
      </c>
      <c r="AR2472" s="112" t="s">
        <v>1098</v>
      </c>
      <c r="AS2472" s="112">
        <v>163924</v>
      </c>
    </row>
    <row r="2473" spans="40:45" x14ac:dyDescent="0.25">
      <c r="AN2473" s="112" t="s">
        <v>1115</v>
      </c>
      <c r="AO2473" s="112"/>
      <c r="AP2473" s="112"/>
      <c r="AQ2473" s="112" t="s">
        <v>1032</v>
      </c>
      <c r="AR2473" s="112" t="s">
        <v>1098</v>
      </c>
      <c r="AS2473" s="112">
        <v>53077</v>
      </c>
    </row>
    <row r="2474" spans="40:45" x14ac:dyDescent="0.25">
      <c r="AN2474" s="112" t="s">
        <v>1115</v>
      </c>
      <c r="AO2474" s="112"/>
      <c r="AP2474" s="112"/>
      <c r="AQ2474" s="112" t="s">
        <v>1033</v>
      </c>
      <c r="AR2474" s="112" t="s">
        <v>1098</v>
      </c>
      <c r="AS2474" s="112">
        <v>39496</v>
      </c>
    </row>
    <row r="2475" spans="40:45" x14ac:dyDescent="0.25">
      <c r="AN2475" s="112" t="s">
        <v>1115</v>
      </c>
      <c r="AO2475" s="112"/>
      <c r="AP2475" s="112"/>
      <c r="AQ2475" s="112" t="s">
        <v>1034</v>
      </c>
      <c r="AR2475" s="112" t="s">
        <v>1098</v>
      </c>
      <c r="AS2475" s="112">
        <v>34298</v>
      </c>
    </row>
    <row r="2476" spans="40:45" x14ac:dyDescent="0.25">
      <c r="AN2476" s="112" t="s">
        <v>1115</v>
      </c>
      <c r="AO2476" s="112"/>
      <c r="AP2476" s="112"/>
      <c r="AQ2476" s="112" t="s">
        <v>1035</v>
      </c>
      <c r="AR2476" s="112" t="s">
        <v>1098</v>
      </c>
      <c r="AS2476" s="112">
        <v>27979</v>
      </c>
    </row>
    <row r="2477" spans="40:45" x14ac:dyDescent="0.25">
      <c r="AN2477" s="112" t="s">
        <v>1115</v>
      </c>
      <c r="AO2477" s="112"/>
      <c r="AP2477" s="112"/>
      <c r="AQ2477" s="112" t="s">
        <v>1036</v>
      </c>
      <c r="AR2477" s="112" t="s">
        <v>1098</v>
      </c>
      <c r="AS2477" s="112">
        <v>15795</v>
      </c>
    </row>
    <row r="2478" spans="40:45" x14ac:dyDescent="0.25">
      <c r="AN2478" s="112" t="s">
        <v>1115</v>
      </c>
      <c r="AO2478" s="112"/>
      <c r="AP2478" s="112"/>
      <c r="AQ2478" s="112" t="s">
        <v>1037</v>
      </c>
      <c r="AR2478" s="112" t="s">
        <v>1098</v>
      </c>
      <c r="AS2478" s="112">
        <v>11302</v>
      </c>
    </row>
    <row r="2479" spans="40:45" x14ac:dyDescent="0.25">
      <c r="AN2479" s="112" t="s">
        <v>1115</v>
      </c>
      <c r="AO2479" s="112"/>
      <c r="AP2479" s="112"/>
      <c r="AQ2479" s="112" t="s">
        <v>1038</v>
      </c>
      <c r="AR2479" s="112" t="s">
        <v>1098</v>
      </c>
      <c r="AS2479" s="112">
        <v>41741</v>
      </c>
    </row>
    <row r="2480" spans="40:45" x14ac:dyDescent="0.25">
      <c r="AN2480" s="112" t="s">
        <v>1115</v>
      </c>
      <c r="AO2480" s="112"/>
      <c r="AP2480" s="112"/>
      <c r="AQ2480" s="112" t="s">
        <v>1039</v>
      </c>
      <c r="AR2480" s="112" t="s">
        <v>1098</v>
      </c>
      <c r="AS2480" s="112">
        <v>106053</v>
      </c>
    </row>
    <row r="2481" spans="40:45" x14ac:dyDescent="0.25">
      <c r="AN2481" s="112" t="s">
        <v>1115</v>
      </c>
      <c r="AO2481" s="112"/>
      <c r="AP2481" s="112"/>
      <c r="AQ2481" s="112" t="s">
        <v>3</v>
      </c>
      <c r="AR2481" s="112" t="s">
        <v>1098</v>
      </c>
      <c r="AS2481" s="112">
        <v>493665</v>
      </c>
    </row>
    <row r="2482" spans="40:45" x14ac:dyDescent="0.25">
      <c r="AN2482" s="112" t="s">
        <v>1012</v>
      </c>
      <c r="AO2482" s="112" t="s">
        <v>1118</v>
      </c>
      <c r="AP2482" s="112"/>
      <c r="AQ2482" s="112" t="s">
        <v>1031</v>
      </c>
      <c r="AR2482" s="112" t="s">
        <v>1098</v>
      </c>
      <c r="AS2482" s="112">
        <v>15188</v>
      </c>
    </row>
    <row r="2483" spans="40:45" x14ac:dyDescent="0.25">
      <c r="AN2483" s="112" t="s">
        <v>1012</v>
      </c>
      <c r="AO2483" s="112" t="s">
        <v>1118</v>
      </c>
      <c r="AP2483" s="112"/>
      <c r="AQ2483" s="112" t="s">
        <v>1032</v>
      </c>
      <c r="AR2483" s="112" t="s">
        <v>1098</v>
      </c>
      <c r="AS2483" s="112">
        <v>5082</v>
      </c>
    </row>
    <row r="2484" spans="40:45" x14ac:dyDescent="0.25">
      <c r="AN2484" s="112" t="s">
        <v>1012</v>
      </c>
      <c r="AO2484" s="112" t="s">
        <v>1118</v>
      </c>
      <c r="AP2484" s="112"/>
      <c r="AQ2484" s="112" t="s">
        <v>1033</v>
      </c>
      <c r="AR2484" s="112" t="s">
        <v>1098</v>
      </c>
      <c r="AS2484" s="112">
        <v>7091</v>
      </c>
    </row>
    <row r="2485" spans="40:45" x14ac:dyDescent="0.25">
      <c r="AN2485" s="112" t="s">
        <v>1012</v>
      </c>
      <c r="AO2485" s="112" t="s">
        <v>1118</v>
      </c>
      <c r="AP2485" s="112"/>
      <c r="AQ2485" s="112" t="s">
        <v>1034</v>
      </c>
      <c r="AR2485" s="112" t="s">
        <v>1098</v>
      </c>
      <c r="AS2485" s="112">
        <v>24526</v>
      </c>
    </row>
    <row r="2486" spans="40:45" x14ac:dyDescent="0.25">
      <c r="AN2486" s="112" t="s">
        <v>1012</v>
      </c>
      <c r="AO2486" s="112" t="s">
        <v>1118</v>
      </c>
      <c r="AP2486" s="112"/>
      <c r="AQ2486" s="112" t="s">
        <v>1035</v>
      </c>
      <c r="AR2486" s="112" t="s">
        <v>1098</v>
      </c>
      <c r="AS2486" s="112">
        <v>6228</v>
      </c>
    </row>
    <row r="2487" spans="40:45" x14ac:dyDescent="0.25">
      <c r="AN2487" s="112" t="s">
        <v>1012</v>
      </c>
      <c r="AO2487" s="112" t="s">
        <v>1118</v>
      </c>
      <c r="AP2487" s="112"/>
      <c r="AQ2487" s="112" t="s">
        <v>1036</v>
      </c>
      <c r="AR2487" s="112" t="s">
        <v>1098</v>
      </c>
      <c r="AS2487" s="112">
        <v>12742</v>
      </c>
    </row>
    <row r="2488" spans="40:45" x14ac:dyDescent="0.25">
      <c r="AN2488" s="112" t="s">
        <v>1012</v>
      </c>
      <c r="AO2488" s="112" t="s">
        <v>1118</v>
      </c>
      <c r="AP2488" s="112"/>
      <c r="AQ2488" s="112" t="s">
        <v>1037</v>
      </c>
      <c r="AR2488" s="112" t="s">
        <v>1098</v>
      </c>
      <c r="AS2488" s="112">
        <v>9495</v>
      </c>
    </row>
    <row r="2489" spans="40:45" x14ac:dyDescent="0.25">
      <c r="AN2489" s="112" t="s">
        <v>1012</v>
      </c>
      <c r="AO2489" s="112" t="s">
        <v>1118</v>
      </c>
      <c r="AP2489" s="112"/>
      <c r="AQ2489" s="112" t="s">
        <v>1038</v>
      </c>
      <c r="AR2489" s="112" t="s">
        <v>1098</v>
      </c>
      <c r="AS2489" s="112">
        <v>3996</v>
      </c>
    </row>
    <row r="2490" spans="40:45" x14ac:dyDescent="0.25">
      <c r="AN2490" s="112" t="s">
        <v>1012</v>
      </c>
      <c r="AO2490" s="112" t="s">
        <v>1118</v>
      </c>
      <c r="AP2490" s="112"/>
      <c r="AQ2490" s="112" t="s">
        <v>1039</v>
      </c>
      <c r="AR2490" s="112" t="s">
        <v>1098</v>
      </c>
      <c r="AS2490" s="112">
        <v>23887</v>
      </c>
    </row>
    <row r="2491" spans="40:45" x14ac:dyDescent="0.25">
      <c r="AN2491" s="112" t="s">
        <v>1012</v>
      </c>
      <c r="AO2491" s="112"/>
      <c r="AP2491" s="112"/>
      <c r="AQ2491" s="112" t="s">
        <v>3</v>
      </c>
      <c r="AR2491" s="112" t="s">
        <v>1098</v>
      </c>
      <c r="AS2491" s="112">
        <v>108234</v>
      </c>
    </row>
    <row r="2492" spans="40:45" x14ac:dyDescent="0.25">
      <c r="AN2492" s="112" t="s">
        <v>1140</v>
      </c>
      <c r="AO2492" s="112" t="s">
        <v>1118</v>
      </c>
      <c r="AP2492" s="112"/>
      <c r="AQ2492" s="112" t="s">
        <v>1031</v>
      </c>
      <c r="AR2492" s="112" t="s">
        <v>1098</v>
      </c>
      <c r="AS2492" s="112">
        <v>13979</v>
      </c>
    </row>
    <row r="2493" spans="40:45" x14ac:dyDescent="0.25">
      <c r="AN2493" s="112" t="s">
        <v>1140</v>
      </c>
      <c r="AO2493" s="112" t="s">
        <v>1118</v>
      </c>
      <c r="AP2493" s="112"/>
      <c r="AQ2493" s="112" t="s">
        <v>1032</v>
      </c>
      <c r="AR2493" s="112" t="s">
        <v>1098</v>
      </c>
      <c r="AS2493" s="112">
        <v>29398</v>
      </c>
    </row>
    <row r="2494" spans="40:45" x14ac:dyDescent="0.25">
      <c r="AN2494" s="112" t="s">
        <v>1140</v>
      </c>
      <c r="AO2494" s="112" t="s">
        <v>1118</v>
      </c>
      <c r="AP2494" s="112"/>
      <c r="AQ2494" s="112" t="s">
        <v>1033</v>
      </c>
      <c r="AR2494" s="112" t="s">
        <v>1098</v>
      </c>
      <c r="AS2494" s="112">
        <v>2018</v>
      </c>
    </row>
    <row r="2495" spans="40:45" x14ac:dyDescent="0.25">
      <c r="AN2495" s="112" t="s">
        <v>1140</v>
      </c>
      <c r="AO2495" s="112" t="s">
        <v>1118</v>
      </c>
      <c r="AP2495" s="112"/>
      <c r="AQ2495" s="112" t="s">
        <v>1034</v>
      </c>
      <c r="AR2495" s="112" t="s">
        <v>1098</v>
      </c>
      <c r="AS2495" s="112">
        <v>2</v>
      </c>
    </row>
    <row r="2496" spans="40:45" x14ac:dyDescent="0.25">
      <c r="AN2496" s="112" t="s">
        <v>1140</v>
      </c>
      <c r="AO2496" s="112" t="s">
        <v>1118</v>
      </c>
      <c r="AP2496" s="112"/>
      <c r="AQ2496" s="112" t="s">
        <v>1035</v>
      </c>
      <c r="AR2496" s="112" t="s">
        <v>1098</v>
      </c>
      <c r="AS2496" s="112">
        <v>2246</v>
      </c>
    </row>
    <row r="2497" spans="40:45" x14ac:dyDescent="0.25">
      <c r="AN2497" s="112" t="s">
        <v>1140</v>
      </c>
      <c r="AO2497" s="112" t="s">
        <v>1118</v>
      </c>
      <c r="AP2497" s="112"/>
      <c r="AQ2497" s="112" t="s">
        <v>1036</v>
      </c>
      <c r="AR2497" s="112" t="s">
        <v>1098</v>
      </c>
      <c r="AS2497" s="112">
        <v>871</v>
      </c>
    </row>
    <row r="2498" spans="40:45" x14ac:dyDescent="0.25">
      <c r="AN2498" s="112" t="s">
        <v>1140</v>
      </c>
      <c r="AO2498" s="112" t="s">
        <v>1118</v>
      </c>
      <c r="AP2498" s="112"/>
      <c r="AQ2498" s="112" t="s">
        <v>1037</v>
      </c>
      <c r="AR2498" s="112" t="s">
        <v>1098</v>
      </c>
      <c r="AS2498" s="112">
        <v>10</v>
      </c>
    </row>
    <row r="2499" spans="40:45" x14ac:dyDescent="0.25">
      <c r="AN2499" s="112" t="s">
        <v>1140</v>
      </c>
      <c r="AO2499" s="112" t="s">
        <v>1118</v>
      </c>
      <c r="AP2499" s="112"/>
      <c r="AQ2499" s="112" t="s">
        <v>1038</v>
      </c>
      <c r="AR2499" s="112" t="s">
        <v>1098</v>
      </c>
      <c r="AS2499" s="112">
        <v>8411</v>
      </c>
    </row>
    <row r="2500" spans="40:45" x14ac:dyDescent="0.25">
      <c r="AN2500" s="112" t="s">
        <v>1140</v>
      </c>
      <c r="AO2500" s="112" t="s">
        <v>1118</v>
      </c>
      <c r="AP2500" s="112"/>
      <c r="AQ2500" s="112" t="s">
        <v>1039</v>
      </c>
      <c r="AR2500" s="112" t="s">
        <v>1098</v>
      </c>
      <c r="AS2500" s="112">
        <v>49047</v>
      </c>
    </row>
    <row r="2501" spans="40:45" x14ac:dyDescent="0.25">
      <c r="AN2501" s="112" t="s">
        <v>1140</v>
      </c>
      <c r="AO2501" s="112"/>
      <c r="AP2501" s="112"/>
      <c r="AQ2501" s="112" t="s">
        <v>3</v>
      </c>
      <c r="AR2501" s="112" t="s">
        <v>1098</v>
      </c>
      <c r="AS2501" s="112">
        <v>105982</v>
      </c>
    </row>
    <row r="2502" spans="40:45" x14ac:dyDescent="0.25">
      <c r="AN2502" s="112" t="s">
        <v>1141</v>
      </c>
      <c r="AO2502" s="112" t="s">
        <v>1118</v>
      </c>
      <c r="AP2502" s="112"/>
      <c r="AQ2502" s="112" t="s">
        <v>1031</v>
      </c>
      <c r="AR2502" s="112" t="s">
        <v>1098</v>
      </c>
      <c r="AS2502" s="112">
        <v>1851</v>
      </c>
    </row>
    <row r="2503" spans="40:45" x14ac:dyDescent="0.25">
      <c r="AN2503" s="112" t="s">
        <v>1141</v>
      </c>
      <c r="AO2503" s="112" t="s">
        <v>1118</v>
      </c>
      <c r="AP2503" s="112"/>
      <c r="AQ2503" s="112" t="s">
        <v>1032</v>
      </c>
      <c r="AR2503" s="112" t="s">
        <v>1098</v>
      </c>
      <c r="AS2503" s="112">
        <v>9640</v>
      </c>
    </row>
    <row r="2504" spans="40:45" x14ac:dyDescent="0.25">
      <c r="AN2504" s="112" t="s">
        <v>1141</v>
      </c>
      <c r="AO2504" s="112" t="s">
        <v>1118</v>
      </c>
      <c r="AP2504" s="112"/>
      <c r="AQ2504" s="112" t="s">
        <v>1033</v>
      </c>
      <c r="AR2504" s="112" t="s">
        <v>1098</v>
      </c>
      <c r="AS2504" s="112">
        <v>20</v>
      </c>
    </row>
    <row r="2505" spans="40:45" x14ac:dyDescent="0.25">
      <c r="AN2505" s="112" t="s">
        <v>1141</v>
      </c>
      <c r="AO2505" s="112" t="s">
        <v>1118</v>
      </c>
      <c r="AP2505" s="112"/>
      <c r="AQ2505" s="112" t="s">
        <v>1034</v>
      </c>
      <c r="AR2505" s="112" t="s">
        <v>1098</v>
      </c>
      <c r="AS2505" s="112">
        <v>54</v>
      </c>
    </row>
    <row r="2506" spans="40:45" x14ac:dyDescent="0.25">
      <c r="AN2506" s="112" t="s">
        <v>1141</v>
      </c>
      <c r="AO2506" s="112" t="s">
        <v>1118</v>
      </c>
      <c r="AP2506" s="112"/>
      <c r="AQ2506" s="112" t="s">
        <v>1035</v>
      </c>
      <c r="AR2506" s="112" t="s">
        <v>1098</v>
      </c>
      <c r="AS2506" s="112">
        <v>5217</v>
      </c>
    </row>
    <row r="2507" spans="40:45" x14ac:dyDescent="0.25">
      <c r="AN2507" s="112" t="s">
        <v>1141</v>
      </c>
      <c r="AO2507" s="112" t="s">
        <v>1118</v>
      </c>
      <c r="AP2507" s="112"/>
      <c r="AQ2507" s="112" t="s">
        <v>1036</v>
      </c>
      <c r="AR2507" s="112" t="s">
        <v>1098</v>
      </c>
      <c r="AS2507" s="112">
        <v>240</v>
      </c>
    </row>
    <row r="2508" spans="40:45" x14ac:dyDescent="0.25">
      <c r="AN2508" s="112" t="s">
        <v>1141</v>
      </c>
      <c r="AO2508" s="112" t="s">
        <v>1118</v>
      </c>
      <c r="AP2508" s="112"/>
      <c r="AQ2508" s="112" t="s">
        <v>1037</v>
      </c>
      <c r="AR2508" s="112" t="s">
        <v>1098</v>
      </c>
      <c r="AS2508" s="112">
        <v>153</v>
      </c>
    </row>
    <row r="2509" spans="40:45" x14ac:dyDescent="0.25">
      <c r="AN2509" s="112" t="s">
        <v>1141</v>
      </c>
      <c r="AO2509" s="112" t="s">
        <v>1118</v>
      </c>
      <c r="AP2509" s="112"/>
      <c r="AQ2509" s="112" t="s">
        <v>1038</v>
      </c>
      <c r="AR2509" s="112" t="s">
        <v>1098</v>
      </c>
      <c r="AS2509" s="112">
        <v>11133</v>
      </c>
    </row>
    <row r="2510" spans="40:45" x14ac:dyDescent="0.25">
      <c r="AN2510" s="112" t="s">
        <v>1141</v>
      </c>
      <c r="AO2510" s="112" t="s">
        <v>1118</v>
      </c>
      <c r="AP2510" s="112"/>
      <c r="AQ2510" s="112" t="s">
        <v>1039</v>
      </c>
      <c r="AR2510" s="112" t="s">
        <v>1098</v>
      </c>
      <c r="AS2510" s="112">
        <v>16729</v>
      </c>
    </row>
    <row r="2511" spans="40:45" x14ac:dyDescent="0.25">
      <c r="AN2511" s="112" t="s">
        <v>1141</v>
      </c>
      <c r="AO2511" s="112"/>
      <c r="AP2511" s="112"/>
      <c r="AQ2511" s="112" t="s">
        <v>3</v>
      </c>
      <c r="AR2511" s="112" t="s">
        <v>1098</v>
      </c>
      <c r="AS2511" s="112">
        <v>45038</v>
      </c>
    </row>
    <row r="2512" spans="40:45" x14ac:dyDescent="0.25">
      <c r="AN2512" s="112" t="s">
        <v>1142</v>
      </c>
      <c r="AO2512" s="112" t="s">
        <v>1118</v>
      </c>
      <c r="AP2512" s="112"/>
      <c r="AQ2512" s="112" t="s">
        <v>1031</v>
      </c>
      <c r="AR2512" s="112" t="s">
        <v>1098</v>
      </c>
      <c r="AS2512" s="112">
        <v>114463</v>
      </c>
    </row>
    <row r="2513" spans="40:45" x14ac:dyDescent="0.25">
      <c r="AN2513" s="112" t="s">
        <v>1142</v>
      </c>
      <c r="AO2513" s="112" t="s">
        <v>1118</v>
      </c>
      <c r="AP2513" s="112"/>
      <c r="AQ2513" s="112" t="s">
        <v>1032</v>
      </c>
      <c r="AR2513" s="112" t="s">
        <v>1098</v>
      </c>
      <c r="AS2513" s="112">
        <v>5889</v>
      </c>
    </row>
    <row r="2514" spans="40:45" x14ac:dyDescent="0.25">
      <c r="AN2514" s="112" t="s">
        <v>1142</v>
      </c>
      <c r="AO2514" s="112" t="s">
        <v>1118</v>
      </c>
      <c r="AP2514" s="112"/>
      <c r="AQ2514" s="112" t="s">
        <v>1033</v>
      </c>
      <c r="AR2514" s="112" t="s">
        <v>1098</v>
      </c>
      <c r="AS2514" s="112">
        <v>14402</v>
      </c>
    </row>
    <row r="2515" spans="40:45" x14ac:dyDescent="0.25">
      <c r="AN2515" s="112" t="s">
        <v>1142</v>
      </c>
      <c r="AO2515" s="112" t="s">
        <v>1118</v>
      </c>
      <c r="AP2515" s="112"/>
      <c r="AQ2515" s="112" t="s">
        <v>1034</v>
      </c>
      <c r="AR2515" s="112" t="s">
        <v>1098</v>
      </c>
      <c r="AS2515" s="112">
        <v>1058</v>
      </c>
    </row>
    <row r="2516" spans="40:45" x14ac:dyDescent="0.25">
      <c r="AN2516" s="112" t="s">
        <v>1142</v>
      </c>
      <c r="AO2516" s="112" t="s">
        <v>1118</v>
      </c>
      <c r="AP2516" s="112"/>
      <c r="AQ2516" s="112" t="s">
        <v>1035</v>
      </c>
      <c r="AR2516" s="112" t="s">
        <v>1098</v>
      </c>
      <c r="AS2516" s="112">
        <v>8</v>
      </c>
    </row>
    <row r="2517" spans="40:45" x14ac:dyDescent="0.25">
      <c r="AN2517" s="112" t="s">
        <v>1142</v>
      </c>
      <c r="AO2517" s="112" t="s">
        <v>1118</v>
      </c>
      <c r="AP2517" s="112"/>
      <c r="AQ2517" s="112" t="s">
        <v>1036</v>
      </c>
      <c r="AR2517" s="112" t="s">
        <v>1098</v>
      </c>
      <c r="AS2517" s="112">
        <v>27</v>
      </c>
    </row>
    <row r="2518" spans="40:45" x14ac:dyDescent="0.25">
      <c r="AN2518" s="112" t="s">
        <v>1142</v>
      </c>
      <c r="AO2518" s="112" t="s">
        <v>1118</v>
      </c>
      <c r="AP2518" s="112"/>
      <c r="AQ2518" s="112" t="s">
        <v>1037</v>
      </c>
      <c r="AR2518" s="112" t="s">
        <v>1098</v>
      </c>
      <c r="AS2518" s="112">
        <v>5</v>
      </c>
    </row>
    <row r="2519" spans="40:45" x14ac:dyDescent="0.25">
      <c r="AN2519" s="112" t="s">
        <v>1142</v>
      </c>
      <c r="AO2519" s="112" t="s">
        <v>1118</v>
      </c>
      <c r="AP2519" s="112"/>
      <c r="AQ2519" s="112" t="s">
        <v>1038</v>
      </c>
      <c r="AR2519" s="112" t="s">
        <v>1098</v>
      </c>
      <c r="AS2519" s="112">
        <v>479</v>
      </c>
    </row>
    <row r="2520" spans="40:45" x14ac:dyDescent="0.25">
      <c r="AN2520" s="112" t="s">
        <v>1142</v>
      </c>
      <c r="AO2520" s="112" t="s">
        <v>1118</v>
      </c>
      <c r="AP2520" s="112"/>
      <c r="AQ2520" s="112" t="s">
        <v>1039</v>
      </c>
      <c r="AR2520" s="112" t="s">
        <v>1098</v>
      </c>
      <c r="AS2520" s="112">
        <v>2853</v>
      </c>
    </row>
    <row r="2521" spans="40:45" x14ac:dyDescent="0.25">
      <c r="AN2521" s="112" t="s">
        <v>1142</v>
      </c>
      <c r="AO2521" s="112"/>
      <c r="AP2521" s="112"/>
      <c r="AQ2521" s="112" t="s">
        <v>3</v>
      </c>
      <c r="AR2521" s="112" t="s">
        <v>1098</v>
      </c>
      <c r="AS2521" s="112">
        <v>139185</v>
      </c>
    </row>
    <row r="2522" spans="40:45" x14ac:dyDescent="0.25">
      <c r="AN2522" s="112" t="s">
        <v>1143</v>
      </c>
      <c r="AO2522" s="112" t="s">
        <v>1118</v>
      </c>
      <c r="AP2522" s="112"/>
      <c r="AQ2522" s="112" t="s">
        <v>1031</v>
      </c>
      <c r="AR2522" s="112" t="s">
        <v>1098</v>
      </c>
      <c r="AS2522" s="112">
        <v>381</v>
      </c>
    </row>
    <row r="2523" spans="40:45" x14ac:dyDescent="0.25">
      <c r="AN2523" s="112" t="s">
        <v>1143</v>
      </c>
      <c r="AO2523" s="112" t="s">
        <v>1118</v>
      </c>
      <c r="AP2523" s="112"/>
      <c r="AQ2523" s="112" t="s">
        <v>1032</v>
      </c>
      <c r="AR2523" s="112" t="s">
        <v>1098</v>
      </c>
      <c r="AS2523" s="112">
        <v>2262</v>
      </c>
    </row>
    <row r="2524" spans="40:45" x14ac:dyDescent="0.25">
      <c r="AN2524" s="112" t="s">
        <v>1143</v>
      </c>
      <c r="AO2524" s="112" t="s">
        <v>1118</v>
      </c>
      <c r="AP2524" s="112"/>
      <c r="AQ2524" s="112" t="s">
        <v>1033</v>
      </c>
      <c r="AR2524" s="112" t="s">
        <v>1098</v>
      </c>
      <c r="AS2524" s="112">
        <v>8937</v>
      </c>
    </row>
    <row r="2525" spans="40:45" x14ac:dyDescent="0.25">
      <c r="AN2525" s="112" t="s">
        <v>1143</v>
      </c>
      <c r="AO2525" s="112" t="s">
        <v>1118</v>
      </c>
      <c r="AP2525" s="112"/>
      <c r="AQ2525" s="112" t="s">
        <v>1034</v>
      </c>
      <c r="AR2525" s="112" t="s">
        <v>1098</v>
      </c>
      <c r="AS2525" s="112">
        <v>8492</v>
      </c>
    </row>
    <row r="2526" spans="40:45" x14ac:dyDescent="0.25">
      <c r="AN2526" s="112" t="s">
        <v>1143</v>
      </c>
      <c r="AO2526" s="112" t="s">
        <v>1118</v>
      </c>
      <c r="AP2526" s="112"/>
      <c r="AQ2526" s="112" t="s">
        <v>1035</v>
      </c>
      <c r="AR2526" s="112" t="s">
        <v>1098</v>
      </c>
      <c r="AS2526" s="112">
        <v>9929</v>
      </c>
    </row>
    <row r="2527" spans="40:45" x14ac:dyDescent="0.25">
      <c r="AN2527" s="112" t="s">
        <v>1143</v>
      </c>
      <c r="AO2527" s="112" t="s">
        <v>1118</v>
      </c>
      <c r="AP2527" s="112"/>
      <c r="AQ2527" s="112" t="s">
        <v>1036</v>
      </c>
      <c r="AR2527" s="112" t="s">
        <v>1098</v>
      </c>
      <c r="AS2527" s="112">
        <v>1621</v>
      </c>
    </row>
    <row r="2528" spans="40:45" x14ac:dyDescent="0.25">
      <c r="AN2528" s="112" t="s">
        <v>1143</v>
      </c>
      <c r="AO2528" s="112" t="s">
        <v>1118</v>
      </c>
      <c r="AP2528" s="112"/>
      <c r="AQ2528" s="112" t="s">
        <v>1037</v>
      </c>
      <c r="AR2528" s="112" t="s">
        <v>1098</v>
      </c>
      <c r="AS2528" s="112">
        <v>497</v>
      </c>
    </row>
    <row r="2529" spans="40:45" x14ac:dyDescent="0.25">
      <c r="AN2529" s="112" t="s">
        <v>1143</v>
      </c>
      <c r="AO2529" s="112" t="s">
        <v>1118</v>
      </c>
      <c r="AP2529" s="112"/>
      <c r="AQ2529" s="112" t="s">
        <v>1038</v>
      </c>
      <c r="AR2529" s="112" t="s">
        <v>1098</v>
      </c>
      <c r="AS2529" s="112">
        <v>16925</v>
      </c>
    </row>
    <row r="2530" spans="40:45" x14ac:dyDescent="0.25">
      <c r="AN2530" s="112" t="s">
        <v>1143</v>
      </c>
      <c r="AO2530" s="112" t="s">
        <v>1118</v>
      </c>
      <c r="AP2530" s="112"/>
      <c r="AQ2530" s="112" t="s">
        <v>1039</v>
      </c>
      <c r="AR2530" s="112" t="s">
        <v>1098</v>
      </c>
      <c r="AS2530" s="112">
        <v>10545</v>
      </c>
    </row>
    <row r="2531" spans="40:45" x14ac:dyDescent="0.25">
      <c r="AN2531" s="112" t="s">
        <v>1143</v>
      </c>
      <c r="AO2531" s="112"/>
      <c r="AP2531" s="112"/>
      <c r="AQ2531" s="112" t="s">
        <v>3</v>
      </c>
      <c r="AR2531" s="112" t="s">
        <v>1098</v>
      </c>
      <c r="AS2531" s="112">
        <v>59590</v>
      </c>
    </row>
    <row r="2532" spans="40:45" x14ac:dyDescent="0.25">
      <c r="AN2532" s="112" t="s">
        <v>1144</v>
      </c>
      <c r="AO2532" s="112" t="s">
        <v>1118</v>
      </c>
      <c r="AP2532" s="112"/>
      <c r="AQ2532" s="112" t="s">
        <v>1031</v>
      </c>
      <c r="AR2532" s="112" t="s">
        <v>1098</v>
      </c>
      <c r="AS2532" s="112">
        <v>12004</v>
      </c>
    </row>
    <row r="2533" spans="40:45" x14ac:dyDescent="0.25">
      <c r="AN2533" s="112" t="s">
        <v>1144</v>
      </c>
      <c r="AO2533" s="112" t="s">
        <v>1118</v>
      </c>
      <c r="AP2533" s="112"/>
      <c r="AQ2533" s="112" t="s">
        <v>1032</v>
      </c>
      <c r="AR2533" s="112" t="s">
        <v>1098</v>
      </c>
      <c r="AS2533" s="112">
        <v>617</v>
      </c>
    </row>
    <row r="2534" spans="40:45" x14ac:dyDescent="0.25">
      <c r="AN2534" s="112" t="s">
        <v>1144</v>
      </c>
      <c r="AO2534" s="112" t="s">
        <v>1118</v>
      </c>
      <c r="AP2534" s="112"/>
      <c r="AQ2534" s="112" t="s">
        <v>1033</v>
      </c>
      <c r="AR2534" s="112" t="s">
        <v>1098</v>
      </c>
      <c r="AS2534" s="112">
        <v>4822</v>
      </c>
    </row>
    <row r="2535" spans="40:45" x14ac:dyDescent="0.25">
      <c r="AN2535" s="112" t="s">
        <v>1144</v>
      </c>
      <c r="AO2535" s="112" t="s">
        <v>1118</v>
      </c>
      <c r="AP2535" s="112"/>
      <c r="AQ2535" s="112" t="s">
        <v>1034</v>
      </c>
      <c r="AR2535" s="112" t="s">
        <v>1098</v>
      </c>
      <c r="AS2535" s="112">
        <v>149</v>
      </c>
    </row>
    <row r="2536" spans="40:45" x14ac:dyDescent="0.25">
      <c r="AN2536" s="112" t="s">
        <v>1144</v>
      </c>
      <c r="AO2536" s="112" t="s">
        <v>1118</v>
      </c>
      <c r="AP2536" s="112"/>
      <c r="AQ2536" s="112" t="s">
        <v>1035</v>
      </c>
      <c r="AR2536" s="112" t="s">
        <v>1098</v>
      </c>
      <c r="AS2536" s="112">
        <v>3295</v>
      </c>
    </row>
    <row r="2537" spans="40:45" x14ac:dyDescent="0.25">
      <c r="AN2537" s="112" t="s">
        <v>1144</v>
      </c>
      <c r="AO2537" s="112" t="s">
        <v>1118</v>
      </c>
      <c r="AP2537" s="112"/>
      <c r="AQ2537" s="112" t="s">
        <v>1036</v>
      </c>
      <c r="AR2537" s="112" t="s">
        <v>1098</v>
      </c>
      <c r="AS2537" s="112">
        <v>257</v>
      </c>
    </row>
    <row r="2538" spans="40:45" x14ac:dyDescent="0.25">
      <c r="AN2538" s="112" t="s">
        <v>1144</v>
      </c>
      <c r="AO2538" s="112" t="s">
        <v>1118</v>
      </c>
      <c r="AP2538" s="112"/>
      <c r="AQ2538" s="112" t="s">
        <v>1037</v>
      </c>
      <c r="AR2538" s="112" t="s">
        <v>1098</v>
      </c>
      <c r="AS2538" s="112">
        <v>658</v>
      </c>
    </row>
    <row r="2539" spans="40:45" x14ac:dyDescent="0.25">
      <c r="AN2539" s="112" t="s">
        <v>1144</v>
      </c>
      <c r="AO2539" s="112" t="s">
        <v>1118</v>
      </c>
      <c r="AP2539" s="112"/>
      <c r="AQ2539" s="112" t="s">
        <v>1038</v>
      </c>
      <c r="AR2539" s="112" t="s">
        <v>1098</v>
      </c>
      <c r="AS2539" s="112">
        <v>323</v>
      </c>
    </row>
    <row r="2540" spans="40:45" x14ac:dyDescent="0.25">
      <c r="AN2540" s="112" t="s">
        <v>1144</v>
      </c>
      <c r="AO2540" s="112" t="s">
        <v>1118</v>
      </c>
      <c r="AP2540" s="112"/>
      <c r="AQ2540" s="112" t="s">
        <v>1039</v>
      </c>
      <c r="AR2540" s="112" t="s">
        <v>1098</v>
      </c>
      <c r="AS2540" s="112">
        <v>1236</v>
      </c>
    </row>
    <row r="2541" spans="40:45" x14ac:dyDescent="0.25">
      <c r="AN2541" s="112" t="s">
        <v>1144</v>
      </c>
      <c r="AO2541" s="112"/>
      <c r="AP2541" s="112"/>
      <c r="AQ2541" s="112" t="s">
        <v>3</v>
      </c>
      <c r="AR2541" s="112" t="s">
        <v>1098</v>
      </c>
      <c r="AS2541" s="112">
        <v>23362</v>
      </c>
    </row>
    <row r="2542" spans="40:45" x14ac:dyDescent="0.25">
      <c r="AN2542" s="112" t="s">
        <v>1145</v>
      </c>
      <c r="AO2542" s="112" t="s">
        <v>1146</v>
      </c>
      <c r="AP2542" s="112"/>
      <c r="AQ2542" s="112" t="s">
        <v>1031</v>
      </c>
      <c r="AR2542" s="112" t="s">
        <v>1098</v>
      </c>
      <c r="AS2542" s="112">
        <v>163</v>
      </c>
    </row>
    <row r="2543" spans="40:45" x14ac:dyDescent="0.25">
      <c r="AN2543" s="112" t="s">
        <v>1145</v>
      </c>
      <c r="AO2543" s="112" t="s">
        <v>1146</v>
      </c>
      <c r="AP2543" s="112"/>
      <c r="AQ2543" s="112" t="s">
        <v>1032</v>
      </c>
      <c r="AR2543" s="112" t="s">
        <v>1098</v>
      </c>
      <c r="AS2543" s="112">
        <v>26</v>
      </c>
    </row>
    <row r="2544" spans="40:45" x14ac:dyDescent="0.25">
      <c r="AN2544" s="112" t="s">
        <v>1145</v>
      </c>
      <c r="AO2544" s="112" t="s">
        <v>1146</v>
      </c>
      <c r="AP2544" s="112"/>
      <c r="AQ2544" s="112" t="s">
        <v>1033</v>
      </c>
      <c r="AR2544" s="112" t="s">
        <v>1098</v>
      </c>
      <c r="AS2544" s="112">
        <v>281</v>
      </c>
    </row>
    <row r="2545" spans="40:45" x14ac:dyDescent="0.25">
      <c r="AN2545" s="112" t="s">
        <v>1145</v>
      </c>
      <c r="AO2545" s="112" t="s">
        <v>1146</v>
      </c>
      <c r="AP2545" s="112"/>
      <c r="AQ2545" s="112" t="s">
        <v>1034</v>
      </c>
      <c r="AR2545" s="112" t="s">
        <v>1098</v>
      </c>
      <c r="AS2545" s="112">
        <v>20</v>
      </c>
    </row>
    <row r="2546" spans="40:45" x14ac:dyDescent="0.25">
      <c r="AN2546" s="112" t="s">
        <v>1145</v>
      </c>
      <c r="AO2546" s="112" t="s">
        <v>1146</v>
      </c>
      <c r="AP2546" s="112"/>
      <c r="AQ2546" s="112" t="s">
        <v>1035</v>
      </c>
      <c r="AR2546" s="112" t="s">
        <v>1098</v>
      </c>
      <c r="AS2546" s="112">
        <v>24</v>
      </c>
    </row>
    <row r="2547" spans="40:45" x14ac:dyDescent="0.25">
      <c r="AN2547" s="112" t="s">
        <v>1145</v>
      </c>
      <c r="AO2547" s="112" t="s">
        <v>1146</v>
      </c>
      <c r="AP2547" s="112"/>
      <c r="AQ2547" s="112" t="s">
        <v>1036</v>
      </c>
      <c r="AR2547" s="112" t="s">
        <v>1098</v>
      </c>
      <c r="AS2547" s="112">
        <v>1931</v>
      </c>
    </row>
    <row r="2548" spans="40:45" x14ac:dyDescent="0.25">
      <c r="AN2548" s="112" t="s">
        <v>1145</v>
      </c>
      <c r="AO2548" s="112" t="s">
        <v>1146</v>
      </c>
      <c r="AP2548" s="112"/>
      <c r="AQ2548" s="112" t="s">
        <v>1037</v>
      </c>
      <c r="AR2548" s="112" t="s">
        <v>1098</v>
      </c>
      <c r="AS2548" s="112">
        <v>188</v>
      </c>
    </row>
    <row r="2549" spans="40:45" x14ac:dyDescent="0.25">
      <c r="AN2549" s="112" t="s">
        <v>1145</v>
      </c>
      <c r="AO2549" s="112" t="s">
        <v>1146</v>
      </c>
      <c r="AP2549" s="112"/>
      <c r="AQ2549" s="112" t="s">
        <v>1038</v>
      </c>
      <c r="AR2549" s="112" t="s">
        <v>1098</v>
      </c>
      <c r="AS2549" s="112">
        <v>105</v>
      </c>
    </row>
    <row r="2550" spans="40:45" x14ac:dyDescent="0.25">
      <c r="AN2550" s="112" t="s">
        <v>1145</v>
      </c>
      <c r="AO2550" s="112" t="s">
        <v>1146</v>
      </c>
      <c r="AP2550" s="112"/>
      <c r="AQ2550" s="112" t="s">
        <v>1039</v>
      </c>
      <c r="AR2550" s="112" t="s">
        <v>1098</v>
      </c>
      <c r="AS2550" s="112">
        <v>150</v>
      </c>
    </row>
    <row r="2551" spans="40:45" x14ac:dyDescent="0.25">
      <c r="AN2551" s="112" t="s">
        <v>1145</v>
      </c>
      <c r="AO2551" s="112"/>
      <c r="AP2551" s="112"/>
      <c r="AQ2551" s="112" t="s">
        <v>3</v>
      </c>
      <c r="AR2551" s="112" t="s">
        <v>1098</v>
      </c>
      <c r="AS2551" s="112">
        <v>2889</v>
      </c>
    </row>
    <row r="2552" spans="40:45" x14ac:dyDescent="0.25">
      <c r="AN2552" s="112" t="s">
        <v>1145</v>
      </c>
      <c r="AO2552" s="112" t="s">
        <v>908</v>
      </c>
      <c r="AP2552" s="112"/>
      <c r="AQ2552" s="112" t="s">
        <v>1031</v>
      </c>
      <c r="AR2552" s="112" t="s">
        <v>1088</v>
      </c>
      <c r="AS2552" s="112">
        <v>6197</v>
      </c>
    </row>
    <row r="2553" spans="40:45" x14ac:dyDescent="0.25">
      <c r="AN2553" s="112" t="s">
        <v>1145</v>
      </c>
      <c r="AO2553" s="112" t="s">
        <v>908</v>
      </c>
      <c r="AP2553" s="112"/>
      <c r="AQ2553" s="112" t="s">
        <v>1032</v>
      </c>
      <c r="AR2553" s="112" t="s">
        <v>1088</v>
      </c>
      <c r="AS2553" s="112">
        <v>862</v>
      </c>
    </row>
    <row r="2554" spans="40:45" x14ac:dyDescent="0.25">
      <c r="AN2554" s="112" t="s">
        <v>1145</v>
      </c>
      <c r="AO2554" s="112" t="s">
        <v>908</v>
      </c>
      <c r="AP2554" s="112"/>
      <c r="AQ2554" s="112" t="s">
        <v>1033</v>
      </c>
      <c r="AR2554" s="112" t="s">
        <v>1088</v>
      </c>
      <c r="AS2554" s="112">
        <v>8706</v>
      </c>
    </row>
    <row r="2555" spans="40:45" x14ac:dyDescent="0.25">
      <c r="AN2555" s="112" t="s">
        <v>1145</v>
      </c>
      <c r="AO2555" s="112" t="s">
        <v>908</v>
      </c>
      <c r="AP2555" s="112"/>
      <c r="AQ2555" s="112" t="s">
        <v>1034</v>
      </c>
      <c r="AR2555" s="112" t="s">
        <v>1088</v>
      </c>
      <c r="AS2555" s="112">
        <v>641</v>
      </c>
    </row>
    <row r="2556" spans="40:45" x14ac:dyDescent="0.25">
      <c r="AN2556" s="112" t="s">
        <v>1145</v>
      </c>
      <c r="AO2556" s="112" t="s">
        <v>908</v>
      </c>
      <c r="AP2556" s="112"/>
      <c r="AQ2556" s="112" t="s">
        <v>1035</v>
      </c>
      <c r="AR2556" s="112" t="s">
        <v>1088</v>
      </c>
      <c r="AS2556" s="112">
        <v>658</v>
      </c>
    </row>
    <row r="2557" spans="40:45" x14ac:dyDescent="0.25">
      <c r="AN2557" s="112" t="s">
        <v>1145</v>
      </c>
      <c r="AO2557" s="112" t="s">
        <v>908</v>
      </c>
      <c r="AP2557" s="112"/>
      <c r="AQ2557" s="112" t="s">
        <v>1036</v>
      </c>
      <c r="AR2557" s="112" t="s">
        <v>1088</v>
      </c>
      <c r="AS2557" s="112">
        <v>56301</v>
      </c>
    </row>
    <row r="2558" spans="40:45" x14ac:dyDescent="0.25">
      <c r="AN2558" s="112" t="s">
        <v>1145</v>
      </c>
      <c r="AO2558" s="112" t="s">
        <v>908</v>
      </c>
      <c r="AP2558" s="112"/>
      <c r="AQ2558" s="112" t="s">
        <v>1037</v>
      </c>
      <c r="AR2558" s="112" t="s">
        <v>1088</v>
      </c>
      <c r="AS2558" s="112">
        <v>6145</v>
      </c>
    </row>
    <row r="2559" spans="40:45" x14ac:dyDescent="0.25">
      <c r="AN2559" s="112" t="s">
        <v>1145</v>
      </c>
      <c r="AO2559" s="112" t="s">
        <v>908</v>
      </c>
      <c r="AP2559" s="112"/>
      <c r="AQ2559" s="112" t="s">
        <v>1038</v>
      </c>
      <c r="AR2559" s="112" t="s">
        <v>1088</v>
      </c>
      <c r="AS2559" s="112">
        <v>3138</v>
      </c>
    </row>
    <row r="2560" spans="40:45" x14ac:dyDescent="0.25">
      <c r="AN2560" s="112" t="s">
        <v>1145</v>
      </c>
      <c r="AO2560" s="112" t="s">
        <v>908</v>
      </c>
      <c r="AP2560" s="112"/>
      <c r="AQ2560" s="112" t="s">
        <v>1039</v>
      </c>
      <c r="AR2560" s="112" t="s">
        <v>1088</v>
      </c>
      <c r="AS2560" s="112">
        <v>4439</v>
      </c>
    </row>
    <row r="2561" spans="40:45" x14ac:dyDescent="0.25">
      <c r="AN2561" s="112" t="s">
        <v>1145</v>
      </c>
      <c r="AO2561" s="112"/>
      <c r="AP2561" s="112"/>
      <c r="AQ2561" s="112" t="s">
        <v>3</v>
      </c>
      <c r="AR2561" s="112" t="s">
        <v>1088</v>
      </c>
      <c r="AS2561" s="112">
        <v>87087</v>
      </c>
    </row>
    <row r="2562" spans="40:45" x14ac:dyDescent="0.25">
      <c r="AN2562" s="112" t="s">
        <v>1011</v>
      </c>
      <c r="AO2562" s="112" t="s">
        <v>1146</v>
      </c>
      <c r="AP2562" s="112"/>
      <c r="AQ2562" s="112" t="s">
        <v>1031</v>
      </c>
      <c r="AR2562" s="112" t="s">
        <v>1098</v>
      </c>
      <c r="AS2562" s="112">
        <v>418</v>
      </c>
    </row>
    <row r="2563" spans="40:45" x14ac:dyDescent="0.25">
      <c r="AN2563" s="112" t="s">
        <v>1011</v>
      </c>
      <c r="AO2563" s="112" t="s">
        <v>1146</v>
      </c>
      <c r="AP2563" s="112"/>
      <c r="AQ2563" s="112" t="s">
        <v>1032</v>
      </c>
      <c r="AR2563" s="112" t="s">
        <v>1098</v>
      </c>
      <c r="AS2563" s="112">
        <v>440</v>
      </c>
    </row>
    <row r="2564" spans="40:45" x14ac:dyDescent="0.25">
      <c r="AN2564" s="112" t="s">
        <v>1011</v>
      </c>
      <c r="AO2564" s="112" t="s">
        <v>1146</v>
      </c>
      <c r="AP2564" s="112"/>
      <c r="AQ2564" s="112" t="s">
        <v>1033</v>
      </c>
      <c r="AR2564" s="112" t="s">
        <v>1098</v>
      </c>
      <c r="AS2564" s="112">
        <v>12</v>
      </c>
    </row>
    <row r="2565" spans="40:45" x14ac:dyDescent="0.25">
      <c r="AN2565" s="112" t="s">
        <v>1011</v>
      </c>
      <c r="AO2565" s="112" t="s">
        <v>1146</v>
      </c>
      <c r="AP2565" s="112"/>
      <c r="AQ2565" s="112" t="s">
        <v>1034</v>
      </c>
      <c r="AR2565" s="112" t="s">
        <v>1098</v>
      </c>
      <c r="AS2565" s="112">
        <v>381</v>
      </c>
    </row>
    <row r="2566" spans="40:45" x14ac:dyDescent="0.25">
      <c r="AN2566" s="112" t="s">
        <v>1011</v>
      </c>
      <c r="AO2566" s="112" t="s">
        <v>1146</v>
      </c>
      <c r="AP2566" s="112"/>
      <c r="AQ2566" s="112" t="s">
        <v>1035</v>
      </c>
      <c r="AR2566" s="112" t="s">
        <v>1098</v>
      </c>
      <c r="AS2566" s="112">
        <v>969</v>
      </c>
    </row>
    <row r="2567" spans="40:45" x14ac:dyDescent="0.25">
      <c r="AN2567" s="112" t="s">
        <v>1011</v>
      </c>
      <c r="AO2567" s="112" t="s">
        <v>1146</v>
      </c>
      <c r="AP2567" s="112"/>
      <c r="AQ2567" s="112" t="s">
        <v>1036</v>
      </c>
      <c r="AR2567" s="112" t="s">
        <v>1098</v>
      </c>
      <c r="AS2567" s="112">
        <v>550</v>
      </c>
    </row>
    <row r="2568" spans="40:45" x14ac:dyDescent="0.25">
      <c r="AN2568" s="112" t="s">
        <v>1011</v>
      </c>
      <c r="AO2568" s="112" t="s">
        <v>1146</v>
      </c>
      <c r="AP2568" s="112"/>
      <c r="AQ2568" s="112" t="s">
        <v>1037</v>
      </c>
      <c r="AR2568" s="112" t="s">
        <v>1098</v>
      </c>
      <c r="AS2568" s="112">
        <v>402</v>
      </c>
    </row>
    <row r="2569" spans="40:45" x14ac:dyDescent="0.25">
      <c r="AN2569" s="112" t="s">
        <v>1011</v>
      </c>
      <c r="AO2569" s="112" t="s">
        <v>1146</v>
      </c>
      <c r="AP2569" s="112"/>
      <c r="AQ2569" s="112" t="s">
        <v>1038</v>
      </c>
      <c r="AR2569" s="112" t="s">
        <v>1098</v>
      </c>
      <c r="AS2569" s="112">
        <v>303</v>
      </c>
    </row>
    <row r="2570" spans="40:45" x14ac:dyDescent="0.25">
      <c r="AN2570" s="112" t="s">
        <v>1011</v>
      </c>
      <c r="AO2570" s="112" t="s">
        <v>1146</v>
      </c>
      <c r="AP2570" s="112"/>
      <c r="AQ2570" s="112" t="s">
        <v>1039</v>
      </c>
      <c r="AR2570" s="112" t="s">
        <v>1098</v>
      </c>
      <c r="AS2570" s="112">
        <v>566</v>
      </c>
    </row>
    <row r="2571" spans="40:45" x14ac:dyDescent="0.25">
      <c r="AN2571" s="112" t="s">
        <v>1011</v>
      </c>
      <c r="AO2571" s="112"/>
      <c r="AP2571" s="112"/>
      <c r="AQ2571" s="112" t="s">
        <v>3</v>
      </c>
      <c r="AR2571" s="112" t="s">
        <v>1098</v>
      </c>
      <c r="AS2571" s="112">
        <v>4041</v>
      </c>
    </row>
    <row r="2572" spans="40:45" x14ac:dyDescent="0.25">
      <c r="AN2572" s="112" t="s">
        <v>1011</v>
      </c>
      <c r="AO2572" s="112" t="s">
        <v>908</v>
      </c>
      <c r="AP2572" s="112"/>
      <c r="AQ2572" s="112" t="s">
        <v>1031</v>
      </c>
      <c r="AR2572" s="112" t="s">
        <v>1088</v>
      </c>
      <c r="AS2572" s="112">
        <v>13052</v>
      </c>
    </row>
    <row r="2573" spans="40:45" x14ac:dyDescent="0.25">
      <c r="AN2573" s="112" t="s">
        <v>1011</v>
      </c>
      <c r="AO2573" s="112" t="s">
        <v>908</v>
      </c>
      <c r="AP2573" s="112"/>
      <c r="AQ2573" s="112" t="s">
        <v>1032</v>
      </c>
      <c r="AR2573" s="112" t="s">
        <v>1088</v>
      </c>
      <c r="AS2573" s="112">
        <v>19131</v>
      </c>
    </row>
    <row r="2574" spans="40:45" x14ac:dyDescent="0.25">
      <c r="AN2574" s="112" t="s">
        <v>1011</v>
      </c>
      <c r="AO2574" s="112" t="s">
        <v>908</v>
      </c>
      <c r="AP2574" s="112"/>
      <c r="AQ2574" s="112" t="s">
        <v>1033</v>
      </c>
      <c r="AR2574" s="112" t="s">
        <v>1088</v>
      </c>
      <c r="AS2574" s="112">
        <v>232</v>
      </c>
    </row>
    <row r="2575" spans="40:45" x14ac:dyDescent="0.25">
      <c r="AN2575" s="112" t="s">
        <v>1011</v>
      </c>
      <c r="AO2575" s="112" t="s">
        <v>908</v>
      </c>
      <c r="AP2575" s="112"/>
      <c r="AQ2575" s="112" t="s">
        <v>1034</v>
      </c>
      <c r="AR2575" s="112" t="s">
        <v>1088</v>
      </c>
      <c r="AS2575" s="112">
        <v>18488</v>
      </c>
    </row>
    <row r="2576" spans="40:45" x14ac:dyDescent="0.25">
      <c r="AN2576" s="112" t="s">
        <v>1011</v>
      </c>
      <c r="AO2576" s="112" t="s">
        <v>908</v>
      </c>
      <c r="AP2576" s="112"/>
      <c r="AQ2576" s="112" t="s">
        <v>1035</v>
      </c>
      <c r="AR2576" s="112" t="s">
        <v>1088</v>
      </c>
      <c r="AS2576" s="112">
        <v>38047</v>
      </c>
    </row>
    <row r="2577" spans="40:45" x14ac:dyDescent="0.25">
      <c r="AN2577" s="112" t="s">
        <v>1011</v>
      </c>
      <c r="AO2577" s="112" t="s">
        <v>908</v>
      </c>
      <c r="AP2577" s="112"/>
      <c r="AQ2577" s="112" t="s">
        <v>1036</v>
      </c>
      <c r="AR2577" s="112" t="s">
        <v>1088</v>
      </c>
      <c r="AS2577" s="112">
        <v>18798</v>
      </c>
    </row>
    <row r="2578" spans="40:45" x14ac:dyDescent="0.25">
      <c r="AN2578" s="112" t="s">
        <v>1011</v>
      </c>
      <c r="AO2578" s="112" t="s">
        <v>908</v>
      </c>
      <c r="AP2578" s="112"/>
      <c r="AQ2578" s="112" t="s">
        <v>1037</v>
      </c>
      <c r="AR2578" s="112" t="s">
        <v>1088</v>
      </c>
      <c r="AS2578" s="112">
        <v>10879</v>
      </c>
    </row>
    <row r="2579" spans="40:45" x14ac:dyDescent="0.25">
      <c r="AN2579" s="112" t="s">
        <v>1011</v>
      </c>
      <c r="AO2579" s="112" t="s">
        <v>908</v>
      </c>
      <c r="AP2579" s="112"/>
      <c r="AQ2579" s="112" t="s">
        <v>1038</v>
      </c>
      <c r="AR2579" s="112" t="s">
        <v>1088</v>
      </c>
      <c r="AS2579" s="112">
        <v>13583</v>
      </c>
    </row>
    <row r="2580" spans="40:45" x14ac:dyDescent="0.25">
      <c r="AN2580" s="112" t="s">
        <v>1011</v>
      </c>
      <c r="AO2580" s="112" t="s">
        <v>908</v>
      </c>
      <c r="AP2580" s="112"/>
      <c r="AQ2580" s="112" t="s">
        <v>1039</v>
      </c>
      <c r="AR2580" s="112" t="s">
        <v>1088</v>
      </c>
      <c r="AS2580" s="112">
        <v>21058</v>
      </c>
    </row>
    <row r="2581" spans="40:45" x14ac:dyDescent="0.25">
      <c r="AN2581" s="112" t="s">
        <v>1011</v>
      </c>
      <c r="AO2581" s="112"/>
      <c r="AP2581" s="112"/>
      <c r="AQ2581" s="112" t="s">
        <v>3</v>
      </c>
      <c r="AR2581" s="112" t="s">
        <v>1088</v>
      </c>
      <c r="AS2581" s="112">
        <v>153268</v>
      </c>
    </row>
    <row r="2582" spans="40:45" x14ac:dyDescent="0.25">
      <c r="AN2582" s="112" t="s">
        <v>1147</v>
      </c>
      <c r="AO2582" s="112" t="s">
        <v>1146</v>
      </c>
      <c r="AP2582" s="112"/>
      <c r="AQ2582" s="112" t="s">
        <v>1031</v>
      </c>
      <c r="AR2582" s="112" t="s">
        <v>1098</v>
      </c>
      <c r="AS2582" s="112">
        <v>1172</v>
      </c>
    </row>
    <row r="2583" spans="40:45" x14ac:dyDescent="0.25">
      <c r="AN2583" s="112" t="s">
        <v>1147</v>
      </c>
      <c r="AO2583" s="112" t="s">
        <v>1146</v>
      </c>
      <c r="AP2583" s="112"/>
      <c r="AQ2583" s="112" t="s">
        <v>1032</v>
      </c>
      <c r="AR2583" s="112" t="s">
        <v>1098</v>
      </c>
      <c r="AS2583" s="112">
        <v>12</v>
      </c>
    </row>
    <row r="2584" spans="40:45" x14ac:dyDescent="0.25">
      <c r="AN2584" s="112" t="s">
        <v>1147</v>
      </c>
      <c r="AO2584" s="112" t="s">
        <v>1146</v>
      </c>
      <c r="AP2584" s="112"/>
      <c r="AQ2584" s="112" t="s">
        <v>1033</v>
      </c>
      <c r="AR2584" s="112" t="s">
        <v>1098</v>
      </c>
      <c r="AS2584" s="112">
        <v>542</v>
      </c>
    </row>
    <row r="2585" spans="40:45" x14ac:dyDescent="0.25">
      <c r="AN2585" s="112" t="s">
        <v>1147</v>
      </c>
      <c r="AO2585" s="112" t="s">
        <v>1146</v>
      </c>
      <c r="AP2585" s="112"/>
      <c r="AQ2585" s="112" t="s">
        <v>1034</v>
      </c>
      <c r="AR2585" s="112" t="s">
        <v>1098</v>
      </c>
      <c r="AS2585" s="112">
        <v>198</v>
      </c>
    </row>
    <row r="2586" spans="40:45" x14ac:dyDescent="0.25">
      <c r="AN2586" s="112" t="s">
        <v>1147</v>
      </c>
      <c r="AO2586" s="112" t="s">
        <v>1146</v>
      </c>
      <c r="AP2586" s="112"/>
      <c r="AQ2586" s="112" t="s">
        <v>1035</v>
      </c>
      <c r="AR2586" s="112" t="s">
        <v>1098</v>
      </c>
      <c r="AS2586" s="112">
        <v>30</v>
      </c>
    </row>
    <row r="2587" spans="40:45" x14ac:dyDescent="0.25">
      <c r="AN2587" s="112" t="s">
        <v>1147</v>
      </c>
      <c r="AO2587" s="112" t="s">
        <v>1146</v>
      </c>
      <c r="AP2587" s="112"/>
      <c r="AQ2587" s="112" t="s">
        <v>1036</v>
      </c>
      <c r="AR2587" s="112" t="s">
        <v>1098</v>
      </c>
      <c r="AS2587" s="112">
        <v>1278</v>
      </c>
    </row>
    <row r="2588" spans="40:45" x14ac:dyDescent="0.25">
      <c r="AN2588" s="112" t="s">
        <v>1147</v>
      </c>
      <c r="AO2588" s="112" t="s">
        <v>1146</v>
      </c>
      <c r="AP2588" s="112"/>
      <c r="AQ2588" s="112" t="s">
        <v>1037</v>
      </c>
      <c r="AR2588" s="112" t="s">
        <v>1098</v>
      </c>
      <c r="AS2588" s="112">
        <v>2525</v>
      </c>
    </row>
    <row r="2589" spans="40:45" x14ac:dyDescent="0.25">
      <c r="AN2589" s="112" t="s">
        <v>1147</v>
      </c>
      <c r="AO2589" s="112" t="s">
        <v>1146</v>
      </c>
      <c r="AP2589" s="112"/>
      <c r="AQ2589" s="112" t="s">
        <v>1038</v>
      </c>
      <c r="AR2589" s="112" t="s">
        <v>1098</v>
      </c>
      <c r="AS2589" s="112">
        <v>103</v>
      </c>
    </row>
    <row r="2590" spans="40:45" x14ac:dyDescent="0.25">
      <c r="AN2590" s="112" t="s">
        <v>1147</v>
      </c>
      <c r="AO2590" s="112" t="s">
        <v>1146</v>
      </c>
      <c r="AP2590" s="112"/>
      <c r="AQ2590" s="112" t="s">
        <v>1039</v>
      </c>
      <c r="AR2590" s="112" t="s">
        <v>1098</v>
      </c>
      <c r="AS2590" s="112">
        <v>252</v>
      </c>
    </row>
    <row r="2591" spans="40:45" x14ac:dyDescent="0.25">
      <c r="AN2591" s="112" t="s">
        <v>1147</v>
      </c>
      <c r="AO2591" s="112"/>
      <c r="AP2591" s="112"/>
      <c r="AQ2591" s="112" t="s">
        <v>3</v>
      </c>
      <c r="AR2591" s="112" t="s">
        <v>1098</v>
      </c>
      <c r="AS2591" s="112">
        <v>6111</v>
      </c>
    </row>
    <row r="2592" spans="40:45" x14ac:dyDescent="0.25">
      <c r="AN2592" s="112" t="s">
        <v>1147</v>
      </c>
      <c r="AO2592" s="112" t="s">
        <v>908</v>
      </c>
      <c r="AP2592" s="112"/>
      <c r="AQ2592" s="112" t="s">
        <v>1031</v>
      </c>
      <c r="AR2592" s="112" t="s">
        <v>1088</v>
      </c>
      <c r="AS2592" s="112">
        <v>40324</v>
      </c>
    </row>
    <row r="2593" spans="40:45" x14ac:dyDescent="0.25">
      <c r="AN2593" s="112" t="s">
        <v>1147</v>
      </c>
      <c r="AO2593" s="112" t="s">
        <v>908</v>
      </c>
      <c r="AP2593" s="112"/>
      <c r="AQ2593" s="112" t="s">
        <v>1032</v>
      </c>
      <c r="AR2593" s="112" t="s">
        <v>1088</v>
      </c>
      <c r="AS2593" s="112">
        <v>448</v>
      </c>
    </row>
    <row r="2594" spans="40:45" x14ac:dyDescent="0.25">
      <c r="AN2594" s="112" t="s">
        <v>1147</v>
      </c>
      <c r="AO2594" s="112" t="s">
        <v>908</v>
      </c>
      <c r="AP2594" s="112"/>
      <c r="AQ2594" s="112" t="s">
        <v>1033</v>
      </c>
      <c r="AR2594" s="112" t="s">
        <v>1088</v>
      </c>
      <c r="AS2594" s="112">
        <v>28152</v>
      </c>
    </row>
    <row r="2595" spans="40:45" x14ac:dyDescent="0.25">
      <c r="AN2595" s="112" t="s">
        <v>1147</v>
      </c>
      <c r="AO2595" s="112" t="s">
        <v>908</v>
      </c>
      <c r="AP2595" s="112"/>
      <c r="AQ2595" s="112" t="s">
        <v>1034</v>
      </c>
      <c r="AR2595" s="112" t="s">
        <v>1088</v>
      </c>
      <c r="AS2595" s="112">
        <v>10030</v>
      </c>
    </row>
    <row r="2596" spans="40:45" x14ac:dyDescent="0.25">
      <c r="AN2596" s="112" t="s">
        <v>1147</v>
      </c>
      <c r="AO2596" s="112" t="s">
        <v>908</v>
      </c>
      <c r="AP2596" s="112"/>
      <c r="AQ2596" s="112" t="s">
        <v>1035</v>
      </c>
      <c r="AR2596" s="112" t="s">
        <v>1088</v>
      </c>
      <c r="AS2596" s="112">
        <v>948</v>
      </c>
    </row>
    <row r="2597" spans="40:45" x14ac:dyDescent="0.25">
      <c r="AN2597" s="112" t="s">
        <v>1147</v>
      </c>
      <c r="AO2597" s="112" t="s">
        <v>908</v>
      </c>
      <c r="AP2597" s="112"/>
      <c r="AQ2597" s="112" t="s">
        <v>1036</v>
      </c>
      <c r="AR2597" s="112" t="s">
        <v>1088</v>
      </c>
      <c r="AS2597" s="112">
        <v>55531</v>
      </c>
    </row>
    <row r="2598" spans="40:45" x14ac:dyDescent="0.25">
      <c r="AN2598" s="112" t="s">
        <v>1147</v>
      </c>
      <c r="AO2598" s="112" t="s">
        <v>908</v>
      </c>
      <c r="AP2598" s="112"/>
      <c r="AQ2598" s="112" t="s">
        <v>1037</v>
      </c>
      <c r="AR2598" s="112" t="s">
        <v>1088</v>
      </c>
      <c r="AS2598" s="112">
        <v>79746</v>
      </c>
    </row>
    <row r="2599" spans="40:45" x14ac:dyDescent="0.25">
      <c r="AN2599" s="112" t="s">
        <v>1147</v>
      </c>
      <c r="AO2599" s="112" t="s">
        <v>908</v>
      </c>
      <c r="AP2599" s="112"/>
      <c r="AQ2599" s="112" t="s">
        <v>1038</v>
      </c>
      <c r="AR2599" s="112" t="s">
        <v>1088</v>
      </c>
      <c r="AS2599" s="112">
        <v>3086</v>
      </c>
    </row>
    <row r="2600" spans="40:45" x14ac:dyDescent="0.25">
      <c r="AN2600" s="112" t="s">
        <v>1147</v>
      </c>
      <c r="AO2600" s="112" t="s">
        <v>908</v>
      </c>
      <c r="AP2600" s="112"/>
      <c r="AQ2600" s="112" t="s">
        <v>1039</v>
      </c>
      <c r="AR2600" s="112" t="s">
        <v>1088</v>
      </c>
      <c r="AS2600" s="112">
        <v>7753</v>
      </c>
    </row>
    <row r="2601" spans="40:45" x14ac:dyDescent="0.25">
      <c r="AN2601" s="112" t="s">
        <v>1147</v>
      </c>
      <c r="AO2601" s="112"/>
      <c r="AP2601" s="112"/>
      <c r="AQ2601" s="112" t="s">
        <v>3</v>
      </c>
      <c r="AR2601" s="112" t="s">
        <v>1088</v>
      </c>
      <c r="AS2601" s="112">
        <v>226017</v>
      </c>
    </row>
    <row r="2602" spans="40:45" x14ac:dyDescent="0.25">
      <c r="AN2602" s="112" t="s">
        <v>1148</v>
      </c>
      <c r="AO2602" s="112" t="s">
        <v>1146</v>
      </c>
      <c r="AP2602" s="112"/>
      <c r="AQ2602" s="112" t="s">
        <v>1031</v>
      </c>
      <c r="AR2602" s="112" t="s">
        <v>1098</v>
      </c>
      <c r="AS2602" s="112">
        <v>153</v>
      </c>
    </row>
    <row r="2603" spans="40:45" x14ac:dyDescent="0.25">
      <c r="AN2603" s="112" t="s">
        <v>1148</v>
      </c>
      <c r="AO2603" s="112" t="s">
        <v>1146</v>
      </c>
      <c r="AP2603" s="112"/>
      <c r="AQ2603" s="112" t="s">
        <v>1032</v>
      </c>
      <c r="AR2603" s="112" t="s">
        <v>1098</v>
      </c>
      <c r="AS2603" s="112">
        <v>0</v>
      </c>
    </row>
    <row r="2604" spans="40:45" x14ac:dyDescent="0.25">
      <c r="AN2604" s="112" t="s">
        <v>1148</v>
      </c>
      <c r="AO2604" s="112" t="s">
        <v>1146</v>
      </c>
      <c r="AP2604" s="112"/>
      <c r="AQ2604" s="112" t="s">
        <v>1033</v>
      </c>
      <c r="AR2604" s="112" t="s">
        <v>1098</v>
      </c>
      <c r="AS2604" s="112"/>
    </row>
    <row r="2605" spans="40:45" x14ac:dyDescent="0.25">
      <c r="AN2605" s="112" t="s">
        <v>1148</v>
      </c>
      <c r="AO2605" s="112" t="s">
        <v>1146</v>
      </c>
      <c r="AP2605" s="112"/>
      <c r="AQ2605" s="112" t="s">
        <v>1034</v>
      </c>
      <c r="AR2605" s="112" t="s">
        <v>1098</v>
      </c>
      <c r="AS2605" s="112">
        <v>16</v>
      </c>
    </row>
    <row r="2606" spans="40:45" x14ac:dyDescent="0.25">
      <c r="AN2606" s="112" t="s">
        <v>1148</v>
      </c>
      <c r="AO2606" s="112" t="s">
        <v>1146</v>
      </c>
      <c r="AP2606" s="112"/>
      <c r="AQ2606" s="112" t="s">
        <v>1035</v>
      </c>
      <c r="AR2606" s="112" t="s">
        <v>1098</v>
      </c>
      <c r="AS2606" s="112">
        <v>339</v>
      </c>
    </row>
    <row r="2607" spans="40:45" x14ac:dyDescent="0.25">
      <c r="AN2607" s="112" t="s">
        <v>1148</v>
      </c>
      <c r="AO2607" s="112" t="s">
        <v>1146</v>
      </c>
      <c r="AP2607" s="112"/>
      <c r="AQ2607" s="112" t="s">
        <v>1036</v>
      </c>
      <c r="AR2607" s="112" t="s">
        <v>1098</v>
      </c>
      <c r="AS2607" s="112">
        <v>345</v>
      </c>
    </row>
    <row r="2608" spans="40:45" x14ac:dyDescent="0.25">
      <c r="AN2608" s="112" t="s">
        <v>1148</v>
      </c>
      <c r="AO2608" s="112" t="s">
        <v>1146</v>
      </c>
      <c r="AP2608" s="112"/>
      <c r="AQ2608" s="112" t="s">
        <v>1037</v>
      </c>
      <c r="AR2608" s="112" t="s">
        <v>1098</v>
      </c>
      <c r="AS2608" s="112">
        <v>201</v>
      </c>
    </row>
    <row r="2609" spans="40:45" x14ac:dyDescent="0.25">
      <c r="AN2609" s="112" t="s">
        <v>1148</v>
      </c>
      <c r="AO2609" s="112" t="s">
        <v>1146</v>
      </c>
      <c r="AP2609" s="112"/>
      <c r="AQ2609" s="112" t="s">
        <v>1038</v>
      </c>
      <c r="AR2609" s="112" t="s">
        <v>1098</v>
      </c>
      <c r="AS2609" s="112">
        <v>21</v>
      </c>
    </row>
    <row r="2610" spans="40:45" x14ac:dyDescent="0.25">
      <c r="AN2610" s="112" t="s">
        <v>1148</v>
      </c>
      <c r="AO2610" s="112" t="s">
        <v>1146</v>
      </c>
      <c r="AP2610" s="112"/>
      <c r="AQ2610" s="112" t="s">
        <v>1039</v>
      </c>
      <c r="AR2610" s="112" t="s">
        <v>1098</v>
      </c>
      <c r="AS2610" s="112">
        <v>430</v>
      </c>
    </row>
    <row r="2611" spans="40:45" x14ac:dyDescent="0.25">
      <c r="AN2611" s="112" t="s">
        <v>1148</v>
      </c>
      <c r="AO2611" s="112"/>
      <c r="AP2611" s="112"/>
      <c r="AQ2611" s="112" t="s">
        <v>3</v>
      </c>
      <c r="AR2611" s="112" t="s">
        <v>1098</v>
      </c>
      <c r="AS2611" s="112">
        <v>1505</v>
      </c>
    </row>
    <row r="2612" spans="40:45" x14ac:dyDescent="0.25">
      <c r="AN2612" s="112" t="s">
        <v>1148</v>
      </c>
      <c r="AO2612" s="112" t="s">
        <v>908</v>
      </c>
      <c r="AP2612" s="112"/>
      <c r="AQ2612" s="112" t="s">
        <v>1031</v>
      </c>
      <c r="AR2612" s="112" t="s">
        <v>1088</v>
      </c>
      <c r="AS2612" s="112">
        <v>791</v>
      </c>
    </row>
    <row r="2613" spans="40:45" x14ac:dyDescent="0.25">
      <c r="AN2613" s="112" t="s">
        <v>1148</v>
      </c>
      <c r="AO2613" s="112" t="s">
        <v>908</v>
      </c>
      <c r="AP2613" s="112"/>
      <c r="AQ2613" s="112" t="s">
        <v>1032</v>
      </c>
      <c r="AR2613" s="112" t="s">
        <v>1088</v>
      </c>
      <c r="AS2613" s="112">
        <v>1</v>
      </c>
    </row>
    <row r="2614" spans="40:45" x14ac:dyDescent="0.25">
      <c r="AN2614" s="112" t="s">
        <v>1148</v>
      </c>
      <c r="AO2614" s="112" t="s">
        <v>908</v>
      </c>
      <c r="AP2614" s="112"/>
      <c r="AQ2614" s="112" t="s">
        <v>1033</v>
      </c>
      <c r="AR2614" s="112" t="s">
        <v>1088</v>
      </c>
      <c r="AS2614" s="112"/>
    </row>
    <row r="2615" spans="40:45" x14ac:dyDescent="0.25">
      <c r="AN2615" s="112" t="s">
        <v>1148</v>
      </c>
      <c r="AO2615" s="112" t="s">
        <v>908</v>
      </c>
      <c r="AP2615" s="112"/>
      <c r="AQ2615" s="112" t="s">
        <v>1034</v>
      </c>
      <c r="AR2615" s="112" t="s">
        <v>1088</v>
      </c>
      <c r="AS2615" s="112">
        <v>79</v>
      </c>
    </row>
    <row r="2616" spans="40:45" x14ac:dyDescent="0.25">
      <c r="AN2616" s="112" t="s">
        <v>1148</v>
      </c>
      <c r="AO2616" s="112" t="s">
        <v>908</v>
      </c>
      <c r="AP2616" s="112"/>
      <c r="AQ2616" s="112" t="s">
        <v>1035</v>
      </c>
      <c r="AR2616" s="112" t="s">
        <v>1088</v>
      </c>
      <c r="AS2616" s="112">
        <v>2144</v>
      </c>
    </row>
    <row r="2617" spans="40:45" x14ac:dyDescent="0.25">
      <c r="AN2617" s="112" t="s">
        <v>1148</v>
      </c>
      <c r="AO2617" s="112" t="s">
        <v>908</v>
      </c>
      <c r="AP2617" s="112"/>
      <c r="AQ2617" s="112" t="s">
        <v>1036</v>
      </c>
      <c r="AR2617" s="112" t="s">
        <v>1088</v>
      </c>
      <c r="AS2617" s="112">
        <v>2726</v>
      </c>
    </row>
    <row r="2618" spans="40:45" x14ac:dyDescent="0.25">
      <c r="AN2618" s="112" t="s">
        <v>1148</v>
      </c>
      <c r="AO2618" s="112" t="s">
        <v>908</v>
      </c>
      <c r="AP2618" s="112"/>
      <c r="AQ2618" s="112" t="s">
        <v>1037</v>
      </c>
      <c r="AR2618" s="112" t="s">
        <v>1088</v>
      </c>
      <c r="AS2618" s="112">
        <v>1412</v>
      </c>
    </row>
    <row r="2619" spans="40:45" x14ac:dyDescent="0.25">
      <c r="AN2619" s="112" t="s">
        <v>1148</v>
      </c>
      <c r="AO2619" s="112" t="s">
        <v>908</v>
      </c>
      <c r="AP2619" s="112"/>
      <c r="AQ2619" s="112" t="s">
        <v>1038</v>
      </c>
      <c r="AR2619" s="112" t="s">
        <v>1088</v>
      </c>
      <c r="AS2619" s="112">
        <v>155</v>
      </c>
    </row>
    <row r="2620" spans="40:45" x14ac:dyDescent="0.25">
      <c r="AN2620" s="112" t="s">
        <v>1148</v>
      </c>
      <c r="AO2620" s="112" t="s">
        <v>908</v>
      </c>
      <c r="AP2620" s="112"/>
      <c r="AQ2620" s="112" t="s">
        <v>1039</v>
      </c>
      <c r="AR2620" s="112" t="s">
        <v>1088</v>
      </c>
      <c r="AS2620" s="112">
        <v>2166</v>
      </c>
    </row>
    <row r="2621" spans="40:45" x14ac:dyDescent="0.25">
      <c r="AN2621" s="112" t="s">
        <v>1148</v>
      </c>
      <c r="AO2621" s="112"/>
      <c r="AP2621" s="112"/>
      <c r="AQ2621" s="112" t="s">
        <v>3</v>
      </c>
      <c r="AR2621" s="112" t="s">
        <v>1088</v>
      </c>
      <c r="AS2621" s="112">
        <v>9473</v>
      </c>
    </row>
    <row r="2622" spans="40:45" x14ac:dyDescent="0.25">
      <c r="AN2622" s="112" t="s">
        <v>1010</v>
      </c>
      <c r="AO2622" s="112" t="s">
        <v>1146</v>
      </c>
      <c r="AP2622" s="112"/>
      <c r="AQ2622" s="112" t="s">
        <v>1031</v>
      </c>
      <c r="AR2622" s="112" t="s">
        <v>1098</v>
      </c>
      <c r="AS2622" s="112">
        <v>6292</v>
      </c>
    </row>
    <row r="2623" spans="40:45" x14ac:dyDescent="0.25">
      <c r="AN2623" s="112" t="s">
        <v>1010</v>
      </c>
      <c r="AO2623" s="112" t="s">
        <v>1146</v>
      </c>
      <c r="AP2623" s="112"/>
      <c r="AQ2623" s="112" t="s">
        <v>1032</v>
      </c>
      <c r="AR2623" s="112" t="s">
        <v>1098</v>
      </c>
      <c r="AS2623" s="112">
        <v>58</v>
      </c>
    </row>
    <row r="2624" spans="40:45" x14ac:dyDescent="0.25">
      <c r="AN2624" s="112" t="s">
        <v>1010</v>
      </c>
      <c r="AO2624" s="112" t="s">
        <v>1146</v>
      </c>
      <c r="AP2624" s="112"/>
      <c r="AQ2624" s="112" t="s">
        <v>1033</v>
      </c>
      <c r="AR2624" s="112" t="s">
        <v>1098</v>
      </c>
      <c r="AS2624" s="112">
        <v>2035</v>
      </c>
    </row>
    <row r="2625" spans="40:45" x14ac:dyDescent="0.25">
      <c r="AN2625" s="112" t="s">
        <v>1010</v>
      </c>
      <c r="AO2625" s="112" t="s">
        <v>1146</v>
      </c>
      <c r="AP2625" s="112"/>
      <c r="AQ2625" s="112" t="s">
        <v>1034</v>
      </c>
      <c r="AR2625" s="112" t="s">
        <v>1098</v>
      </c>
      <c r="AS2625" s="112">
        <v>1894</v>
      </c>
    </row>
    <row r="2626" spans="40:45" x14ac:dyDescent="0.25">
      <c r="AN2626" s="112" t="s">
        <v>1010</v>
      </c>
      <c r="AO2626" s="112" t="s">
        <v>1146</v>
      </c>
      <c r="AP2626" s="112"/>
      <c r="AQ2626" s="112" t="s">
        <v>1035</v>
      </c>
      <c r="AR2626" s="112" t="s">
        <v>1098</v>
      </c>
      <c r="AS2626" s="112"/>
    </row>
    <row r="2627" spans="40:45" x14ac:dyDescent="0.25">
      <c r="AN2627" s="112" t="s">
        <v>1010</v>
      </c>
      <c r="AO2627" s="112" t="s">
        <v>1146</v>
      </c>
      <c r="AP2627" s="112"/>
      <c r="AQ2627" s="112" t="s">
        <v>1036</v>
      </c>
      <c r="AR2627" s="112" t="s">
        <v>1098</v>
      </c>
      <c r="AS2627" s="112">
        <v>1431</v>
      </c>
    </row>
    <row r="2628" spans="40:45" x14ac:dyDescent="0.25">
      <c r="AN2628" s="112" t="s">
        <v>1010</v>
      </c>
      <c r="AO2628" s="112" t="s">
        <v>1146</v>
      </c>
      <c r="AP2628" s="112"/>
      <c r="AQ2628" s="112" t="s">
        <v>1037</v>
      </c>
      <c r="AR2628" s="112" t="s">
        <v>1098</v>
      </c>
      <c r="AS2628" s="112">
        <v>13</v>
      </c>
    </row>
    <row r="2629" spans="40:45" x14ac:dyDescent="0.25">
      <c r="AN2629" s="112" t="s">
        <v>1010</v>
      </c>
      <c r="AO2629" s="112" t="s">
        <v>1146</v>
      </c>
      <c r="AP2629" s="112"/>
      <c r="AQ2629" s="112" t="s">
        <v>1038</v>
      </c>
      <c r="AR2629" s="112" t="s">
        <v>1098</v>
      </c>
      <c r="AS2629" s="112">
        <v>2</v>
      </c>
    </row>
    <row r="2630" spans="40:45" x14ac:dyDescent="0.25">
      <c r="AN2630" s="112" t="s">
        <v>1010</v>
      </c>
      <c r="AO2630" s="112" t="s">
        <v>1146</v>
      </c>
      <c r="AP2630" s="112"/>
      <c r="AQ2630" s="112" t="s">
        <v>1039</v>
      </c>
      <c r="AR2630" s="112" t="s">
        <v>1098</v>
      </c>
      <c r="AS2630" s="112">
        <v>3107</v>
      </c>
    </row>
    <row r="2631" spans="40:45" x14ac:dyDescent="0.25">
      <c r="AN2631" s="112" t="s">
        <v>1010</v>
      </c>
      <c r="AO2631" s="112"/>
      <c r="AP2631" s="112"/>
      <c r="AQ2631" s="112" t="s">
        <v>3</v>
      </c>
      <c r="AR2631" s="112" t="s">
        <v>1098</v>
      </c>
      <c r="AS2631" s="112">
        <v>14832</v>
      </c>
    </row>
    <row r="2632" spans="40:45" x14ac:dyDescent="0.25">
      <c r="AN2632" s="112" t="s">
        <v>1010</v>
      </c>
      <c r="AO2632" s="112" t="s">
        <v>908</v>
      </c>
      <c r="AP2632" s="112"/>
      <c r="AQ2632" s="112" t="s">
        <v>1031</v>
      </c>
      <c r="AR2632" s="112" t="s">
        <v>1088</v>
      </c>
      <c r="AS2632" s="112">
        <v>216212</v>
      </c>
    </row>
    <row r="2633" spans="40:45" x14ac:dyDescent="0.25">
      <c r="AN2633" s="112" t="s">
        <v>1010</v>
      </c>
      <c r="AO2633" s="112" t="s">
        <v>908</v>
      </c>
      <c r="AP2633" s="112"/>
      <c r="AQ2633" s="112" t="s">
        <v>1032</v>
      </c>
      <c r="AR2633" s="112" t="s">
        <v>1088</v>
      </c>
      <c r="AS2633" s="112">
        <v>1975</v>
      </c>
    </row>
    <row r="2634" spans="40:45" x14ac:dyDescent="0.25">
      <c r="AN2634" s="112" t="s">
        <v>1010</v>
      </c>
      <c r="AO2634" s="112" t="s">
        <v>908</v>
      </c>
      <c r="AP2634" s="112"/>
      <c r="AQ2634" s="112" t="s">
        <v>1033</v>
      </c>
      <c r="AR2634" s="112" t="s">
        <v>1088</v>
      </c>
      <c r="AS2634" s="112">
        <v>66982</v>
      </c>
    </row>
    <row r="2635" spans="40:45" x14ac:dyDescent="0.25">
      <c r="AN2635" s="112" t="s">
        <v>1010</v>
      </c>
      <c r="AO2635" s="112" t="s">
        <v>908</v>
      </c>
      <c r="AP2635" s="112"/>
      <c r="AQ2635" s="112" t="s">
        <v>1034</v>
      </c>
      <c r="AR2635" s="112" t="s">
        <v>1088</v>
      </c>
      <c r="AS2635" s="112">
        <v>93777</v>
      </c>
    </row>
    <row r="2636" spans="40:45" x14ac:dyDescent="0.25">
      <c r="AN2636" s="112" t="s">
        <v>1010</v>
      </c>
      <c r="AO2636" s="112" t="s">
        <v>908</v>
      </c>
      <c r="AP2636" s="112"/>
      <c r="AQ2636" s="112" t="s">
        <v>1035</v>
      </c>
      <c r="AR2636" s="112" t="s">
        <v>1088</v>
      </c>
      <c r="AS2636" s="112"/>
    </row>
    <row r="2637" spans="40:45" x14ac:dyDescent="0.25">
      <c r="AN2637" s="112" t="s">
        <v>1010</v>
      </c>
      <c r="AO2637" s="112" t="s">
        <v>908</v>
      </c>
      <c r="AP2637" s="112"/>
      <c r="AQ2637" s="112" t="s">
        <v>1036</v>
      </c>
      <c r="AR2637" s="112" t="s">
        <v>1088</v>
      </c>
      <c r="AS2637" s="112">
        <v>65612</v>
      </c>
    </row>
    <row r="2638" spans="40:45" x14ac:dyDescent="0.25">
      <c r="AN2638" s="112" t="s">
        <v>1010</v>
      </c>
      <c r="AO2638" s="112" t="s">
        <v>908</v>
      </c>
      <c r="AP2638" s="112"/>
      <c r="AQ2638" s="112" t="s">
        <v>1037</v>
      </c>
      <c r="AR2638" s="112" t="s">
        <v>1088</v>
      </c>
      <c r="AS2638" s="112">
        <v>328</v>
      </c>
    </row>
    <row r="2639" spans="40:45" x14ac:dyDescent="0.25">
      <c r="AN2639" s="112" t="s">
        <v>1010</v>
      </c>
      <c r="AO2639" s="112" t="s">
        <v>908</v>
      </c>
      <c r="AP2639" s="112"/>
      <c r="AQ2639" s="112" t="s">
        <v>1038</v>
      </c>
      <c r="AR2639" s="112" t="s">
        <v>1088</v>
      </c>
      <c r="AS2639" s="112">
        <v>50</v>
      </c>
    </row>
    <row r="2640" spans="40:45" x14ac:dyDescent="0.25">
      <c r="AN2640" s="112" t="s">
        <v>1010</v>
      </c>
      <c r="AO2640" s="112" t="s">
        <v>908</v>
      </c>
      <c r="AP2640" s="112"/>
      <c r="AQ2640" s="112" t="s">
        <v>1039</v>
      </c>
      <c r="AR2640" s="112" t="s">
        <v>1088</v>
      </c>
      <c r="AS2640" s="112">
        <v>157676</v>
      </c>
    </row>
    <row r="2641" spans="40:45" x14ac:dyDescent="0.25">
      <c r="AN2641" s="112" t="s">
        <v>1010</v>
      </c>
      <c r="AO2641" s="112"/>
      <c r="AP2641" s="112"/>
      <c r="AQ2641" s="112" t="s">
        <v>3</v>
      </c>
      <c r="AR2641" s="112" t="s">
        <v>1088</v>
      </c>
      <c r="AS2641" s="112">
        <v>602612</v>
      </c>
    </row>
    <row r="2642" spans="40:45" x14ac:dyDescent="0.25">
      <c r="AN2642" s="112" t="s">
        <v>961</v>
      </c>
      <c r="AO2642" s="112" t="s">
        <v>1146</v>
      </c>
      <c r="AP2642" s="112"/>
      <c r="AQ2642" s="112" t="s">
        <v>1031</v>
      </c>
      <c r="AR2642" s="112" t="s">
        <v>1098</v>
      </c>
      <c r="AS2642" s="112">
        <v>3239</v>
      </c>
    </row>
    <row r="2643" spans="40:45" x14ac:dyDescent="0.25">
      <c r="AN2643" s="112" t="s">
        <v>961</v>
      </c>
      <c r="AO2643" s="112" t="s">
        <v>1146</v>
      </c>
      <c r="AP2643" s="112"/>
      <c r="AQ2643" s="112" t="s">
        <v>1032</v>
      </c>
      <c r="AR2643" s="112" t="s">
        <v>1098</v>
      </c>
      <c r="AS2643" s="112">
        <v>1885</v>
      </c>
    </row>
    <row r="2644" spans="40:45" x14ac:dyDescent="0.25">
      <c r="AN2644" s="112" t="s">
        <v>961</v>
      </c>
      <c r="AO2644" s="112" t="s">
        <v>1146</v>
      </c>
      <c r="AP2644" s="112"/>
      <c r="AQ2644" s="112" t="s">
        <v>1033</v>
      </c>
      <c r="AR2644" s="112" t="s">
        <v>1098</v>
      </c>
      <c r="AS2644" s="112">
        <v>3827</v>
      </c>
    </row>
    <row r="2645" spans="40:45" x14ac:dyDescent="0.25">
      <c r="AN2645" s="112" t="s">
        <v>961</v>
      </c>
      <c r="AO2645" s="112" t="s">
        <v>1146</v>
      </c>
      <c r="AP2645" s="112"/>
      <c r="AQ2645" s="112" t="s">
        <v>1034</v>
      </c>
      <c r="AR2645" s="112" t="s">
        <v>1098</v>
      </c>
      <c r="AS2645" s="112">
        <v>16591</v>
      </c>
    </row>
    <row r="2646" spans="40:45" x14ac:dyDescent="0.25">
      <c r="AN2646" s="112" t="s">
        <v>961</v>
      </c>
      <c r="AO2646" s="112" t="s">
        <v>1146</v>
      </c>
      <c r="AP2646" s="112"/>
      <c r="AQ2646" s="112" t="s">
        <v>1035</v>
      </c>
      <c r="AR2646" s="112" t="s">
        <v>1098</v>
      </c>
      <c r="AS2646" s="112">
        <v>1308</v>
      </c>
    </row>
    <row r="2647" spans="40:45" x14ac:dyDescent="0.25">
      <c r="AN2647" s="112" t="s">
        <v>961</v>
      </c>
      <c r="AO2647" s="112" t="s">
        <v>1146</v>
      </c>
      <c r="AP2647" s="112"/>
      <c r="AQ2647" s="112" t="s">
        <v>1036</v>
      </c>
      <c r="AR2647" s="112" t="s">
        <v>1098</v>
      </c>
      <c r="AS2647" s="112">
        <v>3054</v>
      </c>
    </row>
    <row r="2648" spans="40:45" x14ac:dyDescent="0.25">
      <c r="AN2648" s="112" t="s">
        <v>961</v>
      </c>
      <c r="AO2648" s="112" t="s">
        <v>1146</v>
      </c>
      <c r="AP2648" s="112"/>
      <c r="AQ2648" s="112" t="s">
        <v>1037</v>
      </c>
      <c r="AR2648" s="112" t="s">
        <v>1098</v>
      </c>
      <c r="AS2648" s="112">
        <v>2104</v>
      </c>
    </row>
    <row r="2649" spans="40:45" x14ac:dyDescent="0.25">
      <c r="AN2649" s="112" t="s">
        <v>961</v>
      </c>
      <c r="AO2649" s="112" t="s">
        <v>1146</v>
      </c>
      <c r="AP2649" s="112"/>
      <c r="AQ2649" s="112" t="s">
        <v>1038</v>
      </c>
      <c r="AR2649" s="112" t="s">
        <v>1098</v>
      </c>
      <c r="AS2649" s="112">
        <v>1431</v>
      </c>
    </row>
    <row r="2650" spans="40:45" x14ac:dyDescent="0.25">
      <c r="AN2650" s="112" t="s">
        <v>961</v>
      </c>
      <c r="AO2650" s="112" t="s">
        <v>1146</v>
      </c>
      <c r="AP2650" s="112"/>
      <c r="AQ2650" s="112" t="s">
        <v>1039</v>
      </c>
      <c r="AR2650" s="112" t="s">
        <v>1098</v>
      </c>
      <c r="AS2650" s="112">
        <v>10264</v>
      </c>
    </row>
    <row r="2651" spans="40:45" x14ac:dyDescent="0.25">
      <c r="AN2651" s="112" t="s">
        <v>961</v>
      </c>
      <c r="AO2651" s="112"/>
      <c r="AP2651" s="112"/>
      <c r="AQ2651" s="112" t="s">
        <v>3</v>
      </c>
      <c r="AR2651" s="112" t="s">
        <v>1098</v>
      </c>
      <c r="AS2651" s="112">
        <v>43703</v>
      </c>
    </row>
    <row r="2652" spans="40:45" x14ac:dyDescent="0.25">
      <c r="AN2652" s="112" t="s">
        <v>961</v>
      </c>
      <c r="AO2652" s="112" t="s">
        <v>908</v>
      </c>
      <c r="AP2652" s="112"/>
      <c r="AQ2652" s="112" t="s">
        <v>1031</v>
      </c>
      <c r="AR2652" s="112" t="s">
        <v>1088</v>
      </c>
      <c r="AS2652" s="112">
        <v>143050</v>
      </c>
    </row>
    <row r="2653" spans="40:45" x14ac:dyDescent="0.25">
      <c r="AN2653" s="112" t="s">
        <v>961</v>
      </c>
      <c r="AO2653" s="112" t="s">
        <v>908</v>
      </c>
      <c r="AP2653" s="112"/>
      <c r="AQ2653" s="112" t="s">
        <v>1032</v>
      </c>
      <c r="AR2653" s="112" t="s">
        <v>1088</v>
      </c>
      <c r="AS2653" s="112">
        <v>69729</v>
      </c>
    </row>
    <row r="2654" spans="40:45" x14ac:dyDescent="0.25">
      <c r="AN2654" s="112" t="s">
        <v>961</v>
      </c>
      <c r="AO2654" s="112" t="s">
        <v>908</v>
      </c>
      <c r="AP2654" s="112"/>
      <c r="AQ2654" s="112" t="s">
        <v>1033</v>
      </c>
      <c r="AR2654" s="112" t="s">
        <v>1088</v>
      </c>
      <c r="AS2654" s="112">
        <v>205717</v>
      </c>
    </row>
    <row r="2655" spans="40:45" x14ac:dyDescent="0.25">
      <c r="AN2655" s="112" t="s">
        <v>961</v>
      </c>
      <c r="AO2655" s="112" t="s">
        <v>908</v>
      </c>
      <c r="AP2655" s="112"/>
      <c r="AQ2655" s="112" t="s">
        <v>1034</v>
      </c>
      <c r="AR2655" s="112" t="s">
        <v>1088</v>
      </c>
      <c r="AS2655" s="112">
        <v>727594</v>
      </c>
    </row>
    <row r="2656" spans="40:45" x14ac:dyDescent="0.25">
      <c r="AN2656" s="112" t="s">
        <v>961</v>
      </c>
      <c r="AO2656" s="112" t="s">
        <v>908</v>
      </c>
      <c r="AP2656" s="112"/>
      <c r="AQ2656" s="112" t="s">
        <v>1035</v>
      </c>
      <c r="AR2656" s="112" t="s">
        <v>1088</v>
      </c>
      <c r="AS2656" s="112">
        <v>50074</v>
      </c>
    </row>
    <row r="2657" spans="40:45" x14ac:dyDescent="0.25">
      <c r="AN2657" s="112" t="s">
        <v>961</v>
      </c>
      <c r="AO2657" s="112" t="s">
        <v>908</v>
      </c>
      <c r="AP2657" s="112"/>
      <c r="AQ2657" s="112" t="s">
        <v>1036</v>
      </c>
      <c r="AR2657" s="112" t="s">
        <v>1088</v>
      </c>
      <c r="AS2657" s="112">
        <v>118188</v>
      </c>
    </row>
    <row r="2658" spans="40:45" x14ac:dyDescent="0.25">
      <c r="AN2658" s="112" t="s">
        <v>961</v>
      </c>
      <c r="AO2658" s="112" t="s">
        <v>908</v>
      </c>
      <c r="AP2658" s="112"/>
      <c r="AQ2658" s="112" t="s">
        <v>1037</v>
      </c>
      <c r="AR2658" s="112" t="s">
        <v>1088</v>
      </c>
      <c r="AS2658" s="112">
        <v>116283</v>
      </c>
    </row>
    <row r="2659" spans="40:45" x14ac:dyDescent="0.25">
      <c r="AN2659" s="112" t="s">
        <v>961</v>
      </c>
      <c r="AO2659" s="112" t="s">
        <v>908</v>
      </c>
      <c r="AP2659" s="112"/>
      <c r="AQ2659" s="112" t="s">
        <v>1038</v>
      </c>
      <c r="AR2659" s="112" t="s">
        <v>1088</v>
      </c>
      <c r="AS2659" s="112">
        <v>62361</v>
      </c>
    </row>
    <row r="2660" spans="40:45" x14ac:dyDescent="0.25">
      <c r="AN2660" s="112" t="s">
        <v>961</v>
      </c>
      <c r="AO2660" s="112" t="s">
        <v>908</v>
      </c>
      <c r="AP2660" s="112"/>
      <c r="AQ2660" s="112" t="s">
        <v>1039</v>
      </c>
      <c r="AR2660" s="112" t="s">
        <v>1088</v>
      </c>
      <c r="AS2660" s="112">
        <v>482049</v>
      </c>
    </row>
    <row r="2661" spans="40:45" x14ac:dyDescent="0.25">
      <c r="AN2661" s="112" t="s">
        <v>961</v>
      </c>
      <c r="AO2661" s="112"/>
      <c r="AP2661" s="112"/>
      <c r="AQ2661" s="112" t="s">
        <v>3</v>
      </c>
      <c r="AR2661" s="112" t="s">
        <v>1088</v>
      </c>
      <c r="AS2661" s="112">
        <v>1975046</v>
      </c>
    </row>
    <row r="2662" spans="40:45" x14ac:dyDescent="0.25">
      <c r="AN2662" s="112" t="s">
        <v>1149</v>
      </c>
      <c r="AO2662" s="112" t="s">
        <v>1146</v>
      </c>
      <c r="AP2662" s="112"/>
      <c r="AQ2662" s="112" t="s">
        <v>1031</v>
      </c>
      <c r="AR2662" s="112" t="s">
        <v>1098</v>
      </c>
      <c r="AS2662" s="112">
        <v>119</v>
      </c>
    </row>
    <row r="2663" spans="40:45" x14ac:dyDescent="0.25">
      <c r="AN2663" s="112" t="s">
        <v>1149</v>
      </c>
      <c r="AO2663" s="112" t="s">
        <v>1146</v>
      </c>
      <c r="AP2663" s="112"/>
      <c r="AQ2663" s="112" t="s">
        <v>1032</v>
      </c>
      <c r="AR2663" s="112" t="s">
        <v>1098</v>
      </c>
      <c r="AS2663" s="112">
        <v>116</v>
      </c>
    </row>
    <row r="2664" spans="40:45" x14ac:dyDescent="0.25">
      <c r="AN2664" s="112" t="s">
        <v>1149</v>
      </c>
      <c r="AO2664" s="112" t="s">
        <v>1146</v>
      </c>
      <c r="AP2664" s="112"/>
      <c r="AQ2664" s="112" t="s">
        <v>1033</v>
      </c>
      <c r="AR2664" s="112" t="s">
        <v>1098</v>
      </c>
      <c r="AS2664" s="112">
        <v>209</v>
      </c>
    </row>
    <row r="2665" spans="40:45" x14ac:dyDescent="0.25">
      <c r="AN2665" s="112" t="s">
        <v>1149</v>
      </c>
      <c r="AO2665" s="112" t="s">
        <v>1146</v>
      </c>
      <c r="AP2665" s="112"/>
      <c r="AQ2665" s="112" t="s">
        <v>1034</v>
      </c>
      <c r="AR2665" s="112" t="s">
        <v>1098</v>
      </c>
      <c r="AS2665" s="112">
        <v>373</v>
      </c>
    </row>
    <row r="2666" spans="40:45" x14ac:dyDescent="0.25">
      <c r="AN2666" s="112" t="s">
        <v>1149</v>
      </c>
      <c r="AO2666" s="112" t="s">
        <v>1146</v>
      </c>
      <c r="AP2666" s="112"/>
      <c r="AQ2666" s="112" t="s">
        <v>1035</v>
      </c>
      <c r="AR2666" s="112" t="s">
        <v>1098</v>
      </c>
      <c r="AS2666" s="112">
        <v>144</v>
      </c>
    </row>
    <row r="2667" spans="40:45" x14ac:dyDescent="0.25">
      <c r="AN2667" s="112" t="s">
        <v>1149</v>
      </c>
      <c r="AO2667" s="112" t="s">
        <v>1146</v>
      </c>
      <c r="AP2667" s="112"/>
      <c r="AQ2667" s="112" t="s">
        <v>1036</v>
      </c>
      <c r="AR2667" s="112" t="s">
        <v>1098</v>
      </c>
      <c r="AS2667" s="112">
        <v>183</v>
      </c>
    </row>
    <row r="2668" spans="40:45" x14ac:dyDescent="0.25">
      <c r="AN2668" s="112" t="s">
        <v>1149</v>
      </c>
      <c r="AO2668" s="112" t="s">
        <v>1146</v>
      </c>
      <c r="AP2668" s="112"/>
      <c r="AQ2668" s="112" t="s">
        <v>1037</v>
      </c>
      <c r="AR2668" s="112" t="s">
        <v>1098</v>
      </c>
      <c r="AS2668" s="112">
        <v>118</v>
      </c>
    </row>
    <row r="2669" spans="40:45" x14ac:dyDescent="0.25">
      <c r="AN2669" s="112" t="s">
        <v>1149</v>
      </c>
      <c r="AO2669" s="112" t="s">
        <v>1146</v>
      </c>
      <c r="AP2669" s="112"/>
      <c r="AQ2669" s="112" t="s">
        <v>1038</v>
      </c>
      <c r="AR2669" s="112" t="s">
        <v>1098</v>
      </c>
      <c r="AS2669" s="112">
        <v>31</v>
      </c>
    </row>
    <row r="2670" spans="40:45" x14ac:dyDescent="0.25">
      <c r="AN2670" s="112" t="s">
        <v>1149</v>
      </c>
      <c r="AO2670" s="112" t="s">
        <v>1146</v>
      </c>
      <c r="AP2670" s="112"/>
      <c r="AQ2670" s="112" t="s">
        <v>1039</v>
      </c>
      <c r="AR2670" s="112" t="s">
        <v>1098</v>
      </c>
      <c r="AS2670" s="112">
        <v>825</v>
      </c>
    </row>
    <row r="2671" spans="40:45" x14ac:dyDescent="0.25">
      <c r="AN2671" s="112" t="s">
        <v>1149</v>
      </c>
      <c r="AO2671" s="112"/>
      <c r="AP2671" s="112"/>
      <c r="AQ2671" s="112" t="s">
        <v>3</v>
      </c>
      <c r="AR2671" s="112" t="s">
        <v>1098</v>
      </c>
      <c r="AS2671" s="112">
        <v>2119</v>
      </c>
    </row>
    <row r="2672" spans="40:45" x14ac:dyDescent="0.25">
      <c r="AN2672" s="112" t="s">
        <v>1149</v>
      </c>
      <c r="AO2672" s="112" t="s">
        <v>908</v>
      </c>
      <c r="AP2672" s="112"/>
      <c r="AQ2672" s="112" t="s">
        <v>1031</v>
      </c>
      <c r="AR2672" s="112" t="s">
        <v>1088</v>
      </c>
      <c r="AS2672" s="112">
        <v>3168</v>
      </c>
    </row>
    <row r="2673" spans="40:45" x14ac:dyDescent="0.25">
      <c r="AN2673" s="112" t="s">
        <v>1149</v>
      </c>
      <c r="AO2673" s="112" t="s">
        <v>908</v>
      </c>
      <c r="AP2673" s="112"/>
      <c r="AQ2673" s="112" t="s">
        <v>1032</v>
      </c>
      <c r="AR2673" s="112" t="s">
        <v>1088</v>
      </c>
      <c r="AS2673" s="112">
        <v>3351</v>
      </c>
    </row>
    <row r="2674" spans="40:45" x14ac:dyDescent="0.25">
      <c r="AN2674" s="112" t="s">
        <v>1149</v>
      </c>
      <c r="AO2674" s="112" t="s">
        <v>908</v>
      </c>
      <c r="AP2674" s="112"/>
      <c r="AQ2674" s="112" t="s">
        <v>1033</v>
      </c>
      <c r="AR2674" s="112" t="s">
        <v>1088</v>
      </c>
      <c r="AS2674" s="112">
        <v>5235</v>
      </c>
    </row>
    <row r="2675" spans="40:45" x14ac:dyDescent="0.25">
      <c r="AN2675" s="112" t="s">
        <v>1149</v>
      </c>
      <c r="AO2675" s="112" t="s">
        <v>908</v>
      </c>
      <c r="AP2675" s="112"/>
      <c r="AQ2675" s="112" t="s">
        <v>1034</v>
      </c>
      <c r="AR2675" s="112" t="s">
        <v>1088</v>
      </c>
      <c r="AS2675" s="112">
        <v>10635</v>
      </c>
    </row>
    <row r="2676" spans="40:45" x14ac:dyDescent="0.25">
      <c r="AN2676" s="112" t="s">
        <v>1149</v>
      </c>
      <c r="AO2676" s="112" t="s">
        <v>908</v>
      </c>
      <c r="AP2676" s="112"/>
      <c r="AQ2676" s="112" t="s">
        <v>1035</v>
      </c>
      <c r="AR2676" s="112" t="s">
        <v>1088</v>
      </c>
      <c r="AS2676" s="112">
        <v>3568</v>
      </c>
    </row>
    <row r="2677" spans="40:45" x14ac:dyDescent="0.25">
      <c r="AN2677" s="112" t="s">
        <v>1149</v>
      </c>
      <c r="AO2677" s="112" t="s">
        <v>908</v>
      </c>
      <c r="AP2677" s="112"/>
      <c r="AQ2677" s="112" t="s">
        <v>1036</v>
      </c>
      <c r="AR2677" s="112" t="s">
        <v>1088</v>
      </c>
      <c r="AS2677" s="112">
        <v>6062</v>
      </c>
    </row>
    <row r="2678" spans="40:45" x14ac:dyDescent="0.25">
      <c r="AN2678" s="112" t="s">
        <v>1149</v>
      </c>
      <c r="AO2678" s="112" t="s">
        <v>908</v>
      </c>
      <c r="AP2678" s="112"/>
      <c r="AQ2678" s="112" t="s">
        <v>1037</v>
      </c>
      <c r="AR2678" s="112" t="s">
        <v>1088</v>
      </c>
      <c r="AS2678" s="112">
        <v>4044</v>
      </c>
    </row>
    <row r="2679" spans="40:45" x14ac:dyDescent="0.25">
      <c r="AN2679" s="112" t="s">
        <v>1149</v>
      </c>
      <c r="AO2679" s="112" t="s">
        <v>908</v>
      </c>
      <c r="AP2679" s="112"/>
      <c r="AQ2679" s="112" t="s">
        <v>1038</v>
      </c>
      <c r="AR2679" s="112" t="s">
        <v>1088</v>
      </c>
      <c r="AS2679" s="112">
        <v>894</v>
      </c>
    </row>
    <row r="2680" spans="40:45" x14ac:dyDescent="0.25">
      <c r="AN2680" s="112" t="s">
        <v>1149</v>
      </c>
      <c r="AO2680" s="112" t="s">
        <v>908</v>
      </c>
      <c r="AP2680" s="112"/>
      <c r="AQ2680" s="112" t="s">
        <v>1039</v>
      </c>
      <c r="AR2680" s="112" t="s">
        <v>1088</v>
      </c>
      <c r="AS2680" s="112">
        <v>21026</v>
      </c>
    </row>
    <row r="2681" spans="40:45" x14ac:dyDescent="0.25">
      <c r="AN2681" s="112" t="s">
        <v>1149</v>
      </c>
      <c r="AO2681" s="112"/>
      <c r="AP2681" s="112"/>
      <c r="AQ2681" s="112" t="s">
        <v>3</v>
      </c>
      <c r="AR2681" s="112" t="s">
        <v>1088</v>
      </c>
      <c r="AS2681" s="112">
        <v>57983</v>
      </c>
    </row>
    <row r="2682" spans="40:45" x14ac:dyDescent="0.25">
      <c r="AN2682" s="112" t="s">
        <v>979</v>
      </c>
      <c r="AO2682" s="112" t="s">
        <v>1146</v>
      </c>
      <c r="AP2682" s="112"/>
      <c r="AQ2682" s="112" t="s">
        <v>1031</v>
      </c>
      <c r="AR2682" s="112" t="s">
        <v>1098</v>
      </c>
      <c r="AS2682" s="112">
        <v>475</v>
      </c>
    </row>
    <row r="2683" spans="40:45" x14ac:dyDescent="0.25">
      <c r="AN2683" s="112" t="s">
        <v>979</v>
      </c>
      <c r="AO2683" s="112" t="s">
        <v>1146</v>
      </c>
      <c r="AP2683" s="112"/>
      <c r="AQ2683" s="112" t="s">
        <v>1032</v>
      </c>
      <c r="AR2683" s="112" t="s">
        <v>1098</v>
      </c>
      <c r="AS2683" s="112">
        <v>66</v>
      </c>
    </row>
    <row r="2684" spans="40:45" x14ac:dyDescent="0.25">
      <c r="AN2684" s="112" t="s">
        <v>979</v>
      </c>
      <c r="AO2684" s="112" t="s">
        <v>1146</v>
      </c>
      <c r="AP2684" s="112"/>
      <c r="AQ2684" s="112" t="s">
        <v>1033</v>
      </c>
      <c r="AR2684" s="112" t="s">
        <v>1098</v>
      </c>
      <c r="AS2684" s="112">
        <v>85</v>
      </c>
    </row>
    <row r="2685" spans="40:45" x14ac:dyDescent="0.25">
      <c r="AN2685" s="112" t="s">
        <v>979</v>
      </c>
      <c r="AO2685" s="112" t="s">
        <v>1146</v>
      </c>
      <c r="AP2685" s="112"/>
      <c r="AQ2685" s="112" t="s">
        <v>1034</v>
      </c>
      <c r="AR2685" s="112" t="s">
        <v>1098</v>
      </c>
      <c r="AS2685" s="112">
        <v>40</v>
      </c>
    </row>
    <row r="2686" spans="40:45" x14ac:dyDescent="0.25">
      <c r="AN2686" s="112" t="s">
        <v>979</v>
      </c>
      <c r="AO2686" s="112" t="s">
        <v>1146</v>
      </c>
      <c r="AP2686" s="112"/>
      <c r="AQ2686" s="112" t="s">
        <v>1035</v>
      </c>
      <c r="AR2686" s="112" t="s">
        <v>1098</v>
      </c>
      <c r="AS2686" s="112">
        <v>890</v>
      </c>
    </row>
    <row r="2687" spans="40:45" x14ac:dyDescent="0.25">
      <c r="AN2687" s="112" t="s">
        <v>979</v>
      </c>
      <c r="AO2687" s="112" t="s">
        <v>1146</v>
      </c>
      <c r="AP2687" s="112"/>
      <c r="AQ2687" s="112" t="s">
        <v>1036</v>
      </c>
      <c r="AR2687" s="112" t="s">
        <v>1098</v>
      </c>
      <c r="AS2687" s="112">
        <v>413</v>
      </c>
    </row>
    <row r="2688" spans="40:45" x14ac:dyDescent="0.25">
      <c r="AN2688" s="112" t="s">
        <v>979</v>
      </c>
      <c r="AO2688" s="112" t="s">
        <v>1146</v>
      </c>
      <c r="AP2688" s="112"/>
      <c r="AQ2688" s="112" t="s">
        <v>1037</v>
      </c>
      <c r="AR2688" s="112" t="s">
        <v>1098</v>
      </c>
      <c r="AS2688" s="112">
        <v>122</v>
      </c>
    </row>
    <row r="2689" spans="40:45" x14ac:dyDescent="0.25">
      <c r="AN2689" s="112" t="s">
        <v>979</v>
      </c>
      <c r="AO2689" s="112" t="s">
        <v>1146</v>
      </c>
      <c r="AP2689" s="112"/>
      <c r="AQ2689" s="112" t="s">
        <v>1038</v>
      </c>
      <c r="AR2689" s="112" t="s">
        <v>1098</v>
      </c>
      <c r="AS2689" s="112">
        <v>166</v>
      </c>
    </row>
    <row r="2690" spans="40:45" x14ac:dyDescent="0.25">
      <c r="AN2690" s="112" t="s">
        <v>979</v>
      </c>
      <c r="AO2690" s="112" t="s">
        <v>1146</v>
      </c>
      <c r="AP2690" s="112"/>
      <c r="AQ2690" s="112" t="s">
        <v>1039</v>
      </c>
      <c r="AR2690" s="112" t="s">
        <v>1098</v>
      </c>
      <c r="AS2690" s="112">
        <v>3382</v>
      </c>
    </row>
    <row r="2691" spans="40:45" x14ac:dyDescent="0.25">
      <c r="AN2691" s="112" t="s">
        <v>979</v>
      </c>
      <c r="AO2691" s="112"/>
      <c r="AP2691" s="112"/>
      <c r="AQ2691" s="112" t="s">
        <v>3</v>
      </c>
      <c r="AR2691" s="112" t="s">
        <v>1098</v>
      </c>
      <c r="AS2691" s="112">
        <v>5638</v>
      </c>
    </row>
    <row r="2692" spans="40:45" x14ac:dyDescent="0.25">
      <c r="AN2692" s="112" t="s">
        <v>979</v>
      </c>
      <c r="AO2692" s="112" t="s">
        <v>908</v>
      </c>
      <c r="AP2692" s="112"/>
      <c r="AQ2692" s="112" t="s">
        <v>1031</v>
      </c>
      <c r="AR2692" s="112" t="s">
        <v>1088</v>
      </c>
      <c r="AS2692" s="112">
        <v>30087</v>
      </c>
    </row>
    <row r="2693" spans="40:45" x14ac:dyDescent="0.25">
      <c r="AN2693" s="112" t="s">
        <v>979</v>
      </c>
      <c r="AO2693" s="112" t="s">
        <v>908</v>
      </c>
      <c r="AP2693" s="112"/>
      <c r="AQ2693" s="112" t="s">
        <v>1032</v>
      </c>
      <c r="AR2693" s="112" t="s">
        <v>1088</v>
      </c>
      <c r="AS2693" s="112">
        <v>2708</v>
      </c>
    </row>
    <row r="2694" spans="40:45" x14ac:dyDescent="0.25">
      <c r="AN2694" s="112" t="s">
        <v>979</v>
      </c>
      <c r="AO2694" s="112" t="s">
        <v>908</v>
      </c>
      <c r="AP2694" s="112"/>
      <c r="AQ2694" s="112" t="s">
        <v>1033</v>
      </c>
      <c r="AR2694" s="112" t="s">
        <v>1088</v>
      </c>
      <c r="AS2694" s="112">
        <v>4734</v>
      </c>
    </row>
    <row r="2695" spans="40:45" x14ac:dyDescent="0.25">
      <c r="AN2695" s="112" t="s">
        <v>979</v>
      </c>
      <c r="AO2695" s="112" t="s">
        <v>908</v>
      </c>
      <c r="AP2695" s="112"/>
      <c r="AQ2695" s="112" t="s">
        <v>1034</v>
      </c>
      <c r="AR2695" s="112" t="s">
        <v>1088</v>
      </c>
      <c r="AS2695" s="112">
        <v>2426</v>
      </c>
    </row>
    <row r="2696" spans="40:45" x14ac:dyDescent="0.25">
      <c r="AN2696" s="112" t="s">
        <v>979</v>
      </c>
      <c r="AO2696" s="112" t="s">
        <v>908</v>
      </c>
      <c r="AP2696" s="112"/>
      <c r="AQ2696" s="112" t="s">
        <v>1035</v>
      </c>
      <c r="AR2696" s="112" t="s">
        <v>1088</v>
      </c>
      <c r="AS2696" s="112">
        <v>29569</v>
      </c>
    </row>
    <row r="2697" spans="40:45" x14ac:dyDescent="0.25">
      <c r="AN2697" s="112" t="s">
        <v>979</v>
      </c>
      <c r="AO2697" s="112" t="s">
        <v>908</v>
      </c>
      <c r="AP2697" s="112"/>
      <c r="AQ2697" s="112" t="s">
        <v>1036</v>
      </c>
      <c r="AR2697" s="112" t="s">
        <v>1088</v>
      </c>
      <c r="AS2697" s="112">
        <v>16049</v>
      </c>
    </row>
    <row r="2698" spans="40:45" x14ac:dyDescent="0.25">
      <c r="AN2698" s="112" t="s">
        <v>979</v>
      </c>
      <c r="AO2698" s="112" t="s">
        <v>908</v>
      </c>
      <c r="AP2698" s="112"/>
      <c r="AQ2698" s="112" t="s">
        <v>1037</v>
      </c>
      <c r="AR2698" s="112" t="s">
        <v>1088</v>
      </c>
      <c r="AS2698" s="112">
        <v>4506</v>
      </c>
    </row>
    <row r="2699" spans="40:45" x14ac:dyDescent="0.25">
      <c r="AN2699" s="112" t="s">
        <v>979</v>
      </c>
      <c r="AO2699" s="112" t="s">
        <v>908</v>
      </c>
      <c r="AP2699" s="112"/>
      <c r="AQ2699" s="112" t="s">
        <v>1038</v>
      </c>
      <c r="AR2699" s="112" t="s">
        <v>1088</v>
      </c>
      <c r="AS2699" s="112">
        <v>10963</v>
      </c>
    </row>
    <row r="2700" spans="40:45" x14ac:dyDescent="0.25">
      <c r="AN2700" s="112" t="s">
        <v>979</v>
      </c>
      <c r="AO2700" s="112" t="s">
        <v>908</v>
      </c>
      <c r="AP2700" s="112"/>
      <c r="AQ2700" s="112" t="s">
        <v>1039</v>
      </c>
      <c r="AR2700" s="112" t="s">
        <v>1088</v>
      </c>
      <c r="AS2700" s="112">
        <v>261124</v>
      </c>
    </row>
    <row r="2701" spans="40:45" x14ac:dyDescent="0.25">
      <c r="AN2701" s="112" t="s">
        <v>979</v>
      </c>
      <c r="AO2701" s="112"/>
      <c r="AP2701" s="112"/>
      <c r="AQ2701" s="112" t="s">
        <v>3</v>
      </c>
      <c r="AR2701" s="112" t="s">
        <v>1088</v>
      </c>
      <c r="AS2701" s="112">
        <v>362167</v>
      </c>
    </row>
    <row r="2702" spans="40:45" x14ac:dyDescent="0.25">
      <c r="AN2702" s="112" t="s">
        <v>1150</v>
      </c>
      <c r="AO2702" s="112" t="s">
        <v>1146</v>
      </c>
      <c r="AP2702" s="112"/>
      <c r="AQ2702" s="112" t="s">
        <v>1031</v>
      </c>
      <c r="AR2702" s="112" t="s">
        <v>1098</v>
      </c>
      <c r="AS2702" s="112">
        <v>663</v>
      </c>
    </row>
    <row r="2703" spans="40:45" x14ac:dyDescent="0.25">
      <c r="AN2703" s="112" t="s">
        <v>1150</v>
      </c>
      <c r="AO2703" s="112" t="s">
        <v>1146</v>
      </c>
      <c r="AP2703" s="112"/>
      <c r="AQ2703" s="112" t="s">
        <v>1032</v>
      </c>
      <c r="AR2703" s="112" t="s">
        <v>1098</v>
      </c>
      <c r="AS2703" s="112">
        <v>256</v>
      </c>
    </row>
    <row r="2704" spans="40:45" x14ac:dyDescent="0.25">
      <c r="AN2704" s="112" t="s">
        <v>1150</v>
      </c>
      <c r="AO2704" s="112" t="s">
        <v>1146</v>
      </c>
      <c r="AP2704" s="112"/>
      <c r="AQ2704" s="112" t="s">
        <v>1033</v>
      </c>
      <c r="AR2704" s="112" t="s">
        <v>1098</v>
      </c>
      <c r="AS2704" s="112">
        <v>43</v>
      </c>
    </row>
    <row r="2705" spans="40:45" x14ac:dyDescent="0.25">
      <c r="AN2705" s="112" t="s">
        <v>1150</v>
      </c>
      <c r="AO2705" s="112" t="s">
        <v>1146</v>
      </c>
      <c r="AP2705" s="112"/>
      <c r="AQ2705" s="112" t="s">
        <v>1034</v>
      </c>
      <c r="AR2705" s="112" t="s">
        <v>1098</v>
      </c>
      <c r="AS2705" s="112">
        <v>47</v>
      </c>
    </row>
    <row r="2706" spans="40:45" x14ac:dyDescent="0.25">
      <c r="AN2706" s="112" t="s">
        <v>1150</v>
      </c>
      <c r="AO2706" s="112" t="s">
        <v>1146</v>
      </c>
      <c r="AP2706" s="112"/>
      <c r="AQ2706" s="112" t="s">
        <v>1035</v>
      </c>
      <c r="AR2706" s="112" t="s">
        <v>1098</v>
      </c>
      <c r="AS2706" s="112">
        <v>179</v>
      </c>
    </row>
    <row r="2707" spans="40:45" x14ac:dyDescent="0.25">
      <c r="AN2707" s="112" t="s">
        <v>1150</v>
      </c>
      <c r="AO2707" s="112" t="s">
        <v>1146</v>
      </c>
      <c r="AP2707" s="112"/>
      <c r="AQ2707" s="112" t="s">
        <v>1036</v>
      </c>
      <c r="AR2707" s="112" t="s">
        <v>1098</v>
      </c>
      <c r="AS2707" s="112">
        <v>220</v>
      </c>
    </row>
    <row r="2708" spans="40:45" x14ac:dyDescent="0.25">
      <c r="AN2708" s="112" t="s">
        <v>1150</v>
      </c>
      <c r="AO2708" s="112" t="s">
        <v>1146</v>
      </c>
      <c r="AP2708" s="112"/>
      <c r="AQ2708" s="112" t="s">
        <v>1037</v>
      </c>
      <c r="AR2708" s="112" t="s">
        <v>1098</v>
      </c>
      <c r="AS2708" s="112">
        <v>88</v>
      </c>
    </row>
    <row r="2709" spans="40:45" x14ac:dyDescent="0.25">
      <c r="AN2709" s="112" t="s">
        <v>1150</v>
      </c>
      <c r="AO2709" s="112" t="s">
        <v>1146</v>
      </c>
      <c r="AP2709" s="112"/>
      <c r="AQ2709" s="112" t="s">
        <v>1038</v>
      </c>
      <c r="AR2709" s="112" t="s">
        <v>1098</v>
      </c>
      <c r="AS2709" s="112">
        <v>291</v>
      </c>
    </row>
    <row r="2710" spans="40:45" x14ac:dyDescent="0.25">
      <c r="AN2710" s="112" t="s">
        <v>1150</v>
      </c>
      <c r="AO2710" s="112" t="s">
        <v>1146</v>
      </c>
      <c r="AP2710" s="112"/>
      <c r="AQ2710" s="112" t="s">
        <v>1039</v>
      </c>
      <c r="AR2710" s="112" t="s">
        <v>1098</v>
      </c>
      <c r="AS2710" s="112">
        <v>1958</v>
      </c>
    </row>
    <row r="2711" spans="40:45" x14ac:dyDescent="0.25">
      <c r="AN2711" s="112" t="s">
        <v>1150</v>
      </c>
      <c r="AO2711" s="112"/>
      <c r="AP2711" s="112"/>
      <c r="AQ2711" s="112" t="s">
        <v>3</v>
      </c>
      <c r="AR2711" s="112" t="s">
        <v>1098</v>
      </c>
      <c r="AS2711" s="112">
        <v>3746</v>
      </c>
    </row>
    <row r="2712" spans="40:45" x14ac:dyDescent="0.25">
      <c r="AN2712" s="112" t="s">
        <v>1150</v>
      </c>
      <c r="AO2712" s="112" t="s">
        <v>908</v>
      </c>
      <c r="AP2712" s="112"/>
      <c r="AQ2712" s="112" t="s">
        <v>1031</v>
      </c>
      <c r="AR2712" s="112" t="s">
        <v>1088</v>
      </c>
      <c r="AS2712" s="112">
        <v>19873</v>
      </c>
    </row>
    <row r="2713" spans="40:45" x14ac:dyDescent="0.25">
      <c r="AN2713" s="112" t="s">
        <v>1150</v>
      </c>
      <c r="AO2713" s="112" t="s">
        <v>908</v>
      </c>
      <c r="AP2713" s="112"/>
      <c r="AQ2713" s="112" t="s">
        <v>1032</v>
      </c>
      <c r="AR2713" s="112" t="s">
        <v>1088</v>
      </c>
      <c r="AS2713" s="112">
        <v>6382</v>
      </c>
    </row>
    <row r="2714" spans="40:45" x14ac:dyDescent="0.25">
      <c r="AN2714" s="112" t="s">
        <v>1150</v>
      </c>
      <c r="AO2714" s="112" t="s">
        <v>908</v>
      </c>
      <c r="AP2714" s="112"/>
      <c r="AQ2714" s="112" t="s">
        <v>1033</v>
      </c>
      <c r="AR2714" s="112" t="s">
        <v>1088</v>
      </c>
      <c r="AS2714" s="112">
        <v>927</v>
      </c>
    </row>
    <row r="2715" spans="40:45" x14ac:dyDescent="0.25">
      <c r="AN2715" s="112" t="s">
        <v>1150</v>
      </c>
      <c r="AO2715" s="112" t="s">
        <v>908</v>
      </c>
      <c r="AP2715" s="112"/>
      <c r="AQ2715" s="112" t="s">
        <v>1034</v>
      </c>
      <c r="AR2715" s="112" t="s">
        <v>1088</v>
      </c>
      <c r="AS2715" s="112">
        <v>2312</v>
      </c>
    </row>
    <row r="2716" spans="40:45" x14ac:dyDescent="0.25">
      <c r="AN2716" s="112" t="s">
        <v>1150</v>
      </c>
      <c r="AO2716" s="112" t="s">
        <v>908</v>
      </c>
      <c r="AP2716" s="112"/>
      <c r="AQ2716" s="112" t="s">
        <v>1035</v>
      </c>
      <c r="AR2716" s="112" t="s">
        <v>1088</v>
      </c>
      <c r="AS2716" s="112">
        <v>4201</v>
      </c>
    </row>
    <row r="2717" spans="40:45" x14ac:dyDescent="0.25">
      <c r="AN2717" s="112" t="s">
        <v>1150</v>
      </c>
      <c r="AO2717" s="112" t="s">
        <v>908</v>
      </c>
      <c r="AP2717" s="112"/>
      <c r="AQ2717" s="112" t="s">
        <v>1036</v>
      </c>
      <c r="AR2717" s="112" t="s">
        <v>1088</v>
      </c>
      <c r="AS2717" s="112">
        <v>8413</v>
      </c>
    </row>
    <row r="2718" spans="40:45" x14ac:dyDescent="0.25">
      <c r="AN2718" s="112" t="s">
        <v>1150</v>
      </c>
      <c r="AO2718" s="112" t="s">
        <v>908</v>
      </c>
      <c r="AP2718" s="112"/>
      <c r="AQ2718" s="112" t="s">
        <v>1037</v>
      </c>
      <c r="AR2718" s="112" t="s">
        <v>1088</v>
      </c>
      <c r="AS2718" s="112">
        <v>2370</v>
      </c>
    </row>
    <row r="2719" spans="40:45" x14ac:dyDescent="0.25">
      <c r="AN2719" s="112" t="s">
        <v>1150</v>
      </c>
      <c r="AO2719" s="112" t="s">
        <v>908</v>
      </c>
      <c r="AP2719" s="112"/>
      <c r="AQ2719" s="112" t="s">
        <v>1038</v>
      </c>
      <c r="AR2719" s="112" t="s">
        <v>1088</v>
      </c>
      <c r="AS2719" s="112">
        <v>7681</v>
      </c>
    </row>
    <row r="2720" spans="40:45" x14ac:dyDescent="0.25">
      <c r="AN2720" s="112" t="s">
        <v>1150</v>
      </c>
      <c r="AO2720" s="112" t="s">
        <v>908</v>
      </c>
      <c r="AP2720" s="112"/>
      <c r="AQ2720" s="112" t="s">
        <v>1039</v>
      </c>
      <c r="AR2720" s="112" t="s">
        <v>1088</v>
      </c>
      <c r="AS2720" s="112">
        <v>46861</v>
      </c>
    </row>
    <row r="2721" spans="40:45" x14ac:dyDescent="0.25">
      <c r="AN2721" s="112" t="s">
        <v>1150</v>
      </c>
      <c r="AO2721" s="112"/>
      <c r="AP2721" s="112"/>
      <c r="AQ2721" s="112" t="s">
        <v>3</v>
      </c>
      <c r="AR2721" s="112" t="s">
        <v>1088</v>
      </c>
      <c r="AS2721" s="112">
        <v>99022</v>
      </c>
    </row>
    <row r="2722" spans="40:45" x14ac:dyDescent="0.25">
      <c r="AN2722" s="112" t="s">
        <v>975</v>
      </c>
      <c r="AO2722" s="112" t="s">
        <v>1146</v>
      </c>
      <c r="AP2722" s="112"/>
      <c r="AQ2722" s="112" t="s">
        <v>1031</v>
      </c>
      <c r="AR2722" s="112" t="s">
        <v>1098</v>
      </c>
      <c r="AS2722" s="112">
        <v>244</v>
      </c>
    </row>
    <row r="2723" spans="40:45" x14ac:dyDescent="0.25">
      <c r="AN2723" s="112" t="s">
        <v>975</v>
      </c>
      <c r="AO2723" s="112" t="s">
        <v>1146</v>
      </c>
      <c r="AP2723" s="112"/>
      <c r="AQ2723" s="112" t="s">
        <v>1032</v>
      </c>
      <c r="AR2723" s="112" t="s">
        <v>1098</v>
      </c>
      <c r="AS2723" s="112">
        <v>41</v>
      </c>
    </row>
    <row r="2724" spans="40:45" x14ac:dyDescent="0.25">
      <c r="AN2724" s="112" t="s">
        <v>975</v>
      </c>
      <c r="AO2724" s="112" t="s">
        <v>1146</v>
      </c>
      <c r="AP2724" s="112"/>
      <c r="AQ2724" s="112" t="s">
        <v>1033</v>
      </c>
      <c r="AR2724" s="112" t="s">
        <v>1098</v>
      </c>
      <c r="AS2724" s="112"/>
    </row>
    <row r="2725" spans="40:45" x14ac:dyDescent="0.25">
      <c r="AN2725" s="112" t="s">
        <v>975</v>
      </c>
      <c r="AO2725" s="112" t="s">
        <v>1146</v>
      </c>
      <c r="AP2725" s="112"/>
      <c r="AQ2725" s="112" t="s">
        <v>1034</v>
      </c>
      <c r="AR2725" s="112" t="s">
        <v>1098</v>
      </c>
      <c r="AS2725" s="112">
        <v>1234</v>
      </c>
    </row>
    <row r="2726" spans="40:45" x14ac:dyDescent="0.25">
      <c r="AN2726" s="112" t="s">
        <v>975</v>
      </c>
      <c r="AO2726" s="112" t="s">
        <v>1146</v>
      </c>
      <c r="AP2726" s="112"/>
      <c r="AQ2726" s="112" t="s">
        <v>1035</v>
      </c>
      <c r="AR2726" s="112" t="s">
        <v>1098</v>
      </c>
      <c r="AS2726" s="112">
        <v>124</v>
      </c>
    </row>
    <row r="2727" spans="40:45" x14ac:dyDescent="0.25">
      <c r="AN2727" s="112" t="s">
        <v>975</v>
      </c>
      <c r="AO2727" s="112" t="s">
        <v>1146</v>
      </c>
      <c r="AP2727" s="112"/>
      <c r="AQ2727" s="112" t="s">
        <v>1036</v>
      </c>
      <c r="AR2727" s="112" t="s">
        <v>1098</v>
      </c>
      <c r="AS2727" s="112">
        <v>727</v>
      </c>
    </row>
    <row r="2728" spans="40:45" x14ac:dyDescent="0.25">
      <c r="AN2728" s="112" t="s">
        <v>975</v>
      </c>
      <c r="AO2728" s="112" t="s">
        <v>1146</v>
      </c>
      <c r="AP2728" s="112"/>
      <c r="AQ2728" s="112" t="s">
        <v>1037</v>
      </c>
      <c r="AR2728" s="112" t="s">
        <v>1098</v>
      </c>
      <c r="AS2728" s="112">
        <v>3</v>
      </c>
    </row>
    <row r="2729" spans="40:45" x14ac:dyDescent="0.25">
      <c r="AN2729" s="112" t="s">
        <v>975</v>
      </c>
      <c r="AO2729" s="112" t="s">
        <v>1146</v>
      </c>
      <c r="AP2729" s="112"/>
      <c r="AQ2729" s="112" t="s">
        <v>1038</v>
      </c>
      <c r="AR2729" s="112" t="s">
        <v>1098</v>
      </c>
      <c r="AS2729" s="112">
        <v>116</v>
      </c>
    </row>
    <row r="2730" spans="40:45" x14ac:dyDescent="0.25">
      <c r="AN2730" s="112" t="s">
        <v>975</v>
      </c>
      <c r="AO2730" s="112" t="s">
        <v>1146</v>
      </c>
      <c r="AP2730" s="112"/>
      <c r="AQ2730" s="112" t="s">
        <v>1039</v>
      </c>
      <c r="AR2730" s="112" t="s">
        <v>1098</v>
      </c>
      <c r="AS2730" s="112">
        <v>571</v>
      </c>
    </row>
    <row r="2731" spans="40:45" x14ac:dyDescent="0.25">
      <c r="AN2731" s="112" t="s">
        <v>975</v>
      </c>
      <c r="AO2731" s="112"/>
      <c r="AP2731" s="112"/>
      <c r="AQ2731" s="112" t="s">
        <v>3</v>
      </c>
      <c r="AR2731" s="112" t="s">
        <v>1098</v>
      </c>
      <c r="AS2731" s="112">
        <v>3060</v>
      </c>
    </row>
    <row r="2732" spans="40:45" x14ac:dyDescent="0.25">
      <c r="AN2732" s="112" t="s">
        <v>975</v>
      </c>
      <c r="AO2732" s="112" t="s">
        <v>908</v>
      </c>
      <c r="AP2732" s="112"/>
      <c r="AQ2732" s="112" t="s">
        <v>1031</v>
      </c>
      <c r="AR2732" s="112" t="s">
        <v>1088</v>
      </c>
      <c r="AS2732" s="112">
        <v>11742</v>
      </c>
    </row>
    <row r="2733" spans="40:45" x14ac:dyDescent="0.25">
      <c r="AN2733" s="112" t="s">
        <v>975</v>
      </c>
      <c r="AO2733" s="112" t="s">
        <v>908</v>
      </c>
      <c r="AP2733" s="112"/>
      <c r="AQ2733" s="112" t="s">
        <v>1032</v>
      </c>
      <c r="AR2733" s="112" t="s">
        <v>1088</v>
      </c>
      <c r="AS2733" s="112">
        <v>1286</v>
      </c>
    </row>
    <row r="2734" spans="40:45" x14ac:dyDescent="0.25">
      <c r="AN2734" s="112" t="s">
        <v>975</v>
      </c>
      <c r="AO2734" s="112" t="s">
        <v>908</v>
      </c>
      <c r="AP2734" s="112"/>
      <c r="AQ2734" s="112" t="s">
        <v>1033</v>
      </c>
      <c r="AR2734" s="112" t="s">
        <v>1088</v>
      </c>
      <c r="AS2734" s="112"/>
    </row>
    <row r="2735" spans="40:45" x14ac:dyDescent="0.25">
      <c r="AN2735" s="112" t="s">
        <v>975</v>
      </c>
      <c r="AO2735" s="112" t="s">
        <v>908</v>
      </c>
      <c r="AP2735" s="112"/>
      <c r="AQ2735" s="112" t="s">
        <v>1034</v>
      </c>
      <c r="AR2735" s="112" t="s">
        <v>1088</v>
      </c>
      <c r="AS2735" s="112">
        <v>71520</v>
      </c>
    </row>
    <row r="2736" spans="40:45" x14ac:dyDescent="0.25">
      <c r="AN2736" s="112" t="s">
        <v>975</v>
      </c>
      <c r="AO2736" s="112" t="s">
        <v>908</v>
      </c>
      <c r="AP2736" s="112"/>
      <c r="AQ2736" s="112" t="s">
        <v>1035</v>
      </c>
      <c r="AR2736" s="112" t="s">
        <v>1088</v>
      </c>
      <c r="AS2736" s="112">
        <v>1238</v>
      </c>
    </row>
    <row r="2737" spans="40:45" x14ac:dyDescent="0.25">
      <c r="AN2737" s="112" t="s">
        <v>975</v>
      </c>
      <c r="AO2737" s="112" t="s">
        <v>908</v>
      </c>
      <c r="AP2737" s="112"/>
      <c r="AQ2737" s="112" t="s">
        <v>1036</v>
      </c>
      <c r="AR2737" s="112" t="s">
        <v>1088</v>
      </c>
      <c r="AS2737" s="112">
        <v>20604</v>
      </c>
    </row>
    <row r="2738" spans="40:45" x14ac:dyDescent="0.25">
      <c r="AN2738" s="112" t="s">
        <v>975</v>
      </c>
      <c r="AO2738" s="112" t="s">
        <v>908</v>
      </c>
      <c r="AP2738" s="112"/>
      <c r="AQ2738" s="112" t="s">
        <v>1037</v>
      </c>
      <c r="AR2738" s="112" t="s">
        <v>1088</v>
      </c>
      <c r="AS2738" s="112">
        <v>154</v>
      </c>
    </row>
    <row r="2739" spans="40:45" x14ac:dyDescent="0.25">
      <c r="AN2739" s="112" t="s">
        <v>975</v>
      </c>
      <c r="AO2739" s="112" t="s">
        <v>908</v>
      </c>
      <c r="AP2739" s="112"/>
      <c r="AQ2739" s="112" t="s">
        <v>1038</v>
      </c>
      <c r="AR2739" s="112" t="s">
        <v>1088</v>
      </c>
      <c r="AS2739" s="112">
        <v>6800</v>
      </c>
    </row>
    <row r="2740" spans="40:45" x14ac:dyDescent="0.25">
      <c r="AN2740" s="112" t="s">
        <v>975</v>
      </c>
      <c r="AO2740" s="112" t="s">
        <v>908</v>
      </c>
      <c r="AP2740" s="112"/>
      <c r="AQ2740" s="112" t="s">
        <v>1039</v>
      </c>
      <c r="AR2740" s="112" t="s">
        <v>1088</v>
      </c>
      <c r="AS2740" s="112">
        <v>28343</v>
      </c>
    </row>
    <row r="2741" spans="40:45" x14ac:dyDescent="0.25">
      <c r="AN2741" s="112" t="s">
        <v>975</v>
      </c>
      <c r="AO2741" s="112"/>
      <c r="AP2741" s="112"/>
      <c r="AQ2741" s="112" t="s">
        <v>3</v>
      </c>
      <c r="AR2741" s="112" t="s">
        <v>1088</v>
      </c>
      <c r="AS2741" s="112">
        <v>141688</v>
      </c>
    </row>
    <row r="2742" spans="40:45" x14ac:dyDescent="0.25">
      <c r="AN2742" s="112" t="s">
        <v>1151</v>
      </c>
      <c r="AO2742" s="112" t="s">
        <v>1146</v>
      </c>
      <c r="AP2742" s="112"/>
      <c r="AQ2742" s="112" t="s">
        <v>1031</v>
      </c>
      <c r="AR2742" s="112" t="s">
        <v>1098</v>
      </c>
      <c r="AS2742" s="112">
        <v>179</v>
      </c>
    </row>
    <row r="2743" spans="40:45" x14ac:dyDescent="0.25">
      <c r="AN2743" s="112" t="s">
        <v>1151</v>
      </c>
      <c r="AO2743" s="112" t="s">
        <v>1146</v>
      </c>
      <c r="AP2743" s="112"/>
      <c r="AQ2743" s="112" t="s">
        <v>1032</v>
      </c>
      <c r="AR2743" s="112" t="s">
        <v>1098</v>
      </c>
      <c r="AS2743" s="112">
        <v>640</v>
      </c>
    </row>
    <row r="2744" spans="40:45" x14ac:dyDescent="0.25">
      <c r="AN2744" s="112" t="s">
        <v>1151</v>
      </c>
      <c r="AO2744" s="112" t="s">
        <v>1146</v>
      </c>
      <c r="AP2744" s="112"/>
      <c r="AQ2744" s="112" t="s">
        <v>1034</v>
      </c>
      <c r="AR2744" s="112" t="s">
        <v>1098</v>
      </c>
      <c r="AS2744" s="112">
        <v>29</v>
      </c>
    </row>
    <row r="2745" spans="40:45" x14ac:dyDescent="0.25">
      <c r="AN2745" s="112" t="s">
        <v>1151</v>
      </c>
      <c r="AO2745" s="112" t="s">
        <v>1146</v>
      </c>
      <c r="AP2745" s="112"/>
      <c r="AQ2745" s="112" t="s">
        <v>1035</v>
      </c>
      <c r="AR2745" s="112" t="s">
        <v>1098</v>
      </c>
      <c r="AS2745" s="112">
        <v>449</v>
      </c>
    </row>
    <row r="2746" spans="40:45" x14ac:dyDescent="0.25">
      <c r="AN2746" s="112" t="s">
        <v>1151</v>
      </c>
      <c r="AO2746" s="112" t="s">
        <v>1146</v>
      </c>
      <c r="AP2746" s="112"/>
      <c r="AQ2746" s="112" t="s">
        <v>1036</v>
      </c>
      <c r="AR2746" s="112" t="s">
        <v>1098</v>
      </c>
      <c r="AS2746" s="112">
        <v>694</v>
      </c>
    </row>
    <row r="2747" spans="40:45" x14ac:dyDescent="0.25">
      <c r="AN2747" s="112" t="s">
        <v>1151</v>
      </c>
      <c r="AO2747" s="112" t="s">
        <v>1146</v>
      </c>
      <c r="AP2747" s="112"/>
      <c r="AQ2747" s="112" t="s">
        <v>1037</v>
      </c>
      <c r="AR2747" s="112" t="s">
        <v>1098</v>
      </c>
      <c r="AS2747" s="112">
        <v>143</v>
      </c>
    </row>
    <row r="2748" spans="40:45" x14ac:dyDescent="0.25">
      <c r="AN2748" s="112" t="s">
        <v>1151</v>
      </c>
      <c r="AO2748" s="112" t="s">
        <v>1146</v>
      </c>
      <c r="AP2748" s="112"/>
      <c r="AQ2748" s="112" t="s">
        <v>1038</v>
      </c>
      <c r="AR2748" s="112" t="s">
        <v>1098</v>
      </c>
      <c r="AS2748" s="112">
        <v>291</v>
      </c>
    </row>
    <row r="2749" spans="40:45" x14ac:dyDescent="0.25">
      <c r="AN2749" s="112" t="s">
        <v>1151</v>
      </c>
      <c r="AO2749" s="112" t="s">
        <v>1146</v>
      </c>
      <c r="AP2749" s="112"/>
      <c r="AQ2749" s="112" t="s">
        <v>1039</v>
      </c>
      <c r="AR2749" s="112" t="s">
        <v>1098</v>
      </c>
      <c r="AS2749" s="112">
        <v>509</v>
      </c>
    </row>
    <row r="2750" spans="40:45" x14ac:dyDescent="0.25">
      <c r="AN2750" s="112" t="s">
        <v>1151</v>
      </c>
      <c r="AO2750" s="112"/>
      <c r="AP2750" s="112"/>
      <c r="AQ2750" s="112" t="s">
        <v>3</v>
      </c>
      <c r="AR2750" s="112" t="s">
        <v>1098</v>
      </c>
      <c r="AS2750" s="112">
        <v>2935</v>
      </c>
    </row>
    <row r="2751" spans="40:45" x14ac:dyDescent="0.25">
      <c r="AN2751" s="112" t="s">
        <v>1151</v>
      </c>
      <c r="AO2751" s="112" t="s">
        <v>908</v>
      </c>
      <c r="AP2751" s="112"/>
      <c r="AQ2751" s="112" t="s">
        <v>1031</v>
      </c>
      <c r="AR2751" s="112" t="s">
        <v>1088</v>
      </c>
      <c r="AS2751" s="112">
        <v>2698</v>
      </c>
    </row>
    <row r="2752" spans="40:45" x14ac:dyDescent="0.25">
      <c r="AN2752" s="112" t="s">
        <v>1151</v>
      </c>
      <c r="AO2752" s="112" t="s">
        <v>908</v>
      </c>
      <c r="AP2752" s="112"/>
      <c r="AQ2752" s="112" t="s">
        <v>1032</v>
      </c>
      <c r="AR2752" s="112" t="s">
        <v>1088</v>
      </c>
      <c r="AS2752" s="112">
        <v>9149</v>
      </c>
    </row>
    <row r="2753" spans="40:45" x14ac:dyDescent="0.25">
      <c r="AN2753" s="112" t="s">
        <v>1151</v>
      </c>
      <c r="AO2753" s="112" t="s">
        <v>908</v>
      </c>
      <c r="AP2753" s="112"/>
      <c r="AQ2753" s="112" t="s">
        <v>1034</v>
      </c>
      <c r="AR2753" s="112" t="s">
        <v>1088</v>
      </c>
      <c r="AS2753" s="112">
        <v>860</v>
      </c>
    </row>
    <row r="2754" spans="40:45" x14ac:dyDescent="0.25">
      <c r="AN2754" s="112" t="s">
        <v>1151</v>
      </c>
      <c r="AO2754" s="112" t="s">
        <v>908</v>
      </c>
      <c r="AP2754" s="112"/>
      <c r="AQ2754" s="112" t="s">
        <v>1035</v>
      </c>
      <c r="AR2754" s="112" t="s">
        <v>1088</v>
      </c>
      <c r="AS2754" s="112">
        <v>13190</v>
      </c>
    </row>
    <row r="2755" spans="40:45" x14ac:dyDescent="0.25">
      <c r="AN2755" s="112" t="s">
        <v>1151</v>
      </c>
      <c r="AO2755" s="112" t="s">
        <v>908</v>
      </c>
      <c r="AP2755" s="112"/>
      <c r="AQ2755" s="112" t="s">
        <v>1036</v>
      </c>
      <c r="AR2755" s="112" t="s">
        <v>1088</v>
      </c>
      <c r="AS2755" s="112">
        <v>12859</v>
      </c>
    </row>
    <row r="2756" spans="40:45" x14ac:dyDescent="0.25">
      <c r="AN2756" s="112" t="s">
        <v>1151</v>
      </c>
      <c r="AO2756" s="112" t="s">
        <v>908</v>
      </c>
      <c r="AP2756" s="112"/>
      <c r="AQ2756" s="112" t="s">
        <v>1037</v>
      </c>
      <c r="AR2756" s="112" t="s">
        <v>1088</v>
      </c>
      <c r="AS2756" s="112">
        <v>6452</v>
      </c>
    </row>
    <row r="2757" spans="40:45" x14ac:dyDescent="0.25">
      <c r="AN2757" s="112" t="s">
        <v>1151</v>
      </c>
      <c r="AO2757" s="112" t="s">
        <v>908</v>
      </c>
      <c r="AP2757" s="112"/>
      <c r="AQ2757" s="112" t="s">
        <v>1038</v>
      </c>
      <c r="AR2757" s="112" t="s">
        <v>1088</v>
      </c>
      <c r="AS2757" s="112">
        <v>10155</v>
      </c>
    </row>
    <row r="2758" spans="40:45" x14ac:dyDescent="0.25">
      <c r="AN2758" s="112" t="s">
        <v>1151</v>
      </c>
      <c r="AO2758" s="112" t="s">
        <v>908</v>
      </c>
      <c r="AP2758" s="112"/>
      <c r="AQ2758" s="112" t="s">
        <v>1039</v>
      </c>
      <c r="AR2758" s="112" t="s">
        <v>1088</v>
      </c>
      <c r="AS2758" s="112">
        <v>18662</v>
      </c>
    </row>
    <row r="2759" spans="40:45" x14ac:dyDescent="0.25">
      <c r="AN2759" s="112" t="s">
        <v>1151</v>
      </c>
      <c r="AO2759" s="112"/>
      <c r="AP2759" s="112"/>
      <c r="AQ2759" s="112" t="s">
        <v>3</v>
      </c>
      <c r="AR2759" s="112" t="s">
        <v>1088</v>
      </c>
      <c r="AS2759" s="112">
        <v>74026</v>
      </c>
    </row>
    <row r="2760" spans="40:45" x14ac:dyDescent="0.25">
      <c r="AN2760" s="112" t="s">
        <v>953</v>
      </c>
      <c r="AO2760" s="112" t="s">
        <v>1146</v>
      </c>
      <c r="AP2760" s="112"/>
      <c r="AQ2760" s="112" t="s">
        <v>1031</v>
      </c>
      <c r="AR2760" s="112" t="s">
        <v>1098</v>
      </c>
      <c r="AS2760" s="112">
        <v>4694</v>
      </c>
    </row>
    <row r="2761" spans="40:45" x14ac:dyDescent="0.25">
      <c r="AN2761" s="112" t="s">
        <v>953</v>
      </c>
      <c r="AO2761" s="112" t="s">
        <v>1146</v>
      </c>
      <c r="AP2761" s="112"/>
      <c r="AQ2761" s="112" t="s">
        <v>1032</v>
      </c>
      <c r="AR2761" s="112" t="s">
        <v>1098</v>
      </c>
      <c r="AS2761" s="112">
        <v>14527</v>
      </c>
    </row>
    <row r="2762" spans="40:45" x14ac:dyDescent="0.25">
      <c r="AN2762" s="112" t="s">
        <v>953</v>
      </c>
      <c r="AO2762" s="112" t="s">
        <v>1146</v>
      </c>
      <c r="AP2762" s="112"/>
      <c r="AQ2762" s="112" t="s">
        <v>1033</v>
      </c>
      <c r="AR2762" s="112" t="s">
        <v>1098</v>
      </c>
      <c r="AS2762" s="112">
        <v>859</v>
      </c>
    </row>
    <row r="2763" spans="40:45" x14ac:dyDescent="0.25">
      <c r="AN2763" s="112" t="s">
        <v>953</v>
      </c>
      <c r="AO2763" s="112" t="s">
        <v>1146</v>
      </c>
      <c r="AP2763" s="112"/>
      <c r="AQ2763" s="112" t="s">
        <v>1034</v>
      </c>
      <c r="AR2763" s="112" t="s">
        <v>1098</v>
      </c>
      <c r="AS2763" s="112"/>
    </row>
    <row r="2764" spans="40:45" x14ac:dyDescent="0.25">
      <c r="AN2764" s="112" t="s">
        <v>953</v>
      </c>
      <c r="AO2764" s="112" t="s">
        <v>1146</v>
      </c>
      <c r="AP2764" s="112"/>
      <c r="AQ2764" s="112" t="s">
        <v>1035</v>
      </c>
      <c r="AR2764" s="112" t="s">
        <v>1098</v>
      </c>
      <c r="AS2764" s="112">
        <v>910</v>
      </c>
    </row>
    <row r="2765" spans="40:45" x14ac:dyDescent="0.25">
      <c r="AN2765" s="112" t="s">
        <v>953</v>
      </c>
      <c r="AO2765" s="112" t="s">
        <v>1146</v>
      </c>
      <c r="AP2765" s="112"/>
      <c r="AQ2765" s="112" t="s">
        <v>1036</v>
      </c>
      <c r="AR2765" s="112" t="s">
        <v>1098</v>
      </c>
      <c r="AS2765" s="112">
        <v>497</v>
      </c>
    </row>
    <row r="2766" spans="40:45" x14ac:dyDescent="0.25">
      <c r="AN2766" s="112" t="s">
        <v>953</v>
      </c>
      <c r="AO2766" s="112" t="s">
        <v>1146</v>
      </c>
      <c r="AP2766" s="112"/>
      <c r="AQ2766" s="112" t="s">
        <v>1037</v>
      </c>
      <c r="AR2766" s="112" t="s">
        <v>1098</v>
      </c>
      <c r="AS2766" s="112">
        <v>6</v>
      </c>
    </row>
    <row r="2767" spans="40:45" x14ac:dyDescent="0.25">
      <c r="AN2767" s="112" t="s">
        <v>953</v>
      </c>
      <c r="AO2767" s="112" t="s">
        <v>1146</v>
      </c>
      <c r="AP2767" s="112"/>
      <c r="AQ2767" s="112" t="s">
        <v>1038</v>
      </c>
      <c r="AR2767" s="112" t="s">
        <v>1098</v>
      </c>
      <c r="AS2767" s="112">
        <v>4447</v>
      </c>
    </row>
    <row r="2768" spans="40:45" x14ac:dyDescent="0.25">
      <c r="AN2768" s="112" t="s">
        <v>953</v>
      </c>
      <c r="AO2768" s="112" t="s">
        <v>1146</v>
      </c>
      <c r="AP2768" s="112"/>
      <c r="AQ2768" s="112" t="s">
        <v>1039</v>
      </c>
      <c r="AR2768" s="112" t="s">
        <v>1098</v>
      </c>
      <c r="AS2768" s="112">
        <v>23431</v>
      </c>
    </row>
    <row r="2769" spans="40:45" x14ac:dyDescent="0.25">
      <c r="AN2769" s="112" t="s">
        <v>953</v>
      </c>
      <c r="AO2769" s="112"/>
      <c r="AP2769" s="112"/>
      <c r="AQ2769" s="112" t="s">
        <v>3</v>
      </c>
      <c r="AR2769" s="112" t="s">
        <v>1098</v>
      </c>
      <c r="AS2769" s="112">
        <v>49371</v>
      </c>
    </row>
    <row r="2770" spans="40:45" x14ac:dyDescent="0.25">
      <c r="AN2770" s="112" t="s">
        <v>953</v>
      </c>
      <c r="AO2770" s="112" t="s">
        <v>908</v>
      </c>
      <c r="AP2770" s="112"/>
      <c r="AQ2770" s="112" t="s">
        <v>1031</v>
      </c>
      <c r="AR2770" s="112" t="s">
        <v>1088</v>
      </c>
      <c r="AS2770" s="112">
        <v>155881</v>
      </c>
    </row>
    <row r="2771" spans="40:45" x14ac:dyDescent="0.25">
      <c r="AN2771" s="112" t="s">
        <v>953</v>
      </c>
      <c r="AO2771" s="112" t="s">
        <v>908</v>
      </c>
      <c r="AP2771" s="112"/>
      <c r="AQ2771" s="112" t="s">
        <v>1032</v>
      </c>
      <c r="AR2771" s="112" t="s">
        <v>1088</v>
      </c>
      <c r="AS2771" s="112">
        <v>305865</v>
      </c>
    </row>
    <row r="2772" spans="40:45" x14ac:dyDescent="0.25">
      <c r="AN2772" s="112" t="s">
        <v>953</v>
      </c>
      <c r="AO2772" s="112" t="s">
        <v>908</v>
      </c>
      <c r="AP2772" s="112"/>
      <c r="AQ2772" s="112" t="s">
        <v>1033</v>
      </c>
      <c r="AR2772" s="112" t="s">
        <v>1088</v>
      </c>
      <c r="AS2772" s="112">
        <v>16066</v>
      </c>
    </row>
    <row r="2773" spans="40:45" x14ac:dyDescent="0.25">
      <c r="AN2773" s="112" t="s">
        <v>953</v>
      </c>
      <c r="AO2773" s="112" t="s">
        <v>908</v>
      </c>
      <c r="AP2773" s="112"/>
      <c r="AQ2773" s="112" t="s">
        <v>1034</v>
      </c>
      <c r="AR2773" s="112" t="s">
        <v>1088</v>
      </c>
      <c r="AS2773" s="112"/>
    </row>
    <row r="2774" spans="40:45" x14ac:dyDescent="0.25">
      <c r="AN2774" s="112" t="s">
        <v>953</v>
      </c>
      <c r="AO2774" s="112" t="s">
        <v>908</v>
      </c>
      <c r="AP2774" s="112"/>
      <c r="AQ2774" s="112" t="s">
        <v>1035</v>
      </c>
      <c r="AR2774" s="112" t="s">
        <v>1088</v>
      </c>
      <c r="AS2774" s="112">
        <v>27807</v>
      </c>
    </row>
    <row r="2775" spans="40:45" x14ac:dyDescent="0.25">
      <c r="AN2775" s="112" t="s">
        <v>953</v>
      </c>
      <c r="AO2775" s="112" t="s">
        <v>908</v>
      </c>
      <c r="AP2775" s="112"/>
      <c r="AQ2775" s="112" t="s">
        <v>1036</v>
      </c>
      <c r="AR2775" s="112" t="s">
        <v>1088</v>
      </c>
      <c r="AS2775" s="112">
        <v>18346</v>
      </c>
    </row>
    <row r="2776" spans="40:45" x14ac:dyDescent="0.25">
      <c r="AN2776" s="112" t="s">
        <v>953</v>
      </c>
      <c r="AO2776" s="112" t="s">
        <v>908</v>
      </c>
      <c r="AP2776" s="112"/>
      <c r="AQ2776" s="112" t="s">
        <v>1037</v>
      </c>
      <c r="AR2776" s="112" t="s">
        <v>1088</v>
      </c>
      <c r="AS2776" s="112">
        <v>42</v>
      </c>
    </row>
    <row r="2777" spans="40:45" x14ac:dyDescent="0.25">
      <c r="AN2777" s="112" t="s">
        <v>953</v>
      </c>
      <c r="AO2777" s="112" t="s">
        <v>908</v>
      </c>
      <c r="AP2777" s="112"/>
      <c r="AQ2777" s="112" t="s">
        <v>1038</v>
      </c>
      <c r="AR2777" s="112" t="s">
        <v>1088</v>
      </c>
      <c r="AS2777" s="112">
        <v>159794</v>
      </c>
    </row>
    <row r="2778" spans="40:45" x14ac:dyDescent="0.25">
      <c r="AN2778" s="112" t="s">
        <v>953</v>
      </c>
      <c r="AO2778" s="112" t="s">
        <v>908</v>
      </c>
      <c r="AP2778" s="112"/>
      <c r="AQ2778" s="112" t="s">
        <v>1039</v>
      </c>
      <c r="AR2778" s="112" t="s">
        <v>1088</v>
      </c>
      <c r="AS2778" s="112">
        <v>688437</v>
      </c>
    </row>
    <row r="2779" spans="40:45" x14ac:dyDescent="0.25">
      <c r="AN2779" s="112" t="s">
        <v>953</v>
      </c>
      <c r="AO2779" s="112"/>
      <c r="AP2779" s="112"/>
      <c r="AQ2779" s="112" t="s">
        <v>3</v>
      </c>
      <c r="AR2779" s="112" t="s">
        <v>1088</v>
      </c>
      <c r="AS2779" s="112">
        <v>1372238</v>
      </c>
    </row>
    <row r="2780" spans="40:45" x14ac:dyDescent="0.25">
      <c r="AN2780" s="112" t="s">
        <v>1014</v>
      </c>
      <c r="AO2780" s="112" t="s">
        <v>1146</v>
      </c>
      <c r="AP2780" s="112"/>
      <c r="AQ2780" s="112" t="s">
        <v>1031</v>
      </c>
      <c r="AR2780" s="112" t="s">
        <v>1098</v>
      </c>
      <c r="AS2780" s="112">
        <v>3896</v>
      </c>
    </row>
    <row r="2781" spans="40:45" x14ac:dyDescent="0.25">
      <c r="AN2781" s="112" t="s">
        <v>1014</v>
      </c>
      <c r="AO2781" s="112" t="s">
        <v>1146</v>
      </c>
      <c r="AP2781" s="112"/>
      <c r="AQ2781" s="112" t="s">
        <v>1032</v>
      </c>
      <c r="AR2781" s="112" t="s">
        <v>1098</v>
      </c>
      <c r="AS2781" s="112">
        <v>1286</v>
      </c>
    </row>
    <row r="2782" spans="40:45" x14ac:dyDescent="0.25">
      <c r="AN2782" s="112" t="s">
        <v>1014</v>
      </c>
      <c r="AO2782" s="112" t="s">
        <v>1146</v>
      </c>
      <c r="AP2782" s="112"/>
      <c r="AQ2782" s="112" t="s">
        <v>1033</v>
      </c>
      <c r="AR2782" s="112" t="s">
        <v>1098</v>
      </c>
      <c r="AS2782" s="112">
        <v>283</v>
      </c>
    </row>
    <row r="2783" spans="40:45" x14ac:dyDescent="0.25">
      <c r="AN2783" s="112" t="s">
        <v>1014</v>
      </c>
      <c r="AO2783" s="112" t="s">
        <v>1146</v>
      </c>
      <c r="AP2783" s="112"/>
      <c r="AQ2783" s="112" t="s">
        <v>1035</v>
      </c>
      <c r="AR2783" s="112" t="s">
        <v>1098</v>
      </c>
      <c r="AS2783" s="112"/>
    </row>
    <row r="2784" spans="40:45" x14ac:dyDescent="0.25">
      <c r="AN2784" s="112" t="s">
        <v>1014</v>
      </c>
      <c r="AO2784" s="112" t="s">
        <v>1146</v>
      </c>
      <c r="AP2784" s="112"/>
      <c r="AQ2784" s="112" t="s">
        <v>1036</v>
      </c>
      <c r="AR2784" s="112" t="s">
        <v>1098</v>
      </c>
      <c r="AS2784" s="112">
        <v>177</v>
      </c>
    </row>
    <row r="2785" spans="40:45" x14ac:dyDescent="0.25">
      <c r="AN2785" s="112" t="s">
        <v>1014</v>
      </c>
      <c r="AO2785" s="112" t="s">
        <v>1146</v>
      </c>
      <c r="AP2785" s="112"/>
      <c r="AQ2785" s="112" t="s">
        <v>1037</v>
      </c>
      <c r="AR2785" s="112" t="s">
        <v>1098</v>
      </c>
      <c r="AS2785" s="112">
        <v>4</v>
      </c>
    </row>
    <row r="2786" spans="40:45" x14ac:dyDescent="0.25">
      <c r="AN2786" s="112" t="s">
        <v>1014</v>
      </c>
      <c r="AO2786" s="112" t="s">
        <v>1146</v>
      </c>
      <c r="AP2786" s="112"/>
      <c r="AQ2786" s="112" t="s">
        <v>1038</v>
      </c>
      <c r="AR2786" s="112" t="s">
        <v>1098</v>
      </c>
      <c r="AS2786" s="112">
        <v>673</v>
      </c>
    </row>
    <row r="2787" spans="40:45" x14ac:dyDescent="0.25">
      <c r="AN2787" s="112" t="s">
        <v>1014</v>
      </c>
      <c r="AO2787" s="112" t="s">
        <v>1146</v>
      </c>
      <c r="AP2787" s="112"/>
      <c r="AQ2787" s="112" t="s">
        <v>1039</v>
      </c>
      <c r="AR2787" s="112" t="s">
        <v>1098</v>
      </c>
      <c r="AS2787" s="112">
        <v>5607</v>
      </c>
    </row>
    <row r="2788" spans="40:45" x14ac:dyDescent="0.25">
      <c r="AN2788" s="112" t="s">
        <v>1014</v>
      </c>
      <c r="AO2788" s="112"/>
      <c r="AP2788" s="112"/>
      <c r="AQ2788" s="112" t="s">
        <v>3</v>
      </c>
      <c r="AR2788" s="112" t="s">
        <v>1098</v>
      </c>
      <c r="AS2788" s="112">
        <v>11926</v>
      </c>
    </row>
    <row r="2789" spans="40:45" x14ac:dyDescent="0.25">
      <c r="AN2789" s="112" t="s">
        <v>1014</v>
      </c>
      <c r="AO2789" s="112" t="s">
        <v>908</v>
      </c>
      <c r="AP2789" s="112"/>
      <c r="AQ2789" s="112" t="s">
        <v>1031</v>
      </c>
      <c r="AR2789" s="112" t="s">
        <v>1088</v>
      </c>
      <c r="AS2789" s="112">
        <v>57396</v>
      </c>
    </row>
    <row r="2790" spans="40:45" x14ac:dyDescent="0.25">
      <c r="AN2790" s="112" t="s">
        <v>1014</v>
      </c>
      <c r="AO2790" s="112" t="s">
        <v>908</v>
      </c>
      <c r="AP2790" s="112"/>
      <c r="AQ2790" s="112" t="s">
        <v>1032</v>
      </c>
      <c r="AR2790" s="112" t="s">
        <v>1088</v>
      </c>
      <c r="AS2790" s="112">
        <v>35935</v>
      </c>
    </row>
    <row r="2791" spans="40:45" x14ac:dyDescent="0.25">
      <c r="AN2791" s="112" t="s">
        <v>1014</v>
      </c>
      <c r="AO2791" s="112" t="s">
        <v>908</v>
      </c>
      <c r="AP2791" s="112"/>
      <c r="AQ2791" s="112" t="s">
        <v>1033</v>
      </c>
      <c r="AR2791" s="112" t="s">
        <v>1088</v>
      </c>
      <c r="AS2791" s="112">
        <v>2163</v>
      </c>
    </row>
    <row r="2792" spans="40:45" x14ac:dyDescent="0.25">
      <c r="AN2792" s="112" t="s">
        <v>1014</v>
      </c>
      <c r="AO2792" s="112" t="s">
        <v>908</v>
      </c>
      <c r="AP2792" s="112"/>
      <c r="AQ2792" s="112" t="s">
        <v>1035</v>
      </c>
      <c r="AR2792" s="112" t="s">
        <v>1088</v>
      </c>
      <c r="AS2792" s="112"/>
    </row>
    <row r="2793" spans="40:45" x14ac:dyDescent="0.25">
      <c r="AN2793" s="112" t="s">
        <v>1014</v>
      </c>
      <c r="AO2793" s="112" t="s">
        <v>908</v>
      </c>
      <c r="AP2793" s="112"/>
      <c r="AQ2793" s="112" t="s">
        <v>1036</v>
      </c>
      <c r="AR2793" s="112" t="s">
        <v>1088</v>
      </c>
      <c r="AS2793" s="112">
        <v>5420</v>
      </c>
    </row>
    <row r="2794" spans="40:45" x14ac:dyDescent="0.25">
      <c r="AN2794" s="112" t="s">
        <v>1014</v>
      </c>
      <c r="AO2794" s="112" t="s">
        <v>908</v>
      </c>
      <c r="AP2794" s="112"/>
      <c r="AQ2794" s="112" t="s">
        <v>1038</v>
      </c>
      <c r="AR2794" s="112" t="s">
        <v>1088</v>
      </c>
      <c r="AS2794" s="112">
        <v>6209</v>
      </c>
    </row>
    <row r="2795" spans="40:45" x14ac:dyDescent="0.25">
      <c r="AN2795" s="112" t="s">
        <v>1014</v>
      </c>
      <c r="AO2795" s="112" t="s">
        <v>908</v>
      </c>
      <c r="AP2795" s="112"/>
      <c r="AQ2795" s="112" t="s">
        <v>1039</v>
      </c>
      <c r="AR2795" s="112" t="s">
        <v>1088</v>
      </c>
      <c r="AS2795" s="112">
        <v>94495</v>
      </c>
    </row>
    <row r="2796" spans="40:45" x14ac:dyDescent="0.25">
      <c r="AN2796" s="112" t="s">
        <v>1014</v>
      </c>
      <c r="AO2796" s="112"/>
      <c r="AP2796" s="112"/>
      <c r="AQ2796" s="112" t="s">
        <v>3</v>
      </c>
      <c r="AR2796" s="112" t="s">
        <v>1088</v>
      </c>
      <c r="AS2796" s="112">
        <v>201618</v>
      </c>
    </row>
    <row r="2797" spans="40:45" x14ac:dyDescent="0.25">
      <c r="AN2797" s="112" t="s">
        <v>1015</v>
      </c>
      <c r="AO2797" s="112" t="s">
        <v>1146</v>
      </c>
      <c r="AP2797" s="112"/>
      <c r="AQ2797" s="112" t="s">
        <v>1031</v>
      </c>
      <c r="AR2797" s="112" t="s">
        <v>1098</v>
      </c>
      <c r="AS2797" s="112">
        <v>3195</v>
      </c>
    </row>
    <row r="2798" spans="40:45" x14ac:dyDescent="0.25">
      <c r="AN2798" s="112" t="s">
        <v>1015</v>
      </c>
      <c r="AO2798" s="112" t="s">
        <v>1146</v>
      </c>
      <c r="AP2798" s="112"/>
      <c r="AQ2798" s="112" t="s">
        <v>1032</v>
      </c>
      <c r="AR2798" s="112" t="s">
        <v>1098</v>
      </c>
      <c r="AS2798" s="112">
        <v>8590</v>
      </c>
    </row>
    <row r="2799" spans="40:45" x14ac:dyDescent="0.25">
      <c r="AN2799" s="112" t="s">
        <v>1015</v>
      </c>
      <c r="AO2799" s="112" t="s">
        <v>1146</v>
      </c>
      <c r="AP2799" s="112"/>
      <c r="AQ2799" s="112" t="s">
        <v>1033</v>
      </c>
      <c r="AR2799" s="112" t="s">
        <v>1098</v>
      </c>
      <c r="AS2799" s="112">
        <v>82</v>
      </c>
    </row>
    <row r="2800" spans="40:45" x14ac:dyDescent="0.25">
      <c r="AN2800" s="112" t="s">
        <v>1015</v>
      </c>
      <c r="AO2800" s="112" t="s">
        <v>1146</v>
      </c>
      <c r="AP2800" s="112"/>
      <c r="AQ2800" s="112" t="s">
        <v>1034</v>
      </c>
      <c r="AR2800" s="112" t="s">
        <v>1098</v>
      </c>
      <c r="AS2800" s="112">
        <v>2</v>
      </c>
    </row>
    <row r="2801" spans="40:45" x14ac:dyDescent="0.25">
      <c r="AN2801" s="112" t="s">
        <v>1015</v>
      </c>
      <c r="AO2801" s="112" t="s">
        <v>1146</v>
      </c>
      <c r="AP2801" s="112"/>
      <c r="AQ2801" s="112" t="s">
        <v>1035</v>
      </c>
      <c r="AR2801" s="112" t="s">
        <v>1098</v>
      </c>
      <c r="AS2801" s="112">
        <v>500</v>
      </c>
    </row>
    <row r="2802" spans="40:45" x14ac:dyDescent="0.25">
      <c r="AN2802" s="112" t="s">
        <v>1015</v>
      </c>
      <c r="AO2802" s="112" t="s">
        <v>1146</v>
      </c>
      <c r="AP2802" s="112"/>
      <c r="AQ2802" s="112" t="s">
        <v>1036</v>
      </c>
      <c r="AR2802" s="112" t="s">
        <v>1098</v>
      </c>
      <c r="AS2802" s="112">
        <v>114</v>
      </c>
    </row>
    <row r="2803" spans="40:45" x14ac:dyDescent="0.25">
      <c r="AN2803" s="112" t="s">
        <v>1015</v>
      </c>
      <c r="AO2803" s="112" t="s">
        <v>1146</v>
      </c>
      <c r="AP2803" s="112"/>
      <c r="AQ2803" s="112" t="s">
        <v>1038</v>
      </c>
      <c r="AR2803" s="112" t="s">
        <v>1098</v>
      </c>
      <c r="AS2803" s="112">
        <v>1035</v>
      </c>
    </row>
    <row r="2804" spans="40:45" x14ac:dyDescent="0.25">
      <c r="AN2804" s="112" t="s">
        <v>1015</v>
      </c>
      <c r="AO2804" s="112" t="s">
        <v>1146</v>
      </c>
      <c r="AP2804" s="112"/>
      <c r="AQ2804" s="112" t="s">
        <v>1039</v>
      </c>
      <c r="AR2804" s="112" t="s">
        <v>1098</v>
      </c>
      <c r="AS2804" s="112">
        <v>5923</v>
      </c>
    </row>
    <row r="2805" spans="40:45" x14ac:dyDescent="0.25">
      <c r="AN2805" s="112" t="s">
        <v>1015</v>
      </c>
      <c r="AO2805" s="112"/>
      <c r="AP2805" s="112"/>
      <c r="AQ2805" s="112" t="s">
        <v>3</v>
      </c>
      <c r="AR2805" s="112" t="s">
        <v>1098</v>
      </c>
      <c r="AS2805" s="112">
        <v>19441</v>
      </c>
    </row>
    <row r="2806" spans="40:45" x14ac:dyDescent="0.25">
      <c r="AN2806" s="112" t="s">
        <v>1015</v>
      </c>
      <c r="AO2806" s="112" t="s">
        <v>908</v>
      </c>
      <c r="AP2806" s="112"/>
      <c r="AQ2806" s="112" t="s">
        <v>1031</v>
      </c>
      <c r="AR2806" s="112" t="s">
        <v>1088</v>
      </c>
      <c r="AS2806" s="112">
        <v>41285</v>
      </c>
    </row>
    <row r="2807" spans="40:45" x14ac:dyDescent="0.25">
      <c r="AN2807" s="112" t="s">
        <v>1015</v>
      </c>
      <c r="AO2807" s="112" t="s">
        <v>908</v>
      </c>
      <c r="AP2807" s="112"/>
      <c r="AQ2807" s="112" t="s">
        <v>1032</v>
      </c>
      <c r="AR2807" s="112" t="s">
        <v>1088</v>
      </c>
      <c r="AS2807" s="112">
        <v>139056</v>
      </c>
    </row>
    <row r="2808" spans="40:45" x14ac:dyDescent="0.25">
      <c r="AN2808" s="112" t="s">
        <v>1015</v>
      </c>
      <c r="AO2808" s="112" t="s">
        <v>908</v>
      </c>
      <c r="AP2808" s="112"/>
      <c r="AQ2808" s="112" t="s">
        <v>1033</v>
      </c>
      <c r="AR2808" s="112" t="s">
        <v>1088</v>
      </c>
      <c r="AS2808" s="112">
        <v>1725</v>
      </c>
    </row>
    <row r="2809" spans="40:45" x14ac:dyDescent="0.25">
      <c r="AN2809" s="112" t="s">
        <v>1015</v>
      </c>
      <c r="AO2809" s="112" t="s">
        <v>908</v>
      </c>
      <c r="AP2809" s="112"/>
      <c r="AQ2809" s="112" t="s">
        <v>1035</v>
      </c>
      <c r="AR2809" s="112" t="s">
        <v>1088</v>
      </c>
      <c r="AS2809" s="112">
        <v>6903</v>
      </c>
    </row>
    <row r="2810" spans="40:45" x14ac:dyDescent="0.25">
      <c r="AN2810" s="112" t="s">
        <v>1015</v>
      </c>
      <c r="AO2810" s="112" t="s">
        <v>908</v>
      </c>
      <c r="AP2810" s="112"/>
      <c r="AQ2810" s="112" t="s">
        <v>1036</v>
      </c>
      <c r="AR2810" s="112" t="s">
        <v>1088</v>
      </c>
      <c r="AS2810" s="112">
        <v>2924</v>
      </c>
    </row>
    <row r="2811" spans="40:45" x14ac:dyDescent="0.25">
      <c r="AN2811" s="112" t="s">
        <v>1015</v>
      </c>
      <c r="AO2811" s="112" t="s">
        <v>908</v>
      </c>
      <c r="AP2811" s="112"/>
      <c r="AQ2811" s="112" t="s">
        <v>1038</v>
      </c>
      <c r="AR2811" s="112" t="s">
        <v>1088</v>
      </c>
      <c r="AS2811" s="112">
        <v>34606</v>
      </c>
    </row>
    <row r="2812" spans="40:45" x14ac:dyDescent="0.25">
      <c r="AN2812" s="112" t="s">
        <v>1015</v>
      </c>
      <c r="AO2812" s="112" t="s">
        <v>908</v>
      </c>
      <c r="AP2812" s="112"/>
      <c r="AQ2812" s="112" t="s">
        <v>1039</v>
      </c>
      <c r="AR2812" s="112" t="s">
        <v>1088</v>
      </c>
      <c r="AS2812" s="112">
        <v>161505</v>
      </c>
    </row>
    <row r="2813" spans="40:45" x14ac:dyDescent="0.25">
      <c r="AN2813" s="112" t="s">
        <v>1015</v>
      </c>
      <c r="AO2813" s="112"/>
      <c r="AP2813" s="112"/>
      <c r="AQ2813" s="112" t="s">
        <v>3</v>
      </c>
      <c r="AR2813" s="112" t="s">
        <v>1088</v>
      </c>
      <c r="AS2813" s="112">
        <v>388005</v>
      </c>
    </row>
    <row r="2814" spans="40:45" x14ac:dyDescent="0.25">
      <c r="AN2814" s="112" t="s">
        <v>1152</v>
      </c>
      <c r="AO2814" s="112" t="s">
        <v>1146</v>
      </c>
      <c r="AP2814" s="112"/>
      <c r="AQ2814" s="112" t="s">
        <v>1031</v>
      </c>
      <c r="AR2814" s="112" t="s">
        <v>1098</v>
      </c>
      <c r="AS2814" s="112">
        <v>513</v>
      </c>
    </row>
    <row r="2815" spans="40:45" x14ac:dyDescent="0.25">
      <c r="AN2815" s="112" t="s">
        <v>1152</v>
      </c>
      <c r="AO2815" s="112" t="s">
        <v>1146</v>
      </c>
      <c r="AP2815" s="112"/>
      <c r="AQ2815" s="112" t="s">
        <v>1032</v>
      </c>
      <c r="AR2815" s="112" t="s">
        <v>1098</v>
      </c>
      <c r="AS2815" s="112">
        <v>566</v>
      </c>
    </row>
    <row r="2816" spans="40:45" x14ac:dyDescent="0.25">
      <c r="AN2816" s="112" t="s">
        <v>1152</v>
      </c>
      <c r="AO2816" s="112" t="s">
        <v>1146</v>
      </c>
      <c r="AP2816" s="112"/>
      <c r="AQ2816" s="112" t="s">
        <v>1033</v>
      </c>
      <c r="AR2816" s="112" t="s">
        <v>1098</v>
      </c>
      <c r="AS2816" s="112">
        <v>474</v>
      </c>
    </row>
    <row r="2817" spans="40:45" x14ac:dyDescent="0.25">
      <c r="AN2817" s="112" t="s">
        <v>1152</v>
      </c>
      <c r="AO2817" s="112" t="s">
        <v>1146</v>
      </c>
      <c r="AP2817" s="112"/>
      <c r="AQ2817" s="112" t="s">
        <v>1035</v>
      </c>
      <c r="AR2817" s="112" t="s">
        <v>1098</v>
      </c>
      <c r="AS2817" s="112">
        <v>817</v>
      </c>
    </row>
    <row r="2818" spans="40:45" x14ac:dyDescent="0.25">
      <c r="AN2818" s="112" t="s">
        <v>1152</v>
      </c>
      <c r="AO2818" s="112" t="s">
        <v>1146</v>
      </c>
      <c r="AP2818" s="112"/>
      <c r="AQ2818" s="112" t="s">
        <v>1038</v>
      </c>
      <c r="AR2818" s="112" t="s">
        <v>1098</v>
      </c>
      <c r="AS2818" s="112">
        <v>1774</v>
      </c>
    </row>
    <row r="2819" spans="40:45" x14ac:dyDescent="0.25">
      <c r="AN2819" s="112" t="s">
        <v>1152</v>
      </c>
      <c r="AO2819" s="112" t="s">
        <v>1146</v>
      </c>
      <c r="AP2819" s="112"/>
      <c r="AQ2819" s="112" t="s">
        <v>1039</v>
      </c>
      <c r="AR2819" s="112" t="s">
        <v>1098</v>
      </c>
      <c r="AS2819" s="112">
        <v>13206</v>
      </c>
    </row>
    <row r="2820" spans="40:45" x14ac:dyDescent="0.25">
      <c r="AN2820" s="112" t="s">
        <v>1152</v>
      </c>
      <c r="AO2820" s="112"/>
      <c r="AP2820" s="112"/>
      <c r="AQ2820" s="112" t="s">
        <v>3</v>
      </c>
      <c r="AR2820" s="112" t="s">
        <v>1098</v>
      </c>
      <c r="AS2820" s="112">
        <v>17349</v>
      </c>
    </row>
    <row r="2821" spans="40:45" x14ac:dyDescent="0.25">
      <c r="AN2821" s="112" t="s">
        <v>1152</v>
      </c>
      <c r="AO2821" s="112" t="s">
        <v>908</v>
      </c>
      <c r="AP2821" s="112"/>
      <c r="AQ2821" s="112" t="s">
        <v>1031</v>
      </c>
      <c r="AR2821" s="112" t="s">
        <v>1088</v>
      </c>
      <c r="AS2821" s="112">
        <v>8466</v>
      </c>
    </row>
    <row r="2822" spans="40:45" x14ac:dyDescent="0.25">
      <c r="AN2822" s="112" t="s">
        <v>1152</v>
      </c>
      <c r="AO2822" s="112" t="s">
        <v>908</v>
      </c>
      <c r="AP2822" s="112"/>
      <c r="AQ2822" s="112" t="s">
        <v>1032</v>
      </c>
      <c r="AR2822" s="112" t="s">
        <v>1088</v>
      </c>
      <c r="AS2822" s="112">
        <v>4353</v>
      </c>
    </row>
    <row r="2823" spans="40:45" x14ac:dyDescent="0.25">
      <c r="AN2823" s="112" t="s">
        <v>1152</v>
      </c>
      <c r="AO2823" s="112" t="s">
        <v>908</v>
      </c>
      <c r="AP2823" s="112"/>
      <c r="AQ2823" s="112" t="s">
        <v>1033</v>
      </c>
      <c r="AR2823" s="112" t="s">
        <v>1088</v>
      </c>
      <c r="AS2823" s="112">
        <v>23278</v>
      </c>
    </row>
    <row r="2824" spans="40:45" x14ac:dyDescent="0.25">
      <c r="AN2824" s="112" t="s">
        <v>1152</v>
      </c>
      <c r="AO2824" s="112" t="s">
        <v>908</v>
      </c>
      <c r="AP2824" s="112"/>
      <c r="AQ2824" s="112" t="s">
        <v>1035</v>
      </c>
      <c r="AR2824" s="112" t="s">
        <v>1088</v>
      </c>
      <c r="AS2824" s="112">
        <v>24661</v>
      </c>
    </row>
    <row r="2825" spans="40:45" x14ac:dyDescent="0.25">
      <c r="AN2825" s="112" t="s">
        <v>1152</v>
      </c>
      <c r="AO2825" s="112" t="s">
        <v>908</v>
      </c>
      <c r="AP2825" s="112"/>
      <c r="AQ2825" s="112" t="s">
        <v>1038</v>
      </c>
      <c r="AR2825" s="112" t="s">
        <v>1088</v>
      </c>
      <c r="AS2825" s="112">
        <v>73936</v>
      </c>
    </row>
    <row r="2826" spans="40:45" x14ac:dyDescent="0.25">
      <c r="AN2826" s="112" t="s">
        <v>1152</v>
      </c>
      <c r="AO2826" s="112" t="s">
        <v>908</v>
      </c>
      <c r="AP2826" s="112"/>
      <c r="AQ2826" s="112" t="s">
        <v>1039</v>
      </c>
      <c r="AR2826" s="112" t="s">
        <v>1088</v>
      </c>
      <c r="AS2826" s="112">
        <v>347486</v>
      </c>
    </row>
    <row r="2827" spans="40:45" x14ac:dyDescent="0.25">
      <c r="AN2827" s="112" t="s">
        <v>1152</v>
      </c>
      <c r="AO2827" s="112"/>
      <c r="AP2827" s="112"/>
      <c r="AQ2827" s="112" t="s">
        <v>3</v>
      </c>
      <c r="AR2827" s="112" t="s">
        <v>1088</v>
      </c>
      <c r="AS2827" s="112">
        <v>482181</v>
      </c>
    </row>
    <row r="2828" spans="40:45" x14ac:dyDescent="0.25">
      <c r="AN2828" s="112" t="s">
        <v>1153</v>
      </c>
      <c r="AO2828" s="112" t="s">
        <v>1146</v>
      </c>
      <c r="AP2828" s="112"/>
      <c r="AQ2828" s="112" t="s">
        <v>1031</v>
      </c>
      <c r="AR2828" s="112" t="s">
        <v>1098</v>
      </c>
      <c r="AS2828" s="112">
        <v>1671</v>
      </c>
    </row>
    <row r="2829" spans="40:45" x14ac:dyDescent="0.25">
      <c r="AN2829" s="112" t="s">
        <v>1153</v>
      </c>
      <c r="AO2829" s="112" t="s">
        <v>1146</v>
      </c>
      <c r="AP2829" s="112"/>
      <c r="AQ2829" s="112" t="s">
        <v>1032</v>
      </c>
      <c r="AR2829" s="112" t="s">
        <v>1098</v>
      </c>
      <c r="AS2829" s="112">
        <v>4429</v>
      </c>
    </row>
    <row r="2830" spans="40:45" x14ac:dyDescent="0.25">
      <c r="AN2830" s="112" t="s">
        <v>1153</v>
      </c>
      <c r="AO2830" s="112" t="s">
        <v>1146</v>
      </c>
      <c r="AP2830" s="112"/>
      <c r="AQ2830" s="112" t="s">
        <v>1033</v>
      </c>
      <c r="AR2830" s="112" t="s">
        <v>1098</v>
      </c>
      <c r="AS2830" s="112">
        <v>310</v>
      </c>
    </row>
    <row r="2831" spans="40:45" x14ac:dyDescent="0.25">
      <c r="AN2831" s="112" t="s">
        <v>1153</v>
      </c>
      <c r="AO2831" s="112" t="s">
        <v>1146</v>
      </c>
      <c r="AP2831" s="112"/>
      <c r="AQ2831" s="112" t="s">
        <v>1035</v>
      </c>
      <c r="AR2831" s="112" t="s">
        <v>1098</v>
      </c>
      <c r="AS2831" s="112">
        <v>18</v>
      </c>
    </row>
    <row r="2832" spans="40:45" x14ac:dyDescent="0.25">
      <c r="AN2832" s="112" t="s">
        <v>1153</v>
      </c>
      <c r="AO2832" s="112" t="s">
        <v>1146</v>
      </c>
      <c r="AP2832" s="112"/>
      <c r="AQ2832" s="112" t="s">
        <v>1036</v>
      </c>
      <c r="AR2832" s="112" t="s">
        <v>1098</v>
      </c>
      <c r="AS2832" s="112">
        <v>83</v>
      </c>
    </row>
    <row r="2833" spans="40:45" x14ac:dyDescent="0.25">
      <c r="AN2833" s="112" t="s">
        <v>1153</v>
      </c>
      <c r="AO2833" s="112" t="s">
        <v>1146</v>
      </c>
      <c r="AP2833" s="112"/>
      <c r="AQ2833" s="112" t="s">
        <v>1038</v>
      </c>
      <c r="AR2833" s="112" t="s">
        <v>1098</v>
      </c>
      <c r="AS2833" s="112">
        <v>481</v>
      </c>
    </row>
    <row r="2834" spans="40:45" x14ac:dyDescent="0.25">
      <c r="AN2834" s="112" t="s">
        <v>1153</v>
      </c>
      <c r="AO2834" s="112" t="s">
        <v>1146</v>
      </c>
      <c r="AP2834" s="112"/>
      <c r="AQ2834" s="112" t="s">
        <v>1039</v>
      </c>
      <c r="AR2834" s="112" t="s">
        <v>1098</v>
      </c>
      <c r="AS2834" s="112">
        <v>785</v>
      </c>
    </row>
    <row r="2835" spans="40:45" x14ac:dyDescent="0.25">
      <c r="AN2835" s="112" t="s">
        <v>1153</v>
      </c>
      <c r="AO2835" s="112"/>
      <c r="AP2835" s="112"/>
      <c r="AQ2835" s="112" t="s">
        <v>3</v>
      </c>
      <c r="AR2835" s="112" t="s">
        <v>1098</v>
      </c>
      <c r="AS2835" s="112">
        <v>7777</v>
      </c>
    </row>
    <row r="2836" spans="40:45" x14ac:dyDescent="0.25">
      <c r="AN2836" s="112" t="s">
        <v>1153</v>
      </c>
      <c r="AO2836" s="112" t="s">
        <v>908</v>
      </c>
      <c r="AP2836" s="112"/>
      <c r="AQ2836" s="112" t="s">
        <v>1031</v>
      </c>
      <c r="AR2836" s="112" t="s">
        <v>1088</v>
      </c>
      <c r="AS2836" s="112">
        <v>46155</v>
      </c>
    </row>
    <row r="2837" spans="40:45" x14ac:dyDescent="0.25">
      <c r="AN2837" s="112" t="s">
        <v>1153</v>
      </c>
      <c r="AO2837" s="112" t="s">
        <v>908</v>
      </c>
      <c r="AP2837" s="112"/>
      <c r="AQ2837" s="112" t="s">
        <v>1032</v>
      </c>
      <c r="AR2837" s="112" t="s">
        <v>1088</v>
      </c>
      <c r="AS2837" s="112">
        <v>90885</v>
      </c>
    </row>
    <row r="2838" spans="40:45" x14ac:dyDescent="0.25">
      <c r="AN2838" s="112" t="s">
        <v>1153</v>
      </c>
      <c r="AO2838" s="112" t="s">
        <v>908</v>
      </c>
      <c r="AP2838" s="112"/>
      <c r="AQ2838" s="112" t="s">
        <v>1033</v>
      </c>
      <c r="AR2838" s="112" t="s">
        <v>1088</v>
      </c>
      <c r="AS2838" s="112">
        <v>10120</v>
      </c>
    </row>
    <row r="2839" spans="40:45" x14ac:dyDescent="0.25">
      <c r="AN2839" s="112" t="s">
        <v>1153</v>
      </c>
      <c r="AO2839" s="112" t="s">
        <v>908</v>
      </c>
      <c r="AP2839" s="112"/>
      <c r="AQ2839" s="112" t="s">
        <v>1035</v>
      </c>
      <c r="AR2839" s="112" t="s">
        <v>1088</v>
      </c>
      <c r="AS2839" s="112">
        <v>458</v>
      </c>
    </row>
    <row r="2840" spans="40:45" x14ac:dyDescent="0.25">
      <c r="AN2840" s="112" t="s">
        <v>1153</v>
      </c>
      <c r="AO2840" s="112" t="s">
        <v>908</v>
      </c>
      <c r="AP2840" s="112"/>
      <c r="AQ2840" s="112" t="s">
        <v>1036</v>
      </c>
      <c r="AR2840" s="112" t="s">
        <v>1088</v>
      </c>
      <c r="AS2840" s="112">
        <v>2942</v>
      </c>
    </row>
    <row r="2841" spans="40:45" x14ac:dyDescent="0.25">
      <c r="AN2841" s="112" t="s">
        <v>1153</v>
      </c>
      <c r="AO2841" s="112" t="s">
        <v>908</v>
      </c>
      <c r="AP2841" s="112"/>
      <c r="AQ2841" s="112" t="s">
        <v>1038</v>
      </c>
      <c r="AR2841" s="112" t="s">
        <v>1088</v>
      </c>
      <c r="AS2841" s="112">
        <v>2666</v>
      </c>
    </row>
    <row r="2842" spans="40:45" x14ac:dyDescent="0.25">
      <c r="AN2842" s="112" t="s">
        <v>1153</v>
      </c>
      <c r="AO2842" s="112" t="s">
        <v>908</v>
      </c>
      <c r="AP2842" s="112"/>
      <c r="AQ2842" s="112" t="s">
        <v>1039</v>
      </c>
      <c r="AR2842" s="112" t="s">
        <v>1088</v>
      </c>
      <c r="AS2842" s="112">
        <v>15929</v>
      </c>
    </row>
    <row r="2843" spans="40:45" x14ac:dyDescent="0.25">
      <c r="AN2843" s="112" t="s">
        <v>1153</v>
      </c>
      <c r="AO2843" s="112"/>
      <c r="AP2843" s="112"/>
      <c r="AQ2843" s="112" t="s">
        <v>3</v>
      </c>
      <c r="AR2843" s="112" t="s">
        <v>1088</v>
      </c>
      <c r="AS2843" s="112">
        <v>169156</v>
      </c>
    </row>
    <row r="2844" spans="40:45" x14ac:dyDescent="0.25">
      <c r="AN2844" s="112" t="s">
        <v>1154</v>
      </c>
      <c r="AO2844" s="112" t="s">
        <v>1146</v>
      </c>
      <c r="AP2844" s="112"/>
      <c r="AQ2844" s="112" t="s">
        <v>1031</v>
      </c>
      <c r="AR2844" s="112" t="s">
        <v>1098</v>
      </c>
      <c r="AS2844" s="112"/>
    </row>
    <row r="2845" spans="40:45" x14ac:dyDescent="0.25">
      <c r="AN2845" s="112" t="s">
        <v>1154</v>
      </c>
      <c r="AO2845" s="112" t="s">
        <v>1146</v>
      </c>
      <c r="AP2845" s="112"/>
      <c r="AQ2845" s="112" t="s">
        <v>1032</v>
      </c>
      <c r="AR2845" s="112" t="s">
        <v>1098</v>
      </c>
      <c r="AS2845" s="112"/>
    </row>
    <row r="2846" spans="40:45" x14ac:dyDescent="0.25">
      <c r="AN2846" s="112" t="s">
        <v>1154</v>
      </c>
      <c r="AO2846" s="112" t="s">
        <v>1146</v>
      </c>
      <c r="AP2846" s="112"/>
      <c r="AQ2846" s="112" t="s">
        <v>1035</v>
      </c>
      <c r="AR2846" s="112" t="s">
        <v>1098</v>
      </c>
      <c r="AS2846" s="112">
        <v>2347</v>
      </c>
    </row>
    <row r="2847" spans="40:45" x14ac:dyDescent="0.25">
      <c r="AN2847" s="112" t="s">
        <v>1154</v>
      </c>
      <c r="AO2847" s="112" t="s">
        <v>1146</v>
      </c>
      <c r="AP2847" s="112"/>
      <c r="AQ2847" s="112" t="s">
        <v>1038</v>
      </c>
      <c r="AR2847" s="112" t="s">
        <v>1098</v>
      </c>
      <c r="AS2847" s="112">
        <v>5745</v>
      </c>
    </row>
    <row r="2848" spans="40:45" x14ac:dyDescent="0.25">
      <c r="AN2848" s="112" t="s">
        <v>1154</v>
      </c>
      <c r="AO2848" s="112" t="s">
        <v>1146</v>
      </c>
      <c r="AP2848" s="112"/>
      <c r="AQ2848" s="112" t="s">
        <v>1039</v>
      </c>
      <c r="AR2848" s="112" t="s">
        <v>1098</v>
      </c>
      <c r="AS2848" s="112">
        <v>2316</v>
      </c>
    </row>
    <row r="2849" spans="40:45" x14ac:dyDescent="0.25">
      <c r="AN2849" s="112" t="s">
        <v>1154</v>
      </c>
      <c r="AO2849" s="112"/>
      <c r="AP2849" s="112"/>
      <c r="AQ2849" s="112" t="s">
        <v>3</v>
      </c>
      <c r="AR2849" s="112" t="s">
        <v>1098</v>
      </c>
      <c r="AS2849" s="112">
        <v>10408</v>
      </c>
    </row>
    <row r="2850" spans="40:45" x14ac:dyDescent="0.25">
      <c r="AN2850" s="112" t="s">
        <v>1154</v>
      </c>
      <c r="AO2850" s="112" t="s">
        <v>908</v>
      </c>
      <c r="AP2850" s="112"/>
      <c r="AQ2850" s="112" t="s">
        <v>1031</v>
      </c>
      <c r="AR2850" s="112" t="s">
        <v>1088</v>
      </c>
      <c r="AS2850" s="112"/>
    </row>
    <row r="2851" spans="40:45" x14ac:dyDescent="0.25">
      <c r="AN2851" s="112" t="s">
        <v>1154</v>
      </c>
      <c r="AO2851" s="112" t="s">
        <v>908</v>
      </c>
      <c r="AP2851" s="112"/>
      <c r="AQ2851" s="112" t="s">
        <v>1032</v>
      </c>
      <c r="AR2851" s="112" t="s">
        <v>1088</v>
      </c>
      <c r="AS2851" s="112"/>
    </row>
    <row r="2852" spans="40:45" x14ac:dyDescent="0.25">
      <c r="AN2852" s="112" t="s">
        <v>1154</v>
      </c>
      <c r="AO2852" s="112" t="s">
        <v>908</v>
      </c>
      <c r="AP2852" s="112"/>
      <c r="AQ2852" s="112" t="s">
        <v>1035</v>
      </c>
      <c r="AR2852" s="112" t="s">
        <v>1088</v>
      </c>
      <c r="AS2852" s="112">
        <v>31502</v>
      </c>
    </row>
    <row r="2853" spans="40:45" x14ac:dyDescent="0.25">
      <c r="AN2853" s="112" t="s">
        <v>1154</v>
      </c>
      <c r="AO2853" s="112" t="s">
        <v>908</v>
      </c>
      <c r="AP2853" s="112"/>
      <c r="AQ2853" s="112" t="s">
        <v>1038</v>
      </c>
      <c r="AR2853" s="112" t="s">
        <v>1088</v>
      </c>
      <c r="AS2853" s="112">
        <v>147258</v>
      </c>
    </row>
    <row r="2854" spans="40:45" x14ac:dyDescent="0.25">
      <c r="AN2854" s="112" t="s">
        <v>1154</v>
      </c>
      <c r="AO2854" s="112" t="s">
        <v>908</v>
      </c>
      <c r="AP2854" s="112"/>
      <c r="AQ2854" s="112" t="s">
        <v>1039</v>
      </c>
      <c r="AR2854" s="112" t="s">
        <v>1088</v>
      </c>
      <c r="AS2854" s="112">
        <v>40813</v>
      </c>
    </row>
    <row r="2855" spans="40:45" x14ac:dyDescent="0.25">
      <c r="AN2855" s="112" t="s">
        <v>1154</v>
      </c>
      <c r="AO2855" s="112"/>
      <c r="AP2855" s="112"/>
      <c r="AQ2855" s="112" t="s">
        <v>3</v>
      </c>
      <c r="AR2855" s="112" t="s">
        <v>1088</v>
      </c>
      <c r="AS2855" s="112">
        <v>219573</v>
      </c>
    </row>
    <row r="2856" spans="40:45" x14ac:dyDescent="0.25">
      <c r="AN2856" s="112" t="s">
        <v>959</v>
      </c>
      <c r="AO2856" s="112" t="s">
        <v>1146</v>
      </c>
      <c r="AP2856" s="112"/>
      <c r="AQ2856" s="112" t="s">
        <v>1032</v>
      </c>
      <c r="AR2856" s="112" t="s">
        <v>1098</v>
      </c>
      <c r="AS2856" s="112">
        <v>9362</v>
      </c>
    </row>
    <row r="2857" spans="40:45" x14ac:dyDescent="0.25">
      <c r="AN2857" s="112" t="s">
        <v>959</v>
      </c>
      <c r="AO2857" s="112" t="s">
        <v>1146</v>
      </c>
      <c r="AP2857" s="112"/>
      <c r="AQ2857" s="112" t="s">
        <v>1035</v>
      </c>
      <c r="AR2857" s="112" t="s">
        <v>1098</v>
      </c>
      <c r="AS2857" s="112">
        <v>809</v>
      </c>
    </row>
    <row r="2858" spans="40:45" x14ac:dyDescent="0.25">
      <c r="AN2858" s="112" t="s">
        <v>959</v>
      </c>
      <c r="AO2858" s="112" t="s">
        <v>1146</v>
      </c>
      <c r="AP2858" s="112"/>
      <c r="AQ2858" s="112" t="s">
        <v>1038</v>
      </c>
      <c r="AR2858" s="112" t="s">
        <v>1098</v>
      </c>
      <c r="AS2858" s="112"/>
    </row>
    <row r="2859" spans="40:45" x14ac:dyDescent="0.25">
      <c r="AN2859" s="112" t="s">
        <v>959</v>
      </c>
      <c r="AO2859" s="112" t="s">
        <v>1146</v>
      </c>
      <c r="AP2859" s="112"/>
      <c r="AQ2859" s="112" t="s">
        <v>1039</v>
      </c>
      <c r="AR2859" s="112" t="s">
        <v>1098</v>
      </c>
      <c r="AS2859" s="112">
        <v>18</v>
      </c>
    </row>
    <row r="2860" spans="40:45" x14ac:dyDescent="0.25">
      <c r="AN2860" s="112" t="s">
        <v>959</v>
      </c>
      <c r="AO2860" s="112"/>
      <c r="AP2860" s="112"/>
      <c r="AQ2860" s="112" t="s">
        <v>3</v>
      </c>
      <c r="AR2860" s="112" t="s">
        <v>1098</v>
      </c>
      <c r="AS2860" s="112">
        <v>10188</v>
      </c>
    </row>
    <row r="2861" spans="40:45" x14ac:dyDescent="0.25">
      <c r="AN2861" s="112" t="s">
        <v>959</v>
      </c>
      <c r="AO2861" s="112" t="s">
        <v>908</v>
      </c>
      <c r="AP2861" s="112"/>
      <c r="AQ2861" s="112" t="s">
        <v>1032</v>
      </c>
      <c r="AR2861" s="112" t="s">
        <v>1088</v>
      </c>
      <c r="AS2861" s="112">
        <v>188300</v>
      </c>
    </row>
    <row r="2862" spans="40:45" x14ac:dyDescent="0.25">
      <c r="AN2862" s="112" t="s">
        <v>959</v>
      </c>
      <c r="AO2862" s="112" t="s">
        <v>908</v>
      </c>
      <c r="AP2862" s="112"/>
      <c r="AQ2862" s="112" t="s">
        <v>1035</v>
      </c>
      <c r="AR2862" s="112" t="s">
        <v>1088</v>
      </c>
      <c r="AS2862" s="112">
        <v>39257</v>
      </c>
    </row>
    <row r="2863" spans="40:45" x14ac:dyDescent="0.25">
      <c r="AN2863" s="112" t="s">
        <v>959</v>
      </c>
      <c r="AO2863" s="112" t="s">
        <v>908</v>
      </c>
      <c r="AP2863" s="112"/>
      <c r="AQ2863" s="112" t="s">
        <v>1038</v>
      </c>
      <c r="AR2863" s="112" t="s">
        <v>1088</v>
      </c>
      <c r="AS2863" s="112"/>
    </row>
    <row r="2864" spans="40:45" x14ac:dyDescent="0.25">
      <c r="AN2864" s="112" t="s">
        <v>959</v>
      </c>
      <c r="AO2864" s="112" t="s">
        <v>908</v>
      </c>
      <c r="AP2864" s="112"/>
      <c r="AQ2864" s="112" t="s">
        <v>1039</v>
      </c>
      <c r="AR2864" s="112" t="s">
        <v>1088</v>
      </c>
      <c r="AS2864" s="112">
        <v>110</v>
      </c>
    </row>
    <row r="2865" spans="40:45" x14ac:dyDescent="0.25">
      <c r="AN2865" s="112" t="s">
        <v>959</v>
      </c>
      <c r="AO2865" s="112"/>
      <c r="AP2865" s="112"/>
      <c r="AQ2865" s="112" t="s">
        <v>3</v>
      </c>
      <c r="AR2865" s="112" t="s">
        <v>1088</v>
      </c>
      <c r="AS2865" s="112">
        <v>227667</v>
      </c>
    </row>
    <row r="2866" spans="40:45" x14ac:dyDescent="0.25">
      <c r="AN2866" s="112" t="s">
        <v>1155</v>
      </c>
      <c r="AO2866" s="112" t="s">
        <v>1146</v>
      </c>
      <c r="AP2866" s="112"/>
      <c r="AQ2866" s="112" t="s">
        <v>1031</v>
      </c>
      <c r="AR2866" s="112" t="s">
        <v>1098</v>
      </c>
      <c r="AS2866" s="112">
        <v>1851</v>
      </c>
    </row>
    <row r="2867" spans="40:45" x14ac:dyDescent="0.25">
      <c r="AN2867" s="112" t="s">
        <v>1155</v>
      </c>
      <c r="AO2867" s="112" t="s">
        <v>1146</v>
      </c>
      <c r="AP2867" s="112"/>
      <c r="AQ2867" s="112" t="s">
        <v>1032</v>
      </c>
      <c r="AR2867" s="112" t="s">
        <v>1098</v>
      </c>
      <c r="AS2867" s="112">
        <v>279</v>
      </c>
    </row>
    <row r="2868" spans="40:45" x14ac:dyDescent="0.25">
      <c r="AN2868" s="112" t="s">
        <v>1155</v>
      </c>
      <c r="AO2868" s="112" t="s">
        <v>1146</v>
      </c>
      <c r="AP2868" s="112"/>
      <c r="AQ2868" s="112" t="s">
        <v>1033</v>
      </c>
      <c r="AR2868" s="112" t="s">
        <v>1098</v>
      </c>
      <c r="AS2868" s="112">
        <v>20</v>
      </c>
    </row>
    <row r="2869" spans="40:45" x14ac:dyDescent="0.25">
      <c r="AN2869" s="112" t="s">
        <v>1155</v>
      </c>
      <c r="AO2869" s="112" t="s">
        <v>1146</v>
      </c>
      <c r="AP2869" s="112"/>
      <c r="AQ2869" s="112" t="s">
        <v>1034</v>
      </c>
      <c r="AR2869" s="112" t="s">
        <v>1098</v>
      </c>
      <c r="AS2869" s="112">
        <v>54</v>
      </c>
    </row>
    <row r="2870" spans="40:45" x14ac:dyDescent="0.25">
      <c r="AN2870" s="112" t="s">
        <v>1155</v>
      </c>
      <c r="AO2870" s="112" t="s">
        <v>1146</v>
      </c>
      <c r="AP2870" s="112"/>
      <c r="AQ2870" s="112" t="s">
        <v>1035</v>
      </c>
      <c r="AR2870" s="112" t="s">
        <v>1098</v>
      </c>
      <c r="AS2870" s="112">
        <v>2062</v>
      </c>
    </row>
    <row r="2871" spans="40:45" x14ac:dyDescent="0.25">
      <c r="AN2871" s="112" t="s">
        <v>1155</v>
      </c>
      <c r="AO2871" s="112" t="s">
        <v>1146</v>
      </c>
      <c r="AP2871" s="112"/>
      <c r="AQ2871" s="112" t="s">
        <v>1036</v>
      </c>
      <c r="AR2871" s="112" t="s">
        <v>1098</v>
      </c>
      <c r="AS2871" s="112">
        <v>240</v>
      </c>
    </row>
    <row r="2872" spans="40:45" x14ac:dyDescent="0.25">
      <c r="AN2872" s="112" t="s">
        <v>1155</v>
      </c>
      <c r="AO2872" s="112" t="s">
        <v>1146</v>
      </c>
      <c r="AP2872" s="112"/>
      <c r="AQ2872" s="112" t="s">
        <v>1037</v>
      </c>
      <c r="AR2872" s="112" t="s">
        <v>1098</v>
      </c>
      <c r="AS2872" s="112">
        <v>153</v>
      </c>
    </row>
    <row r="2873" spans="40:45" x14ac:dyDescent="0.25">
      <c r="AN2873" s="112" t="s">
        <v>1155</v>
      </c>
      <c r="AO2873" s="112" t="s">
        <v>1146</v>
      </c>
      <c r="AP2873" s="112"/>
      <c r="AQ2873" s="112" t="s">
        <v>1038</v>
      </c>
      <c r="AR2873" s="112" t="s">
        <v>1098</v>
      </c>
      <c r="AS2873" s="112">
        <v>5388</v>
      </c>
    </row>
    <row r="2874" spans="40:45" x14ac:dyDescent="0.25">
      <c r="AN2874" s="112" t="s">
        <v>1155</v>
      </c>
      <c r="AO2874" s="112" t="s">
        <v>1146</v>
      </c>
      <c r="AP2874" s="112"/>
      <c r="AQ2874" s="112" t="s">
        <v>1039</v>
      </c>
      <c r="AR2874" s="112" t="s">
        <v>1098</v>
      </c>
      <c r="AS2874" s="112">
        <v>14395</v>
      </c>
    </row>
    <row r="2875" spans="40:45" x14ac:dyDescent="0.25">
      <c r="AN2875" s="112" t="s">
        <v>1155</v>
      </c>
      <c r="AO2875" s="112"/>
      <c r="AP2875" s="112"/>
      <c r="AQ2875" s="112" t="s">
        <v>3</v>
      </c>
      <c r="AR2875" s="112" t="s">
        <v>1098</v>
      </c>
      <c r="AS2875" s="112">
        <v>24442</v>
      </c>
    </row>
    <row r="2876" spans="40:45" x14ac:dyDescent="0.25">
      <c r="AN2876" s="112" t="s">
        <v>1156</v>
      </c>
      <c r="AO2876" s="112" t="s">
        <v>1146</v>
      </c>
      <c r="AP2876" s="112"/>
      <c r="AQ2876" s="112" t="s">
        <v>1031</v>
      </c>
      <c r="AR2876" s="112" t="s">
        <v>1098</v>
      </c>
      <c r="AS2876" s="112">
        <v>69</v>
      </c>
    </row>
    <row r="2877" spans="40:45" x14ac:dyDescent="0.25">
      <c r="AN2877" s="112" t="s">
        <v>1156</v>
      </c>
      <c r="AO2877" s="112" t="s">
        <v>1146</v>
      </c>
      <c r="AP2877" s="112"/>
      <c r="AQ2877" s="112" t="s">
        <v>1032</v>
      </c>
      <c r="AR2877" s="112" t="s">
        <v>1098</v>
      </c>
      <c r="AS2877" s="112">
        <v>255</v>
      </c>
    </row>
    <row r="2878" spans="40:45" x14ac:dyDescent="0.25">
      <c r="AN2878" s="112" t="s">
        <v>1156</v>
      </c>
      <c r="AO2878" s="112" t="s">
        <v>1146</v>
      </c>
      <c r="AP2878" s="112"/>
      <c r="AQ2878" s="112" t="s">
        <v>1035</v>
      </c>
      <c r="AR2878" s="112" t="s">
        <v>1098</v>
      </c>
      <c r="AS2878" s="112">
        <v>1461</v>
      </c>
    </row>
    <row r="2879" spans="40:45" x14ac:dyDescent="0.25">
      <c r="AN2879" s="112" t="s">
        <v>1156</v>
      </c>
      <c r="AO2879" s="112" t="s">
        <v>1146</v>
      </c>
      <c r="AP2879" s="112"/>
      <c r="AQ2879" s="112" t="s">
        <v>1036</v>
      </c>
      <c r="AR2879" s="112" t="s">
        <v>1098</v>
      </c>
      <c r="AS2879" s="112">
        <v>4</v>
      </c>
    </row>
    <row r="2880" spans="40:45" x14ac:dyDescent="0.25">
      <c r="AN2880" s="112" t="s">
        <v>1156</v>
      </c>
      <c r="AO2880" s="112" t="s">
        <v>1146</v>
      </c>
      <c r="AP2880" s="112"/>
      <c r="AQ2880" s="112" t="s">
        <v>1038</v>
      </c>
      <c r="AR2880" s="112" t="s">
        <v>1098</v>
      </c>
      <c r="AS2880" s="112">
        <v>2922</v>
      </c>
    </row>
    <row r="2881" spans="40:45" x14ac:dyDescent="0.25">
      <c r="AN2881" s="112" t="s">
        <v>1156</v>
      </c>
      <c r="AO2881" s="112" t="s">
        <v>1146</v>
      </c>
      <c r="AP2881" s="112"/>
      <c r="AQ2881" s="112" t="s">
        <v>1039</v>
      </c>
      <c r="AR2881" s="112" t="s">
        <v>1098</v>
      </c>
      <c r="AS2881" s="112">
        <v>8656</v>
      </c>
    </row>
    <row r="2882" spans="40:45" x14ac:dyDescent="0.25">
      <c r="AN2882" s="112" t="s">
        <v>1156</v>
      </c>
      <c r="AO2882" s="112"/>
      <c r="AP2882" s="112"/>
      <c r="AQ2882" s="112" t="s">
        <v>3</v>
      </c>
      <c r="AR2882" s="112" t="s">
        <v>1098</v>
      </c>
      <c r="AS2882" s="112">
        <v>13367</v>
      </c>
    </row>
    <row r="2883" spans="40:45" x14ac:dyDescent="0.25">
      <c r="AN2883" s="112" t="s">
        <v>1156</v>
      </c>
      <c r="AO2883" s="112" t="s">
        <v>908</v>
      </c>
      <c r="AP2883" s="112"/>
      <c r="AQ2883" s="112" t="s">
        <v>1031</v>
      </c>
      <c r="AR2883" s="112" t="s">
        <v>1088</v>
      </c>
      <c r="AS2883" s="112">
        <v>585</v>
      </c>
    </row>
    <row r="2884" spans="40:45" x14ac:dyDescent="0.25">
      <c r="AN2884" s="112" t="s">
        <v>1156</v>
      </c>
      <c r="AO2884" s="112" t="s">
        <v>908</v>
      </c>
      <c r="AP2884" s="112"/>
      <c r="AQ2884" s="112" t="s">
        <v>1032</v>
      </c>
      <c r="AR2884" s="112" t="s">
        <v>1088</v>
      </c>
      <c r="AS2884" s="112">
        <v>1890</v>
      </c>
    </row>
    <row r="2885" spans="40:45" x14ac:dyDescent="0.25">
      <c r="AN2885" s="112" t="s">
        <v>1156</v>
      </c>
      <c r="AO2885" s="112" t="s">
        <v>908</v>
      </c>
      <c r="AP2885" s="112"/>
      <c r="AQ2885" s="112" t="s">
        <v>1035</v>
      </c>
      <c r="AR2885" s="112" t="s">
        <v>1088</v>
      </c>
      <c r="AS2885" s="112">
        <v>13344</v>
      </c>
    </row>
    <row r="2886" spans="40:45" x14ac:dyDescent="0.25">
      <c r="AN2886" s="112" t="s">
        <v>1156</v>
      </c>
      <c r="AO2886" s="112" t="s">
        <v>908</v>
      </c>
      <c r="AP2886" s="112"/>
      <c r="AQ2886" s="112" t="s">
        <v>1036</v>
      </c>
      <c r="AR2886" s="112" t="s">
        <v>1088</v>
      </c>
      <c r="AS2886" s="112">
        <v>6</v>
      </c>
    </row>
    <row r="2887" spans="40:45" x14ac:dyDescent="0.25">
      <c r="AN2887" s="112" t="s">
        <v>1156</v>
      </c>
      <c r="AO2887" s="112" t="s">
        <v>908</v>
      </c>
      <c r="AP2887" s="112"/>
      <c r="AQ2887" s="112" t="s">
        <v>1038</v>
      </c>
      <c r="AR2887" s="112" t="s">
        <v>1088</v>
      </c>
      <c r="AS2887" s="112">
        <v>34150</v>
      </c>
    </row>
    <row r="2888" spans="40:45" x14ac:dyDescent="0.25">
      <c r="AN2888" s="112" t="s">
        <v>1156</v>
      </c>
      <c r="AO2888" s="112" t="s">
        <v>908</v>
      </c>
      <c r="AP2888" s="112"/>
      <c r="AQ2888" s="112" t="s">
        <v>1039</v>
      </c>
      <c r="AR2888" s="112" t="s">
        <v>1088</v>
      </c>
      <c r="AS2888" s="112">
        <v>82122</v>
      </c>
    </row>
    <row r="2889" spans="40:45" x14ac:dyDescent="0.25">
      <c r="AN2889" s="112" t="s">
        <v>1156</v>
      </c>
      <c r="AO2889" s="112"/>
      <c r="AP2889" s="112"/>
      <c r="AQ2889" s="112" t="s">
        <v>3</v>
      </c>
      <c r="AR2889" s="112" t="s">
        <v>1088</v>
      </c>
      <c r="AS2889" s="112">
        <v>132098</v>
      </c>
    </row>
    <row r="2890" spans="40:45" x14ac:dyDescent="0.25">
      <c r="AN2890" s="112" t="s">
        <v>1157</v>
      </c>
      <c r="AO2890" s="112" t="s">
        <v>1146</v>
      </c>
      <c r="AP2890" s="112"/>
      <c r="AQ2890" s="112" t="s">
        <v>1031</v>
      </c>
      <c r="AR2890" s="112" t="s">
        <v>1098</v>
      </c>
      <c r="AS2890" s="112">
        <v>1280</v>
      </c>
    </row>
    <row r="2891" spans="40:45" x14ac:dyDescent="0.25">
      <c r="AN2891" s="112" t="s">
        <v>1157</v>
      </c>
      <c r="AO2891" s="112" t="s">
        <v>1146</v>
      </c>
      <c r="AP2891" s="112"/>
      <c r="AQ2891" s="112" t="s">
        <v>1032</v>
      </c>
      <c r="AR2891" s="112" t="s">
        <v>1098</v>
      </c>
      <c r="AS2891" s="112">
        <v>19</v>
      </c>
    </row>
    <row r="2892" spans="40:45" x14ac:dyDescent="0.25">
      <c r="AN2892" s="112" t="s">
        <v>1157</v>
      </c>
      <c r="AO2892" s="112" t="s">
        <v>1146</v>
      </c>
      <c r="AP2892" s="112"/>
      <c r="AQ2892" s="112" t="s">
        <v>1034</v>
      </c>
      <c r="AR2892" s="112" t="s">
        <v>1098</v>
      </c>
      <c r="AS2892" s="112">
        <v>7</v>
      </c>
    </row>
    <row r="2893" spans="40:45" x14ac:dyDescent="0.25">
      <c r="AN2893" s="112" t="s">
        <v>1157</v>
      </c>
      <c r="AO2893" s="112" t="s">
        <v>1146</v>
      </c>
      <c r="AP2893" s="112"/>
      <c r="AQ2893" s="112" t="s">
        <v>1035</v>
      </c>
      <c r="AR2893" s="112" t="s">
        <v>1098</v>
      </c>
      <c r="AS2893" s="112">
        <v>294</v>
      </c>
    </row>
    <row r="2894" spans="40:45" x14ac:dyDescent="0.25">
      <c r="AN2894" s="112" t="s">
        <v>1157</v>
      </c>
      <c r="AO2894" s="112" t="s">
        <v>1146</v>
      </c>
      <c r="AP2894" s="112"/>
      <c r="AQ2894" s="112" t="s">
        <v>1036</v>
      </c>
      <c r="AR2894" s="112" t="s">
        <v>1098</v>
      </c>
      <c r="AS2894" s="112">
        <v>221</v>
      </c>
    </row>
    <row r="2895" spans="40:45" x14ac:dyDescent="0.25">
      <c r="AN2895" s="112" t="s">
        <v>1157</v>
      </c>
      <c r="AO2895" s="112" t="s">
        <v>1146</v>
      </c>
      <c r="AP2895" s="112"/>
      <c r="AQ2895" s="112" t="s">
        <v>1037</v>
      </c>
      <c r="AR2895" s="112" t="s">
        <v>1098</v>
      </c>
      <c r="AS2895" s="112">
        <v>145</v>
      </c>
    </row>
    <row r="2896" spans="40:45" x14ac:dyDescent="0.25">
      <c r="AN2896" s="112" t="s">
        <v>1157</v>
      </c>
      <c r="AO2896" s="112" t="s">
        <v>1146</v>
      </c>
      <c r="AP2896" s="112"/>
      <c r="AQ2896" s="112" t="s">
        <v>1038</v>
      </c>
      <c r="AR2896" s="112" t="s">
        <v>1098</v>
      </c>
      <c r="AS2896" s="112">
        <v>40</v>
      </c>
    </row>
    <row r="2897" spans="40:45" x14ac:dyDescent="0.25">
      <c r="AN2897" s="112" t="s">
        <v>1157</v>
      </c>
      <c r="AO2897" s="112" t="s">
        <v>1146</v>
      </c>
      <c r="AP2897" s="112"/>
      <c r="AQ2897" s="112" t="s">
        <v>1039</v>
      </c>
      <c r="AR2897" s="112" t="s">
        <v>1098</v>
      </c>
      <c r="AS2897" s="112">
        <v>513</v>
      </c>
    </row>
    <row r="2898" spans="40:45" x14ac:dyDescent="0.25">
      <c r="AN2898" s="112" t="s">
        <v>1157</v>
      </c>
      <c r="AO2898" s="112"/>
      <c r="AP2898" s="112"/>
      <c r="AQ2898" s="112" t="s">
        <v>3</v>
      </c>
      <c r="AR2898" s="112" t="s">
        <v>1098</v>
      </c>
      <c r="AS2898" s="112">
        <v>2520</v>
      </c>
    </row>
    <row r="2899" spans="40:45" x14ac:dyDescent="0.25">
      <c r="AN2899" s="112" t="s">
        <v>1157</v>
      </c>
      <c r="AO2899" s="112" t="s">
        <v>908</v>
      </c>
      <c r="AP2899" s="112"/>
      <c r="AQ2899" s="112" t="s">
        <v>1031</v>
      </c>
      <c r="AR2899" s="112" t="s">
        <v>1088</v>
      </c>
      <c r="AS2899" s="112">
        <v>10624</v>
      </c>
    </row>
    <row r="2900" spans="40:45" x14ac:dyDescent="0.25">
      <c r="AN2900" s="112" t="s">
        <v>1157</v>
      </c>
      <c r="AO2900" s="112" t="s">
        <v>908</v>
      </c>
      <c r="AP2900" s="112"/>
      <c r="AQ2900" s="112" t="s">
        <v>1032</v>
      </c>
      <c r="AR2900" s="112" t="s">
        <v>1088</v>
      </c>
      <c r="AS2900" s="112">
        <v>269</v>
      </c>
    </row>
    <row r="2901" spans="40:45" x14ac:dyDescent="0.25">
      <c r="AN2901" s="112" t="s">
        <v>1157</v>
      </c>
      <c r="AO2901" s="112" t="s">
        <v>908</v>
      </c>
      <c r="AP2901" s="112"/>
      <c r="AQ2901" s="112" t="s">
        <v>1035</v>
      </c>
      <c r="AR2901" s="112" t="s">
        <v>1088</v>
      </c>
      <c r="AS2901" s="112">
        <v>2961</v>
      </c>
    </row>
    <row r="2902" spans="40:45" x14ac:dyDescent="0.25">
      <c r="AN2902" s="112" t="s">
        <v>1157</v>
      </c>
      <c r="AO2902" s="112" t="s">
        <v>908</v>
      </c>
      <c r="AP2902" s="112"/>
      <c r="AQ2902" s="112" t="s">
        <v>1036</v>
      </c>
      <c r="AR2902" s="112" t="s">
        <v>1088</v>
      </c>
      <c r="AS2902" s="112">
        <v>1719</v>
      </c>
    </row>
    <row r="2903" spans="40:45" x14ac:dyDescent="0.25">
      <c r="AN2903" s="112" t="s">
        <v>1157</v>
      </c>
      <c r="AO2903" s="112" t="s">
        <v>908</v>
      </c>
      <c r="AP2903" s="112"/>
      <c r="AQ2903" s="112" t="s">
        <v>1037</v>
      </c>
      <c r="AR2903" s="112" t="s">
        <v>1088</v>
      </c>
      <c r="AS2903" s="112">
        <v>1560</v>
      </c>
    </row>
    <row r="2904" spans="40:45" x14ac:dyDescent="0.25">
      <c r="AN2904" s="112" t="s">
        <v>1157</v>
      </c>
      <c r="AO2904" s="112" t="s">
        <v>908</v>
      </c>
      <c r="AP2904" s="112"/>
      <c r="AQ2904" s="112" t="s">
        <v>1038</v>
      </c>
      <c r="AR2904" s="112" t="s">
        <v>1088</v>
      </c>
      <c r="AS2904" s="112">
        <v>22</v>
      </c>
    </row>
    <row r="2905" spans="40:45" x14ac:dyDescent="0.25">
      <c r="AN2905" s="112" t="s">
        <v>1157</v>
      </c>
      <c r="AO2905" s="112" t="s">
        <v>908</v>
      </c>
      <c r="AP2905" s="112"/>
      <c r="AQ2905" s="112" t="s">
        <v>1039</v>
      </c>
      <c r="AR2905" s="112" t="s">
        <v>1088</v>
      </c>
      <c r="AS2905" s="112">
        <v>3242</v>
      </c>
    </row>
    <row r="2906" spans="40:45" x14ac:dyDescent="0.25">
      <c r="AN2906" s="112" t="s">
        <v>1157</v>
      </c>
      <c r="AO2906" s="112"/>
      <c r="AP2906" s="112"/>
      <c r="AQ2906" s="112" t="s">
        <v>3</v>
      </c>
      <c r="AR2906" s="112" t="s">
        <v>1088</v>
      </c>
      <c r="AS2906" s="112">
        <v>20399</v>
      </c>
    </row>
    <row r="2907" spans="40:45" x14ac:dyDescent="0.25">
      <c r="AN2907" s="112" t="s">
        <v>1158</v>
      </c>
      <c r="AO2907" s="112" t="s">
        <v>1146</v>
      </c>
      <c r="AP2907" s="112"/>
      <c r="AQ2907" s="112" t="s">
        <v>1035</v>
      </c>
      <c r="AR2907" s="112" t="s">
        <v>1098</v>
      </c>
      <c r="AS2907" s="112">
        <v>202</v>
      </c>
    </row>
    <row r="2908" spans="40:45" x14ac:dyDescent="0.25">
      <c r="AN2908" s="112" t="s">
        <v>1158</v>
      </c>
      <c r="AO2908" s="112" t="s">
        <v>1146</v>
      </c>
      <c r="AP2908" s="112"/>
      <c r="AQ2908" s="112" t="s">
        <v>1038</v>
      </c>
      <c r="AR2908" s="112" t="s">
        <v>1098</v>
      </c>
      <c r="AS2908" s="112">
        <v>1090</v>
      </c>
    </row>
    <row r="2909" spans="40:45" x14ac:dyDescent="0.25">
      <c r="AN2909" s="112" t="s">
        <v>1158</v>
      </c>
      <c r="AO2909" s="112" t="s">
        <v>1146</v>
      </c>
      <c r="AP2909" s="112"/>
      <c r="AQ2909" s="112" t="s">
        <v>1039</v>
      </c>
      <c r="AR2909" s="112" t="s">
        <v>1098</v>
      </c>
      <c r="AS2909" s="112">
        <v>423</v>
      </c>
    </row>
    <row r="2910" spans="40:45" x14ac:dyDescent="0.25">
      <c r="AN2910" s="112" t="s">
        <v>1158</v>
      </c>
      <c r="AO2910" s="112"/>
      <c r="AP2910" s="112"/>
      <c r="AQ2910" s="112" t="s">
        <v>3</v>
      </c>
      <c r="AR2910" s="112" t="s">
        <v>1098</v>
      </c>
      <c r="AS2910" s="112">
        <v>1716</v>
      </c>
    </row>
    <row r="2911" spans="40:45" x14ac:dyDescent="0.25">
      <c r="AN2911" s="112" t="s">
        <v>1158</v>
      </c>
      <c r="AO2911" s="112" t="s">
        <v>908</v>
      </c>
      <c r="AP2911" s="112"/>
      <c r="AQ2911" s="112" t="s">
        <v>1035</v>
      </c>
      <c r="AR2911" s="112" t="s">
        <v>1088</v>
      </c>
      <c r="AS2911" s="112">
        <v>5026</v>
      </c>
    </row>
    <row r="2912" spans="40:45" x14ac:dyDescent="0.25">
      <c r="AN2912" s="112" t="s">
        <v>1158</v>
      </c>
      <c r="AO2912" s="112" t="s">
        <v>908</v>
      </c>
      <c r="AP2912" s="112"/>
      <c r="AQ2912" s="112" t="s">
        <v>1038</v>
      </c>
      <c r="AR2912" s="112" t="s">
        <v>1088</v>
      </c>
      <c r="AS2912" s="112">
        <v>17362</v>
      </c>
    </row>
    <row r="2913" spans="40:45" x14ac:dyDescent="0.25">
      <c r="AN2913" s="112" t="s">
        <v>1158</v>
      </c>
      <c r="AO2913" s="112" t="s">
        <v>908</v>
      </c>
      <c r="AP2913" s="112"/>
      <c r="AQ2913" s="112" t="s">
        <v>1039</v>
      </c>
      <c r="AR2913" s="112" t="s">
        <v>1088</v>
      </c>
      <c r="AS2913" s="112">
        <v>4908</v>
      </c>
    </row>
    <row r="2914" spans="40:45" x14ac:dyDescent="0.25">
      <c r="AN2914" s="112" t="s">
        <v>1158</v>
      </c>
      <c r="AO2914" s="112"/>
      <c r="AP2914" s="112"/>
      <c r="AQ2914" s="112" t="s">
        <v>3</v>
      </c>
      <c r="AR2914" s="112" t="s">
        <v>1088</v>
      </c>
      <c r="AS2914" s="112">
        <v>27296</v>
      </c>
    </row>
    <row r="2915" spans="40:45" x14ac:dyDescent="0.25">
      <c r="AN2915" s="112" t="s">
        <v>1159</v>
      </c>
      <c r="AO2915" s="112" t="s">
        <v>1146</v>
      </c>
      <c r="AP2915" s="112"/>
      <c r="AQ2915" s="112" t="s">
        <v>1031</v>
      </c>
      <c r="AR2915" s="112" t="s">
        <v>1098</v>
      </c>
      <c r="AS2915" s="112">
        <v>101</v>
      </c>
    </row>
    <row r="2916" spans="40:45" x14ac:dyDescent="0.25">
      <c r="AN2916" s="112" t="s">
        <v>1159</v>
      </c>
      <c r="AO2916" s="112" t="s">
        <v>1146</v>
      </c>
      <c r="AP2916" s="112"/>
      <c r="AQ2916" s="112" t="s">
        <v>1033</v>
      </c>
      <c r="AR2916" s="112" t="s">
        <v>1098</v>
      </c>
      <c r="AS2916" s="112">
        <v>18</v>
      </c>
    </row>
    <row r="2917" spans="40:45" x14ac:dyDescent="0.25">
      <c r="AN2917" s="112" t="s">
        <v>1159</v>
      </c>
      <c r="AO2917" s="112" t="s">
        <v>1146</v>
      </c>
      <c r="AP2917" s="112"/>
      <c r="AQ2917" s="112" t="s">
        <v>1034</v>
      </c>
      <c r="AR2917" s="112" t="s">
        <v>1098</v>
      </c>
      <c r="AS2917" s="112">
        <v>10</v>
      </c>
    </row>
    <row r="2918" spans="40:45" x14ac:dyDescent="0.25">
      <c r="AN2918" s="112" t="s">
        <v>1159</v>
      </c>
      <c r="AO2918" s="112" t="s">
        <v>1146</v>
      </c>
      <c r="AP2918" s="112"/>
      <c r="AQ2918" s="112" t="s">
        <v>1035</v>
      </c>
      <c r="AR2918" s="112" t="s">
        <v>1098</v>
      </c>
      <c r="AS2918" s="112">
        <v>26</v>
      </c>
    </row>
    <row r="2919" spans="40:45" x14ac:dyDescent="0.25">
      <c r="AN2919" s="112" t="s">
        <v>1159</v>
      </c>
      <c r="AO2919" s="112" t="s">
        <v>1146</v>
      </c>
      <c r="AP2919" s="112"/>
      <c r="AQ2919" s="112" t="s">
        <v>1036</v>
      </c>
      <c r="AR2919" s="112" t="s">
        <v>1098</v>
      </c>
      <c r="AS2919" s="112">
        <v>15</v>
      </c>
    </row>
    <row r="2920" spans="40:45" x14ac:dyDescent="0.25">
      <c r="AN2920" s="112" t="s">
        <v>1159</v>
      </c>
      <c r="AO2920" s="112" t="s">
        <v>1146</v>
      </c>
      <c r="AP2920" s="112"/>
      <c r="AQ2920" s="112" t="s">
        <v>1039</v>
      </c>
      <c r="AR2920" s="112" t="s">
        <v>1098</v>
      </c>
      <c r="AS2920" s="112">
        <v>1101</v>
      </c>
    </row>
    <row r="2921" spans="40:45" x14ac:dyDescent="0.25">
      <c r="AN2921" s="112" t="s">
        <v>1159</v>
      </c>
      <c r="AO2921" s="112"/>
      <c r="AP2921" s="112"/>
      <c r="AQ2921" s="112" t="s">
        <v>3</v>
      </c>
      <c r="AR2921" s="112" t="s">
        <v>1098</v>
      </c>
      <c r="AS2921" s="112">
        <v>1271</v>
      </c>
    </row>
    <row r="2922" spans="40:45" x14ac:dyDescent="0.25">
      <c r="AN2922" s="112" t="s">
        <v>1159</v>
      </c>
      <c r="AO2922" s="112" t="s">
        <v>908</v>
      </c>
      <c r="AP2922" s="112"/>
      <c r="AQ2922" s="112" t="s">
        <v>1031</v>
      </c>
      <c r="AR2922" s="112" t="s">
        <v>1088</v>
      </c>
      <c r="AS2922" s="112">
        <v>3697</v>
      </c>
    </row>
    <row r="2923" spans="40:45" x14ac:dyDescent="0.25">
      <c r="AN2923" s="112" t="s">
        <v>1159</v>
      </c>
      <c r="AO2923" s="112" t="s">
        <v>908</v>
      </c>
      <c r="AP2923" s="112"/>
      <c r="AQ2923" s="112" t="s">
        <v>1033</v>
      </c>
      <c r="AR2923" s="112" t="s">
        <v>1088</v>
      </c>
      <c r="AS2923" s="112">
        <v>403</v>
      </c>
    </row>
    <row r="2924" spans="40:45" x14ac:dyDescent="0.25">
      <c r="AN2924" s="112" t="s">
        <v>1159</v>
      </c>
      <c r="AO2924" s="112" t="s">
        <v>908</v>
      </c>
      <c r="AP2924" s="112"/>
      <c r="AQ2924" s="112" t="s">
        <v>1034</v>
      </c>
      <c r="AR2924" s="112" t="s">
        <v>1088</v>
      </c>
      <c r="AS2924" s="112">
        <v>200</v>
      </c>
    </row>
    <row r="2925" spans="40:45" x14ac:dyDescent="0.25">
      <c r="AN2925" s="112" t="s">
        <v>1159</v>
      </c>
      <c r="AO2925" s="112" t="s">
        <v>908</v>
      </c>
      <c r="AP2925" s="112"/>
      <c r="AQ2925" s="112" t="s">
        <v>1035</v>
      </c>
      <c r="AR2925" s="112" t="s">
        <v>1088</v>
      </c>
      <c r="AS2925" s="112">
        <v>387</v>
      </c>
    </row>
    <row r="2926" spans="40:45" x14ac:dyDescent="0.25">
      <c r="AN2926" s="112" t="s">
        <v>1159</v>
      </c>
      <c r="AO2926" s="112" t="s">
        <v>908</v>
      </c>
      <c r="AP2926" s="112"/>
      <c r="AQ2926" s="112" t="s">
        <v>1036</v>
      </c>
      <c r="AR2926" s="112" t="s">
        <v>1088</v>
      </c>
      <c r="AS2926" s="112">
        <v>306</v>
      </c>
    </row>
    <row r="2927" spans="40:45" x14ac:dyDescent="0.25">
      <c r="AN2927" s="112" t="s">
        <v>1159</v>
      </c>
      <c r="AO2927" s="112" t="s">
        <v>908</v>
      </c>
      <c r="AP2927" s="112"/>
      <c r="AQ2927" s="112" t="s">
        <v>1039</v>
      </c>
      <c r="AR2927" s="112" t="s">
        <v>1088</v>
      </c>
      <c r="AS2927" s="112">
        <v>21462</v>
      </c>
    </row>
    <row r="2928" spans="40:45" x14ac:dyDescent="0.25">
      <c r="AN2928" s="112" t="s">
        <v>1159</v>
      </c>
      <c r="AO2928" s="112"/>
      <c r="AP2928" s="112"/>
      <c r="AQ2928" s="112" t="s">
        <v>3</v>
      </c>
      <c r="AR2928" s="112" t="s">
        <v>1088</v>
      </c>
      <c r="AS2928" s="112">
        <v>26455</v>
      </c>
    </row>
    <row r="2929" spans="40:45" x14ac:dyDescent="0.25">
      <c r="AN2929" s="112" t="s">
        <v>1160</v>
      </c>
      <c r="AO2929" s="112" t="s">
        <v>1146</v>
      </c>
      <c r="AP2929" s="112"/>
      <c r="AQ2929" s="112" t="s">
        <v>1035</v>
      </c>
      <c r="AR2929" s="112" t="s">
        <v>1098</v>
      </c>
      <c r="AS2929" s="112">
        <v>74</v>
      </c>
    </row>
    <row r="2930" spans="40:45" x14ac:dyDescent="0.25">
      <c r="AN2930" s="112" t="s">
        <v>1160</v>
      </c>
      <c r="AO2930" s="112" t="s">
        <v>1146</v>
      </c>
      <c r="AP2930" s="112"/>
      <c r="AQ2930" s="112" t="s">
        <v>1038</v>
      </c>
      <c r="AR2930" s="112" t="s">
        <v>1098</v>
      </c>
      <c r="AS2930" s="112">
        <v>1331</v>
      </c>
    </row>
    <row r="2931" spans="40:45" x14ac:dyDescent="0.25">
      <c r="AN2931" s="112" t="s">
        <v>1160</v>
      </c>
      <c r="AO2931" s="112" t="s">
        <v>1146</v>
      </c>
      <c r="AP2931" s="112"/>
      <c r="AQ2931" s="112" t="s">
        <v>1039</v>
      </c>
      <c r="AR2931" s="112" t="s">
        <v>1098</v>
      </c>
      <c r="AS2931" s="112">
        <v>3173</v>
      </c>
    </row>
    <row r="2932" spans="40:45" x14ac:dyDescent="0.25">
      <c r="AN2932" s="112" t="s">
        <v>1160</v>
      </c>
      <c r="AO2932" s="112"/>
      <c r="AP2932" s="112"/>
      <c r="AQ2932" s="112" t="s">
        <v>3</v>
      </c>
      <c r="AR2932" s="112" t="s">
        <v>1098</v>
      </c>
      <c r="AS2932" s="112">
        <v>4579</v>
      </c>
    </row>
    <row r="2933" spans="40:45" x14ac:dyDescent="0.25">
      <c r="AN2933" s="112" t="s">
        <v>1160</v>
      </c>
      <c r="AO2933" s="112" t="s">
        <v>908</v>
      </c>
      <c r="AP2933" s="112"/>
      <c r="AQ2933" s="112" t="s">
        <v>1035</v>
      </c>
      <c r="AR2933" s="112" t="s">
        <v>1088</v>
      </c>
      <c r="AS2933" s="112">
        <v>734</v>
      </c>
    </row>
    <row r="2934" spans="40:45" x14ac:dyDescent="0.25">
      <c r="AN2934" s="112" t="s">
        <v>1160</v>
      </c>
      <c r="AO2934" s="112" t="s">
        <v>908</v>
      </c>
      <c r="AP2934" s="112"/>
      <c r="AQ2934" s="112" t="s">
        <v>1038</v>
      </c>
      <c r="AR2934" s="112" t="s">
        <v>1088</v>
      </c>
      <c r="AS2934" s="112">
        <v>15569</v>
      </c>
    </row>
    <row r="2935" spans="40:45" x14ac:dyDescent="0.25">
      <c r="AN2935" s="112" t="s">
        <v>1160</v>
      </c>
      <c r="AO2935" s="112" t="s">
        <v>908</v>
      </c>
      <c r="AP2935" s="112"/>
      <c r="AQ2935" s="112" t="s">
        <v>1039</v>
      </c>
      <c r="AR2935" s="112" t="s">
        <v>1088</v>
      </c>
      <c r="AS2935" s="112">
        <v>32268</v>
      </c>
    </row>
    <row r="2936" spans="40:45" x14ac:dyDescent="0.25">
      <c r="AN2936" s="112" t="s">
        <v>1160</v>
      </c>
      <c r="AO2936" s="112"/>
      <c r="AP2936" s="112"/>
      <c r="AQ2936" s="112" t="s">
        <v>3</v>
      </c>
      <c r="AR2936" s="112" t="s">
        <v>1088</v>
      </c>
      <c r="AS2936" s="112">
        <v>48570</v>
      </c>
    </row>
    <row r="2937" spans="40:45" x14ac:dyDescent="0.25">
      <c r="AN2937" s="112" t="s">
        <v>1161</v>
      </c>
      <c r="AO2937" s="112" t="s">
        <v>1146</v>
      </c>
      <c r="AP2937" s="112"/>
      <c r="AQ2937" s="112" t="s">
        <v>1031</v>
      </c>
      <c r="AR2937" s="112" t="s">
        <v>1098</v>
      </c>
      <c r="AS2937" s="112">
        <v>21806</v>
      </c>
    </row>
    <row r="2938" spans="40:45" x14ac:dyDescent="0.25">
      <c r="AN2938" s="112" t="s">
        <v>1161</v>
      </c>
      <c r="AO2938" s="112" t="s">
        <v>1146</v>
      </c>
      <c r="AP2938" s="112"/>
      <c r="AQ2938" s="112" t="s">
        <v>1032</v>
      </c>
      <c r="AR2938" s="112" t="s">
        <v>1098</v>
      </c>
      <c r="AS2938" s="112">
        <v>3267</v>
      </c>
    </row>
    <row r="2939" spans="40:45" x14ac:dyDescent="0.25">
      <c r="AN2939" s="112" t="s">
        <v>1161</v>
      </c>
      <c r="AO2939" s="112" t="s">
        <v>1146</v>
      </c>
      <c r="AP2939" s="112"/>
      <c r="AQ2939" s="112" t="s">
        <v>1034</v>
      </c>
      <c r="AR2939" s="112" t="s">
        <v>1098</v>
      </c>
      <c r="AS2939" s="112">
        <v>600</v>
      </c>
    </row>
    <row r="2940" spans="40:45" x14ac:dyDescent="0.25">
      <c r="AN2940" s="112" t="s">
        <v>1161</v>
      </c>
      <c r="AO2940" s="112" t="s">
        <v>1146</v>
      </c>
      <c r="AP2940" s="112"/>
      <c r="AQ2940" s="112" t="s">
        <v>1035</v>
      </c>
      <c r="AR2940" s="112" t="s">
        <v>1098</v>
      </c>
      <c r="AS2940" s="112">
        <v>2</v>
      </c>
    </row>
    <row r="2941" spans="40:45" x14ac:dyDescent="0.25">
      <c r="AN2941" s="112" t="s">
        <v>1161</v>
      </c>
      <c r="AO2941" s="112" t="s">
        <v>1146</v>
      </c>
      <c r="AP2941" s="112"/>
      <c r="AQ2941" s="112" t="s">
        <v>1037</v>
      </c>
      <c r="AR2941" s="112" t="s">
        <v>1098</v>
      </c>
      <c r="AS2941" s="112"/>
    </row>
    <row r="2942" spans="40:45" x14ac:dyDescent="0.25">
      <c r="AN2942" s="112" t="s">
        <v>1161</v>
      </c>
      <c r="AO2942" s="112" t="s">
        <v>1146</v>
      </c>
      <c r="AP2942" s="112"/>
      <c r="AQ2942" s="112" t="s">
        <v>1038</v>
      </c>
      <c r="AR2942" s="112" t="s">
        <v>1098</v>
      </c>
      <c r="AS2942" s="112">
        <v>367</v>
      </c>
    </row>
    <row r="2943" spans="40:45" x14ac:dyDescent="0.25">
      <c r="AN2943" s="112" t="s">
        <v>1161</v>
      </c>
      <c r="AO2943" s="112" t="s">
        <v>1146</v>
      </c>
      <c r="AP2943" s="112"/>
      <c r="AQ2943" s="112" t="s">
        <v>1039</v>
      </c>
      <c r="AR2943" s="112" t="s">
        <v>1098</v>
      </c>
      <c r="AS2943" s="112">
        <v>119</v>
      </c>
    </row>
    <row r="2944" spans="40:45" x14ac:dyDescent="0.25">
      <c r="AN2944" s="112" t="s">
        <v>1161</v>
      </c>
      <c r="AO2944" s="112"/>
      <c r="AP2944" s="112"/>
      <c r="AQ2944" s="112" t="s">
        <v>3</v>
      </c>
      <c r="AR2944" s="112" t="s">
        <v>1098</v>
      </c>
      <c r="AS2944" s="112">
        <v>26160</v>
      </c>
    </row>
    <row r="2945" spans="40:45" x14ac:dyDescent="0.25">
      <c r="AN2945" s="112" t="s">
        <v>1161</v>
      </c>
      <c r="AO2945" s="112" t="s">
        <v>908</v>
      </c>
      <c r="AP2945" s="112"/>
      <c r="AQ2945" s="112" t="s">
        <v>1031</v>
      </c>
      <c r="AR2945" s="112" t="s">
        <v>1088</v>
      </c>
      <c r="AS2945" s="112">
        <v>781073</v>
      </c>
    </row>
    <row r="2946" spans="40:45" x14ac:dyDescent="0.25">
      <c r="AN2946" s="112" t="s">
        <v>1161</v>
      </c>
      <c r="AO2946" s="112" t="s">
        <v>908</v>
      </c>
      <c r="AP2946" s="112"/>
      <c r="AQ2946" s="112" t="s">
        <v>1032</v>
      </c>
      <c r="AR2946" s="112" t="s">
        <v>1088</v>
      </c>
      <c r="AS2946" s="112">
        <v>96498</v>
      </c>
    </row>
    <row r="2947" spans="40:45" x14ac:dyDescent="0.25">
      <c r="AN2947" s="112" t="s">
        <v>1161</v>
      </c>
      <c r="AO2947" s="112" t="s">
        <v>908</v>
      </c>
      <c r="AP2947" s="112"/>
      <c r="AQ2947" s="112" t="s">
        <v>1034</v>
      </c>
      <c r="AR2947" s="112" t="s">
        <v>1088</v>
      </c>
      <c r="AS2947" s="112">
        <v>21405</v>
      </c>
    </row>
    <row r="2948" spans="40:45" x14ac:dyDescent="0.25">
      <c r="AN2948" s="112" t="s">
        <v>1161</v>
      </c>
      <c r="AO2948" s="112" t="s">
        <v>908</v>
      </c>
      <c r="AP2948" s="112"/>
      <c r="AQ2948" s="112" t="s">
        <v>1035</v>
      </c>
      <c r="AR2948" s="112" t="s">
        <v>1088</v>
      </c>
      <c r="AS2948" s="112">
        <v>1</v>
      </c>
    </row>
    <row r="2949" spans="40:45" x14ac:dyDescent="0.25">
      <c r="AN2949" s="112" t="s">
        <v>1161</v>
      </c>
      <c r="AO2949" s="112" t="s">
        <v>908</v>
      </c>
      <c r="AP2949" s="112"/>
      <c r="AQ2949" s="112" t="s">
        <v>1037</v>
      </c>
      <c r="AR2949" s="112" t="s">
        <v>1088</v>
      </c>
      <c r="AS2949" s="112"/>
    </row>
    <row r="2950" spans="40:45" x14ac:dyDescent="0.25">
      <c r="AN2950" s="112" t="s">
        <v>1161</v>
      </c>
      <c r="AO2950" s="112" t="s">
        <v>908</v>
      </c>
      <c r="AP2950" s="112"/>
      <c r="AQ2950" s="112" t="s">
        <v>1038</v>
      </c>
      <c r="AR2950" s="112" t="s">
        <v>1088</v>
      </c>
      <c r="AS2950" s="112">
        <v>7224</v>
      </c>
    </row>
    <row r="2951" spans="40:45" x14ac:dyDescent="0.25">
      <c r="AN2951" s="112" t="s">
        <v>1161</v>
      </c>
      <c r="AO2951" s="112" t="s">
        <v>908</v>
      </c>
      <c r="AP2951" s="112"/>
      <c r="AQ2951" s="112" t="s">
        <v>1039</v>
      </c>
      <c r="AR2951" s="112" t="s">
        <v>1088</v>
      </c>
      <c r="AS2951" s="112">
        <v>931</v>
      </c>
    </row>
    <row r="2952" spans="40:45" x14ac:dyDescent="0.25">
      <c r="AN2952" s="112" t="s">
        <v>1161</v>
      </c>
      <c r="AO2952" s="112"/>
      <c r="AP2952" s="112"/>
      <c r="AQ2952" s="112" t="s">
        <v>3</v>
      </c>
      <c r="AR2952" s="112" t="s">
        <v>1088</v>
      </c>
      <c r="AS2952" s="112">
        <v>907133</v>
      </c>
    </row>
    <row r="2953" spans="40:45" x14ac:dyDescent="0.25">
      <c r="AN2953" s="112" t="s">
        <v>956</v>
      </c>
      <c r="AO2953" s="112" t="s">
        <v>1146</v>
      </c>
      <c r="AP2953" s="112"/>
      <c r="AQ2953" s="112" t="s">
        <v>1031</v>
      </c>
      <c r="AR2953" s="112" t="s">
        <v>1098</v>
      </c>
      <c r="AS2953" s="112">
        <v>10138</v>
      </c>
    </row>
    <row r="2954" spans="40:45" x14ac:dyDescent="0.25">
      <c r="AN2954" s="112" t="s">
        <v>956</v>
      </c>
      <c r="AO2954" s="112" t="s">
        <v>1146</v>
      </c>
      <c r="AP2954" s="112"/>
      <c r="AQ2954" s="112" t="s">
        <v>1032</v>
      </c>
      <c r="AR2954" s="112" t="s">
        <v>1098</v>
      </c>
      <c r="AS2954" s="112">
        <v>1571</v>
      </c>
    </row>
    <row r="2955" spans="40:45" x14ac:dyDescent="0.25">
      <c r="AN2955" s="112" t="s">
        <v>956</v>
      </c>
      <c r="AO2955" s="112" t="s">
        <v>1146</v>
      </c>
      <c r="AP2955" s="112"/>
      <c r="AQ2955" s="112" t="s">
        <v>1035</v>
      </c>
      <c r="AR2955" s="112" t="s">
        <v>1098</v>
      </c>
      <c r="AS2955" s="112"/>
    </row>
    <row r="2956" spans="40:45" x14ac:dyDescent="0.25">
      <c r="AN2956" s="112" t="s">
        <v>956</v>
      </c>
      <c r="AO2956" s="112" t="s">
        <v>1146</v>
      </c>
      <c r="AP2956" s="112"/>
      <c r="AQ2956" s="112" t="s">
        <v>1038</v>
      </c>
      <c r="AR2956" s="112" t="s">
        <v>1098</v>
      </c>
      <c r="AS2956" s="112"/>
    </row>
    <row r="2957" spans="40:45" x14ac:dyDescent="0.25">
      <c r="AN2957" s="112" t="s">
        <v>956</v>
      </c>
      <c r="AO2957" s="112"/>
      <c r="AP2957" s="112"/>
      <c r="AQ2957" s="112" t="s">
        <v>3</v>
      </c>
      <c r="AR2957" s="112" t="s">
        <v>1098</v>
      </c>
      <c r="AS2957" s="112">
        <v>11709</v>
      </c>
    </row>
    <row r="2958" spans="40:45" x14ac:dyDescent="0.25">
      <c r="AN2958" s="112" t="s">
        <v>956</v>
      </c>
      <c r="AO2958" s="112" t="s">
        <v>908</v>
      </c>
      <c r="AP2958" s="112"/>
      <c r="AQ2958" s="112" t="s">
        <v>1031</v>
      </c>
      <c r="AR2958" s="112" t="s">
        <v>1088</v>
      </c>
      <c r="AS2958" s="112">
        <v>315735</v>
      </c>
    </row>
    <row r="2959" spans="40:45" x14ac:dyDescent="0.25">
      <c r="AN2959" s="112" t="s">
        <v>956</v>
      </c>
      <c r="AO2959" s="112" t="s">
        <v>908</v>
      </c>
      <c r="AP2959" s="112"/>
      <c r="AQ2959" s="112" t="s">
        <v>1032</v>
      </c>
      <c r="AR2959" s="112" t="s">
        <v>1088</v>
      </c>
      <c r="AS2959" s="112">
        <v>40147</v>
      </c>
    </row>
    <row r="2960" spans="40:45" x14ac:dyDescent="0.25">
      <c r="AN2960" s="112" t="s">
        <v>956</v>
      </c>
      <c r="AO2960" s="112" t="s">
        <v>908</v>
      </c>
      <c r="AP2960" s="112"/>
      <c r="AQ2960" s="112" t="s">
        <v>1035</v>
      </c>
      <c r="AR2960" s="112" t="s">
        <v>1088</v>
      </c>
      <c r="AS2960" s="112"/>
    </row>
    <row r="2961" spans="40:45" x14ac:dyDescent="0.25">
      <c r="AN2961" s="112" t="s">
        <v>956</v>
      </c>
      <c r="AO2961" s="112" t="s">
        <v>908</v>
      </c>
      <c r="AP2961" s="112"/>
      <c r="AQ2961" s="112" t="s">
        <v>1038</v>
      </c>
      <c r="AR2961" s="112" t="s">
        <v>1088</v>
      </c>
      <c r="AS2961" s="112"/>
    </row>
    <row r="2962" spans="40:45" x14ac:dyDescent="0.25">
      <c r="AN2962" s="112" t="s">
        <v>956</v>
      </c>
      <c r="AO2962" s="112"/>
      <c r="AP2962" s="112"/>
      <c r="AQ2962" s="112" t="s">
        <v>3</v>
      </c>
      <c r="AR2962" s="112" t="s">
        <v>1088</v>
      </c>
      <c r="AS2962" s="112">
        <v>355882</v>
      </c>
    </row>
    <row r="2963" spans="40:45" x14ac:dyDescent="0.25">
      <c r="AN2963" s="112" t="s">
        <v>1162</v>
      </c>
      <c r="AO2963" s="112" t="s">
        <v>1146</v>
      </c>
      <c r="AP2963" s="112"/>
      <c r="AQ2963" s="112" t="s">
        <v>1031</v>
      </c>
      <c r="AR2963" s="112" t="s">
        <v>1098</v>
      </c>
      <c r="AS2963" s="112">
        <v>7910</v>
      </c>
    </row>
    <row r="2964" spans="40:45" x14ac:dyDescent="0.25">
      <c r="AN2964" s="112" t="s">
        <v>1162</v>
      </c>
      <c r="AO2964" s="112" t="s">
        <v>1146</v>
      </c>
      <c r="AP2964" s="112"/>
      <c r="AQ2964" s="112" t="s">
        <v>1032</v>
      </c>
      <c r="AR2964" s="112" t="s">
        <v>1098</v>
      </c>
      <c r="AS2964" s="112">
        <v>282</v>
      </c>
    </row>
    <row r="2965" spans="40:45" x14ac:dyDescent="0.25">
      <c r="AN2965" s="112" t="s">
        <v>1162</v>
      </c>
      <c r="AO2965" s="112" t="s">
        <v>1146</v>
      </c>
      <c r="AP2965" s="112"/>
      <c r="AQ2965" s="112" t="s">
        <v>1033</v>
      </c>
      <c r="AR2965" s="112" t="s">
        <v>1098</v>
      </c>
      <c r="AS2965" s="112"/>
    </row>
    <row r="2966" spans="40:45" x14ac:dyDescent="0.25">
      <c r="AN2966" s="112" t="s">
        <v>1162</v>
      </c>
      <c r="AO2966" s="112" t="s">
        <v>1146</v>
      </c>
      <c r="AP2966" s="112"/>
      <c r="AQ2966" s="112" t="s">
        <v>1034</v>
      </c>
      <c r="AR2966" s="112" t="s">
        <v>1098</v>
      </c>
      <c r="AS2966" s="112">
        <v>158</v>
      </c>
    </row>
    <row r="2967" spans="40:45" x14ac:dyDescent="0.25">
      <c r="AN2967" s="112" t="s">
        <v>1162</v>
      </c>
      <c r="AO2967" s="112" t="s">
        <v>1146</v>
      </c>
      <c r="AP2967" s="112"/>
      <c r="AQ2967" s="112" t="s">
        <v>1035</v>
      </c>
      <c r="AR2967" s="112" t="s">
        <v>1098</v>
      </c>
      <c r="AS2967" s="112"/>
    </row>
    <row r="2968" spans="40:45" x14ac:dyDescent="0.25">
      <c r="AN2968" s="112" t="s">
        <v>1162</v>
      </c>
      <c r="AO2968" s="112" t="s">
        <v>1146</v>
      </c>
      <c r="AP2968" s="112"/>
      <c r="AQ2968" s="112" t="s">
        <v>1036</v>
      </c>
      <c r="AR2968" s="112" t="s">
        <v>1098</v>
      </c>
      <c r="AS2968" s="112">
        <v>20</v>
      </c>
    </row>
    <row r="2969" spans="40:45" x14ac:dyDescent="0.25">
      <c r="AN2969" s="112" t="s">
        <v>1162</v>
      </c>
      <c r="AO2969" s="112" t="s">
        <v>1146</v>
      </c>
      <c r="AP2969" s="112"/>
      <c r="AQ2969" s="112" t="s">
        <v>1037</v>
      </c>
      <c r="AR2969" s="112" t="s">
        <v>1098</v>
      </c>
      <c r="AS2969" s="112">
        <v>1</v>
      </c>
    </row>
    <row r="2970" spans="40:45" x14ac:dyDescent="0.25">
      <c r="AN2970" s="112" t="s">
        <v>1162</v>
      </c>
      <c r="AO2970" s="112" t="s">
        <v>1146</v>
      </c>
      <c r="AP2970" s="112"/>
      <c r="AQ2970" s="112" t="s">
        <v>1038</v>
      </c>
      <c r="AR2970" s="112" t="s">
        <v>1098</v>
      </c>
      <c r="AS2970" s="112">
        <v>10</v>
      </c>
    </row>
    <row r="2971" spans="40:45" x14ac:dyDescent="0.25">
      <c r="AN2971" s="112" t="s">
        <v>1162</v>
      </c>
      <c r="AO2971" s="112" t="s">
        <v>1146</v>
      </c>
      <c r="AP2971" s="112"/>
      <c r="AQ2971" s="112" t="s">
        <v>1039</v>
      </c>
      <c r="AR2971" s="112" t="s">
        <v>1098</v>
      </c>
      <c r="AS2971" s="112">
        <v>369</v>
      </c>
    </row>
    <row r="2972" spans="40:45" x14ac:dyDescent="0.25">
      <c r="AN2972" s="112" t="s">
        <v>1162</v>
      </c>
      <c r="AO2972" s="112"/>
      <c r="AP2972" s="112"/>
      <c r="AQ2972" s="112" t="s">
        <v>3</v>
      </c>
      <c r="AR2972" s="112" t="s">
        <v>1098</v>
      </c>
      <c r="AS2972" s="112">
        <v>8751</v>
      </c>
    </row>
    <row r="2973" spans="40:45" x14ac:dyDescent="0.25">
      <c r="AN2973" s="112" t="s">
        <v>1162</v>
      </c>
      <c r="AO2973" s="112" t="s">
        <v>908</v>
      </c>
      <c r="AP2973" s="112"/>
      <c r="AQ2973" s="112" t="s">
        <v>1031</v>
      </c>
      <c r="AR2973" s="112" t="s">
        <v>1088</v>
      </c>
      <c r="AS2973" s="112">
        <v>131482</v>
      </c>
    </row>
    <row r="2974" spans="40:45" x14ac:dyDescent="0.25">
      <c r="AN2974" s="112" t="s">
        <v>1162</v>
      </c>
      <c r="AO2974" s="112" t="s">
        <v>908</v>
      </c>
      <c r="AP2974" s="112"/>
      <c r="AQ2974" s="112" t="s">
        <v>1032</v>
      </c>
      <c r="AR2974" s="112" t="s">
        <v>1088</v>
      </c>
      <c r="AS2974" s="112">
        <v>3848</v>
      </c>
    </row>
    <row r="2975" spans="40:45" x14ac:dyDescent="0.25">
      <c r="AN2975" s="112" t="s">
        <v>1162</v>
      </c>
      <c r="AO2975" s="112" t="s">
        <v>908</v>
      </c>
      <c r="AP2975" s="112"/>
      <c r="AQ2975" s="112" t="s">
        <v>1033</v>
      </c>
      <c r="AR2975" s="112" t="s">
        <v>1088</v>
      </c>
      <c r="AS2975" s="112"/>
    </row>
    <row r="2976" spans="40:45" x14ac:dyDescent="0.25">
      <c r="AN2976" s="112" t="s">
        <v>1162</v>
      </c>
      <c r="AO2976" s="112" t="s">
        <v>908</v>
      </c>
      <c r="AP2976" s="112"/>
      <c r="AQ2976" s="112" t="s">
        <v>1034</v>
      </c>
      <c r="AR2976" s="112" t="s">
        <v>1088</v>
      </c>
      <c r="AS2976" s="112">
        <v>1669</v>
      </c>
    </row>
    <row r="2977" spans="40:45" x14ac:dyDescent="0.25">
      <c r="AN2977" s="112" t="s">
        <v>1162</v>
      </c>
      <c r="AO2977" s="112" t="s">
        <v>908</v>
      </c>
      <c r="AP2977" s="112"/>
      <c r="AQ2977" s="112" t="s">
        <v>1035</v>
      </c>
      <c r="AR2977" s="112" t="s">
        <v>1088</v>
      </c>
      <c r="AS2977" s="112"/>
    </row>
    <row r="2978" spans="40:45" x14ac:dyDescent="0.25">
      <c r="AN2978" s="112" t="s">
        <v>1162</v>
      </c>
      <c r="AO2978" s="112" t="s">
        <v>908</v>
      </c>
      <c r="AP2978" s="112"/>
      <c r="AQ2978" s="112" t="s">
        <v>1036</v>
      </c>
      <c r="AR2978" s="112" t="s">
        <v>1088</v>
      </c>
      <c r="AS2978" s="112">
        <v>50</v>
      </c>
    </row>
    <row r="2979" spans="40:45" x14ac:dyDescent="0.25">
      <c r="AN2979" s="112" t="s">
        <v>1162</v>
      </c>
      <c r="AO2979" s="112" t="s">
        <v>908</v>
      </c>
      <c r="AP2979" s="112"/>
      <c r="AQ2979" s="112" t="s">
        <v>1037</v>
      </c>
      <c r="AR2979" s="112" t="s">
        <v>1088</v>
      </c>
      <c r="AS2979" s="112"/>
    </row>
    <row r="2980" spans="40:45" x14ac:dyDescent="0.25">
      <c r="AN2980" s="112" t="s">
        <v>1162</v>
      </c>
      <c r="AO2980" s="112" t="s">
        <v>908</v>
      </c>
      <c r="AP2980" s="112"/>
      <c r="AQ2980" s="112" t="s">
        <v>1038</v>
      </c>
      <c r="AR2980" s="112" t="s">
        <v>1088</v>
      </c>
      <c r="AS2980" s="112">
        <v>200</v>
      </c>
    </row>
    <row r="2981" spans="40:45" x14ac:dyDescent="0.25">
      <c r="AN2981" s="112" t="s">
        <v>1162</v>
      </c>
      <c r="AO2981" s="112" t="s">
        <v>908</v>
      </c>
      <c r="AP2981" s="112"/>
      <c r="AQ2981" s="112" t="s">
        <v>1039</v>
      </c>
      <c r="AR2981" s="112" t="s">
        <v>1088</v>
      </c>
      <c r="AS2981" s="112">
        <v>6724</v>
      </c>
    </row>
    <row r="2982" spans="40:45" x14ac:dyDescent="0.25">
      <c r="AN2982" s="112" t="s">
        <v>1162</v>
      </c>
      <c r="AO2982" s="112"/>
      <c r="AP2982" s="112"/>
      <c r="AQ2982" s="112" t="s">
        <v>3</v>
      </c>
      <c r="AR2982" s="112" t="s">
        <v>1088</v>
      </c>
      <c r="AS2982" s="112">
        <v>143973</v>
      </c>
    </row>
    <row r="2983" spans="40:45" x14ac:dyDescent="0.25">
      <c r="AN2983" s="112" t="s">
        <v>1016</v>
      </c>
      <c r="AO2983" s="112" t="s">
        <v>1146</v>
      </c>
      <c r="AP2983" s="112"/>
      <c r="AQ2983" s="112" t="s">
        <v>1031</v>
      </c>
      <c r="AR2983" s="112" t="s">
        <v>1098</v>
      </c>
      <c r="AS2983" s="112">
        <v>12259</v>
      </c>
    </row>
    <row r="2984" spans="40:45" x14ac:dyDescent="0.25">
      <c r="AN2984" s="112" t="s">
        <v>1016</v>
      </c>
      <c r="AO2984" s="112" t="s">
        <v>1146</v>
      </c>
      <c r="AP2984" s="112"/>
      <c r="AQ2984" s="112" t="s">
        <v>1032</v>
      </c>
      <c r="AR2984" s="112" t="s">
        <v>1098</v>
      </c>
      <c r="AS2984" s="112">
        <v>105</v>
      </c>
    </row>
    <row r="2985" spans="40:45" x14ac:dyDescent="0.25">
      <c r="AN2985" s="112" t="s">
        <v>1016</v>
      </c>
      <c r="AO2985" s="112" t="s">
        <v>1146</v>
      </c>
      <c r="AP2985" s="112"/>
      <c r="AQ2985" s="112" t="s">
        <v>1033</v>
      </c>
      <c r="AR2985" s="112" t="s">
        <v>1098</v>
      </c>
      <c r="AS2985" s="112">
        <v>7871</v>
      </c>
    </row>
    <row r="2986" spans="40:45" x14ac:dyDescent="0.25">
      <c r="AN2986" s="112" t="s">
        <v>1016</v>
      </c>
      <c r="AO2986" s="112" t="s">
        <v>1146</v>
      </c>
      <c r="AP2986" s="112"/>
      <c r="AQ2986" s="112" t="s">
        <v>1034</v>
      </c>
      <c r="AR2986" s="112" t="s">
        <v>1098</v>
      </c>
      <c r="AS2986" s="112"/>
    </row>
    <row r="2987" spans="40:45" x14ac:dyDescent="0.25">
      <c r="AN2987" s="112" t="s">
        <v>1016</v>
      </c>
      <c r="AO2987" s="112" t="s">
        <v>1146</v>
      </c>
      <c r="AP2987" s="112"/>
      <c r="AQ2987" s="112" t="s">
        <v>1035</v>
      </c>
      <c r="AR2987" s="112" t="s">
        <v>1098</v>
      </c>
      <c r="AS2987" s="112">
        <v>0</v>
      </c>
    </row>
    <row r="2988" spans="40:45" x14ac:dyDescent="0.25">
      <c r="AN2988" s="112" t="s">
        <v>1016</v>
      </c>
      <c r="AO2988" s="112" t="s">
        <v>1146</v>
      </c>
      <c r="AP2988" s="112"/>
      <c r="AQ2988" s="112" t="s">
        <v>1036</v>
      </c>
      <c r="AR2988" s="112" t="s">
        <v>1098</v>
      </c>
      <c r="AS2988" s="112">
        <v>4</v>
      </c>
    </row>
    <row r="2989" spans="40:45" x14ac:dyDescent="0.25">
      <c r="AN2989" s="112" t="s">
        <v>1016</v>
      </c>
      <c r="AO2989" s="112" t="s">
        <v>1146</v>
      </c>
      <c r="AP2989" s="112"/>
      <c r="AQ2989" s="112" t="s">
        <v>1037</v>
      </c>
      <c r="AR2989" s="112" t="s">
        <v>1098</v>
      </c>
      <c r="AS2989" s="112"/>
    </row>
    <row r="2990" spans="40:45" x14ac:dyDescent="0.25">
      <c r="AN2990" s="112" t="s">
        <v>1016</v>
      </c>
      <c r="AO2990" s="112" t="s">
        <v>1146</v>
      </c>
      <c r="AP2990" s="112"/>
      <c r="AQ2990" s="112" t="s">
        <v>1038</v>
      </c>
      <c r="AR2990" s="112" t="s">
        <v>1098</v>
      </c>
      <c r="AS2990" s="112"/>
    </row>
    <row r="2991" spans="40:45" x14ac:dyDescent="0.25">
      <c r="AN2991" s="112" t="s">
        <v>1016</v>
      </c>
      <c r="AO2991" s="112" t="s">
        <v>1146</v>
      </c>
      <c r="AP2991" s="112"/>
      <c r="AQ2991" s="112" t="s">
        <v>1039</v>
      </c>
      <c r="AR2991" s="112" t="s">
        <v>1098</v>
      </c>
      <c r="AS2991" s="112">
        <v>2358</v>
      </c>
    </row>
    <row r="2992" spans="40:45" x14ac:dyDescent="0.25">
      <c r="AN2992" s="112" t="s">
        <v>1016</v>
      </c>
      <c r="AO2992" s="112"/>
      <c r="AP2992" s="112"/>
      <c r="AQ2992" s="112" t="s">
        <v>3</v>
      </c>
      <c r="AR2992" s="112" t="s">
        <v>1098</v>
      </c>
      <c r="AS2992" s="112">
        <v>22597</v>
      </c>
    </row>
    <row r="2993" spans="40:45" x14ac:dyDescent="0.25">
      <c r="AN2993" s="112" t="s">
        <v>1016</v>
      </c>
      <c r="AO2993" s="112" t="s">
        <v>908</v>
      </c>
      <c r="AP2993" s="112"/>
      <c r="AQ2993" s="112" t="s">
        <v>1031</v>
      </c>
      <c r="AR2993" s="112" t="s">
        <v>1088</v>
      </c>
      <c r="AS2993" s="112">
        <v>193885</v>
      </c>
    </row>
    <row r="2994" spans="40:45" x14ac:dyDescent="0.25">
      <c r="AN2994" s="112" t="s">
        <v>1016</v>
      </c>
      <c r="AO2994" s="112" t="s">
        <v>908</v>
      </c>
      <c r="AP2994" s="112"/>
      <c r="AQ2994" s="112" t="s">
        <v>1032</v>
      </c>
      <c r="AR2994" s="112" t="s">
        <v>1088</v>
      </c>
      <c r="AS2994" s="112">
        <v>152</v>
      </c>
    </row>
    <row r="2995" spans="40:45" x14ac:dyDescent="0.25">
      <c r="AN2995" s="112" t="s">
        <v>1016</v>
      </c>
      <c r="AO2995" s="112" t="s">
        <v>908</v>
      </c>
      <c r="AP2995" s="112"/>
      <c r="AQ2995" s="112" t="s">
        <v>1033</v>
      </c>
      <c r="AR2995" s="112" t="s">
        <v>1088</v>
      </c>
      <c r="AS2995" s="112">
        <v>93710</v>
      </c>
    </row>
    <row r="2996" spans="40:45" x14ac:dyDescent="0.25">
      <c r="AN2996" s="112" t="s">
        <v>1016</v>
      </c>
      <c r="AO2996" s="112" t="s">
        <v>908</v>
      </c>
      <c r="AP2996" s="112"/>
      <c r="AQ2996" s="112" t="s">
        <v>1034</v>
      </c>
      <c r="AR2996" s="112" t="s">
        <v>1088</v>
      </c>
      <c r="AS2996" s="112"/>
    </row>
    <row r="2997" spans="40:45" x14ac:dyDescent="0.25">
      <c r="AN2997" s="112" t="s">
        <v>1016</v>
      </c>
      <c r="AO2997" s="112" t="s">
        <v>908</v>
      </c>
      <c r="AP2997" s="112"/>
      <c r="AQ2997" s="112" t="s">
        <v>1036</v>
      </c>
      <c r="AR2997" s="112" t="s">
        <v>1088</v>
      </c>
      <c r="AS2997" s="112"/>
    </row>
    <row r="2998" spans="40:45" x14ac:dyDescent="0.25">
      <c r="AN2998" s="112" t="s">
        <v>1016</v>
      </c>
      <c r="AO2998" s="112" t="s">
        <v>908</v>
      </c>
      <c r="AP2998" s="112"/>
      <c r="AQ2998" s="112" t="s">
        <v>1037</v>
      </c>
      <c r="AR2998" s="112" t="s">
        <v>1088</v>
      </c>
      <c r="AS2998" s="112"/>
    </row>
    <row r="2999" spans="40:45" x14ac:dyDescent="0.25">
      <c r="AN2999" s="112" t="s">
        <v>1016</v>
      </c>
      <c r="AO2999" s="112" t="s">
        <v>908</v>
      </c>
      <c r="AP2999" s="112"/>
      <c r="AQ2999" s="112" t="s">
        <v>1038</v>
      </c>
      <c r="AR2999" s="112" t="s">
        <v>1088</v>
      </c>
      <c r="AS2999" s="112"/>
    </row>
    <row r="3000" spans="40:45" x14ac:dyDescent="0.25">
      <c r="AN3000" s="112" t="s">
        <v>1016</v>
      </c>
      <c r="AO3000" s="112" t="s">
        <v>908</v>
      </c>
      <c r="AP3000" s="112"/>
      <c r="AQ3000" s="112" t="s">
        <v>1039</v>
      </c>
      <c r="AR3000" s="112" t="s">
        <v>1088</v>
      </c>
      <c r="AS3000" s="112">
        <v>40430</v>
      </c>
    </row>
    <row r="3001" spans="40:45" x14ac:dyDescent="0.25">
      <c r="AN3001" s="112" t="s">
        <v>1016</v>
      </c>
      <c r="AO3001" s="112"/>
      <c r="AP3001" s="112"/>
      <c r="AQ3001" s="112" t="s">
        <v>3</v>
      </c>
      <c r="AR3001" s="112" t="s">
        <v>1088</v>
      </c>
      <c r="AS3001" s="112">
        <v>328177</v>
      </c>
    </row>
    <row r="3002" spans="40:45" x14ac:dyDescent="0.25">
      <c r="AN3002" s="112" t="s">
        <v>1163</v>
      </c>
      <c r="AO3002" s="112" t="s">
        <v>1146</v>
      </c>
      <c r="AP3002" s="112"/>
      <c r="AQ3002" s="112" t="s">
        <v>1031</v>
      </c>
      <c r="AR3002" s="112" t="s">
        <v>1098</v>
      </c>
      <c r="AS3002" s="112">
        <v>53279</v>
      </c>
    </row>
    <row r="3003" spans="40:45" x14ac:dyDescent="0.25">
      <c r="AN3003" s="112" t="s">
        <v>1163</v>
      </c>
      <c r="AO3003" s="112" t="s">
        <v>1146</v>
      </c>
      <c r="AP3003" s="112"/>
      <c r="AQ3003" s="112" t="s">
        <v>1032</v>
      </c>
      <c r="AR3003" s="112" t="s">
        <v>1098</v>
      </c>
      <c r="AS3003" s="112">
        <v>253</v>
      </c>
    </row>
    <row r="3004" spans="40:45" x14ac:dyDescent="0.25">
      <c r="AN3004" s="112" t="s">
        <v>1163</v>
      </c>
      <c r="AO3004" s="112" t="s">
        <v>1146</v>
      </c>
      <c r="AP3004" s="112"/>
      <c r="AQ3004" s="112" t="s">
        <v>1033</v>
      </c>
      <c r="AR3004" s="112" t="s">
        <v>1098</v>
      </c>
      <c r="AS3004" s="112">
        <v>6403</v>
      </c>
    </row>
    <row r="3005" spans="40:45" x14ac:dyDescent="0.25">
      <c r="AN3005" s="112" t="s">
        <v>1163</v>
      </c>
      <c r="AO3005" s="112" t="s">
        <v>1146</v>
      </c>
      <c r="AP3005" s="112"/>
      <c r="AQ3005" s="112" t="s">
        <v>1034</v>
      </c>
      <c r="AR3005" s="112" t="s">
        <v>1098</v>
      </c>
      <c r="AS3005" s="112"/>
    </row>
    <row r="3006" spans="40:45" x14ac:dyDescent="0.25">
      <c r="AN3006" s="112" t="s">
        <v>1163</v>
      </c>
      <c r="AO3006" s="112" t="s">
        <v>1146</v>
      </c>
      <c r="AP3006" s="112"/>
      <c r="AQ3006" s="112" t="s">
        <v>1036</v>
      </c>
      <c r="AR3006" s="112" t="s">
        <v>1098</v>
      </c>
      <c r="AS3006" s="112"/>
    </row>
    <row r="3007" spans="40:45" x14ac:dyDescent="0.25">
      <c r="AN3007" s="112" t="s">
        <v>1163</v>
      </c>
      <c r="AO3007" s="112" t="s">
        <v>1146</v>
      </c>
      <c r="AP3007" s="112"/>
      <c r="AQ3007" s="112" t="s">
        <v>1037</v>
      </c>
      <c r="AR3007" s="112" t="s">
        <v>1098</v>
      </c>
      <c r="AS3007" s="112"/>
    </row>
    <row r="3008" spans="40:45" x14ac:dyDescent="0.25">
      <c r="AN3008" s="112" t="s">
        <v>1163</v>
      </c>
      <c r="AO3008" s="112" t="s">
        <v>1146</v>
      </c>
      <c r="AP3008" s="112"/>
      <c r="AQ3008" s="112" t="s">
        <v>1038</v>
      </c>
      <c r="AR3008" s="112" t="s">
        <v>1098</v>
      </c>
      <c r="AS3008" s="112"/>
    </row>
    <row r="3009" spans="40:45" x14ac:dyDescent="0.25">
      <c r="AN3009" s="112" t="s">
        <v>1163</v>
      </c>
      <c r="AO3009" s="112" t="s">
        <v>1146</v>
      </c>
      <c r="AP3009" s="112"/>
      <c r="AQ3009" s="112" t="s">
        <v>1039</v>
      </c>
      <c r="AR3009" s="112" t="s">
        <v>1098</v>
      </c>
      <c r="AS3009" s="112"/>
    </row>
    <row r="3010" spans="40:45" x14ac:dyDescent="0.25">
      <c r="AN3010" s="112" t="s">
        <v>1163</v>
      </c>
      <c r="AO3010" s="112"/>
      <c r="AP3010" s="112"/>
      <c r="AQ3010" s="112" t="s">
        <v>3</v>
      </c>
      <c r="AR3010" s="112" t="s">
        <v>1098</v>
      </c>
      <c r="AS3010" s="112">
        <v>59935</v>
      </c>
    </row>
    <row r="3011" spans="40:45" x14ac:dyDescent="0.25">
      <c r="AN3011" s="112" t="s">
        <v>1163</v>
      </c>
      <c r="AO3011" s="112" t="s">
        <v>908</v>
      </c>
      <c r="AP3011" s="112"/>
      <c r="AQ3011" s="112" t="s">
        <v>1031</v>
      </c>
      <c r="AR3011" s="112" t="s">
        <v>1088</v>
      </c>
      <c r="AS3011" s="112">
        <v>675949</v>
      </c>
    </row>
    <row r="3012" spans="40:45" x14ac:dyDescent="0.25">
      <c r="AN3012" s="112" t="s">
        <v>1163</v>
      </c>
      <c r="AO3012" s="112" t="s">
        <v>908</v>
      </c>
      <c r="AP3012" s="112"/>
      <c r="AQ3012" s="112" t="s">
        <v>1032</v>
      </c>
      <c r="AR3012" s="112" t="s">
        <v>1088</v>
      </c>
      <c r="AS3012" s="112">
        <v>4943</v>
      </c>
    </row>
    <row r="3013" spans="40:45" x14ac:dyDescent="0.25">
      <c r="AN3013" s="112" t="s">
        <v>1163</v>
      </c>
      <c r="AO3013" s="112" t="s">
        <v>908</v>
      </c>
      <c r="AP3013" s="112"/>
      <c r="AQ3013" s="112" t="s">
        <v>1033</v>
      </c>
      <c r="AR3013" s="112" t="s">
        <v>1088</v>
      </c>
      <c r="AS3013" s="112">
        <v>102406</v>
      </c>
    </row>
    <row r="3014" spans="40:45" x14ac:dyDescent="0.25">
      <c r="AN3014" s="112" t="s">
        <v>1163</v>
      </c>
      <c r="AO3014" s="112" t="s">
        <v>908</v>
      </c>
      <c r="AP3014" s="112"/>
      <c r="AQ3014" s="112" t="s">
        <v>1034</v>
      </c>
      <c r="AR3014" s="112" t="s">
        <v>1088</v>
      </c>
      <c r="AS3014" s="112"/>
    </row>
    <row r="3015" spans="40:45" x14ac:dyDescent="0.25">
      <c r="AN3015" s="112" t="s">
        <v>1163</v>
      </c>
      <c r="AO3015" s="112" t="s">
        <v>908</v>
      </c>
      <c r="AP3015" s="112"/>
      <c r="AQ3015" s="112" t="s">
        <v>1036</v>
      </c>
      <c r="AR3015" s="112" t="s">
        <v>1088</v>
      </c>
      <c r="AS3015" s="112"/>
    </row>
    <row r="3016" spans="40:45" x14ac:dyDescent="0.25">
      <c r="AN3016" s="112" t="s">
        <v>1163</v>
      </c>
      <c r="AO3016" s="112" t="s">
        <v>908</v>
      </c>
      <c r="AP3016" s="112"/>
      <c r="AQ3016" s="112" t="s">
        <v>1037</v>
      </c>
      <c r="AR3016" s="112" t="s">
        <v>1088</v>
      </c>
      <c r="AS3016" s="112"/>
    </row>
    <row r="3017" spans="40:45" x14ac:dyDescent="0.25">
      <c r="AN3017" s="112" t="s">
        <v>1163</v>
      </c>
      <c r="AO3017" s="112" t="s">
        <v>908</v>
      </c>
      <c r="AP3017" s="112"/>
      <c r="AQ3017" s="112" t="s">
        <v>1039</v>
      </c>
      <c r="AR3017" s="112" t="s">
        <v>1088</v>
      </c>
      <c r="AS3017" s="112"/>
    </row>
    <row r="3018" spans="40:45" x14ac:dyDescent="0.25">
      <c r="AN3018" s="112" t="s">
        <v>1163</v>
      </c>
      <c r="AO3018" s="112"/>
      <c r="AP3018" s="112"/>
      <c r="AQ3018" s="112" t="s">
        <v>3</v>
      </c>
      <c r="AR3018" s="112" t="s">
        <v>1088</v>
      </c>
      <c r="AS3018" s="112">
        <v>783298</v>
      </c>
    </row>
    <row r="3019" spans="40:45" x14ac:dyDescent="0.25">
      <c r="AN3019" s="112" t="s">
        <v>1164</v>
      </c>
      <c r="AO3019" s="112" t="s">
        <v>1146</v>
      </c>
      <c r="AP3019" s="112"/>
      <c r="AQ3019" s="112" t="s">
        <v>1031</v>
      </c>
      <c r="AR3019" s="112" t="s">
        <v>1098</v>
      </c>
      <c r="AS3019" s="112">
        <v>4958</v>
      </c>
    </row>
    <row r="3020" spans="40:45" x14ac:dyDescent="0.25">
      <c r="AN3020" s="112" t="s">
        <v>1164</v>
      </c>
      <c r="AO3020" s="112" t="s">
        <v>1146</v>
      </c>
      <c r="AP3020" s="112"/>
      <c r="AQ3020" s="112" t="s">
        <v>1032</v>
      </c>
      <c r="AR3020" s="112" t="s">
        <v>1098</v>
      </c>
      <c r="AS3020" s="112">
        <v>386</v>
      </c>
    </row>
    <row r="3021" spans="40:45" x14ac:dyDescent="0.25">
      <c r="AN3021" s="112" t="s">
        <v>1164</v>
      </c>
      <c r="AO3021" s="112" t="s">
        <v>1146</v>
      </c>
      <c r="AP3021" s="112"/>
      <c r="AQ3021" s="112" t="s">
        <v>1033</v>
      </c>
      <c r="AR3021" s="112" t="s">
        <v>1098</v>
      </c>
      <c r="AS3021" s="112">
        <v>53</v>
      </c>
    </row>
    <row r="3022" spans="40:45" x14ac:dyDescent="0.25">
      <c r="AN3022" s="112" t="s">
        <v>1164</v>
      </c>
      <c r="AO3022" s="112" t="s">
        <v>1146</v>
      </c>
      <c r="AP3022" s="112"/>
      <c r="AQ3022" s="112" t="s">
        <v>1034</v>
      </c>
      <c r="AR3022" s="112" t="s">
        <v>1098</v>
      </c>
      <c r="AS3022" s="112">
        <v>4</v>
      </c>
    </row>
    <row r="3023" spans="40:45" x14ac:dyDescent="0.25">
      <c r="AN3023" s="112" t="s">
        <v>1164</v>
      </c>
      <c r="AO3023" s="112" t="s">
        <v>1146</v>
      </c>
      <c r="AP3023" s="112"/>
      <c r="AQ3023" s="112" t="s">
        <v>1035</v>
      </c>
      <c r="AR3023" s="112" t="s">
        <v>1098</v>
      </c>
      <c r="AS3023" s="112">
        <v>2</v>
      </c>
    </row>
    <row r="3024" spans="40:45" x14ac:dyDescent="0.25">
      <c r="AN3024" s="112" t="s">
        <v>1164</v>
      </c>
      <c r="AO3024" s="112" t="s">
        <v>1146</v>
      </c>
      <c r="AP3024" s="112"/>
      <c r="AQ3024" s="112" t="s">
        <v>1036</v>
      </c>
      <c r="AR3024" s="112" t="s">
        <v>1098</v>
      </c>
      <c r="AS3024" s="112">
        <v>3</v>
      </c>
    </row>
    <row r="3025" spans="40:45" x14ac:dyDescent="0.25">
      <c r="AN3025" s="112" t="s">
        <v>1164</v>
      </c>
      <c r="AO3025" s="112" t="s">
        <v>1146</v>
      </c>
      <c r="AP3025" s="112"/>
      <c r="AQ3025" s="112" t="s">
        <v>1037</v>
      </c>
      <c r="AR3025" s="112" t="s">
        <v>1098</v>
      </c>
      <c r="AS3025" s="112">
        <v>1</v>
      </c>
    </row>
    <row r="3026" spans="40:45" x14ac:dyDescent="0.25">
      <c r="AN3026" s="112" t="s">
        <v>1164</v>
      </c>
      <c r="AO3026" s="112"/>
      <c r="AP3026" s="112"/>
      <c r="AQ3026" s="112" t="s">
        <v>3</v>
      </c>
      <c r="AR3026" s="112" t="s">
        <v>1098</v>
      </c>
      <c r="AS3026" s="112">
        <v>5406</v>
      </c>
    </row>
    <row r="3027" spans="40:45" x14ac:dyDescent="0.25">
      <c r="AN3027" s="112" t="s">
        <v>1164</v>
      </c>
      <c r="AO3027" s="112" t="s">
        <v>908</v>
      </c>
      <c r="AP3027" s="112"/>
      <c r="AQ3027" s="112" t="s">
        <v>1031</v>
      </c>
      <c r="AR3027" s="112" t="s">
        <v>1088</v>
      </c>
      <c r="AS3027" s="112">
        <v>70371</v>
      </c>
    </row>
    <row r="3028" spans="40:45" x14ac:dyDescent="0.25">
      <c r="AN3028" s="112" t="s">
        <v>1164</v>
      </c>
      <c r="AO3028" s="112" t="s">
        <v>908</v>
      </c>
      <c r="AP3028" s="112"/>
      <c r="AQ3028" s="112" t="s">
        <v>1032</v>
      </c>
      <c r="AR3028" s="112" t="s">
        <v>1088</v>
      </c>
      <c r="AS3028" s="112">
        <v>6137</v>
      </c>
    </row>
    <row r="3029" spans="40:45" x14ac:dyDescent="0.25">
      <c r="AN3029" s="112" t="s">
        <v>1164</v>
      </c>
      <c r="AO3029" s="112" t="s">
        <v>908</v>
      </c>
      <c r="AP3029" s="112"/>
      <c r="AQ3029" s="112" t="s">
        <v>1033</v>
      </c>
      <c r="AR3029" s="112" t="s">
        <v>1088</v>
      </c>
      <c r="AS3029" s="112">
        <v>189</v>
      </c>
    </row>
    <row r="3030" spans="40:45" x14ac:dyDescent="0.25">
      <c r="AN3030" s="112" t="s">
        <v>1164</v>
      </c>
      <c r="AO3030" s="112" t="s">
        <v>908</v>
      </c>
      <c r="AP3030" s="112"/>
      <c r="AQ3030" s="112" t="s">
        <v>1034</v>
      </c>
      <c r="AR3030" s="112" t="s">
        <v>1088</v>
      </c>
      <c r="AS3030" s="112">
        <v>53</v>
      </c>
    </row>
    <row r="3031" spans="40:45" x14ac:dyDescent="0.25">
      <c r="AN3031" s="112" t="s">
        <v>1164</v>
      </c>
      <c r="AO3031" s="112" t="s">
        <v>908</v>
      </c>
      <c r="AP3031" s="112"/>
      <c r="AQ3031" s="112" t="s">
        <v>1035</v>
      </c>
      <c r="AR3031" s="112" t="s">
        <v>1088</v>
      </c>
      <c r="AS3031" s="112">
        <v>7</v>
      </c>
    </row>
    <row r="3032" spans="40:45" x14ac:dyDescent="0.25">
      <c r="AN3032" s="112" t="s">
        <v>1164</v>
      </c>
      <c r="AO3032" s="112" t="s">
        <v>908</v>
      </c>
      <c r="AP3032" s="112"/>
      <c r="AQ3032" s="112" t="s">
        <v>1036</v>
      </c>
      <c r="AR3032" s="112" t="s">
        <v>1088</v>
      </c>
      <c r="AS3032" s="112">
        <v>4</v>
      </c>
    </row>
    <row r="3033" spans="40:45" x14ac:dyDescent="0.25">
      <c r="AN3033" s="112" t="s">
        <v>1164</v>
      </c>
      <c r="AO3033" s="112"/>
      <c r="AP3033" s="112"/>
      <c r="AQ3033" s="112" t="s">
        <v>3</v>
      </c>
      <c r="AR3033" s="112" t="s">
        <v>1088</v>
      </c>
      <c r="AS3033" s="112">
        <v>76761</v>
      </c>
    </row>
    <row r="3034" spans="40:45" x14ac:dyDescent="0.25">
      <c r="AN3034" s="112" t="s">
        <v>1165</v>
      </c>
      <c r="AO3034" s="112" t="s">
        <v>1146</v>
      </c>
      <c r="AP3034" s="112"/>
      <c r="AQ3034" s="112" t="s">
        <v>1031</v>
      </c>
      <c r="AR3034" s="112" t="s">
        <v>1098</v>
      </c>
      <c r="AS3034" s="112">
        <v>203</v>
      </c>
    </row>
    <row r="3035" spans="40:45" x14ac:dyDescent="0.25">
      <c r="AN3035" s="112" t="s">
        <v>1165</v>
      </c>
      <c r="AO3035" s="112" t="s">
        <v>1146</v>
      </c>
      <c r="AP3035" s="112"/>
      <c r="AQ3035" s="112" t="s">
        <v>1032</v>
      </c>
      <c r="AR3035" s="112" t="s">
        <v>1098</v>
      </c>
      <c r="AS3035" s="112">
        <v>258</v>
      </c>
    </row>
    <row r="3036" spans="40:45" x14ac:dyDescent="0.25">
      <c r="AN3036" s="112" t="s">
        <v>1165</v>
      </c>
      <c r="AO3036" s="112" t="s">
        <v>1146</v>
      </c>
      <c r="AP3036" s="112"/>
      <c r="AQ3036" s="112" t="s">
        <v>1034</v>
      </c>
      <c r="AR3036" s="112" t="s">
        <v>1098</v>
      </c>
      <c r="AS3036" s="112">
        <v>10</v>
      </c>
    </row>
    <row r="3037" spans="40:45" x14ac:dyDescent="0.25">
      <c r="AN3037" s="112" t="s">
        <v>1165</v>
      </c>
      <c r="AO3037" s="112" t="s">
        <v>1146</v>
      </c>
      <c r="AP3037" s="112"/>
      <c r="AQ3037" s="112" t="s">
        <v>1035</v>
      </c>
      <c r="AR3037" s="112" t="s">
        <v>1098</v>
      </c>
      <c r="AS3037" s="112">
        <v>7956</v>
      </c>
    </row>
    <row r="3038" spans="40:45" x14ac:dyDescent="0.25">
      <c r="AN3038" s="112" t="s">
        <v>1165</v>
      </c>
      <c r="AO3038" s="112" t="s">
        <v>1146</v>
      </c>
      <c r="AP3038" s="112"/>
      <c r="AQ3038" s="112" t="s">
        <v>1036</v>
      </c>
      <c r="AR3038" s="112" t="s">
        <v>1098</v>
      </c>
      <c r="AS3038" s="112">
        <v>43</v>
      </c>
    </row>
    <row r="3039" spans="40:45" x14ac:dyDescent="0.25">
      <c r="AN3039" s="112" t="s">
        <v>1165</v>
      </c>
      <c r="AO3039" s="112" t="s">
        <v>1146</v>
      </c>
      <c r="AP3039" s="112"/>
      <c r="AQ3039" s="112" t="s">
        <v>1037</v>
      </c>
      <c r="AR3039" s="112" t="s">
        <v>1098</v>
      </c>
      <c r="AS3039" s="112"/>
    </row>
    <row r="3040" spans="40:45" x14ac:dyDescent="0.25">
      <c r="AN3040" s="112" t="s">
        <v>1165</v>
      </c>
      <c r="AO3040" s="112" t="s">
        <v>1146</v>
      </c>
      <c r="AP3040" s="112"/>
      <c r="AQ3040" s="112" t="s">
        <v>1038</v>
      </c>
      <c r="AR3040" s="112" t="s">
        <v>1098</v>
      </c>
      <c r="AS3040" s="112">
        <v>16237</v>
      </c>
    </row>
    <row r="3041" spans="40:45" x14ac:dyDescent="0.25">
      <c r="AN3041" s="112" t="s">
        <v>1165</v>
      </c>
      <c r="AO3041" s="112" t="s">
        <v>1146</v>
      </c>
      <c r="AP3041" s="112"/>
      <c r="AQ3041" s="112" t="s">
        <v>1039</v>
      </c>
      <c r="AR3041" s="112" t="s">
        <v>1098</v>
      </c>
      <c r="AS3041" s="112">
        <v>9725</v>
      </c>
    </row>
    <row r="3042" spans="40:45" x14ac:dyDescent="0.25">
      <c r="AN3042" s="112" t="s">
        <v>1165</v>
      </c>
      <c r="AO3042" s="112"/>
      <c r="AP3042" s="112"/>
      <c r="AQ3042" s="112" t="s">
        <v>3</v>
      </c>
      <c r="AR3042" s="112" t="s">
        <v>1098</v>
      </c>
      <c r="AS3042" s="112">
        <v>34431</v>
      </c>
    </row>
    <row r="3043" spans="40:45" x14ac:dyDescent="0.25">
      <c r="AN3043" s="112" t="s">
        <v>1165</v>
      </c>
      <c r="AO3043" s="112" t="s">
        <v>908</v>
      </c>
      <c r="AP3043" s="112"/>
      <c r="AQ3043" s="112" t="s">
        <v>1031</v>
      </c>
      <c r="AR3043" s="112" t="s">
        <v>1088</v>
      </c>
      <c r="AS3043" s="112">
        <v>294</v>
      </c>
    </row>
    <row r="3044" spans="40:45" x14ac:dyDescent="0.25">
      <c r="AN3044" s="112" t="s">
        <v>1165</v>
      </c>
      <c r="AO3044" s="112" t="s">
        <v>908</v>
      </c>
      <c r="AP3044" s="112"/>
      <c r="AQ3044" s="112" t="s">
        <v>1032</v>
      </c>
      <c r="AR3044" s="112" t="s">
        <v>1088</v>
      </c>
      <c r="AS3044" s="112"/>
    </row>
    <row r="3045" spans="40:45" x14ac:dyDescent="0.25">
      <c r="AN3045" s="112" t="s">
        <v>1165</v>
      </c>
      <c r="AO3045" s="112" t="s">
        <v>908</v>
      </c>
      <c r="AP3045" s="112"/>
      <c r="AQ3045" s="112" t="s">
        <v>1034</v>
      </c>
      <c r="AR3045" s="112" t="s">
        <v>1088</v>
      </c>
      <c r="AS3045" s="112">
        <v>20</v>
      </c>
    </row>
    <row r="3046" spans="40:45" x14ac:dyDescent="0.25">
      <c r="AN3046" s="112" t="s">
        <v>1165</v>
      </c>
      <c r="AO3046" s="112" t="s">
        <v>908</v>
      </c>
      <c r="AP3046" s="112"/>
      <c r="AQ3046" s="112" t="s">
        <v>1035</v>
      </c>
      <c r="AR3046" s="112" t="s">
        <v>1088</v>
      </c>
      <c r="AS3046" s="112">
        <v>8779</v>
      </c>
    </row>
    <row r="3047" spans="40:45" x14ac:dyDescent="0.25">
      <c r="AN3047" s="112" t="s">
        <v>1165</v>
      </c>
      <c r="AO3047" s="112" t="s">
        <v>908</v>
      </c>
      <c r="AP3047" s="112"/>
      <c r="AQ3047" s="112" t="s">
        <v>1036</v>
      </c>
      <c r="AR3047" s="112" t="s">
        <v>1088</v>
      </c>
      <c r="AS3047" s="112">
        <v>67</v>
      </c>
    </row>
    <row r="3048" spans="40:45" x14ac:dyDescent="0.25">
      <c r="AN3048" s="112" t="s">
        <v>1165</v>
      </c>
      <c r="AO3048" s="112" t="s">
        <v>908</v>
      </c>
      <c r="AP3048" s="112"/>
      <c r="AQ3048" s="112" t="s">
        <v>1037</v>
      </c>
      <c r="AR3048" s="112" t="s">
        <v>1088</v>
      </c>
      <c r="AS3048" s="112"/>
    </row>
    <row r="3049" spans="40:45" x14ac:dyDescent="0.25">
      <c r="AN3049" s="112" t="s">
        <v>1165</v>
      </c>
      <c r="AO3049" s="112" t="s">
        <v>908</v>
      </c>
      <c r="AP3049" s="112"/>
      <c r="AQ3049" s="112" t="s">
        <v>1038</v>
      </c>
      <c r="AR3049" s="112" t="s">
        <v>1088</v>
      </c>
      <c r="AS3049" s="112">
        <v>28121</v>
      </c>
    </row>
    <row r="3050" spans="40:45" x14ac:dyDescent="0.25">
      <c r="AN3050" s="112" t="s">
        <v>1165</v>
      </c>
      <c r="AO3050" s="112" t="s">
        <v>908</v>
      </c>
      <c r="AP3050" s="112"/>
      <c r="AQ3050" s="112" t="s">
        <v>1039</v>
      </c>
      <c r="AR3050" s="112" t="s">
        <v>1088</v>
      </c>
      <c r="AS3050" s="112">
        <v>11888</v>
      </c>
    </row>
    <row r="3051" spans="40:45" x14ac:dyDescent="0.25">
      <c r="AN3051" s="112" t="s">
        <v>1165</v>
      </c>
      <c r="AO3051" s="112"/>
      <c r="AP3051" s="112"/>
      <c r="AQ3051" s="112" t="s">
        <v>3</v>
      </c>
      <c r="AR3051" s="112" t="s">
        <v>1088</v>
      </c>
      <c r="AS3051" s="112">
        <v>49170</v>
      </c>
    </row>
    <row r="3052" spans="40:45" x14ac:dyDescent="0.25">
      <c r="AN3052" s="112" t="s">
        <v>1166</v>
      </c>
      <c r="AO3052" s="112" t="s">
        <v>1146</v>
      </c>
      <c r="AP3052" s="112"/>
      <c r="AQ3052" s="112" t="s">
        <v>1031</v>
      </c>
      <c r="AR3052" s="112" t="s">
        <v>1098</v>
      </c>
      <c r="AS3052" s="112">
        <v>46</v>
      </c>
    </row>
    <row r="3053" spans="40:45" x14ac:dyDescent="0.25">
      <c r="AN3053" s="112" t="s">
        <v>1166</v>
      </c>
      <c r="AO3053" s="112" t="s">
        <v>1146</v>
      </c>
      <c r="AP3053" s="112"/>
      <c r="AQ3053" s="112" t="s">
        <v>1032</v>
      </c>
      <c r="AR3053" s="112" t="s">
        <v>1098</v>
      </c>
      <c r="AS3053" s="112">
        <v>115</v>
      </c>
    </row>
    <row r="3054" spans="40:45" x14ac:dyDescent="0.25">
      <c r="AN3054" s="112" t="s">
        <v>1166</v>
      </c>
      <c r="AO3054" s="112" t="s">
        <v>1146</v>
      </c>
      <c r="AP3054" s="112"/>
      <c r="AQ3054" s="112" t="s">
        <v>1033</v>
      </c>
      <c r="AR3054" s="112" t="s">
        <v>1098</v>
      </c>
      <c r="AS3054" s="112">
        <v>8764</v>
      </c>
    </row>
    <row r="3055" spans="40:45" x14ac:dyDescent="0.25">
      <c r="AN3055" s="112" t="s">
        <v>1166</v>
      </c>
      <c r="AO3055" s="112" t="s">
        <v>1146</v>
      </c>
      <c r="AP3055" s="112"/>
      <c r="AQ3055" s="112" t="s">
        <v>1034</v>
      </c>
      <c r="AR3055" s="112" t="s">
        <v>1098</v>
      </c>
      <c r="AS3055" s="112">
        <v>5755</v>
      </c>
    </row>
    <row r="3056" spans="40:45" x14ac:dyDescent="0.25">
      <c r="AN3056" s="112" t="s">
        <v>1166</v>
      </c>
      <c r="AO3056" s="112" t="s">
        <v>1146</v>
      </c>
      <c r="AP3056" s="112"/>
      <c r="AQ3056" s="112" t="s">
        <v>1035</v>
      </c>
      <c r="AR3056" s="112" t="s">
        <v>1098</v>
      </c>
      <c r="AS3056" s="112">
        <v>1958</v>
      </c>
    </row>
    <row r="3057" spans="40:45" x14ac:dyDescent="0.25">
      <c r="AN3057" s="112" t="s">
        <v>1166</v>
      </c>
      <c r="AO3057" s="112" t="s">
        <v>1146</v>
      </c>
      <c r="AP3057" s="112"/>
      <c r="AQ3057" s="112" t="s">
        <v>1036</v>
      </c>
      <c r="AR3057" s="112" t="s">
        <v>1098</v>
      </c>
      <c r="AS3057" s="112">
        <v>1578</v>
      </c>
    </row>
    <row r="3058" spans="40:45" x14ac:dyDescent="0.25">
      <c r="AN3058" s="112" t="s">
        <v>1166</v>
      </c>
      <c r="AO3058" s="112" t="s">
        <v>1146</v>
      </c>
      <c r="AP3058" s="112"/>
      <c r="AQ3058" s="112" t="s">
        <v>1037</v>
      </c>
      <c r="AR3058" s="112" t="s">
        <v>1098</v>
      </c>
      <c r="AS3058" s="112">
        <v>497</v>
      </c>
    </row>
    <row r="3059" spans="40:45" x14ac:dyDescent="0.25">
      <c r="AN3059" s="112" t="s">
        <v>1166</v>
      </c>
      <c r="AO3059" s="112" t="s">
        <v>1146</v>
      </c>
      <c r="AP3059" s="112"/>
      <c r="AQ3059" s="112" t="s">
        <v>1038</v>
      </c>
      <c r="AR3059" s="112" t="s">
        <v>1098</v>
      </c>
      <c r="AS3059" s="112">
        <v>490</v>
      </c>
    </row>
    <row r="3060" spans="40:45" x14ac:dyDescent="0.25">
      <c r="AN3060" s="112" t="s">
        <v>1166</v>
      </c>
      <c r="AO3060" s="112" t="s">
        <v>1146</v>
      </c>
      <c r="AP3060" s="112"/>
      <c r="AQ3060" s="112" t="s">
        <v>1039</v>
      </c>
      <c r="AR3060" s="112" t="s">
        <v>1098</v>
      </c>
      <c r="AS3060" s="112">
        <v>815</v>
      </c>
    </row>
    <row r="3061" spans="40:45" x14ac:dyDescent="0.25">
      <c r="AN3061" s="112" t="s">
        <v>1166</v>
      </c>
      <c r="AO3061" s="112"/>
      <c r="AP3061" s="112"/>
      <c r="AQ3061" s="112" t="s">
        <v>3</v>
      </c>
      <c r="AR3061" s="112" t="s">
        <v>1098</v>
      </c>
      <c r="AS3061" s="112">
        <v>20019</v>
      </c>
    </row>
    <row r="3062" spans="40:45" x14ac:dyDescent="0.25">
      <c r="AN3062" s="112" t="s">
        <v>1166</v>
      </c>
      <c r="AO3062" s="112" t="s">
        <v>908</v>
      </c>
      <c r="AP3062" s="112"/>
      <c r="AQ3062" s="112" t="s">
        <v>1031</v>
      </c>
      <c r="AR3062" s="112" t="s">
        <v>1088</v>
      </c>
      <c r="AS3062" s="112">
        <v>18</v>
      </c>
    </row>
    <row r="3063" spans="40:45" x14ac:dyDescent="0.25">
      <c r="AN3063" s="112" t="s">
        <v>1166</v>
      </c>
      <c r="AO3063" s="112" t="s">
        <v>908</v>
      </c>
      <c r="AP3063" s="112"/>
      <c r="AQ3063" s="112" t="s">
        <v>1032</v>
      </c>
      <c r="AR3063" s="112" t="s">
        <v>1088</v>
      </c>
      <c r="AS3063" s="112">
        <v>119</v>
      </c>
    </row>
    <row r="3064" spans="40:45" x14ac:dyDescent="0.25">
      <c r="AN3064" s="112" t="s">
        <v>1166</v>
      </c>
      <c r="AO3064" s="112" t="s">
        <v>908</v>
      </c>
      <c r="AP3064" s="112"/>
      <c r="AQ3064" s="112" t="s">
        <v>1033</v>
      </c>
      <c r="AR3064" s="112" t="s">
        <v>1088</v>
      </c>
      <c r="AS3064" s="112">
        <v>11912</v>
      </c>
    </row>
    <row r="3065" spans="40:45" x14ac:dyDescent="0.25">
      <c r="AN3065" s="112" t="s">
        <v>1166</v>
      </c>
      <c r="AO3065" s="112" t="s">
        <v>908</v>
      </c>
      <c r="AP3065" s="112"/>
      <c r="AQ3065" s="112" t="s">
        <v>1034</v>
      </c>
      <c r="AR3065" s="112" t="s">
        <v>1088</v>
      </c>
      <c r="AS3065" s="112">
        <v>7309</v>
      </c>
    </row>
    <row r="3066" spans="40:45" x14ac:dyDescent="0.25">
      <c r="AN3066" s="112" t="s">
        <v>1166</v>
      </c>
      <c r="AO3066" s="112" t="s">
        <v>908</v>
      </c>
      <c r="AP3066" s="112"/>
      <c r="AQ3066" s="112" t="s">
        <v>1035</v>
      </c>
      <c r="AR3066" s="112" t="s">
        <v>1088</v>
      </c>
      <c r="AS3066" s="112">
        <v>1902</v>
      </c>
    </row>
    <row r="3067" spans="40:45" x14ac:dyDescent="0.25">
      <c r="AN3067" s="112" t="s">
        <v>1166</v>
      </c>
      <c r="AO3067" s="112" t="s">
        <v>908</v>
      </c>
      <c r="AP3067" s="112"/>
      <c r="AQ3067" s="112" t="s">
        <v>1036</v>
      </c>
      <c r="AR3067" s="112" t="s">
        <v>1088</v>
      </c>
      <c r="AS3067" s="112">
        <v>2192</v>
      </c>
    </row>
    <row r="3068" spans="40:45" x14ac:dyDescent="0.25">
      <c r="AN3068" s="112" t="s">
        <v>1166</v>
      </c>
      <c r="AO3068" s="112" t="s">
        <v>908</v>
      </c>
      <c r="AP3068" s="112"/>
      <c r="AQ3068" s="112" t="s">
        <v>1037</v>
      </c>
      <c r="AR3068" s="112" t="s">
        <v>1088</v>
      </c>
      <c r="AS3068" s="112">
        <v>189</v>
      </c>
    </row>
    <row r="3069" spans="40:45" x14ac:dyDescent="0.25">
      <c r="AN3069" s="112" t="s">
        <v>1166</v>
      </c>
      <c r="AO3069" s="112" t="s">
        <v>908</v>
      </c>
      <c r="AP3069" s="112"/>
      <c r="AQ3069" s="112" t="s">
        <v>1038</v>
      </c>
      <c r="AR3069" s="112" t="s">
        <v>1088</v>
      </c>
      <c r="AS3069" s="112">
        <v>873</v>
      </c>
    </row>
    <row r="3070" spans="40:45" x14ac:dyDescent="0.25">
      <c r="AN3070" s="112" t="s">
        <v>1166</v>
      </c>
      <c r="AO3070" s="112" t="s">
        <v>908</v>
      </c>
      <c r="AP3070" s="112"/>
      <c r="AQ3070" s="112" t="s">
        <v>1039</v>
      </c>
      <c r="AR3070" s="112" t="s">
        <v>1088</v>
      </c>
      <c r="AS3070" s="112">
        <v>836</v>
      </c>
    </row>
    <row r="3071" spans="40:45" x14ac:dyDescent="0.25">
      <c r="AN3071" s="112" t="s">
        <v>1166</v>
      </c>
      <c r="AO3071" s="112"/>
      <c r="AP3071" s="112"/>
      <c r="AQ3071" s="112" t="s">
        <v>3</v>
      </c>
      <c r="AR3071" s="112" t="s">
        <v>1088</v>
      </c>
      <c r="AS3071" s="112">
        <v>25349</v>
      </c>
    </row>
    <row r="3072" spans="40:45" x14ac:dyDescent="0.25">
      <c r="AN3072" s="112" t="s">
        <v>953</v>
      </c>
      <c r="AO3072" s="112" t="s">
        <v>1167</v>
      </c>
      <c r="AP3072" s="112"/>
      <c r="AQ3072" s="112" t="s">
        <v>1031</v>
      </c>
      <c r="AR3072" s="112" t="s">
        <v>1021</v>
      </c>
      <c r="AS3072" s="112">
        <v>2638875</v>
      </c>
    </row>
    <row r="3073" spans="40:45" x14ac:dyDescent="0.25">
      <c r="AN3073" s="112" t="s">
        <v>953</v>
      </c>
      <c r="AO3073" s="112" t="s">
        <v>1167</v>
      </c>
      <c r="AP3073" s="112"/>
      <c r="AQ3073" s="112" t="s">
        <v>1032</v>
      </c>
      <c r="AR3073" s="112" t="s">
        <v>1021</v>
      </c>
      <c r="AS3073" s="112">
        <v>4560984</v>
      </c>
    </row>
    <row r="3074" spans="40:45" x14ac:dyDescent="0.25">
      <c r="AN3074" s="112" t="s">
        <v>953</v>
      </c>
      <c r="AO3074" s="112" t="s">
        <v>1167</v>
      </c>
      <c r="AP3074" s="112"/>
      <c r="AQ3074" s="112" t="s">
        <v>1033</v>
      </c>
      <c r="AR3074" s="112" t="s">
        <v>1021</v>
      </c>
      <c r="AS3074" s="112">
        <v>216739</v>
      </c>
    </row>
    <row r="3075" spans="40:45" x14ac:dyDescent="0.25">
      <c r="AN3075" s="112" t="s">
        <v>953</v>
      </c>
      <c r="AO3075" s="112" t="s">
        <v>1167</v>
      </c>
      <c r="AP3075" s="112"/>
      <c r="AQ3075" s="112" t="s">
        <v>1035</v>
      </c>
      <c r="AR3075" s="112" t="s">
        <v>1021</v>
      </c>
      <c r="AS3075" s="112">
        <v>309582</v>
      </c>
    </row>
    <row r="3076" spans="40:45" x14ac:dyDescent="0.25">
      <c r="AN3076" s="112" t="s">
        <v>953</v>
      </c>
      <c r="AO3076" s="112" t="s">
        <v>1167</v>
      </c>
      <c r="AP3076" s="112"/>
      <c r="AQ3076" s="112" t="s">
        <v>1036</v>
      </c>
      <c r="AR3076" s="112" t="s">
        <v>1021</v>
      </c>
      <c r="AS3076" s="112">
        <v>199885</v>
      </c>
    </row>
    <row r="3077" spans="40:45" x14ac:dyDescent="0.25">
      <c r="AN3077" s="112" t="s">
        <v>953</v>
      </c>
      <c r="AO3077" s="112" t="s">
        <v>1167</v>
      </c>
      <c r="AP3077" s="112"/>
      <c r="AQ3077" s="112" t="s">
        <v>1037</v>
      </c>
      <c r="AR3077" s="112" t="s">
        <v>1021</v>
      </c>
      <c r="AS3077" s="112">
        <v>950</v>
      </c>
    </row>
    <row r="3078" spans="40:45" x14ac:dyDescent="0.25">
      <c r="AN3078" s="112" t="s">
        <v>953</v>
      </c>
      <c r="AO3078" s="112" t="s">
        <v>1167</v>
      </c>
      <c r="AP3078" s="112"/>
      <c r="AQ3078" s="112" t="s">
        <v>1038</v>
      </c>
      <c r="AR3078" s="112" t="s">
        <v>1021</v>
      </c>
      <c r="AS3078" s="112">
        <v>1779812</v>
      </c>
    </row>
    <row r="3079" spans="40:45" x14ac:dyDescent="0.25">
      <c r="AN3079" s="112" t="s">
        <v>953</v>
      </c>
      <c r="AO3079" s="112" t="s">
        <v>1167</v>
      </c>
      <c r="AP3079" s="112"/>
      <c r="AQ3079" s="112" t="s">
        <v>1039</v>
      </c>
      <c r="AR3079" s="112" t="s">
        <v>1021</v>
      </c>
      <c r="AS3079" s="112">
        <v>8945936</v>
      </c>
    </row>
    <row r="3080" spans="40:45" x14ac:dyDescent="0.25">
      <c r="AN3080" s="112" t="s">
        <v>953</v>
      </c>
      <c r="AO3080" s="112"/>
      <c r="AP3080" s="112"/>
      <c r="AQ3080" s="112" t="s">
        <v>3</v>
      </c>
      <c r="AR3080" s="112" t="s">
        <v>1021</v>
      </c>
      <c r="AS3080" s="112">
        <v>18652762</v>
      </c>
    </row>
    <row r="3081" spans="40:45" x14ac:dyDescent="0.25">
      <c r="AN3081" s="112" t="s">
        <v>953</v>
      </c>
      <c r="AO3081" s="112" t="s">
        <v>1168</v>
      </c>
      <c r="AP3081" s="112"/>
      <c r="AQ3081" s="112" t="s">
        <v>1031</v>
      </c>
      <c r="AR3081" s="112" t="s">
        <v>1021</v>
      </c>
      <c r="AS3081" s="112">
        <v>529264</v>
      </c>
    </row>
    <row r="3082" spans="40:45" x14ac:dyDescent="0.25">
      <c r="AN3082" s="112" t="s">
        <v>953</v>
      </c>
      <c r="AO3082" s="112" t="s">
        <v>1168</v>
      </c>
      <c r="AP3082" s="112"/>
      <c r="AQ3082" s="112" t="s">
        <v>1032</v>
      </c>
      <c r="AR3082" s="112" t="s">
        <v>1021</v>
      </c>
      <c r="AS3082" s="112">
        <v>479542</v>
      </c>
    </row>
    <row r="3083" spans="40:45" x14ac:dyDescent="0.25">
      <c r="AN3083" s="112" t="s">
        <v>953</v>
      </c>
      <c r="AO3083" s="112" t="s">
        <v>1168</v>
      </c>
      <c r="AP3083" s="112"/>
      <c r="AQ3083" s="112" t="s">
        <v>1033</v>
      </c>
      <c r="AR3083" s="112" t="s">
        <v>1021</v>
      </c>
      <c r="AS3083" s="112">
        <v>37928</v>
      </c>
    </row>
    <row r="3084" spans="40:45" x14ac:dyDescent="0.25">
      <c r="AN3084" s="112" t="s">
        <v>953</v>
      </c>
      <c r="AO3084" s="112" t="s">
        <v>1168</v>
      </c>
      <c r="AP3084" s="112"/>
      <c r="AQ3084" s="112" t="s">
        <v>1034</v>
      </c>
      <c r="AR3084" s="112" t="s">
        <v>1021</v>
      </c>
      <c r="AS3084" s="112">
        <v>4</v>
      </c>
    </row>
    <row r="3085" spans="40:45" x14ac:dyDescent="0.25">
      <c r="AN3085" s="112" t="s">
        <v>953</v>
      </c>
      <c r="AO3085" s="112" t="s">
        <v>1168</v>
      </c>
      <c r="AP3085" s="112"/>
      <c r="AQ3085" s="112" t="s">
        <v>1035</v>
      </c>
      <c r="AR3085" s="112" t="s">
        <v>1021</v>
      </c>
      <c r="AS3085" s="112">
        <v>38587</v>
      </c>
    </row>
    <row r="3086" spans="40:45" x14ac:dyDescent="0.25">
      <c r="AN3086" s="112" t="s">
        <v>953</v>
      </c>
      <c r="AO3086" s="112" t="s">
        <v>1168</v>
      </c>
      <c r="AP3086" s="112"/>
      <c r="AQ3086" s="112" t="s">
        <v>1036</v>
      </c>
      <c r="AR3086" s="112" t="s">
        <v>1021</v>
      </c>
      <c r="AS3086" s="112">
        <v>12992</v>
      </c>
    </row>
    <row r="3087" spans="40:45" x14ac:dyDescent="0.25">
      <c r="AN3087" s="112" t="s">
        <v>953</v>
      </c>
      <c r="AO3087" s="112" t="s">
        <v>1168</v>
      </c>
      <c r="AP3087" s="112"/>
      <c r="AQ3087" s="112" t="s">
        <v>1037</v>
      </c>
      <c r="AR3087" s="112" t="s">
        <v>1021</v>
      </c>
      <c r="AS3087" s="112">
        <v>10</v>
      </c>
    </row>
    <row r="3088" spans="40:45" x14ac:dyDescent="0.25">
      <c r="AN3088" s="112" t="s">
        <v>953</v>
      </c>
      <c r="AO3088" s="112" t="s">
        <v>1168</v>
      </c>
      <c r="AP3088" s="112"/>
      <c r="AQ3088" s="112" t="s">
        <v>1038</v>
      </c>
      <c r="AR3088" s="112" t="s">
        <v>1021</v>
      </c>
      <c r="AS3088" s="112">
        <v>137056</v>
      </c>
    </row>
    <row r="3089" spans="40:45" x14ac:dyDescent="0.25">
      <c r="AN3089" s="112" t="s">
        <v>953</v>
      </c>
      <c r="AO3089" s="112" t="s">
        <v>1168</v>
      </c>
      <c r="AP3089" s="112"/>
      <c r="AQ3089" s="112" t="s">
        <v>1039</v>
      </c>
      <c r="AR3089" s="112" t="s">
        <v>1021</v>
      </c>
      <c r="AS3089" s="112">
        <v>684076</v>
      </c>
    </row>
    <row r="3090" spans="40:45" x14ac:dyDescent="0.25">
      <c r="AN3090" s="112" t="s">
        <v>953</v>
      </c>
      <c r="AO3090" s="112"/>
      <c r="AP3090" s="112"/>
      <c r="AQ3090" s="112" t="s">
        <v>3</v>
      </c>
      <c r="AR3090" s="112" t="s">
        <v>1021</v>
      </c>
      <c r="AS3090" s="112">
        <v>1919459</v>
      </c>
    </row>
    <row r="3091" spans="40:45" x14ac:dyDescent="0.25">
      <c r="AN3091" s="112" t="s">
        <v>1015</v>
      </c>
      <c r="AO3091" s="112" t="s">
        <v>1167</v>
      </c>
      <c r="AP3091" s="112"/>
      <c r="AQ3091" s="112" t="s">
        <v>1031</v>
      </c>
      <c r="AR3091" s="112" t="s">
        <v>1021</v>
      </c>
      <c r="AS3091" s="112">
        <v>1209796</v>
      </c>
    </row>
    <row r="3092" spans="40:45" x14ac:dyDescent="0.25">
      <c r="AN3092" s="112" t="s">
        <v>1015</v>
      </c>
      <c r="AO3092" s="112" t="s">
        <v>1167</v>
      </c>
      <c r="AP3092" s="112"/>
      <c r="AQ3092" s="112" t="s">
        <v>1032</v>
      </c>
      <c r="AR3092" s="112" t="s">
        <v>1021</v>
      </c>
      <c r="AS3092" s="112">
        <v>3062632</v>
      </c>
    </row>
    <row r="3093" spans="40:45" x14ac:dyDescent="0.25">
      <c r="AN3093" s="112" t="s">
        <v>1015</v>
      </c>
      <c r="AO3093" s="112" t="s">
        <v>1167</v>
      </c>
      <c r="AP3093" s="112"/>
      <c r="AQ3093" s="112" t="s">
        <v>1033</v>
      </c>
      <c r="AR3093" s="112" t="s">
        <v>1021</v>
      </c>
      <c r="AS3093" s="112">
        <v>32420</v>
      </c>
    </row>
    <row r="3094" spans="40:45" x14ac:dyDescent="0.25">
      <c r="AN3094" s="112" t="s">
        <v>1015</v>
      </c>
      <c r="AO3094" s="112" t="s">
        <v>1167</v>
      </c>
      <c r="AP3094" s="112"/>
      <c r="AQ3094" s="112" t="s">
        <v>1034</v>
      </c>
      <c r="AR3094" s="112" t="s">
        <v>1021</v>
      </c>
      <c r="AS3094" s="112">
        <v>2</v>
      </c>
    </row>
    <row r="3095" spans="40:45" x14ac:dyDescent="0.25">
      <c r="AN3095" s="112" t="s">
        <v>1015</v>
      </c>
      <c r="AO3095" s="112" t="s">
        <v>1167</v>
      </c>
      <c r="AP3095" s="112"/>
      <c r="AQ3095" s="112" t="s">
        <v>1035</v>
      </c>
      <c r="AR3095" s="112" t="s">
        <v>1021</v>
      </c>
      <c r="AS3095" s="112">
        <v>118507</v>
      </c>
    </row>
    <row r="3096" spans="40:45" x14ac:dyDescent="0.25">
      <c r="AN3096" s="112" t="s">
        <v>1015</v>
      </c>
      <c r="AO3096" s="112" t="s">
        <v>1167</v>
      </c>
      <c r="AP3096" s="112"/>
      <c r="AQ3096" s="112" t="s">
        <v>1036</v>
      </c>
      <c r="AR3096" s="112" t="s">
        <v>1021</v>
      </c>
      <c r="AS3096" s="112">
        <v>31996</v>
      </c>
    </row>
    <row r="3097" spans="40:45" x14ac:dyDescent="0.25">
      <c r="AN3097" s="112" t="s">
        <v>1015</v>
      </c>
      <c r="AO3097" s="112" t="s">
        <v>1167</v>
      </c>
      <c r="AP3097" s="112"/>
      <c r="AQ3097" s="112" t="s">
        <v>1038</v>
      </c>
      <c r="AR3097" s="112" t="s">
        <v>1021</v>
      </c>
      <c r="AS3097" s="112">
        <v>344524</v>
      </c>
    </row>
    <row r="3098" spans="40:45" x14ac:dyDescent="0.25">
      <c r="AN3098" s="112" t="s">
        <v>1015</v>
      </c>
      <c r="AO3098" s="112" t="s">
        <v>1167</v>
      </c>
      <c r="AP3098" s="112"/>
      <c r="AQ3098" s="112" t="s">
        <v>1039</v>
      </c>
      <c r="AR3098" s="112" t="s">
        <v>1021</v>
      </c>
      <c r="AS3098" s="112">
        <v>2382641</v>
      </c>
    </row>
    <row r="3099" spans="40:45" x14ac:dyDescent="0.25">
      <c r="AN3099" s="112" t="s">
        <v>1015</v>
      </c>
      <c r="AO3099" s="112"/>
      <c r="AP3099" s="112"/>
      <c r="AQ3099" s="112" t="s">
        <v>3</v>
      </c>
      <c r="AR3099" s="112" t="s">
        <v>1021</v>
      </c>
      <c r="AS3099" s="112">
        <v>7182518</v>
      </c>
    </row>
    <row r="3100" spans="40:45" x14ac:dyDescent="0.25">
      <c r="AN3100" s="112" t="s">
        <v>1015</v>
      </c>
      <c r="AO3100" s="112" t="s">
        <v>1168</v>
      </c>
      <c r="AP3100" s="112"/>
      <c r="AQ3100" s="112" t="s">
        <v>1031</v>
      </c>
      <c r="AR3100" s="112" t="s">
        <v>1021</v>
      </c>
      <c r="AS3100" s="112">
        <v>287696</v>
      </c>
    </row>
    <row r="3101" spans="40:45" x14ac:dyDescent="0.25">
      <c r="AN3101" s="112" t="s">
        <v>1015</v>
      </c>
      <c r="AO3101" s="112" t="s">
        <v>1168</v>
      </c>
      <c r="AP3101" s="112"/>
      <c r="AQ3101" s="112" t="s">
        <v>1032</v>
      </c>
      <c r="AR3101" s="112" t="s">
        <v>1021</v>
      </c>
      <c r="AS3101" s="112">
        <v>423854</v>
      </c>
    </row>
    <row r="3102" spans="40:45" x14ac:dyDescent="0.25">
      <c r="AN3102" s="112" t="s">
        <v>1015</v>
      </c>
      <c r="AO3102" s="112" t="s">
        <v>1168</v>
      </c>
      <c r="AP3102" s="112"/>
      <c r="AQ3102" s="112" t="s">
        <v>1033</v>
      </c>
      <c r="AR3102" s="112" t="s">
        <v>1021</v>
      </c>
      <c r="AS3102" s="112">
        <v>12747</v>
      </c>
    </row>
    <row r="3103" spans="40:45" x14ac:dyDescent="0.25">
      <c r="AN3103" s="112" t="s">
        <v>1015</v>
      </c>
      <c r="AO3103" s="112" t="s">
        <v>1168</v>
      </c>
      <c r="AP3103" s="112"/>
      <c r="AQ3103" s="112" t="s">
        <v>1035</v>
      </c>
      <c r="AR3103" s="112" t="s">
        <v>1021</v>
      </c>
      <c r="AS3103" s="112">
        <v>38504</v>
      </c>
    </row>
    <row r="3104" spans="40:45" x14ac:dyDescent="0.25">
      <c r="AN3104" s="112" t="s">
        <v>1015</v>
      </c>
      <c r="AO3104" s="112" t="s">
        <v>1168</v>
      </c>
      <c r="AP3104" s="112"/>
      <c r="AQ3104" s="112" t="s">
        <v>1036</v>
      </c>
      <c r="AR3104" s="112" t="s">
        <v>1021</v>
      </c>
      <c r="AS3104" s="112">
        <v>18170</v>
      </c>
    </row>
    <row r="3105" spans="40:45" x14ac:dyDescent="0.25">
      <c r="AN3105" s="112" t="s">
        <v>1015</v>
      </c>
      <c r="AO3105" s="112" t="s">
        <v>1168</v>
      </c>
      <c r="AP3105" s="112"/>
      <c r="AQ3105" s="112" t="s">
        <v>1037</v>
      </c>
      <c r="AR3105" s="112" t="s">
        <v>1021</v>
      </c>
      <c r="AS3105" s="112">
        <v>4</v>
      </c>
    </row>
    <row r="3106" spans="40:45" x14ac:dyDescent="0.25">
      <c r="AN3106" s="112" t="s">
        <v>1015</v>
      </c>
      <c r="AO3106" s="112" t="s">
        <v>1168</v>
      </c>
      <c r="AP3106" s="112"/>
      <c r="AQ3106" s="112" t="s">
        <v>1038</v>
      </c>
      <c r="AR3106" s="112" t="s">
        <v>1021</v>
      </c>
      <c r="AS3106" s="112">
        <v>199874</v>
      </c>
    </row>
    <row r="3107" spans="40:45" x14ac:dyDescent="0.25">
      <c r="AN3107" s="112" t="s">
        <v>1015</v>
      </c>
      <c r="AO3107" s="112" t="s">
        <v>1168</v>
      </c>
      <c r="AP3107" s="112"/>
      <c r="AQ3107" s="112" t="s">
        <v>1039</v>
      </c>
      <c r="AR3107" s="112" t="s">
        <v>1021</v>
      </c>
      <c r="AS3107" s="112">
        <v>328604</v>
      </c>
    </row>
    <row r="3108" spans="40:45" x14ac:dyDescent="0.25">
      <c r="AN3108" s="112" t="s">
        <v>1015</v>
      </c>
      <c r="AO3108" s="112"/>
      <c r="AP3108" s="112"/>
      <c r="AQ3108" s="112" t="s">
        <v>3</v>
      </c>
      <c r="AR3108" s="112" t="s">
        <v>1021</v>
      </c>
      <c r="AS3108" s="112">
        <v>1309454</v>
      </c>
    </row>
    <row r="3109" spans="40:45" x14ac:dyDescent="0.25">
      <c r="AN3109" s="112" t="s">
        <v>1169</v>
      </c>
      <c r="AO3109" s="112" t="s">
        <v>1167</v>
      </c>
      <c r="AP3109" s="112"/>
      <c r="AQ3109" s="112" t="s">
        <v>1031</v>
      </c>
      <c r="AR3109" s="112" t="s">
        <v>1021</v>
      </c>
      <c r="AS3109" s="112">
        <v>1561815</v>
      </c>
    </row>
    <row r="3110" spans="40:45" x14ac:dyDescent="0.25">
      <c r="AN3110" s="112" t="s">
        <v>1169</v>
      </c>
      <c r="AO3110" s="112" t="s">
        <v>1167</v>
      </c>
      <c r="AP3110" s="112"/>
      <c r="AQ3110" s="112" t="s">
        <v>1032</v>
      </c>
      <c r="AR3110" s="112" t="s">
        <v>1021</v>
      </c>
      <c r="AS3110" s="112">
        <v>715776</v>
      </c>
    </row>
    <row r="3111" spans="40:45" x14ac:dyDescent="0.25">
      <c r="AN3111" s="112" t="s">
        <v>1169</v>
      </c>
      <c r="AO3111" s="112" t="s">
        <v>1167</v>
      </c>
      <c r="AP3111" s="112"/>
      <c r="AQ3111" s="112" t="s">
        <v>1033</v>
      </c>
      <c r="AR3111" s="112" t="s">
        <v>1021</v>
      </c>
      <c r="AS3111" s="112">
        <v>54522</v>
      </c>
    </row>
    <row r="3112" spans="40:45" x14ac:dyDescent="0.25">
      <c r="AN3112" s="112" t="s">
        <v>1169</v>
      </c>
      <c r="AO3112" s="112" t="s">
        <v>1167</v>
      </c>
      <c r="AP3112" s="112"/>
      <c r="AQ3112" s="112" t="s">
        <v>1036</v>
      </c>
      <c r="AR3112" s="112" t="s">
        <v>1021</v>
      </c>
      <c r="AS3112" s="112">
        <v>81133</v>
      </c>
    </row>
    <row r="3113" spans="40:45" x14ac:dyDescent="0.25">
      <c r="AN3113" s="112" t="s">
        <v>1169</v>
      </c>
      <c r="AO3113" s="112" t="s">
        <v>1167</v>
      </c>
      <c r="AP3113" s="112"/>
      <c r="AQ3113" s="112" t="s">
        <v>1038</v>
      </c>
      <c r="AR3113" s="112" t="s">
        <v>1021</v>
      </c>
      <c r="AS3113" s="112">
        <v>189450</v>
      </c>
    </row>
    <row r="3114" spans="40:45" x14ac:dyDescent="0.25">
      <c r="AN3114" s="112" t="s">
        <v>1169</v>
      </c>
      <c r="AO3114" s="112" t="s">
        <v>1167</v>
      </c>
      <c r="AP3114" s="112"/>
      <c r="AQ3114" s="112" t="s">
        <v>1039</v>
      </c>
      <c r="AR3114" s="112" t="s">
        <v>1021</v>
      </c>
      <c r="AS3114" s="112">
        <v>3670463</v>
      </c>
    </row>
    <row r="3115" spans="40:45" x14ac:dyDescent="0.25">
      <c r="AN3115" s="112" t="s">
        <v>1169</v>
      </c>
      <c r="AO3115" s="112"/>
      <c r="AP3115" s="112"/>
      <c r="AQ3115" s="112" t="s">
        <v>3</v>
      </c>
      <c r="AR3115" s="112" t="s">
        <v>1021</v>
      </c>
      <c r="AS3115" s="112">
        <v>6273159</v>
      </c>
    </row>
    <row r="3116" spans="40:45" x14ac:dyDescent="0.25">
      <c r="AN3116" s="112" t="s">
        <v>1169</v>
      </c>
      <c r="AO3116" s="112" t="s">
        <v>1168</v>
      </c>
      <c r="AP3116" s="112"/>
      <c r="AQ3116" s="112" t="s">
        <v>1031</v>
      </c>
      <c r="AR3116" s="112" t="s">
        <v>1021</v>
      </c>
      <c r="AS3116" s="112">
        <v>757421</v>
      </c>
    </row>
    <row r="3117" spans="40:45" x14ac:dyDescent="0.25">
      <c r="AN3117" s="112" t="s">
        <v>1169</v>
      </c>
      <c r="AO3117" s="112" t="s">
        <v>1168</v>
      </c>
      <c r="AP3117" s="112"/>
      <c r="AQ3117" s="112" t="s">
        <v>1032</v>
      </c>
      <c r="AR3117" s="112" t="s">
        <v>1021</v>
      </c>
      <c r="AS3117" s="112">
        <v>147424</v>
      </c>
    </row>
    <row r="3118" spans="40:45" x14ac:dyDescent="0.25">
      <c r="AN3118" s="112" t="s">
        <v>1169</v>
      </c>
      <c r="AO3118" s="112" t="s">
        <v>1168</v>
      </c>
      <c r="AP3118" s="112"/>
      <c r="AQ3118" s="112" t="s">
        <v>1033</v>
      </c>
      <c r="AR3118" s="112" t="s">
        <v>1021</v>
      </c>
      <c r="AS3118" s="112">
        <v>88618</v>
      </c>
    </row>
    <row r="3119" spans="40:45" x14ac:dyDescent="0.25">
      <c r="AN3119" s="112" t="s">
        <v>1169</v>
      </c>
      <c r="AO3119" s="112" t="s">
        <v>1168</v>
      </c>
      <c r="AP3119" s="112"/>
      <c r="AQ3119" s="112" t="s">
        <v>1036</v>
      </c>
      <c r="AR3119" s="112" t="s">
        <v>1021</v>
      </c>
      <c r="AS3119" s="112">
        <v>5321</v>
      </c>
    </row>
    <row r="3120" spans="40:45" x14ac:dyDescent="0.25">
      <c r="AN3120" s="112" t="s">
        <v>1169</v>
      </c>
      <c r="AO3120" s="112" t="s">
        <v>1168</v>
      </c>
      <c r="AP3120" s="112"/>
      <c r="AQ3120" s="112" t="s">
        <v>1038</v>
      </c>
      <c r="AR3120" s="112" t="s">
        <v>1021</v>
      </c>
      <c r="AS3120" s="112">
        <v>81249</v>
      </c>
    </row>
    <row r="3121" spans="40:45" x14ac:dyDescent="0.25">
      <c r="AN3121" s="112" t="s">
        <v>1169</v>
      </c>
      <c r="AO3121" s="112" t="s">
        <v>1168</v>
      </c>
      <c r="AP3121" s="112"/>
      <c r="AQ3121" s="112" t="s">
        <v>1039</v>
      </c>
      <c r="AR3121" s="112" t="s">
        <v>1021</v>
      </c>
      <c r="AS3121" s="112">
        <v>584979</v>
      </c>
    </row>
    <row r="3122" spans="40:45" x14ac:dyDescent="0.25">
      <c r="AN3122" s="112" t="s">
        <v>1169</v>
      </c>
      <c r="AO3122" s="112"/>
      <c r="AP3122" s="112"/>
      <c r="AQ3122" s="112" t="s">
        <v>3</v>
      </c>
      <c r="AR3122" s="112" t="s">
        <v>1021</v>
      </c>
      <c r="AS3122" s="112">
        <v>1665012</v>
      </c>
    </row>
    <row r="3123" spans="40:45" x14ac:dyDescent="0.25">
      <c r="AN3123" s="112" t="s">
        <v>1152</v>
      </c>
      <c r="AO3123" s="112" t="s">
        <v>1167</v>
      </c>
      <c r="AP3123" s="112"/>
      <c r="AQ3123" s="112" t="s">
        <v>1031</v>
      </c>
      <c r="AR3123" s="112" t="s">
        <v>1021</v>
      </c>
      <c r="AS3123" s="112">
        <v>109312</v>
      </c>
    </row>
    <row r="3124" spans="40:45" x14ac:dyDescent="0.25">
      <c r="AN3124" s="112" t="s">
        <v>1152</v>
      </c>
      <c r="AO3124" s="112" t="s">
        <v>1167</v>
      </c>
      <c r="AP3124" s="112"/>
      <c r="AQ3124" s="112" t="s">
        <v>1032</v>
      </c>
      <c r="AR3124" s="112" t="s">
        <v>1021</v>
      </c>
      <c r="AS3124" s="112">
        <v>59697</v>
      </c>
    </row>
    <row r="3125" spans="40:45" x14ac:dyDescent="0.25">
      <c r="AN3125" s="112" t="s">
        <v>1152</v>
      </c>
      <c r="AO3125" s="112" t="s">
        <v>1167</v>
      </c>
      <c r="AP3125" s="112"/>
      <c r="AQ3125" s="112" t="s">
        <v>1033</v>
      </c>
      <c r="AR3125" s="112" t="s">
        <v>1021</v>
      </c>
      <c r="AS3125" s="112">
        <v>254023</v>
      </c>
    </row>
    <row r="3126" spans="40:45" x14ac:dyDescent="0.25">
      <c r="AN3126" s="112" t="s">
        <v>1152</v>
      </c>
      <c r="AO3126" s="112" t="s">
        <v>1167</v>
      </c>
      <c r="AP3126" s="112"/>
      <c r="AQ3126" s="112" t="s">
        <v>1035</v>
      </c>
      <c r="AR3126" s="112" t="s">
        <v>1021</v>
      </c>
      <c r="AS3126" s="112">
        <v>212650</v>
      </c>
    </row>
    <row r="3127" spans="40:45" x14ac:dyDescent="0.25">
      <c r="AN3127" s="112" t="s">
        <v>1152</v>
      </c>
      <c r="AO3127" s="112" t="s">
        <v>1167</v>
      </c>
      <c r="AP3127" s="112"/>
      <c r="AQ3127" s="112" t="s">
        <v>1038</v>
      </c>
      <c r="AR3127" s="112" t="s">
        <v>1021</v>
      </c>
      <c r="AS3127" s="112">
        <v>735085</v>
      </c>
    </row>
    <row r="3128" spans="40:45" x14ac:dyDescent="0.25">
      <c r="AN3128" s="112" t="s">
        <v>1152</v>
      </c>
      <c r="AO3128" s="112" t="s">
        <v>1167</v>
      </c>
      <c r="AP3128" s="112"/>
      <c r="AQ3128" s="112" t="s">
        <v>1039</v>
      </c>
      <c r="AR3128" s="112" t="s">
        <v>1021</v>
      </c>
      <c r="AS3128" s="112">
        <v>1752477</v>
      </c>
    </row>
    <row r="3129" spans="40:45" x14ac:dyDescent="0.25">
      <c r="AN3129" s="112" t="s">
        <v>1152</v>
      </c>
      <c r="AO3129" s="112"/>
      <c r="AP3129" s="112"/>
      <c r="AQ3129" s="112" t="s">
        <v>3</v>
      </c>
      <c r="AR3129" s="112" t="s">
        <v>1021</v>
      </c>
      <c r="AS3129" s="112">
        <v>3123244</v>
      </c>
    </row>
    <row r="3130" spans="40:45" x14ac:dyDescent="0.25">
      <c r="AN3130" s="112" t="s">
        <v>1152</v>
      </c>
      <c r="AO3130" s="112" t="s">
        <v>1168</v>
      </c>
      <c r="AP3130" s="112"/>
      <c r="AQ3130" s="112" t="s">
        <v>1031</v>
      </c>
      <c r="AR3130" s="112" t="s">
        <v>1021</v>
      </c>
      <c r="AS3130" s="112">
        <v>4443</v>
      </c>
    </row>
    <row r="3131" spans="40:45" x14ac:dyDescent="0.25">
      <c r="AN3131" s="112" t="s">
        <v>1152</v>
      </c>
      <c r="AO3131" s="112" t="s">
        <v>1168</v>
      </c>
      <c r="AP3131" s="112"/>
      <c r="AQ3131" s="112" t="s">
        <v>1032</v>
      </c>
      <c r="AR3131" s="112" t="s">
        <v>1021</v>
      </c>
      <c r="AS3131" s="112">
        <v>10332</v>
      </c>
    </row>
    <row r="3132" spans="40:45" x14ac:dyDescent="0.25">
      <c r="AN3132" s="112" t="s">
        <v>1152</v>
      </c>
      <c r="AO3132" s="112" t="s">
        <v>1168</v>
      </c>
      <c r="AP3132" s="112"/>
      <c r="AQ3132" s="112" t="s">
        <v>1035</v>
      </c>
      <c r="AR3132" s="112" t="s">
        <v>1021</v>
      </c>
      <c r="AS3132" s="112">
        <v>27125</v>
      </c>
    </row>
    <row r="3133" spans="40:45" x14ac:dyDescent="0.25">
      <c r="AN3133" s="112" t="s">
        <v>1152</v>
      </c>
      <c r="AO3133" s="112" t="s">
        <v>1168</v>
      </c>
      <c r="AP3133" s="112"/>
      <c r="AQ3133" s="112" t="s">
        <v>1038</v>
      </c>
      <c r="AR3133" s="112" t="s">
        <v>1021</v>
      </c>
      <c r="AS3133" s="112">
        <v>33426</v>
      </c>
    </row>
    <row r="3134" spans="40:45" x14ac:dyDescent="0.25">
      <c r="AN3134" s="112" t="s">
        <v>1152</v>
      </c>
      <c r="AO3134" s="112" t="s">
        <v>1168</v>
      </c>
      <c r="AP3134" s="112"/>
      <c r="AQ3134" s="112" t="s">
        <v>1039</v>
      </c>
      <c r="AR3134" s="112" t="s">
        <v>1021</v>
      </c>
      <c r="AS3134" s="112">
        <v>299259</v>
      </c>
    </row>
    <row r="3135" spans="40:45" x14ac:dyDescent="0.25">
      <c r="AN3135" s="112" t="s">
        <v>1152</v>
      </c>
      <c r="AO3135" s="112"/>
      <c r="AP3135" s="112"/>
      <c r="AQ3135" s="112" t="s">
        <v>3</v>
      </c>
      <c r="AR3135" s="112" t="s">
        <v>1021</v>
      </c>
      <c r="AS3135" s="112">
        <v>374585</v>
      </c>
    </row>
    <row r="3136" spans="40:45" x14ac:dyDescent="0.25">
      <c r="AN3136" s="112" t="s">
        <v>1170</v>
      </c>
      <c r="AO3136" s="112" t="s">
        <v>1167</v>
      </c>
      <c r="AP3136" s="112"/>
      <c r="AQ3136" s="112" t="s">
        <v>1031</v>
      </c>
      <c r="AR3136" s="112" t="s">
        <v>1021</v>
      </c>
      <c r="AS3136" s="112">
        <v>835180</v>
      </c>
    </row>
    <row r="3137" spans="40:45" x14ac:dyDescent="0.25">
      <c r="AN3137" s="112" t="s">
        <v>1170</v>
      </c>
      <c r="AO3137" s="112" t="s">
        <v>1167</v>
      </c>
      <c r="AP3137" s="112"/>
      <c r="AQ3137" s="112" t="s">
        <v>1032</v>
      </c>
      <c r="AR3137" s="112" t="s">
        <v>1021</v>
      </c>
      <c r="AS3137" s="112">
        <v>1389630</v>
      </c>
    </row>
    <row r="3138" spans="40:45" x14ac:dyDescent="0.25">
      <c r="AN3138" s="112" t="s">
        <v>1170</v>
      </c>
      <c r="AO3138" s="112" t="s">
        <v>1167</v>
      </c>
      <c r="AP3138" s="112"/>
      <c r="AQ3138" s="112" t="s">
        <v>1033</v>
      </c>
      <c r="AR3138" s="112" t="s">
        <v>1021</v>
      </c>
      <c r="AS3138" s="112">
        <v>125665</v>
      </c>
    </row>
    <row r="3139" spans="40:45" x14ac:dyDescent="0.25">
      <c r="AN3139" s="112" t="s">
        <v>1170</v>
      </c>
      <c r="AO3139" s="112" t="s">
        <v>1167</v>
      </c>
      <c r="AP3139" s="112"/>
      <c r="AQ3139" s="112" t="s">
        <v>1035</v>
      </c>
      <c r="AR3139" s="112" t="s">
        <v>1021</v>
      </c>
      <c r="AS3139" s="112">
        <v>9054</v>
      </c>
    </row>
    <row r="3140" spans="40:45" x14ac:dyDescent="0.25">
      <c r="AN3140" s="112" t="s">
        <v>1170</v>
      </c>
      <c r="AO3140" s="112" t="s">
        <v>1167</v>
      </c>
      <c r="AP3140" s="112"/>
      <c r="AQ3140" s="112" t="s">
        <v>1036</v>
      </c>
      <c r="AR3140" s="112" t="s">
        <v>1021</v>
      </c>
      <c r="AS3140" s="112">
        <v>29858</v>
      </c>
    </row>
    <row r="3141" spans="40:45" x14ac:dyDescent="0.25">
      <c r="AN3141" s="112" t="s">
        <v>1170</v>
      </c>
      <c r="AO3141" s="112" t="s">
        <v>1167</v>
      </c>
      <c r="AP3141" s="112"/>
      <c r="AQ3141" s="112" t="s">
        <v>1038</v>
      </c>
      <c r="AR3141" s="112" t="s">
        <v>1021</v>
      </c>
      <c r="AS3141" s="112">
        <v>31843</v>
      </c>
    </row>
    <row r="3142" spans="40:45" x14ac:dyDescent="0.25">
      <c r="AN3142" s="112" t="s">
        <v>1170</v>
      </c>
      <c r="AO3142" s="112" t="s">
        <v>1167</v>
      </c>
      <c r="AP3142" s="112"/>
      <c r="AQ3142" s="112" t="s">
        <v>1039</v>
      </c>
      <c r="AR3142" s="112" t="s">
        <v>1021</v>
      </c>
      <c r="AS3142" s="112">
        <v>217492</v>
      </c>
    </row>
    <row r="3143" spans="40:45" x14ac:dyDescent="0.25">
      <c r="AN3143" s="112" t="s">
        <v>1170</v>
      </c>
      <c r="AO3143" s="112"/>
      <c r="AP3143" s="112"/>
      <c r="AQ3143" s="112" t="s">
        <v>3</v>
      </c>
      <c r="AR3143" s="112" t="s">
        <v>1021</v>
      </c>
      <c r="AS3143" s="112">
        <v>2638722</v>
      </c>
    </row>
    <row r="3144" spans="40:45" x14ac:dyDescent="0.25">
      <c r="AN3144" s="112" t="s">
        <v>1170</v>
      </c>
      <c r="AO3144" s="112" t="s">
        <v>1168</v>
      </c>
      <c r="AP3144" s="112"/>
      <c r="AQ3144" s="112" t="s">
        <v>1031</v>
      </c>
      <c r="AR3144" s="112" t="s">
        <v>1021</v>
      </c>
      <c r="AS3144" s="112">
        <v>547051</v>
      </c>
    </row>
    <row r="3145" spans="40:45" x14ac:dyDescent="0.25">
      <c r="AN3145" s="112" t="s">
        <v>1170</v>
      </c>
      <c r="AO3145" s="112" t="s">
        <v>1168</v>
      </c>
      <c r="AP3145" s="112"/>
      <c r="AQ3145" s="112" t="s">
        <v>1032</v>
      </c>
      <c r="AR3145" s="112" t="s">
        <v>1021</v>
      </c>
      <c r="AS3145" s="112">
        <v>415643</v>
      </c>
    </row>
    <row r="3146" spans="40:45" x14ac:dyDescent="0.25">
      <c r="AN3146" s="112" t="s">
        <v>1170</v>
      </c>
      <c r="AO3146" s="112" t="s">
        <v>1168</v>
      </c>
      <c r="AP3146" s="112"/>
      <c r="AQ3146" s="112" t="s">
        <v>1033</v>
      </c>
      <c r="AR3146" s="112" t="s">
        <v>1021</v>
      </c>
      <c r="AS3146" s="112">
        <v>55176</v>
      </c>
    </row>
    <row r="3147" spans="40:45" x14ac:dyDescent="0.25">
      <c r="AN3147" s="112" t="s">
        <v>1170</v>
      </c>
      <c r="AO3147" s="112" t="s">
        <v>1168</v>
      </c>
      <c r="AP3147" s="112"/>
      <c r="AQ3147" s="112" t="s">
        <v>1035</v>
      </c>
      <c r="AR3147" s="112" t="s">
        <v>1021</v>
      </c>
      <c r="AS3147" s="112">
        <v>1</v>
      </c>
    </row>
    <row r="3148" spans="40:45" x14ac:dyDescent="0.25">
      <c r="AN3148" s="112" t="s">
        <v>1170</v>
      </c>
      <c r="AO3148" s="112" t="s">
        <v>1168</v>
      </c>
      <c r="AP3148" s="112"/>
      <c r="AQ3148" s="112" t="s">
        <v>1036</v>
      </c>
      <c r="AR3148" s="112" t="s">
        <v>1021</v>
      </c>
      <c r="AS3148" s="112">
        <v>14633</v>
      </c>
    </row>
    <row r="3149" spans="40:45" x14ac:dyDescent="0.25">
      <c r="AN3149" s="112" t="s">
        <v>1170</v>
      </c>
      <c r="AO3149" s="112" t="s">
        <v>1168</v>
      </c>
      <c r="AP3149" s="112"/>
      <c r="AQ3149" s="112" t="s">
        <v>1037</v>
      </c>
      <c r="AR3149" s="112" t="s">
        <v>1021</v>
      </c>
      <c r="AS3149" s="112">
        <v>15</v>
      </c>
    </row>
    <row r="3150" spans="40:45" x14ac:dyDescent="0.25">
      <c r="AN3150" s="112" t="s">
        <v>1170</v>
      </c>
      <c r="AO3150" s="112" t="s">
        <v>1168</v>
      </c>
      <c r="AP3150" s="112"/>
      <c r="AQ3150" s="112" t="s">
        <v>1038</v>
      </c>
      <c r="AR3150" s="112" t="s">
        <v>1021</v>
      </c>
      <c r="AS3150" s="112">
        <v>316200</v>
      </c>
    </row>
    <row r="3151" spans="40:45" x14ac:dyDescent="0.25">
      <c r="AN3151" s="112" t="s">
        <v>1170</v>
      </c>
      <c r="AO3151" s="112" t="s">
        <v>1168</v>
      </c>
      <c r="AP3151" s="112"/>
      <c r="AQ3151" s="112" t="s">
        <v>1039</v>
      </c>
      <c r="AR3151" s="112" t="s">
        <v>1021</v>
      </c>
      <c r="AS3151" s="112">
        <v>316346</v>
      </c>
    </row>
    <row r="3152" spans="40:45" x14ac:dyDescent="0.25">
      <c r="AN3152" s="112" t="s">
        <v>1170</v>
      </c>
      <c r="AO3152" s="112"/>
      <c r="AP3152" s="112"/>
      <c r="AQ3152" s="112" t="s">
        <v>3</v>
      </c>
      <c r="AR3152" s="112" t="s">
        <v>1021</v>
      </c>
      <c r="AS3152" s="112">
        <v>1665066</v>
      </c>
    </row>
    <row r="3153" spans="40:45" x14ac:dyDescent="0.25">
      <c r="AN3153" s="112" t="s">
        <v>1156</v>
      </c>
      <c r="AO3153" s="112" t="s">
        <v>1167</v>
      </c>
      <c r="AP3153" s="112"/>
      <c r="AQ3153" s="112" t="s">
        <v>1031</v>
      </c>
      <c r="AR3153" s="112" t="s">
        <v>1021</v>
      </c>
      <c r="AS3153" s="112">
        <v>75816</v>
      </c>
    </row>
    <row r="3154" spans="40:45" x14ac:dyDescent="0.25">
      <c r="AN3154" s="112" t="s">
        <v>1156</v>
      </c>
      <c r="AO3154" s="112" t="s">
        <v>1167</v>
      </c>
      <c r="AP3154" s="112"/>
      <c r="AQ3154" s="112" t="s">
        <v>1032</v>
      </c>
      <c r="AR3154" s="112" t="s">
        <v>1021</v>
      </c>
      <c r="AS3154" s="112">
        <v>64855</v>
      </c>
    </row>
    <row r="3155" spans="40:45" x14ac:dyDescent="0.25">
      <c r="AN3155" s="112" t="s">
        <v>1156</v>
      </c>
      <c r="AO3155" s="112" t="s">
        <v>1167</v>
      </c>
      <c r="AP3155" s="112"/>
      <c r="AQ3155" s="112" t="s">
        <v>1035</v>
      </c>
      <c r="AR3155" s="112" t="s">
        <v>1021</v>
      </c>
      <c r="AS3155" s="112">
        <v>138152</v>
      </c>
    </row>
    <row r="3156" spans="40:45" x14ac:dyDescent="0.25">
      <c r="AN3156" s="112" t="s">
        <v>1156</v>
      </c>
      <c r="AO3156" s="112" t="s">
        <v>1167</v>
      </c>
      <c r="AP3156" s="112"/>
      <c r="AQ3156" s="112" t="s">
        <v>1036</v>
      </c>
      <c r="AR3156" s="112" t="s">
        <v>1021</v>
      </c>
      <c r="AS3156" s="112">
        <v>53</v>
      </c>
    </row>
    <row r="3157" spans="40:45" x14ac:dyDescent="0.25">
      <c r="AN3157" s="112" t="s">
        <v>1156</v>
      </c>
      <c r="AO3157" s="112" t="s">
        <v>1167</v>
      </c>
      <c r="AP3157" s="112"/>
      <c r="AQ3157" s="112" t="s">
        <v>1038</v>
      </c>
      <c r="AR3157" s="112" t="s">
        <v>1021</v>
      </c>
      <c r="AS3157" s="112">
        <v>699386</v>
      </c>
    </row>
    <row r="3158" spans="40:45" x14ac:dyDescent="0.25">
      <c r="AN3158" s="112" t="s">
        <v>1156</v>
      </c>
      <c r="AO3158" s="112" t="s">
        <v>1167</v>
      </c>
      <c r="AP3158" s="112"/>
      <c r="AQ3158" s="112" t="s">
        <v>1039</v>
      </c>
      <c r="AR3158" s="112" t="s">
        <v>1021</v>
      </c>
      <c r="AS3158" s="112">
        <v>930896</v>
      </c>
    </row>
    <row r="3159" spans="40:45" x14ac:dyDescent="0.25">
      <c r="AN3159" s="112" t="s">
        <v>1156</v>
      </c>
      <c r="AO3159" s="112"/>
      <c r="AP3159" s="112"/>
      <c r="AQ3159" s="112" t="s">
        <v>3</v>
      </c>
      <c r="AR3159" s="112" t="s">
        <v>1021</v>
      </c>
      <c r="AS3159" s="112">
        <v>1909157</v>
      </c>
    </row>
    <row r="3160" spans="40:45" x14ac:dyDescent="0.25">
      <c r="AN3160" s="112" t="s">
        <v>1156</v>
      </c>
      <c r="AO3160" s="112" t="s">
        <v>1168</v>
      </c>
      <c r="AP3160" s="112"/>
      <c r="AQ3160" s="112" t="s">
        <v>1031</v>
      </c>
      <c r="AR3160" s="112" t="s">
        <v>1021</v>
      </c>
      <c r="AS3160" s="112">
        <v>18809</v>
      </c>
    </row>
    <row r="3161" spans="40:45" x14ac:dyDescent="0.25">
      <c r="AN3161" s="112" t="s">
        <v>1156</v>
      </c>
      <c r="AO3161" s="112" t="s">
        <v>1168</v>
      </c>
      <c r="AP3161" s="112"/>
      <c r="AQ3161" s="112" t="s">
        <v>1032</v>
      </c>
      <c r="AR3161" s="112" t="s">
        <v>1021</v>
      </c>
      <c r="AS3161" s="112">
        <v>35826</v>
      </c>
    </row>
    <row r="3162" spans="40:45" x14ac:dyDescent="0.25">
      <c r="AN3162" s="112" t="s">
        <v>1156</v>
      </c>
      <c r="AO3162" s="112" t="s">
        <v>1168</v>
      </c>
      <c r="AP3162" s="112"/>
      <c r="AQ3162" s="112" t="s">
        <v>1035</v>
      </c>
      <c r="AR3162" s="112" t="s">
        <v>1021</v>
      </c>
      <c r="AS3162" s="112">
        <v>33904</v>
      </c>
    </row>
    <row r="3163" spans="40:45" x14ac:dyDescent="0.25">
      <c r="AN3163" s="112" t="s">
        <v>1156</v>
      </c>
      <c r="AO3163" s="112" t="s">
        <v>1168</v>
      </c>
      <c r="AP3163" s="112"/>
      <c r="AQ3163" s="112" t="s">
        <v>1036</v>
      </c>
      <c r="AR3163" s="112" t="s">
        <v>1021</v>
      </c>
      <c r="AS3163" s="112">
        <v>35</v>
      </c>
    </row>
    <row r="3164" spans="40:45" x14ac:dyDescent="0.25">
      <c r="AN3164" s="112" t="s">
        <v>1156</v>
      </c>
      <c r="AO3164" s="112" t="s">
        <v>1168</v>
      </c>
      <c r="AP3164" s="112"/>
      <c r="AQ3164" s="112" t="s">
        <v>1038</v>
      </c>
      <c r="AR3164" s="112" t="s">
        <v>1021</v>
      </c>
      <c r="AS3164" s="112">
        <v>107533</v>
      </c>
    </row>
    <row r="3165" spans="40:45" x14ac:dyDescent="0.25">
      <c r="AN3165" s="112" t="s">
        <v>1156</v>
      </c>
      <c r="AO3165" s="112" t="s">
        <v>1168</v>
      </c>
      <c r="AP3165" s="112"/>
      <c r="AQ3165" s="112" t="s">
        <v>1039</v>
      </c>
      <c r="AR3165" s="112" t="s">
        <v>1021</v>
      </c>
      <c r="AS3165" s="112">
        <v>593808</v>
      </c>
    </row>
    <row r="3166" spans="40:45" x14ac:dyDescent="0.25">
      <c r="AN3166" s="112" t="s">
        <v>1156</v>
      </c>
      <c r="AO3166" s="112"/>
      <c r="AP3166" s="112"/>
      <c r="AQ3166" s="112" t="s">
        <v>3</v>
      </c>
      <c r="AR3166" s="112" t="s">
        <v>1021</v>
      </c>
      <c r="AS3166" s="112">
        <v>789916</v>
      </c>
    </row>
    <row r="3167" spans="40:45" x14ac:dyDescent="0.25">
      <c r="AN3167" s="112" t="s">
        <v>913</v>
      </c>
      <c r="AO3167" s="112" t="s">
        <v>1167</v>
      </c>
      <c r="AP3167" s="112"/>
      <c r="AQ3167" s="112" t="s">
        <v>1031</v>
      </c>
      <c r="AR3167" s="112" t="s">
        <v>1021</v>
      </c>
      <c r="AS3167" s="112">
        <v>30</v>
      </c>
    </row>
    <row r="3168" spans="40:45" x14ac:dyDescent="0.25">
      <c r="AN3168" s="112" t="s">
        <v>913</v>
      </c>
      <c r="AO3168" s="112" t="s">
        <v>1167</v>
      </c>
      <c r="AP3168" s="112"/>
      <c r="AQ3168" s="112" t="s">
        <v>1035</v>
      </c>
      <c r="AR3168" s="112" t="s">
        <v>1021</v>
      </c>
      <c r="AS3168" s="112">
        <v>1691919</v>
      </c>
    </row>
    <row r="3169" spans="40:45" x14ac:dyDescent="0.25">
      <c r="AN3169" s="112" t="s">
        <v>913</v>
      </c>
      <c r="AO3169" s="112" t="s">
        <v>1167</v>
      </c>
      <c r="AP3169" s="112"/>
      <c r="AQ3169" s="112" t="s">
        <v>1038</v>
      </c>
      <c r="AR3169" s="112" t="s">
        <v>1021</v>
      </c>
      <c r="AS3169" s="112">
        <v>12617813</v>
      </c>
    </row>
    <row r="3170" spans="40:45" x14ac:dyDescent="0.25">
      <c r="AN3170" s="112" t="s">
        <v>913</v>
      </c>
      <c r="AO3170" s="112" t="s">
        <v>1167</v>
      </c>
      <c r="AP3170" s="112"/>
      <c r="AQ3170" s="112" t="s">
        <v>1039</v>
      </c>
      <c r="AR3170" s="112" t="s">
        <v>1021</v>
      </c>
      <c r="AS3170" s="112">
        <v>2038485</v>
      </c>
    </row>
    <row r="3171" spans="40:45" x14ac:dyDescent="0.25">
      <c r="AN3171" s="112" t="s">
        <v>913</v>
      </c>
      <c r="AO3171" s="112"/>
      <c r="AP3171" s="112"/>
      <c r="AQ3171" s="112" t="s">
        <v>3</v>
      </c>
      <c r="AR3171" s="112" t="s">
        <v>1021</v>
      </c>
      <c r="AS3171" s="112">
        <v>16348247</v>
      </c>
    </row>
    <row r="3172" spans="40:45" x14ac:dyDescent="0.25">
      <c r="AN3172" s="112" t="s">
        <v>913</v>
      </c>
      <c r="AO3172" s="112" t="s">
        <v>1168</v>
      </c>
      <c r="AP3172" s="112"/>
      <c r="AQ3172" s="112" t="s">
        <v>1035</v>
      </c>
      <c r="AR3172" s="112" t="s">
        <v>1021</v>
      </c>
      <c r="AS3172" s="112">
        <v>152124</v>
      </c>
    </row>
    <row r="3173" spans="40:45" x14ac:dyDescent="0.25">
      <c r="AN3173" s="112" t="s">
        <v>913</v>
      </c>
      <c r="AO3173" s="112" t="s">
        <v>1168</v>
      </c>
      <c r="AP3173" s="112"/>
      <c r="AQ3173" s="112" t="s">
        <v>1038</v>
      </c>
      <c r="AR3173" s="112" t="s">
        <v>1021</v>
      </c>
      <c r="AS3173" s="112">
        <v>2122352</v>
      </c>
    </row>
    <row r="3174" spans="40:45" x14ac:dyDescent="0.25">
      <c r="AN3174" s="112" t="s">
        <v>913</v>
      </c>
      <c r="AO3174" s="112" t="s">
        <v>1168</v>
      </c>
      <c r="AP3174" s="112"/>
      <c r="AQ3174" s="112" t="s">
        <v>1039</v>
      </c>
      <c r="AR3174" s="112" t="s">
        <v>1021</v>
      </c>
      <c r="AS3174" s="112">
        <v>32240</v>
      </c>
    </row>
    <row r="3175" spans="40:45" x14ac:dyDescent="0.25">
      <c r="AN3175" s="112" t="s">
        <v>913</v>
      </c>
      <c r="AO3175" s="112"/>
      <c r="AP3175" s="112"/>
      <c r="AQ3175" s="112" t="s">
        <v>3</v>
      </c>
      <c r="AR3175" s="112" t="s">
        <v>1021</v>
      </c>
      <c r="AS3175" s="112">
        <v>2306717</v>
      </c>
    </row>
    <row r="3176" spans="40:45" x14ac:dyDescent="0.25">
      <c r="AN3176" s="112" t="s">
        <v>1171</v>
      </c>
      <c r="AO3176" s="112" t="s">
        <v>1167</v>
      </c>
      <c r="AP3176" s="112"/>
      <c r="AQ3176" s="112" t="s">
        <v>1031</v>
      </c>
      <c r="AR3176" s="112" t="s">
        <v>1021</v>
      </c>
      <c r="AS3176" s="112">
        <v>20507879</v>
      </c>
    </row>
    <row r="3177" spans="40:45" x14ac:dyDescent="0.25">
      <c r="AN3177" s="112" t="s">
        <v>1171</v>
      </c>
      <c r="AO3177" s="112" t="s">
        <v>1167</v>
      </c>
      <c r="AP3177" s="112"/>
      <c r="AQ3177" s="112" t="s">
        <v>1032</v>
      </c>
      <c r="AR3177" s="112" t="s">
        <v>1021</v>
      </c>
      <c r="AS3177" s="112">
        <v>32012</v>
      </c>
    </row>
    <row r="3178" spans="40:45" x14ac:dyDescent="0.25">
      <c r="AN3178" s="112" t="s">
        <v>1171</v>
      </c>
      <c r="AO3178" s="112" t="s">
        <v>1167</v>
      </c>
      <c r="AP3178" s="112"/>
      <c r="AQ3178" s="112" t="s">
        <v>1034</v>
      </c>
      <c r="AR3178" s="112" t="s">
        <v>1021</v>
      </c>
      <c r="AS3178" s="112">
        <v>11400</v>
      </c>
    </row>
    <row r="3179" spans="40:45" x14ac:dyDescent="0.25">
      <c r="AN3179" s="112" t="s">
        <v>1171</v>
      </c>
      <c r="AO3179" s="112" t="s">
        <v>1167</v>
      </c>
      <c r="AP3179" s="112"/>
      <c r="AQ3179" s="112" t="s">
        <v>1035</v>
      </c>
      <c r="AR3179" s="112" t="s">
        <v>1021</v>
      </c>
      <c r="AS3179" s="112">
        <v>11063137</v>
      </c>
    </row>
    <row r="3180" spans="40:45" x14ac:dyDescent="0.25">
      <c r="AN3180" s="112" t="s">
        <v>1171</v>
      </c>
      <c r="AO3180" s="112" t="s">
        <v>1167</v>
      </c>
      <c r="AP3180" s="112"/>
      <c r="AQ3180" s="112" t="s">
        <v>1036</v>
      </c>
      <c r="AR3180" s="112" t="s">
        <v>1021</v>
      </c>
      <c r="AS3180" s="112">
        <v>1057229</v>
      </c>
    </row>
    <row r="3181" spans="40:45" x14ac:dyDescent="0.25">
      <c r="AN3181" s="112" t="s">
        <v>1171</v>
      </c>
      <c r="AO3181" s="112" t="s">
        <v>1167</v>
      </c>
      <c r="AP3181" s="112"/>
      <c r="AQ3181" s="112" t="s">
        <v>1037</v>
      </c>
      <c r="AR3181" s="112" t="s">
        <v>1021</v>
      </c>
      <c r="AS3181" s="112">
        <v>1943643</v>
      </c>
    </row>
    <row r="3182" spans="40:45" x14ac:dyDescent="0.25">
      <c r="AN3182" s="112" t="s">
        <v>1171</v>
      </c>
      <c r="AO3182" s="112" t="s">
        <v>1167</v>
      </c>
      <c r="AP3182" s="112"/>
      <c r="AQ3182" s="112" t="s">
        <v>1038</v>
      </c>
      <c r="AR3182" s="112" t="s">
        <v>1021</v>
      </c>
      <c r="AS3182" s="112">
        <v>600</v>
      </c>
    </row>
    <row r="3183" spans="40:45" x14ac:dyDescent="0.25">
      <c r="AN3183" s="112" t="s">
        <v>1171</v>
      </c>
      <c r="AO3183" s="112" t="s">
        <v>1167</v>
      </c>
      <c r="AP3183" s="112"/>
      <c r="AQ3183" s="112" t="s">
        <v>1039</v>
      </c>
      <c r="AR3183" s="112" t="s">
        <v>1021</v>
      </c>
      <c r="AS3183" s="112">
        <v>2940498</v>
      </c>
    </row>
    <row r="3184" spans="40:45" x14ac:dyDescent="0.25">
      <c r="AN3184" s="112" t="s">
        <v>1171</v>
      </c>
      <c r="AO3184" s="112"/>
      <c r="AP3184" s="112"/>
      <c r="AQ3184" s="112" t="s">
        <v>3</v>
      </c>
      <c r="AR3184" s="112" t="s">
        <v>1021</v>
      </c>
      <c r="AS3184" s="112">
        <v>37556399</v>
      </c>
    </row>
    <row r="3185" spans="40:45" x14ac:dyDescent="0.25">
      <c r="AN3185" s="112" t="s">
        <v>1171</v>
      </c>
      <c r="AO3185" s="112" t="s">
        <v>1168</v>
      </c>
      <c r="AP3185" s="112"/>
      <c r="AQ3185" s="112" t="s">
        <v>1031</v>
      </c>
      <c r="AR3185" s="112" t="s">
        <v>1021</v>
      </c>
      <c r="AS3185" s="112">
        <v>2228261</v>
      </c>
    </row>
    <row r="3186" spans="40:45" x14ac:dyDescent="0.25">
      <c r="AN3186" s="112" t="s">
        <v>1171</v>
      </c>
      <c r="AO3186" s="112" t="s">
        <v>1168</v>
      </c>
      <c r="AP3186" s="112"/>
      <c r="AQ3186" s="112" t="s">
        <v>1035</v>
      </c>
      <c r="AR3186" s="112" t="s">
        <v>1021</v>
      </c>
      <c r="AS3186" s="112">
        <v>65</v>
      </c>
    </row>
    <row r="3187" spans="40:45" x14ac:dyDescent="0.25">
      <c r="AN3187" s="112" t="s">
        <v>1171</v>
      </c>
      <c r="AO3187" s="112" t="s">
        <v>1168</v>
      </c>
      <c r="AP3187" s="112"/>
      <c r="AQ3187" s="112" t="s">
        <v>1037</v>
      </c>
      <c r="AR3187" s="112" t="s">
        <v>1021</v>
      </c>
      <c r="AS3187" s="112">
        <v>22877</v>
      </c>
    </row>
    <row r="3188" spans="40:45" x14ac:dyDescent="0.25">
      <c r="AN3188" s="112" t="s">
        <v>1171</v>
      </c>
      <c r="AO3188" s="112" t="s">
        <v>1168</v>
      </c>
      <c r="AP3188" s="112"/>
      <c r="AQ3188" s="112" t="s">
        <v>1038</v>
      </c>
      <c r="AR3188" s="112" t="s">
        <v>1021</v>
      </c>
      <c r="AS3188" s="112">
        <v>50</v>
      </c>
    </row>
    <row r="3189" spans="40:45" x14ac:dyDescent="0.25">
      <c r="AN3189" s="112" t="s">
        <v>1171</v>
      </c>
      <c r="AO3189" s="112" t="s">
        <v>1168</v>
      </c>
      <c r="AP3189" s="112"/>
      <c r="AQ3189" s="112" t="s">
        <v>1039</v>
      </c>
      <c r="AR3189" s="112" t="s">
        <v>1021</v>
      </c>
      <c r="AS3189" s="112">
        <v>6</v>
      </c>
    </row>
    <row r="3190" spans="40:45" x14ac:dyDescent="0.25">
      <c r="AN3190" s="112" t="s">
        <v>1171</v>
      </c>
      <c r="AO3190" s="112"/>
      <c r="AP3190" s="112"/>
      <c r="AQ3190" s="112" t="s">
        <v>3</v>
      </c>
      <c r="AR3190" s="112" t="s">
        <v>1021</v>
      </c>
      <c r="AS3190" s="112">
        <v>2251259</v>
      </c>
    </row>
    <row r="3191" spans="40:45" x14ac:dyDescent="0.25">
      <c r="AN3191" s="112" t="s">
        <v>1160</v>
      </c>
      <c r="AO3191" s="112" t="s">
        <v>1167</v>
      </c>
      <c r="AP3191" s="112"/>
      <c r="AQ3191" s="112" t="s">
        <v>1035</v>
      </c>
      <c r="AR3191" s="112" t="s">
        <v>1021</v>
      </c>
      <c r="AS3191" s="112">
        <v>25640</v>
      </c>
    </row>
    <row r="3192" spans="40:45" x14ac:dyDescent="0.25">
      <c r="AN3192" s="112" t="s">
        <v>1160</v>
      </c>
      <c r="AO3192" s="112" t="s">
        <v>1167</v>
      </c>
      <c r="AP3192" s="112"/>
      <c r="AQ3192" s="112" t="s">
        <v>1038</v>
      </c>
      <c r="AR3192" s="112" t="s">
        <v>1021</v>
      </c>
      <c r="AS3192" s="112">
        <v>503706</v>
      </c>
    </row>
    <row r="3193" spans="40:45" x14ac:dyDescent="0.25">
      <c r="AN3193" s="112" t="s">
        <v>1160</v>
      </c>
      <c r="AO3193" s="112" t="s">
        <v>1167</v>
      </c>
      <c r="AP3193" s="112"/>
      <c r="AQ3193" s="112" t="s">
        <v>1039</v>
      </c>
      <c r="AR3193" s="112" t="s">
        <v>1021</v>
      </c>
      <c r="AS3193" s="112">
        <v>976678</v>
      </c>
    </row>
    <row r="3194" spans="40:45" x14ac:dyDescent="0.25">
      <c r="AN3194" s="112" t="s">
        <v>1160</v>
      </c>
      <c r="AO3194" s="112"/>
      <c r="AP3194" s="112"/>
      <c r="AQ3194" s="112" t="s">
        <v>3</v>
      </c>
      <c r="AR3194" s="112" t="s">
        <v>1021</v>
      </c>
      <c r="AS3194" s="112">
        <v>1506024</v>
      </c>
    </row>
    <row r="3195" spans="40:45" x14ac:dyDescent="0.25">
      <c r="AN3195" s="112" t="s">
        <v>1160</v>
      </c>
      <c r="AO3195" s="112" t="s">
        <v>1168</v>
      </c>
      <c r="AP3195" s="112"/>
      <c r="AQ3195" s="112" t="s">
        <v>1035</v>
      </c>
      <c r="AR3195" s="112" t="s">
        <v>1021</v>
      </c>
      <c r="AS3195" s="112">
        <v>2700</v>
      </c>
    </row>
    <row r="3196" spans="40:45" x14ac:dyDescent="0.25">
      <c r="AN3196" s="112" t="s">
        <v>1160</v>
      </c>
      <c r="AO3196" s="112" t="s">
        <v>1168</v>
      </c>
      <c r="AP3196" s="112"/>
      <c r="AQ3196" s="112" t="s">
        <v>1038</v>
      </c>
      <c r="AR3196" s="112" t="s">
        <v>1021</v>
      </c>
      <c r="AS3196" s="112">
        <v>64905</v>
      </c>
    </row>
    <row r="3197" spans="40:45" x14ac:dyDescent="0.25">
      <c r="AN3197" s="112" t="s">
        <v>1160</v>
      </c>
      <c r="AO3197" s="112" t="s">
        <v>1168</v>
      </c>
      <c r="AP3197" s="112"/>
      <c r="AQ3197" s="112" t="s">
        <v>1039</v>
      </c>
      <c r="AR3197" s="112" t="s">
        <v>1021</v>
      </c>
      <c r="AS3197" s="112">
        <v>128410</v>
      </c>
    </row>
    <row r="3198" spans="40:45" x14ac:dyDescent="0.25">
      <c r="AN3198" s="112" t="s">
        <v>1160</v>
      </c>
      <c r="AO3198" s="112"/>
      <c r="AP3198" s="112"/>
      <c r="AQ3198" s="112" t="s">
        <v>3</v>
      </c>
      <c r="AR3198" s="112" t="s">
        <v>1021</v>
      </c>
      <c r="AS3198" s="112">
        <v>196016</v>
      </c>
    </row>
    <row r="3199" spans="40:45" x14ac:dyDescent="0.25">
      <c r="AN3199" s="112" t="s">
        <v>1172</v>
      </c>
      <c r="AO3199" s="112" t="s">
        <v>1167</v>
      </c>
      <c r="AP3199" s="112"/>
      <c r="AQ3199" s="112" t="s">
        <v>1035</v>
      </c>
      <c r="AR3199" s="112" t="s">
        <v>1021</v>
      </c>
      <c r="AS3199" s="112">
        <v>5</v>
      </c>
    </row>
    <row r="3200" spans="40:45" x14ac:dyDescent="0.25">
      <c r="AN3200" s="112" t="s">
        <v>1172</v>
      </c>
      <c r="AO3200" s="112" t="s">
        <v>1167</v>
      </c>
      <c r="AP3200" s="112"/>
      <c r="AQ3200" s="112" t="s">
        <v>1038</v>
      </c>
      <c r="AR3200" s="112" t="s">
        <v>1021</v>
      </c>
      <c r="AS3200" s="112">
        <v>563030</v>
      </c>
    </row>
    <row r="3201" spans="40:45" x14ac:dyDescent="0.25">
      <c r="AN3201" s="112" t="s">
        <v>1172</v>
      </c>
      <c r="AO3201" s="112" t="s">
        <v>1167</v>
      </c>
      <c r="AP3201" s="112"/>
      <c r="AQ3201" s="112" t="s">
        <v>1039</v>
      </c>
      <c r="AR3201" s="112" t="s">
        <v>1021</v>
      </c>
      <c r="AS3201" s="112">
        <v>149029</v>
      </c>
    </row>
    <row r="3202" spans="40:45" x14ac:dyDescent="0.25">
      <c r="AN3202" s="112" t="s">
        <v>1172</v>
      </c>
      <c r="AO3202" s="112"/>
      <c r="AP3202" s="112"/>
      <c r="AQ3202" s="112" t="s">
        <v>3</v>
      </c>
      <c r="AR3202" s="112" t="s">
        <v>1021</v>
      </c>
      <c r="AS3202" s="112">
        <v>712064</v>
      </c>
    </row>
    <row r="3203" spans="40:45" x14ac:dyDescent="0.25">
      <c r="AN3203" s="112" t="s">
        <v>1172</v>
      </c>
      <c r="AO3203" s="112" t="s">
        <v>1168</v>
      </c>
      <c r="AP3203" s="112"/>
      <c r="AQ3203" s="112" t="s">
        <v>1038</v>
      </c>
      <c r="AR3203" s="112" t="s">
        <v>1021</v>
      </c>
      <c r="AS3203" s="112">
        <v>34281</v>
      </c>
    </row>
    <row r="3204" spans="40:45" x14ac:dyDescent="0.25">
      <c r="AN3204" s="112" t="s">
        <v>1172</v>
      </c>
      <c r="AO3204" s="112" t="s">
        <v>1168</v>
      </c>
      <c r="AP3204" s="112"/>
      <c r="AQ3204" s="112" t="s">
        <v>1039</v>
      </c>
      <c r="AR3204" s="112" t="s">
        <v>1021</v>
      </c>
      <c r="AS3204" s="112">
        <v>18517</v>
      </c>
    </row>
    <row r="3205" spans="40:45" x14ac:dyDescent="0.25">
      <c r="AN3205" s="112" t="s">
        <v>1172</v>
      </c>
      <c r="AO3205" s="112"/>
      <c r="AP3205" s="112"/>
      <c r="AQ3205" s="112" t="s">
        <v>3</v>
      </c>
      <c r="AR3205" s="112" t="s">
        <v>1021</v>
      </c>
      <c r="AS3205" s="112">
        <v>52798</v>
      </c>
    </row>
    <row r="3206" spans="40:45" x14ac:dyDescent="0.25">
      <c r="AN3206" s="112" t="s">
        <v>904</v>
      </c>
      <c r="AO3206" s="112" t="s">
        <v>1167</v>
      </c>
      <c r="AP3206" s="112"/>
      <c r="AQ3206" s="112" t="s">
        <v>1031</v>
      </c>
      <c r="AR3206" s="112" t="s">
        <v>1021</v>
      </c>
      <c r="AS3206" s="112">
        <v>21151963</v>
      </c>
    </row>
    <row r="3207" spans="40:45" x14ac:dyDescent="0.25">
      <c r="AN3207" s="112" t="s">
        <v>904</v>
      </c>
      <c r="AO3207" s="112" t="s">
        <v>1167</v>
      </c>
      <c r="AP3207" s="112"/>
      <c r="AQ3207" s="112" t="s">
        <v>1032</v>
      </c>
      <c r="AR3207" s="112" t="s">
        <v>1021</v>
      </c>
      <c r="AS3207" s="112">
        <v>3777538</v>
      </c>
    </row>
    <row r="3208" spans="40:45" x14ac:dyDescent="0.25">
      <c r="AN3208" s="112" t="s">
        <v>904</v>
      </c>
      <c r="AO3208" s="112" t="s">
        <v>1167</v>
      </c>
      <c r="AP3208" s="112"/>
      <c r="AQ3208" s="112" t="s">
        <v>1034</v>
      </c>
      <c r="AR3208" s="112" t="s">
        <v>1021</v>
      </c>
      <c r="AS3208" s="112">
        <v>690724</v>
      </c>
    </row>
    <row r="3209" spans="40:45" x14ac:dyDescent="0.25">
      <c r="AN3209" s="112" t="s">
        <v>904</v>
      </c>
      <c r="AO3209" s="112" t="s">
        <v>1167</v>
      </c>
      <c r="AP3209" s="112"/>
      <c r="AQ3209" s="112" t="s">
        <v>1038</v>
      </c>
      <c r="AR3209" s="112" t="s">
        <v>1021</v>
      </c>
      <c r="AS3209" s="112">
        <v>429691</v>
      </c>
    </row>
    <row r="3210" spans="40:45" x14ac:dyDescent="0.25">
      <c r="AN3210" s="112" t="s">
        <v>904</v>
      </c>
      <c r="AO3210" s="112" t="s">
        <v>1167</v>
      </c>
      <c r="AP3210" s="112"/>
      <c r="AQ3210" s="112" t="s">
        <v>1039</v>
      </c>
      <c r="AR3210" s="112" t="s">
        <v>1021</v>
      </c>
      <c r="AS3210" s="112">
        <v>34925</v>
      </c>
    </row>
    <row r="3211" spans="40:45" x14ac:dyDescent="0.25">
      <c r="AN3211" s="112" t="s">
        <v>904</v>
      </c>
      <c r="AO3211" s="112"/>
      <c r="AP3211" s="112"/>
      <c r="AQ3211" s="112" t="s">
        <v>3</v>
      </c>
      <c r="AR3211" s="112" t="s">
        <v>1021</v>
      </c>
      <c r="AS3211" s="112">
        <v>26084841</v>
      </c>
    </row>
    <row r="3212" spans="40:45" x14ac:dyDescent="0.25">
      <c r="AN3212" s="112" t="s">
        <v>904</v>
      </c>
      <c r="AO3212" s="112" t="s">
        <v>1168</v>
      </c>
      <c r="AP3212" s="112"/>
      <c r="AQ3212" s="112" t="s">
        <v>1031</v>
      </c>
      <c r="AR3212" s="112" t="s">
        <v>1021</v>
      </c>
      <c r="AS3212" s="112">
        <v>3583479</v>
      </c>
    </row>
    <row r="3213" spans="40:45" x14ac:dyDescent="0.25">
      <c r="AN3213" s="112" t="s">
        <v>904</v>
      </c>
      <c r="AO3213" s="112" t="s">
        <v>1168</v>
      </c>
      <c r="AP3213" s="112"/>
      <c r="AQ3213" s="112" t="s">
        <v>1032</v>
      </c>
      <c r="AR3213" s="112" t="s">
        <v>1021</v>
      </c>
      <c r="AS3213" s="112">
        <v>623827</v>
      </c>
    </row>
    <row r="3214" spans="40:45" x14ac:dyDescent="0.25">
      <c r="AN3214" s="112" t="s">
        <v>904</v>
      </c>
      <c r="AO3214" s="112" t="s">
        <v>1168</v>
      </c>
      <c r="AP3214" s="112"/>
      <c r="AQ3214" s="112" t="s">
        <v>1034</v>
      </c>
      <c r="AR3214" s="112" t="s">
        <v>1021</v>
      </c>
      <c r="AS3214" s="112">
        <v>80751</v>
      </c>
    </row>
    <row r="3215" spans="40:45" x14ac:dyDescent="0.25">
      <c r="AN3215" s="112" t="s">
        <v>904</v>
      </c>
      <c r="AO3215" s="112" t="s">
        <v>1168</v>
      </c>
      <c r="AP3215" s="112"/>
      <c r="AQ3215" s="112" t="s">
        <v>1038</v>
      </c>
      <c r="AR3215" s="112" t="s">
        <v>1021</v>
      </c>
      <c r="AS3215" s="112">
        <v>127941</v>
      </c>
    </row>
    <row r="3216" spans="40:45" x14ac:dyDescent="0.25">
      <c r="AN3216" s="112" t="s">
        <v>904</v>
      </c>
      <c r="AO3216" s="112" t="s">
        <v>1168</v>
      </c>
      <c r="AP3216" s="112"/>
      <c r="AQ3216" s="112" t="s">
        <v>1039</v>
      </c>
      <c r="AR3216" s="112" t="s">
        <v>1021</v>
      </c>
      <c r="AS3216" s="112">
        <v>107127</v>
      </c>
    </row>
    <row r="3217" spans="40:45" x14ac:dyDescent="0.25">
      <c r="AN3217" s="112" t="s">
        <v>904</v>
      </c>
      <c r="AO3217" s="112"/>
      <c r="AP3217" s="112"/>
      <c r="AQ3217" s="112" t="s">
        <v>3</v>
      </c>
      <c r="AR3217" s="112" t="s">
        <v>1021</v>
      </c>
      <c r="AS3217" s="112">
        <v>4523125</v>
      </c>
    </row>
    <row r="3218" spans="40:45" x14ac:dyDescent="0.25">
      <c r="AN3218" s="112" t="s">
        <v>956</v>
      </c>
      <c r="AO3218" s="112" t="s">
        <v>1167</v>
      </c>
      <c r="AP3218" s="112"/>
      <c r="AQ3218" s="112" t="s">
        <v>1031</v>
      </c>
      <c r="AR3218" s="112" t="s">
        <v>1021</v>
      </c>
      <c r="AS3218" s="112">
        <v>10662373</v>
      </c>
    </row>
    <row r="3219" spans="40:45" x14ac:dyDescent="0.25">
      <c r="AN3219" s="112" t="s">
        <v>956</v>
      </c>
      <c r="AO3219" s="112" t="s">
        <v>1167</v>
      </c>
      <c r="AP3219" s="112"/>
      <c r="AQ3219" s="112" t="s">
        <v>1032</v>
      </c>
      <c r="AR3219" s="112" t="s">
        <v>1021</v>
      </c>
      <c r="AS3219" s="112">
        <v>1457476</v>
      </c>
    </row>
    <row r="3220" spans="40:45" x14ac:dyDescent="0.25">
      <c r="AN3220" s="112" t="s">
        <v>956</v>
      </c>
      <c r="AO3220" s="112" t="s">
        <v>1167</v>
      </c>
      <c r="AP3220" s="112"/>
      <c r="AQ3220" s="112" t="s">
        <v>1034</v>
      </c>
      <c r="AR3220" s="112" t="s">
        <v>1021</v>
      </c>
      <c r="AS3220" s="112">
        <v>83</v>
      </c>
    </row>
    <row r="3221" spans="40:45" x14ac:dyDescent="0.25">
      <c r="AN3221" s="112" t="s">
        <v>956</v>
      </c>
      <c r="AO3221" s="112" t="s">
        <v>1167</v>
      </c>
      <c r="AP3221" s="112"/>
      <c r="AQ3221" s="112" t="s">
        <v>1038</v>
      </c>
      <c r="AR3221" s="112" t="s">
        <v>1021</v>
      </c>
      <c r="AS3221" s="112">
        <v>10</v>
      </c>
    </row>
    <row r="3222" spans="40:45" x14ac:dyDescent="0.25">
      <c r="AN3222" s="112" t="s">
        <v>956</v>
      </c>
      <c r="AO3222" s="112"/>
      <c r="AP3222" s="112"/>
      <c r="AQ3222" s="112" t="s">
        <v>3</v>
      </c>
      <c r="AR3222" s="112" t="s">
        <v>1021</v>
      </c>
      <c r="AS3222" s="112">
        <v>12119942</v>
      </c>
    </row>
    <row r="3223" spans="40:45" x14ac:dyDescent="0.25">
      <c r="AN3223" s="112" t="s">
        <v>956</v>
      </c>
      <c r="AO3223" s="112" t="s">
        <v>1168</v>
      </c>
      <c r="AP3223" s="112"/>
      <c r="AQ3223" s="112" t="s">
        <v>1031</v>
      </c>
      <c r="AR3223" s="112" t="s">
        <v>1021</v>
      </c>
      <c r="AS3223" s="112">
        <v>1384298</v>
      </c>
    </row>
    <row r="3224" spans="40:45" x14ac:dyDescent="0.25">
      <c r="AN3224" s="112" t="s">
        <v>956</v>
      </c>
      <c r="AO3224" s="112" t="s">
        <v>1168</v>
      </c>
      <c r="AP3224" s="112"/>
      <c r="AQ3224" s="112" t="s">
        <v>1032</v>
      </c>
      <c r="AR3224" s="112" t="s">
        <v>1021</v>
      </c>
      <c r="AS3224" s="112">
        <v>225290</v>
      </c>
    </row>
    <row r="3225" spans="40:45" x14ac:dyDescent="0.25">
      <c r="AN3225" s="112" t="s">
        <v>956</v>
      </c>
      <c r="AO3225" s="112"/>
      <c r="AP3225" s="112"/>
      <c r="AQ3225" s="112" t="s">
        <v>3</v>
      </c>
      <c r="AR3225" s="112" t="s">
        <v>1021</v>
      </c>
      <c r="AS3225" s="112">
        <v>1609589</v>
      </c>
    </row>
    <row r="3226" spans="40:45" x14ac:dyDescent="0.25">
      <c r="AN3226" s="112" t="s">
        <v>1162</v>
      </c>
      <c r="AO3226" s="112" t="s">
        <v>1167</v>
      </c>
      <c r="AP3226" s="112"/>
      <c r="AQ3226" s="112" t="s">
        <v>1031</v>
      </c>
      <c r="AR3226" s="112" t="s">
        <v>1021</v>
      </c>
      <c r="AS3226" s="112">
        <v>6867680</v>
      </c>
    </row>
    <row r="3227" spans="40:45" x14ac:dyDescent="0.25">
      <c r="AN3227" s="112" t="s">
        <v>1162</v>
      </c>
      <c r="AO3227" s="112" t="s">
        <v>1167</v>
      </c>
      <c r="AP3227" s="112"/>
      <c r="AQ3227" s="112" t="s">
        <v>1032</v>
      </c>
      <c r="AR3227" s="112" t="s">
        <v>1021</v>
      </c>
      <c r="AS3227" s="112">
        <v>285561</v>
      </c>
    </row>
    <row r="3228" spans="40:45" x14ac:dyDescent="0.25">
      <c r="AN3228" s="112" t="s">
        <v>1162</v>
      </c>
      <c r="AO3228" s="112" t="s">
        <v>1167</v>
      </c>
      <c r="AP3228" s="112"/>
      <c r="AQ3228" s="112" t="s">
        <v>1034</v>
      </c>
      <c r="AR3228" s="112" t="s">
        <v>1021</v>
      </c>
      <c r="AS3228" s="112">
        <v>27967</v>
      </c>
    </row>
    <row r="3229" spans="40:45" x14ac:dyDescent="0.25">
      <c r="AN3229" s="112" t="s">
        <v>1162</v>
      </c>
      <c r="AO3229" s="112" t="s">
        <v>1167</v>
      </c>
      <c r="AP3229" s="112"/>
      <c r="AQ3229" s="112" t="s">
        <v>1035</v>
      </c>
      <c r="AR3229" s="112" t="s">
        <v>1021</v>
      </c>
      <c r="AS3229" s="112">
        <v>3</v>
      </c>
    </row>
    <row r="3230" spans="40:45" x14ac:dyDescent="0.25">
      <c r="AN3230" s="112" t="s">
        <v>1162</v>
      </c>
      <c r="AO3230" s="112" t="s">
        <v>1167</v>
      </c>
      <c r="AP3230" s="112"/>
      <c r="AQ3230" s="112" t="s">
        <v>1036</v>
      </c>
      <c r="AR3230" s="112" t="s">
        <v>1021</v>
      </c>
      <c r="AS3230" s="112">
        <v>20000</v>
      </c>
    </row>
    <row r="3231" spans="40:45" x14ac:dyDescent="0.25">
      <c r="AN3231" s="112" t="s">
        <v>1162</v>
      </c>
      <c r="AO3231" s="112" t="s">
        <v>1167</v>
      </c>
      <c r="AP3231" s="112"/>
      <c r="AQ3231" s="112" t="s">
        <v>1037</v>
      </c>
      <c r="AR3231" s="112" t="s">
        <v>1021</v>
      </c>
      <c r="AS3231" s="112">
        <v>4231</v>
      </c>
    </row>
    <row r="3232" spans="40:45" x14ac:dyDescent="0.25">
      <c r="AN3232" s="112" t="s">
        <v>1162</v>
      </c>
      <c r="AO3232" s="112" t="s">
        <v>1167</v>
      </c>
      <c r="AP3232" s="112"/>
      <c r="AQ3232" s="112" t="s">
        <v>1038</v>
      </c>
      <c r="AR3232" s="112" t="s">
        <v>1021</v>
      </c>
      <c r="AS3232" s="112">
        <v>8060</v>
      </c>
    </row>
    <row r="3233" spans="40:45" x14ac:dyDescent="0.25">
      <c r="AN3233" s="112" t="s">
        <v>1162</v>
      </c>
      <c r="AO3233" s="112" t="s">
        <v>1167</v>
      </c>
      <c r="AP3233" s="112"/>
      <c r="AQ3233" s="112" t="s">
        <v>1039</v>
      </c>
      <c r="AR3233" s="112" t="s">
        <v>1021</v>
      </c>
      <c r="AS3233" s="112">
        <v>265953</v>
      </c>
    </row>
    <row r="3234" spans="40:45" x14ac:dyDescent="0.25">
      <c r="AN3234" s="112" t="s">
        <v>1162</v>
      </c>
      <c r="AO3234" s="112"/>
      <c r="AP3234" s="112"/>
      <c r="AQ3234" s="112" t="s">
        <v>3</v>
      </c>
      <c r="AR3234" s="112" t="s">
        <v>1021</v>
      </c>
      <c r="AS3234" s="112">
        <v>7479455</v>
      </c>
    </row>
    <row r="3235" spans="40:45" x14ac:dyDescent="0.25">
      <c r="AN3235" s="112" t="s">
        <v>1162</v>
      </c>
      <c r="AO3235" s="112" t="s">
        <v>1168</v>
      </c>
      <c r="AP3235" s="112"/>
      <c r="AQ3235" s="112" t="s">
        <v>1031</v>
      </c>
      <c r="AR3235" s="112" t="s">
        <v>1021</v>
      </c>
      <c r="AS3235" s="112">
        <v>578954</v>
      </c>
    </row>
    <row r="3236" spans="40:45" x14ac:dyDescent="0.25">
      <c r="AN3236" s="112" t="s">
        <v>1162</v>
      </c>
      <c r="AO3236" s="112" t="s">
        <v>1168</v>
      </c>
      <c r="AP3236" s="112"/>
      <c r="AQ3236" s="112" t="s">
        <v>1032</v>
      </c>
      <c r="AR3236" s="112" t="s">
        <v>1021</v>
      </c>
      <c r="AS3236" s="112">
        <v>40342</v>
      </c>
    </row>
    <row r="3237" spans="40:45" x14ac:dyDescent="0.25">
      <c r="AN3237" s="112" t="s">
        <v>1162</v>
      </c>
      <c r="AO3237" s="112" t="s">
        <v>1168</v>
      </c>
      <c r="AP3237" s="112"/>
      <c r="AQ3237" s="112" t="s">
        <v>1034</v>
      </c>
      <c r="AR3237" s="112" t="s">
        <v>1021</v>
      </c>
      <c r="AS3237" s="112">
        <v>10000</v>
      </c>
    </row>
    <row r="3238" spans="40:45" x14ac:dyDescent="0.25">
      <c r="AN3238" s="112" t="s">
        <v>1162</v>
      </c>
      <c r="AO3238" s="112" t="s">
        <v>1168</v>
      </c>
      <c r="AP3238" s="112"/>
      <c r="AQ3238" s="112" t="s">
        <v>1036</v>
      </c>
      <c r="AR3238" s="112" t="s">
        <v>1021</v>
      </c>
      <c r="AS3238" s="112">
        <v>15000</v>
      </c>
    </row>
    <row r="3239" spans="40:45" x14ac:dyDescent="0.25">
      <c r="AN3239" s="112" t="s">
        <v>1162</v>
      </c>
      <c r="AO3239" s="112" t="s">
        <v>1168</v>
      </c>
      <c r="AP3239" s="112"/>
      <c r="AQ3239" s="112" t="s">
        <v>1037</v>
      </c>
      <c r="AR3239" s="112" t="s">
        <v>1021</v>
      </c>
      <c r="AS3239" s="112">
        <v>16</v>
      </c>
    </row>
    <row r="3240" spans="40:45" x14ac:dyDescent="0.25">
      <c r="AN3240" s="112" t="s">
        <v>1162</v>
      </c>
      <c r="AO3240" s="112" t="s">
        <v>1168</v>
      </c>
      <c r="AP3240" s="112"/>
      <c r="AQ3240" s="112" t="s">
        <v>1039</v>
      </c>
      <c r="AR3240" s="112" t="s">
        <v>1021</v>
      </c>
      <c r="AS3240" s="112">
        <v>9547</v>
      </c>
    </row>
    <row r="3241" spans="40:45" x14ac:dyDescent="0.25">
      <c r="AN3241" s="112" t="s">
        <v>1162</v>
      </c>
      <c r="AO3241" s="112"/>
      <c r="AP3241" s="112"/>
      <c r="AQ3241" s="112" t="s">
        <v>3</v>
      </c>
      <c r="AR3241" s="112" t="s">
        <v>1021</v>
      </c>
      <c r="AS3241" s="112">
        <v>653859</v>
      </c>
    </row>
    <row r="3242" spans="40:45" x14ac:dyDescent="0.25">
      <c r="AN3242" s="112" t="s">
        <v>1164</v>
      </c>
      <c r="AO3242" s="112" t="s">
        <v>1167</v>
      </c>
      <c r="AP3242" s="112"/>
      <c r="AQ3242" s="112" t="s">
        <v>1031</v>
      </c>
      <c r="AR3242" s="112" t="s">
        <v>1021</v>
      </c>
      <c r="AS3242" s="112">
        <v>5857815</v>
      </c>
    </row>
    <row r="3243" spans="40:45" x14ac:dyDescent="0.25">
      <c r="AN3243" s="112" t="s">
        <v>1164</v>
      </c>
      <c r="AO3243" s="112" t="s">
        <v>1167</v>
      </c>
      <c r="AP3243" s="112"/>
      <c r="AQ3243" s="112" t="s">
        <v>1032</v>
      </c>
      <c r="AR3243" s="112" t="s">
        <v>1021</v>
      </c>
      <c r="AS3243" s="112">
        <v>231841</v>
      </c>
    </row>
    <row r="3244" spans="40:45" x14ac:dyDescent="0.25">
      <c r="AN3244" s="112" t="s">
        <v>1164</v>
      </c>
      <c r="AO3244" s="112" t="s">
        <v>1167</v>
      </c>
      <c r="AP3244" s="112"/>
      <c r="AQ3244" s="112" t="s">
        <v>1033</v>
      </c>
      <c r="AR3244" s="112" t="s">
        <v>1021</v>
      </c>
      <c r="AS3244" s="112">
        <v>56658</v>
      </c>
    </row>
    <row r="3245" spans="40:45" x14ac:dyDescent="0.25">
      <c r="AN3245" s="112" t="s">
        <v>1164</v>
      </c>
      <c r="AO3245" s="112" t="s">
        <v>1167</v>
      </c>
      <c r="AP3245" s="112"/>
      <c r="AQ3245" s="112" t="s">
        <v>1034</v>
      </c>
      <c r="AR3245" s="112" t="s">
        <v>1021</v>
      </c>
      <c r="AS3245" s="112">
        <v>903</v>
      </c>
    </row>
    <row r="3246" spans="40:45" x14ac:dyDescent="0.25">
      <c r="AN3246" s="112" t="s">
        <v>1164</v>
      </c>
      <c r="AO3246" s="112" t="s">
        <v>1167</v>
      </c>
      <c r="AP3246" s="112"/>
      <c r="AQ3246" s="112" t="s">
        <v>1035</v>
      </c>
      <c r="AR3246" s="112" t="s">
        <v>1021</v>
      </c>
      <c r="AS3246" s="112">
        <v>94</v>
      </c>
    </row>
    <row r="3247" spans="40:45" x14ac:dyDescent="0.25">
      <c r="AN3247" s="112" t="s">
        <v>1164</v>
      </c>
      <c r="AO3247" s="112" t="s">
        <v>1167</v>
      </c>
      <c r="AP3247" s="112"/>
      <c r="AQ3247" s="112" t="s">
        <v>1036</v>
      </c>
      <c r="AR3247" s="112" t="s">
        <v>1021</v>
      </c>
      <c r="AS3247" s="112">
        <v>2055</v>
      </c>
    </row>
    <row r="3248" spans="40:45" x14ac:dyDescent="0.25">
      <c r="AN3248" s="112" t="s">
        <v>1164</v>
      </c>
      <c r="AO3248" s="112" t="s">
        <v>1167</v>
      </c>
      <c r="AP3248" s="112"/>
      <c r="AQ3248" s="112" t="s">
        <v>1037</v>
      </c>
      <c r="AR3248" s="112" t="s">
        <v>1021</v>
      </c>
      <c r="AS3248" s="112">
        <v>1909</v>
      </c>
    </row>
    <row r="3249" spans="40:45" x14ac:dyDescent="0.25">
      <c r="AN3249" s="112" t="s">
        <v>1164</v>
      </c>
      <c r="AO3249" s="112"/>
      <c r="AP3249" s="112"/>
      <c r="AQ3249" s="112" t="s">
        <v>3</v>
      </c>
      <c r="AR3249" s="112" t="s">
        <v>1021</v>
      </c>
      <c r="AS3249" s="112">
        <v>6151275</v>
      </c>
    </row>
    <row r="3250" spans="40:45" x14ac:dyDescent="0.25">
      <c r="AN3250" s="112" t="s">
        <v>1164</v>
      </c>
      <c r="AO3250" s="112" t="s">
        <v>1168</v>
      </c>
      <c r="AP3250" s="112"/>
      <c r="AQ3250" s="112" t="s">
        <v>1031</v>
      </c>
      <c r="AR3250" s="112" t="s">
        <v>1021</v>
      </c>
      <c r="AS3250" s="112">
        <v>2115742</v>
      </c>
    </row>
    <row r="3251" spans="40:45" x14ac:dyDescent="0.25">
      <c r="AN3251" s="112" t="s">
        <v>1164</v>
      </c>
      <c r="AO3251" s="112" t="s">
        <v>1168</v>
      </c>
      <c r="AP3251" s="112"/>
      <c r="AQ3251" s="112" t="s">
        <v>1032</v>
      </c>
      <c r="AR3251" s="112" t="s">
        <v>1021</v>
      </c>
      <c r="AS3251" s="112">
        <v>66</v>
      </c>
    </row>
    <row r="3252" spans="40:45" x14ac:dyDescent="0.25">
      <c r="AN3252" s="112" t="s">
        <v>1164</v>
      </c>
      <c r="AO3252" s="112" t="s">
        <v>1168</v>
      </c>
      <c r="AP3252" s="112"/>
      <c r="AQ3252" s="112" t="s">
        <v>1033</v>
      </c>
      <c r="AR3252" s="112" t="s">
        <v>1021</v>
      </c>
      <c r="AS3252" s="112">
        <v>18886</v>
      </c>
    </row>
    <row r="3253" spans="40:45" x14ac:dyDescent="0.25">
      <c r="AN3253" s="112" t="s">
        <v>1164</v>
      </c>
      <c r="AO3253" s="112" t="s">
        <v>1168</v>
      </c>
      <c r="AP3253" s="112"/>
      <c r="AQ3253" s="112" t="s">
        <v>1037</v>
      </c>
      <c r="AR3253" s="112" t="s">
        <v>1021</v>
      </c>
      <c r="AS3253" s="112">
        <v>1</v>
      </c>
    </row>
    <row r="3254" spans="40:45" x14ac:dyDescent="0.25">
      <c r="AN3254" s="112" t="s">
        <v>1164</v>
      </c>
      <c r="AO3254" s="112"/>
      <c r="AP3254" s="112"/>
      <c r="AQ3254" s="112" t="s">
        <v>3</v>
      </c>
      <c r="AR3254" s="112" t="s">
        <v>1021</v>
      </c>
      <c r="AS3254" s="112">
        <v>2134695</v>
      </c>
    </row>
    <row r="3255" spans="40:45" x14ac:dyDescent="0.25">
      <c r="AN3255" s="112" t="s">
        <v>1173</v>
      </c>
      <c r="AO3255" s="112" t="s">
        <v>1167</v>
      </c>
      <c r="AP3255" s="112"/>
      <c r="AQ3255" s="112" t="s">
        <v>1031</v>
      </c>
      <c r="AR3255" s="112" t="s">
        <v>1021</v>
      </c>
      <c r="AS3255" s="112">
        <v>22012</v>
      </c>
    </row>
    <row r="3256" spans="40:45" x14ac:dyDescent="0.25">
      <c r="AN3256" s="112" t="s">
        <v>1173</v>
      </c>
      <c r="AO3256" s="112" t="s">
        <v>1167</v>
      </c>
      <c r="AP3256" s="112"/>
      <c r="AQ3256" s="112" t="s">
        <v>1034</v>
      </c>
      <c r="AR3256" s="112" t="s">
        <v>1021</v>
      </c>
      <c r="AS3256" s="112">
        <v>1250</v>
      </c>
    </row>
    <row r="3257" spans="40:45" x14ac:dyDescent="0.25">
      <c r="AN3257" s="112" t="s">
        <v>1173</v>
      </c>
      <c r="AO3257" s="112" t="s">
        <v>1167</v>
      </c>
      <c r="AP3257" s="112"/>
      <c r="AQ3257" s="112" t="s">
        <v>1035</v>
      </c>
      <c r="AR3257" s="112" t="s">
        <v>1021</v>
      </c>
      <c r="AS3257" s="112">
        <v>1155945</v>
      </c>
    </row>
    <row r="3258" spans="40:45" x14ac:dyDescent="0.25">
      <c r="AN3258" s="112" t="s">
        <v>1173</v>
      </c>
      <c r="AO3258" s="112" t="s">
        <v>1167</v>
      </c>
      <c r="AP3258" s="112"/>
      <c r="AQ3258" s="112" t="s">
        <v>1036</v>
      </c>
      <c r="AR3258" s="112" t="s">
        <v>1021</v>
      </c>
      <c r="AS3258" s="112">
        <v>2008</v>
      </c>
    </row>
    <row r="3259" spans="40:45" x14ac:dyDescent="0.25">
      <c r="AN3259" s="112" t="s">
        <v>1173</v>
      </c>
      <c r="AO3259" s="112" t="s">
        <v>1167</v>
      </c>
      <c r="AP3259" s="112"/>
      <c r="AQ3259" s="112" t="s">
        <v>1038</v>
      </c>
      <c r="AR3259" s="112" t="s">
        <v>1021</v>
      </c>
      <c r="AS3259" s="112">
        <v>3362690</v>
      </c>
    </row>
    <row r="3260" spans="40:45" x14ac:dyDescent="0.25">
      <c r="AN3260" s="112" t="s">
        <v>1173</v>
      </c>
      <c r="AO3260" s="112" t="s">
        <v>1167</v>
      </c>
      <c r="AP3260" s="112"/>
      <c r="AQ3260" s="112" t="s">
        <v>1039</v>
      </c>
      <c r="AR3260" s="112" t="s">
        <v>1021</v>
      </c>
      <c r="AS3260" s="112">
        <v>1732001</v>
      </c>
    </row>
    <row r="3261" spans="40:45" x14ac:dyDescent="0.25">
      <c r="AN3261" s="112" t="s">
        <v>1173</v>
      </c>
      <c r="AO3261" s="112"/>
      <c r="AP3261" s="112"/>
      <c r="AQ3261" s="112" t="s">
        <v>3</v>
      </c>
      <c r="AR3261" s="112" t="s">
        <v>1021</v>
      </c>
      <c r="AS3261" s="112">
        <v>6275907</v>
      </c>
    </row>
    <row r="3262" spans="40:45" x14ac:dyDescent="0.25">
      <c r="AN3262" s="112" t="s">
        <v>1173</v>
      </c>
      <c r="AO3262" s="112" t="s">
        <v>1168</v>
      </c>
      <c r="AP3262" s="112"/>
      <c r="AQ3262" s="112" t="s">
        <v>1031</v>
      </c>
      <c r="AR3262" s="112" t="s">
        <v>1021</v>
      </c>
      <c r="AS3262" s="112">
        <v>591</v>
      </c>
    </row>
    <row r="3263" spans="40:45" x14ac:dyDescent="0.25">
      <c r="AN3263" s="112" t="s">
        <v>1173</v>
      </c>
      <c r="AO3263" s="112" t="s">
        <v>1168</v>
      </c>
      <c r="AP3263" s="112"/>
      <c r="AQ3263" s="112" t="s">
        <v>1032</v>
      </c>
      <c r="AR3263" s="112" t="s">
        <v>1021</v>
      </c>
      <c r="AS3263" s="112">
        <v>81387</v>
      </c>
    </row>
    <row r="3264" spans="40:45" x14ac:dyDescent="0.25">
      <c r="AN3264" s="112" t="s">
        <v>1173</v>
      </c>
      <c r="AO3264" s="112" t="s">
        <v>1168</v>
      </c>
      <c r="AP3264" s="112"/>
      <c r="AQ3264" s="112" t="s">
        <v>1034</v>
      </c>
      <c r="AR3264" s="112" t="s">
        <v>1021</v>
      </c>
      <c r="AS3264" s="112">
        <v>7</v>
      </c>
    </row>
    <row r="3265" spans="40:45" x14ac:dyDescent="0.25">
      <c r="AN3265" s="112" t="s">
        <v>1173</v>
      </c>
      <c r="AO3265" s="112" t="s">
        <v>1168</v>
      </c>
      <c r="AP3265" s="112"/>
      <c r="AQ3265" s="112" t="s">
        <v>1035</v>
      </c>
      <c r="AR3265" s="112" t="s">
        <v>1021</v>
      </c>
      <c r="AS3265" s="112">
        <v>994435</v>
      </c>
    </row>
    <row r="3266" spans="40:45" x14ac:dyDescent="0.25">
      <c r="AN3266" s="112" t="s">
        <v>1173</v>
      </c>
      <c r="AO3266" s="112" t="s">
        <v>1168</v>
      </c>
      <c r="AP3266" s="112"/>
      <c r="AQ3266" s="112" t="s">
        <v>1036</v>
      </c>
      <c r="AR3266" s="112" t="s">
        <v>1021</v>
      </c>
      <c r="AS3266" s="112">
        <v>2678</v>
      </c>
    </row>
    <row r="3267" spans="40:45" x14ac:dyDescent="0.25">
      <c r="AN3267" s="112" t="s">
        <v>1173</v>
      </c>
      <c r="AO3267" s="112" t="s">
        <v>1168</v>
      </c>
      <c r="AP3267" s="112"/>
      <c r="AQ3267" s="112" t="s">
        <v>1038</v>
      </c>
      <c r="AR3267" s="112" t="s">
        <v>1021</v>
      </c>
      <c r="AS3267" s="112">
        <v>1534912</v>
      </c>
    </row>
    <row r="3268" spans="40:45" x14ac:dyDescent="0.25">
      <c r="AN3268" s="112" t="s">
        <v>1173</v>
      </c>
      <c r="AO3268" s="112" t="s">
        <v>1168</v>
      </c>
      <c r="AP3268" s="112"/>
      <c r="AQ3268" s="112" t="s">
        <v>1039</v>
      </c>
      <c r="AR3268" s="112" t="s">
        <v>1021</v>
      </c>
      <c r="AS3268" s="112">
        <v>987977</v>
      </c>
    </row>
    <row r="3269" spans="40:45" x14ac:dyDescent="0.25">
      <c r="AN3269" s="112" t="s">
        <v>1173</v>
      </c>
      <c r="AO3269" s="112"/>
      <c r="AP3269" s="112"/>
      <c r="AQ3269" s="112" t="s">
        <v>3</v>
      </c>
      <c r="AR3269" s="112" t="s">
        <v>1021</v>
      </c>
      <c r="AS3269" s="112">
        <v>3601988</v>
      </c>
    </row>
    <row r="3270" spans="40:45" x14ac:dyDescent="0.25">
      <c r="AN3270" s="112" t="s">
        <v>1174</v>
      </c>
      <c r="AO3270" s="112" t="s">
        <v>1167</v>
      </c>
      <c r="AP3270" s="112"/>
      <c r="AQ3270" s="112" t="s">
        <v>1031</v>
      </c>
      <c r="AR3270" s="112" t="s">
        <v>1021</v>
      </c>
      <c r="AS3270" s="112">
        <v>616</v>
      </c>
    </row>
    <row r="3271" spans="40:45" x14ac:dyDescent="0.25">
      <c r="AN3271" s="112" t="s">
        <v>1174</v>
      </c>
      <c r="AO3271" s="112" t="s">
        <v>1167</v>
      </c>
      <c r="AP3271" s="112"/>
      <c r="AQ3271" s="112" t="s">
        <v>1032</v>
      </c>
      <c r="AR3271" s="112" t="s">
        <v>1021</v>
      </c>
      <c r="AS3271" s="112">
        <v>10019</v>
      </c>
    </row>
    <row r="3272" spans="40:45" x14ac:dyDescent="0.25">
      <c r="AN3272" s="112" t="s">
        <v>1174</v>
      </c>
      <c r="AO3272" s="112" t="s">
        <v>1167</v>
      </c>
      <c r="AP3272" s="112"/>
      <c r="AQ3272" s="112" t="s">
        <v>1033</v>
      </c>
      <c r="AR3272" s="112" t="s">
        <v>1021</v>
      </c>
      <c r="AS3272" s="112">
        <v>407815</v>
      </c>
    </row>
    <row r="3273" spans="40:45" x14ac:dyDescent="0.25">
      <c r="AN3273" s="112" t="s">
        <v>1174</v>
      </c>
      <c r="AO3273" s="112" t="s">
        <v>1167</v>
      </c>
      <c r="AP3273" s="112"/>
      <c r="AQ3273" s="112" t="s">
        <v>1034</v>
      </c>
      <c r="AR3273" s="112" t="s">
        <v>1021</v>
      </c>
      <c r="AS3273" s="112">
        <v>148212</v>
      </c>
    </row>
    <row r="3274" spans="40:45" x14ac:dyDescent="0.25">
      <c r="AN3274" s="112" t="s">
        <v>1174</v>
      </c>
      <c r="AO3274" s="112" t="s">
        <v>1167</v>
      </c>
      <c r="AP3274" s="112"/>
      <c r="AQ3274" s="112" t="s">
        <v>1035</v>
      </c>
      <c r="AR3274" s="112" t="s">
        <v>1021</v>
      </c>
      <c r="AS3274" s="112">
        <v>131687</v>
      </c>
    </row>
    <row r="3275" spans="40:45" x14ac:dyDescent="0.25">
      <c r="AN3275" s="112" t="s">
        <v>1174</v>
      </c>
      <c r="AO3275" s="112" t="s">
        <v>1167</v>
      </c>
      <c r="AP3275" s="112"/>
      <c r="AQ3275" s="112" t="s">
        <v>1036</v>
      </c>
      <c r="AR3275" s="112" t="s">
        <v>1021</v>
      </c>
      <c r="AS3275" s="112">
        <v>129666</v>
      </c>
    </row>
    <row r="3276" spans="40:45" x14ac:dyDescent="0.25">
      <c r="AN3276" s="112" t="s">
        <v>1174</v>
      </c>
      <c r="AO3276" s="112" t="s">
        <v>1167</v>
      </c>
      <c r="AP3276" s="112"/>
      <c r="AQ3276" s="112" t="s">
        <v>1037</v>
      </c>
      <c r="AR3276" s="112" t="s">
        <v>1021</v>
      </c>
      <c r="AS3276" s="112">
        <v>7699</v>
      </c>
    </row>
    <row r="3277" spans="40:45" x14ac:dyDescent="0.25">
      <c r="AN3277" s="112" t="s">
        <v>1174</v>
      </c>
      <c r="AO3277" s="112" t="s">
        <v>1167</v>
      </c>
      <c r="AP3277" s="112"/>
      <c r="AQ3277" s="112" t="s">
        <v>1038</v>
      </c>
      <c r="AR3277" s="112" t="s">
        <v>1021</v>
      </c>
      <c r="AS3277" s="112">
        <v>73023</v>
      </c>
    </row>
    <row r="3278" spans="40:45" x14ac:dyDescent="0.25">
      <c r="AN3278" s="112" t="s">
        <v>1174</v>
      </c>
      <c r="AO3278" s="112" t="s">
        <v>1167</v>
      </c>
      <c r="AP3278" s="112"/>
      <c r="AQ3278" s="112" t="s">
        <v>1039</v>
      </c>
      <c r="AR3278" s="112" t="s">
        <v>1021</v>
      </c>
      <c r="AS3278" s="112">
        <v>65525</v>
      </c>
    </row>
    <row r="3279" spans="40:45" x14ac:dyDescent="0.25">
      <c r="AN3279" s="112" t="s">
        <v>1174</v>
      </c>
      <c r="AO3279" s="112"/>
      <c r="AP3279" s="112"/>
      <c r="AQ3279" s="112" t="s">
        <v>3</v>
      </c>
      <c r="AR3279" s="112" t="s">
        <v>1021</v>
      </c>
      <c r="AS3279" s="112">
        <v>974261</v>
      </c>
    </row>
    <row r="3280" spans="40:45" x14ac:dyDescent="0.25">
      <c r="AN3280" s="112" t="s">
        <v>1174</v>
      </c>
      <c r="AO3280" s="112" t="s">
        <v>1168</v>
      </c>
      <c r="AP3280" s="112"/>
      <c r="AQ3280" s="112" t="s">
        <v>1031</v>
      </c>
      <c r="AR3280" s="112" t="s">
        <v>1021</v>
      </c>
      <c r="AS3280" s="112">
        <v>4829</v>
      </c>
    </row>
    <row r="3281" spans="40:45" x14ac:dyDescent="0.25">
      <c r="AN3281" s="112" t="s">
        <v>1174</v>
      </c>
      <c r="AO3281" s="112" t="s">
        <v>1168</v>
      </c>
      <c r="AP3281" s="112"/>
      <c r="AQ3281" s="112" t="s">
        <v>1032</v>
      </c>
      <c r="AR3281" s="112" t="s">
        <v>1021</v>
      </c>
      <c r="AS3281" s="112">
        <v>2406</v>
      </c>
    </row>
    <row r="3282" spans="40:45" x14ac:dyDescent="0.25">
      <c r="AN3282" s="112" t="s">
        <v>1174</v>
      </c>
      <c r="AO3282" s="112" t="s">
        <v>1168</v>
      </c>
      <c r="AP3282" s="112"/>
      <c r="AQ3282" s="112" t="s">
        <v>1033</v>
      </c>
      <c r="AR3282" s="112" t="s">
        <v>1021</v>
      </c>
      <c r="AS3282" s="112">
        <v>522424</v>
      </c>
    </row>
    <row r="3283" spans="40:45" x14ac:dyDescent="0.25">
      <c r="AN3283" s="112" t="s">
        <v>1174</v>
      </c>
      <c r="AO3283" s="112" t="s">
        <v>1168</v>
      </c>
      <c r="AP3283" s="112"/>
      <c r="AQ3283" s="112" t="s">
        <v>1034</v>
      </c>
      <c r="AR3283" s="112" t="s">
        <v>1021</v>
      </c>
      <c r="AS3283" s="112">
        <v>258113</v>
      </c>
    </row>
    <row r="3284" spans="40:45" x14ac:dyDescent="0.25">
      <c r="AN3284" s="112" t="s">
        <v>1174</v>
      </c>
      <c r="AO3284" s="112" t="s">
        <v>1168</v>
      </c>
      <c r="AP3284" s="112"/>
      <c r="AQ3284" s="112" t="s">
        <v>1035</v>
      </c>
      <c r="AR3284" s="112" t="s">
        <v>1021</v>
      </c>
      <c r="AS3284" s="112">
        <v>18458</v>
      </c>
    </row>
    <row r="3285" spans="40:45" x14ac:dyDescent="0.25">
      <c r="AN3285" s="112" t="s">
        <v>1174</v>
      </c>
      <c r="AO3285" s="112" t="s">
        <v>1168</v>
      </c>
      <c r="AP3285" s="112"/>
      <c r="AQ3285" s="112" t="s">
        <v>1036</v>
      </c>
      <c r="AR3285" s="112" t="s">
        <v>1021</v>
      </c>
      <c r="AS3285" s="112">
        <v>124535</v>
      </c>
    </row>
    <row r="3286" spans="40:45" x14ac:dyDescent="0.25">
      <c r="AN3286" s="112" t="s">
        <v>1174</v>
      </c>
      <c r="AO3286" s="112" t="s">
        <v>1168</v>
      </c>
      <c r="AP3286" s="112"/>
      <c r="AQ3286" s="112" t="s">
        <v>1037</v>
      </c>
      <c r="AR3286" s="112" t="s">
        <v>1021</v>
      </c>
      <c r="AS3286" s="112">
        <v>4917</v>
      </c>
    </row>
    <row r="3287" spans="40:45" x14ac:dyDescent="0.25">
      <c r="AN3287" s="112" t="s">
        <v>1174</v>
      </c>
      <c r="AO3287" s="112" t="s">
        <v>1168</v>
      </c>
      <c r="AP3287" s="112"/>
      <c r="AQ3287" s="112" t="s">
        <v>1038</v>
      </c>
      <c r="AR3287" s="112" t="s">
        <v>1021</v>
      </c>
      <c r="AS3287" s="112">
        <v>21205</v>
      </c>
    </row>
    <row r="3288" spans="40:45" x14ac:dyDescent="0.25">
      <c r="AN3288" s="112" t="s">
        <v>1174</v>
      </c>
      <c r="AO3288" s="112" t="s">
        <v>1168</v>
      </c>
      <c r="AP3288" s="112"/>
      <c r="AQ3288" s="112" t="s">
        <v>1039</v>
      </c>
      <c r="AR3288" s="112" t="s">
        <v>1021</v>
      </c>
      <c r="AS3288" s="112">
        <v>40756</v>
      </c>
    </row>
    <row r="3289" spans="40:45" x14ac:dyDescent="0.25">
      <c r="AN3289" s="112" t="s">
        <v>1174</v>
      </c>
      <c r="AO3289" s="112"/>
      <c r="AP3289" s="112"/>
      <c r="AQ3289" s="112" t="s">
        <v>3</v>
      </c>
      <c r="AR3289" s="112" t="s">
        <v>1021</v>
      </c>
      <c r="AS3289" s="112">
        <v>997645</v>
      </c>
    </row>
    <row r="3290" spans="40:45" x14ac:dyDescent="0.25">
      <c r="AN3290" s="112" t="s">
        <v>1012</v>
      </c>
      <c r="AO3290" s="112" t="s">
        <v>1145</v>
      </c>
      <c r="AP3290" s="112" t="s">
        <v>908</v>
      </c>
      <c r="AQ3290" s="112" t="s">
        <v>1031</v>
      </c>
      <c r="AR3290" s="112" t="s">
        <v>1088</v>
      </c>
      <c r="AS3290" s="112">
        <v>6197</v>
      </c>
    </row>
    <row r="3291" spans="40:45" x14ac:dyDescent="0.25">
      <c r="AN3291" s="112" t="s">
        <v>1012</v>
      </c>
      <c r="AO3291" s="112" t="s">
        <v>1145</v>
      </c>
      <c r="AP3291" s="112" t="s">
        <v>908</v>
      </c>
      <c r="AQ3291" s="112" t="s">
        <v>1032</v>
      </c>
      <c r="AR3291" s="112" t="s">
        <v>1088</v>
      </c>
      <c r="AS3291" s="112">
        <v>862</v>
      </c>
    </row>
    <row r="3292" spans="40:45" x14ac:dyDescent="0.25">
      <c r="AN3292" s="112" t="s">
        <v>1012</v>
      </c>
      <c r="AO3292" s="112" t="s">
        <v>1145</v>
      </c>
      <c r="AP3292" s="112" t="s">
        <v>908</v>
      </c>
      <c r="AQ3292" s="112" t="s">
        <v>1033</v>
      </c>
      <c r="AR3292" s="112" t="s">
        <v>1088</v>
      </c>
      <c r="AS3292" s="112">
        <v>8706</v>
      </c>
    </row>
    <row r="3293" spans="40:45" x14ac:dyDescent="0.25">
      <c r="AN3293" s="112" t="s">
        <v>1012</v>
      </c>
      <c r="AO3293" s="112" t="s">
        <v>1145</v>
      </c>
      <c r="AP3293" s="112" t="s">
        <v>908</v>
      </c>
      <c r="AQ3293" s="112" t="s">
        <v>1034</v>
      </c>
      <c r="AR3293" s="112" t="s">
        <v>1088</v>
      </c>
      <c r="AS3293" s="112">
        <v>641</v>
      </c>
    </row>
    <row r="3294" spans="40:45" x14ac:dyDescent="0.25">
      <c r="AN3294" s="112" t="s">
        <v>1012</v>
      </c>
      <c r="AO3294" s="112" t="s">
        <v>1145</v>
      </c>
      <c r="AP3294" s="112" t="s">
        <v>908</v>
      </c>
      <c r="AQ3294" s="112" t="s">
        <v>1035</v>
      </c>
      <c r="AR3294" s="112" t="s">
        <v>1088</v>
      </c>
      <c r="AS3294" s="112">
        <v>658</v>
      </c>
    </row>
    <row r="3295" spans="40:45" x14ac:dyDescent="0.25">
      <c r="AN3295" s="112" t="s">
        <v>1012</v>
      </c>
      <c r="AO3295" s="112" t="s">
        <v>1145</v>
      </c>
      <c r="AP3295" s="112" t="s">
        <v>908</v>
      </c>
      <c r="AQ3295" s="112" t="s">
        <v>1036</v>
      </c>
      <c r="AR3295" s="112" t="s">
        <v>1088</v>
      </c>
      <c r="AS3295" s="112">
        <v>56301</v>
      </c>
    </row>
    <row r="3296" spans="40:45" x14ac:dyDescent="0.25">
      <c r="AN3296" s="112" t="s">
        <v>1012</v>
      </c>
      <c r="AO3296" s="112" t="s">
        <v>1145</v>
      </c>
      <c r="AP3296" s="112" t="s">
        <v>908</v>
      </c>
      <c r="AQ3296" s="112" t="s">
        <v>1037</v>
      </c>
      <c r="AR3296" s="112" t="s">
        <v>1088</v>
      </c>
      <c r="AS3296" s="112">
        <v>6145</v>
      </c>
    </row>
    <row r="3297" spans="40:45" x14ac:dyDescent="0.25">
      <c r="AN3297" s="112" t="s">
        <v>1012</v>
      </c>
      <c r="AO3297" s="112" t="s">
        <v>1145</v>
      </c>
      <c r="AP3297" s="112" t="s">
        <v>908</v>
      </c>
      <c r="AQ3297" s="112" t="s">
        <v>1038</v>
      </c>
      <c r="AR3297" s="112" t="s">
        <v>1088</v>
      </c>
      <c r="AS3297" s="112">
        <v>3138</v>
      </c>
    </row>
    <row r="3298" spans="40:45" x14ac:dyDescent="0.25">
      <c r="AN3298" s="112" t="s">
        <v>1012</v>
      </c>
      <c r="AO3298" s="112" t="s">
        <v>1145</v>
      </c>
      <c r="AP3298" s="112" t="s">
        <v>908</v>
      </c>
      <c r="AQ3298" s="112" t="s">
        <v>1039</v>
      </c>
      <c r="AR3298" s="112" t="s">
        <v>1088</v>
      </c>
      <c r="AS3298" s="112">
        <v>4439</v>
      </c>
    </row>
    <row r="3299" spans="40:45" x14ac:dyDescent="0.25">
      <c r="AN3299" s="112" t="s">
        <v>1012</v>
      </c>
      <c r="AO3299" s="112"/>
      <c r="AP3299" s="112"/>
      <c r="AQ3299" s="112" t="s">
        <v>3</v>
      </c>
      <c r="AR3299" s="112" t="s">
        <v>1088</v>
      </c>
      <c r="AS3299" s="112">
        <v>87087</v>
      </c>
    </row>
    <row r="3300" spans="40:45" x14ac:dyDescent="0.25">
      <c r="AN3300" s="112" t="s">
        <v>1012</v>
      </c>
      <c r="AO3300" s="112" t="s">
        <v>1145</v>
      </c>
      <c r="AP3300" s="112" t="s">
        <v>1175</v>
      </c>
      <c r="AQ3300" s="112" t="s">
        <v>1031</v>
      </c>
      <c r="AR3300" s="112" t="s">
        <v>1088</v>
      </c>
      <c r="AS3300" s="112">
        <v>2095</v>
      </c>
    </row>
    <row r="3301" spans="40:45" x14ac:dyDescent="0.25">
      <c r="AN3301" s="112" t="s">
        <v>1012</v>
      </c>
      <c r="AO3301" s="112" t="s">
        <v>1145</v>
      </c>
      <c r="AP3301" s="112" t="s">
        <v>1175</v>
      </c>
      <c r="AQ3301" s="112" t="s">
        <v>1032</v>
      </c>
      <c r="AR3301" s="112" t="s">
        <v>1088</v>
      </c>
      <c r="AS3301" s="112">
        <v>862</v>
      </c>
    </row>
    <row r="3302" spans="40:45" x14ac:dyDescent="0.25">
      <c r="AN3302" s="112" t="s">
        <v>1012</v>
      </c>
      <c r="AO3302" s="112" t="s">
        <v>1145</v>
      </c>
      <c r="AP3302" s="112" t="s">
        <v>1175</v>
      </c>
      <c r="AQ3302" s="112" t="s">
        <v>1033</v>
      </c>
      <c r="AR3302" s="112" t="s">
        <v>1088</v>
      </c>
      <c r="AS3302" s="112">
        <v>4547</v>
      </c>
    </row>
    <row r="3303" spans="40:45" x14ac:dyDescent="0.25">
      <c r="AN3303" s="112" t="s">
        <v>1012</v>
      </c>
      <c r="AO3303" s="112" t="s">
        <v>1145</v>
      </c>
      <c r="AP3303" s="112" t="s">
        <v>1175</v>
      </c>
      <c r="AQ3303" s="112" t="s">
        <v>1034</v>
      </c>
      <c r="AR3303" s="112" t="s">
        <v>1088</v>
      </c>
      <c r="AS3303" s="112">
        <v>466</v>
      </c>
    </row>
    <row r="3304" spans="40:45" x14ac:dyDescent="0.25">
      <c r="AN3304" s="112" t="s">
        <v>1012</v>
      </c>
      <c r="AO3304" s="112" t="s">
        <v>1145</v>
      </c>
      <c r="AP3304" s="112" t="s">
        <v>1175</v>
      </c>
      <c r="AQ3304" s="112" t="s">
        <v>1035</v>
      </c>
      <c r="AR3304" s="112" t="s">
        <v>1088</v>
      </c>
      <c r="AS3304" s="112">
        <v>395</v>
      </c>
    </row>
    <row r="3305" spans="40:45" x14ac:dyDescent="0.25">
      <c r="AN3305" s="112" t="s">
        <v>1012</v>
      </c>
      <c r="AO3305" s="112" t="s">
        <v>1145</v>
      </c>
      <c r="AP3305" s="112" t="s">
        <v>1175</v>
      </c>
      <c r="AQ3305" s="112" t="s">
        <v>1036</v>
      </c>
      <c r="AR3305" s="112" t="s">
        <v>1088</v>
      </c>
      <c r="AS3305" s="112">
        <v>43572</v>
      </c>
    </row>
    <row r="3306" spans="40:45" x14ac:dyDescent="0.25">
      <c r="AN3306" s="112" t="s">
        <v>1012</v>
      </c>
      <c r="AO3306" s="112" t="s">
        <v>1145</v>
      </c>
      <c r="AP3306" s="112" t="s">
        <v>1175</v>
      </c>
      <c r="AQ3306" s="112" t="s">
        <v>1037</v>
      </c>
      <c r="AR3306" s="112" t="s">
        <v>1088</v>
      </c>
      <c r="AS3306" s="112">
        <v>6132</v>
      </c>
    </row>
    <row r="3307" spans="40:45" x14ac:dyDescent="0.25">
      <c r="AN3307" s="112" t="s">
        <v>1012</v>
      </c>
      <c r="AO3307" s="112" t="s">
        <v>1145</v>
      </c>
      <c r="AP3307" s="112" t="s">
        <v>1175</v>
      </c>
      <c r="AQ3307" s="112" t="s">
        <v>1038</v>
      </c>
      <c r="AR3307" s="112" t="s">
        <v>1088</v>
      </c>
      <c r="AS3307" s="112">
        <v>3138</v>
      </c>
    </row>
    <row r="3308" spans="40:45" x14ac:dyDescent="0.25">
      <c r="AN3308" s="112" t="s">
        <v>1012</v>
      </c>
      <c r="AO3308" s="112" t="s">
        <v>1145</v>
      </c>
      <c r="AP3308" s="112" t="s">
        <v>1175</v>
      </c>
      <c r="AQ3308" s="112" t="s">
        <v>1039</v>
      </c>
      <c r="AR3308" s="112" t="s">
        <v>1088</v>
      </c>
      <c r="AS3308" s="112">
        <v>1537</v>
      </c>
    </row>
    <row r="3309" spans="40:45" x14ac:dyDescent="0.25">
      <c r="AN3309" s="112" t="s">
        <v>1012</v>
      </c>
      <c r="AO3309" s="112"/>
      <c r="AP3309" s="112"/>
      <c r="AQ3309" s="112" t="s">
        <v>3</v>
      </c>
      <c r="AR3309" s="112" t="s">
        <v>1088</v>
      </c>
      <c r="AS3309" s="112">
        <v>62745</v>
      </c>
    </row>
    <row r="3310" spans="40:45" x14ac:dyDescent="0.25">
      <c r="AN3310" s="112" t="s">
        <v>1012</v>
      </c>
      <c r="AO3310" s="112" t="s">
        <v>1145</v>
      </c>
      <c r="AP3310" s="112" t="s">
        <v>1176</v>
      </c>
      <c r="AQ3310" s="112" t="s">
        <v>1031</v>
      </c>
      <c r="AR3310" s="112" t="s">
        <v>1088</v>
      </c>
      <c r="AS3310" s="112">
        <v>2244</v>
      </c>
    </row>
    <row r="3311" spans="40:45" x14ac:dyDescent="0.25">
      <c r="AN3311" s="112" t="s">
        <v>1012</v>
      </c>
      <c r="AO3311" s="112" t="s">
        <v>1145</v>
      </c>
      <c r="AP3311" s="112" t="s">
        <v>1176</v>
      </c>
      <c r="AQ3311" s="112" t="s">
        <v>1033</v>
      </c>
      <c r="AR3311" s="112" t="s">
        <v>1088</v>
      </c>
      <c r="AS3311" s="112">
        <v>3917</v>
      </c>
    </row>
    <row r="3312" spans="40:45" x14ac:dyDescent="0.25">
      <c r="AN3312" s="112" t="s">
        <v>1012</v>
      </c>
      <c r="AO3312" s="112" t="s">
        <v>1145</v>
      </c>
      <c r="AP3312" s="112" t="s">
        <v>1176</v>
      </c>
      <c r="AQ3312" s="112" t="s">
        <v>1034</v>
      </c>
      <c r="AR3312" s="112" t="s">
        <v>1088</v>
      </c>
      <c r="AS3312" s="112">
        <v>61</v>
      </c>
    </row>
    <row r="3313" spans="40:45" x14ac:dyDescent="0.25">
      <c r="AN3313" s="112" t="s">
        <v>1012</v>
      </c>
      <c r="AO3313" s="112" t="s">
        <v>1145</v>
      </c>
      <c r="AP3313" s="112" t="s">
        <v>1176</v>
      </c>
      <c r="AQ3313" s="112" t="s">
        <v>1035</v>
      </c>
      <c r="AR3313" s="112" t="s">
        <v>1088</v>
      </c>
      <c r="AS3313" s="112">
        <v>263</v>
      </c>
    </row>
    <row r="3314" spans="40:45" x14ac:dyDescent="0.25">
      <c r="AN3314" s="112" t="s">
        <v>1012</v>
      </c>
      <c r="AO3314" s="112" t="s">
        <v>1145</v>
      </c>
      <c r="AP3314" s="112" t="s">
        <v>1176</v>
      </c>
      <c r="AQ3314" s="112" t="s">
        <v>1036</v>
      </c>
      <c r="AR3314" s="112" t="s">
        <v>1088</v>
      </c>
      <c r="AS3314" s="112">
        <v>12729</v>
      </c>
    </row>
    <row r="3315" spans="40:45" x14ac:dyDescent="0.25">
      <c r="AN3315" s="112" t="s">
        <v>1012</v>
      </c>
      <c r="AO3315" s="112" t="s">
        <v>1145</v>
      </c>
      <c r="AP3315" s="112" t="s">
        <v>1176</v>
      </c>
      <c r="AQ3315" s="112" t="s">
        <v>1037</v>
      </c>
      <c r="AR3315" s="112" t="s">
        <v>1088</v>
      </c>
      <c r="AS3315" s="112">
        <v>10</v>
      </c>
    </row>
    <row r="3316" spans="40:45" x14ac:dyDescent="0.25">
      <c r="AN3316" s="112" t="s">
        <v>1012</v>
      </c>
      <c r="AO3316" s="112" t="s">
        <v>1145</v>
      </c>
      <c r="AP3316" s="112" t="s">
        <v>1176</v>
      </c>
      <c r="AQ3316" s="112" t="s">
        <v>1039</v>
      </c>
      <c r="AR3316" s="112" t="s">
        <v>1088</v>
      </c>
      <c r="AS3316" s="112">
        <v>1363</v>
      </c>
    </row>
    <row r="3317" spans="40:45" x14ac:dyDescent="0.25">
      <c r="AN3317" s="112" t="s">
        <v>1012</v>
      </c>
      <c r="AO3317" s="112"/>
      <c r="AP3317" s="112"/>
      <c r="AQ3317" s="112" t="s">
        <v>3</v>
      </c>
      <c r="AR3317" s="112" t="s">
        <v>1088</v>
      </c>
      <c r="AS3317" s="112">
        <v>20588</v>
      </c>
    </row>
    <row r="3318" spans="40:45" x14ac:dyDescent="0.25">
      <c r="AN3318" s="112" t="s">
        <v>1012</v>
      </c>
      <c r="AO3318" s="112" t="s">
        <v>1145</v>
      </c>
      <c r="AP3318" s="112" t="s">
        <v>1177</v>
      </c>
      <c r="AQ3318" s="112" t="s">
        <v>1031</v>
      </c>
      <c r="AR3318" s="112" t="s">
        <v>1088</v>
      </c>
      <c r="AS3318" s="112">
        <v>1237</v>
      </c>
    </row>
    <row r="3319" spans="40:45" x14ac:dyDescent="0.25">
      <c r="AN3319" s="112" t="s">
        <v>1012</v>
      </c>
      <c r="AO3319" s="112" t="s">
        <v>1145</v>
      </c>
      <c r="AP3319" s="112" t="s">
        <v>1177</v>
      </c>
      <c r="AQ3319" s="112" t="s">
        <v>1033</v>
      </c>
      <c r="AR3319" s="112" t="s">
        <v>1088</v>
      </c>
      <c r="AS3319" s="112">
        <v>226</v>
      </c>
    </row>
    <row r="3320" spans="40:45" x14ac:dyDescent="0.25">
      <c r="AN3320" s="112" t="s">
        <v>1012</v>
      </c>
      <c r="AO3320" s="112" t="s">
        <v>1145</v>
      </c>
      <c r="AP3320" s="112" t="s">
        <v>1177</v>
      </c>
      <c r="AQ3320" s="112" t="s">
        <v>1039</v>
      </c>
      <c r="AR3320" s="112" t="s">
        <v>1088</v>
      </c>
      <c r="AS3320" s="112">
        <v>1268</v>
      </c>
    </row>
    <row r="3321" spans="40:45" x14ac:dyDescent="0.25">
      <c r="AN3321" s="112" t="s">
        <v>1012</v>
      </c>
      <c r="AO3321" s="112"/>
      <c r="AP3321" s="112"/>
      <c r="AQ3321" s="112" t="s">
        <v>3</v>
      </c>
      <c r="AR3321" s="112" t="s">
        <v>1088</v>
      </c>
      <c r="AS3321" s="112">
        <v>2731</v>
      </c>
    </row>
    <row r="3322" spans="40:45" x14ac:dyDescent="0.25">
      <c r="AN3322" s="112" t="s">
        <v>1012</v>
      </c>
      <c r="AO3322" s="112" t="s">
        <v>1145</v>
      </c>
      <c r="AP3322" s="112" t="s">
        <v>1178</v>
      </c>
      <c r="AQ3322" s="112" t="s">
        <v>1031</v>
      </c>
      <c r="AR3322" s="112" t="s">
        <v>1088</v>
      </c>
      <c r="AS3322" s="112">
        <v>543</v>
      </c>
    </row>
    <row r="3323" spans="40:45" x14ac:dyDescent="0.25">
      <c r="AN3323" s="112" t="s">
        <v>1012</v>
      </c>
      <c r="AO3323" s="112"/>
      <c r="AP3323" s="112"/>
      <c r="AQ3323" s="112" t="s">
        <v>3</v>
      </c>
      <c r="AR3323" s="112" t="s">
        <v>1088</v>
      </c>
      <c r="AS3323" s="112">
        <v>543</v>
      </c>
    </row>
    <row r="3324" spans="40:45" x14ac:dyDescent="0.25">
      <c r="AN3324" s="112" t="s">
        <v>1012</v>
      </c>
      <c r="AO3324" s="112" t="s">
        <v>1145</v>
      </c>
      <c r="AP3324" s="112" t="s">
        <v>1179</v>
      </c>
      <c r="AQ3324" s="112" t="s">
        <v>1031</v>
      </c>
      <c r="AR3324" s="112" t="s">
        <v>1088</v>
      </c>
      <c r="AS3324" s="112">
        <v>78</v>
      </c>
    </row>
    <row r="3325" spans="40:45" x14ac:dyDescent="0.25">
      <c r="AN3325" s="112" t="s">
        <v>1012</v>
      </c>
      <c r="AO3325" s="112" t="s">
        <v>1145</v>
      </c>
      <c r="AP3325" s="112" t="s">
        <v>1179</v>
      </c>
      <c r="AQ3325" s="112" t="s">
        <v>1033</v>
      </c>
      <c r="AR3325" s="112" t="s">
        <v>1088</v>
      </c>
      <c r="AS3325" s="112">
        <v>16</v>
      </c>
    </row>
    <row r="3326" spans="40:45" x14ac:dyDescent="0.25">
      <c r="AN3326" s="112" t="s">
        <v>1012</v>
      </c>
      <c r="AO3326" s="112" t="s">
        <v>1145</v>
      </c>
      <c r="AP3326" s="112" t="s">
        <v>1179</v>
      </c>
      <c r="AQ3326" s="112" t="s">
        <v>1034</v>
      </c>
      <c r="AR3326" s="112" t="s">
        <v>1088</v>
      </c>
      <c r="AS3326" s="112">
        <v>114</v>
      </c>
    </row>
    <row r="3327" spans="40:45" x14ac:dyDescent="0.25">
      <c r="AN3327" s="112" t="s">
        <v>1012</v>
      </c>
      <c r="AO3327" s="112" t="s">
        <v>1145</v>
      </c>
      <c r="AP3327" s="112" t="s">
        <v>1179</v>
      </c>
      <c r="AQ3327" s="112" t="s">
        <v>1037</v>
      </c>
      <c r="AR3327" s="112" t="s">
        <v>1088</v>
      </c>
      <c r="AS3327" s="112">
        <v>3</v>
      </c>
    </row>
    <row r="3328" spans="40:45" x14ac:dyDescent="0.25">
      <c r="AN3328" s="112" t="s">
        <v>1012</v>
      </c>
      <c r="AO3328" s="112" t="s">
        <v>1145</v>
      </c>
      <c r="AP3328" s="112" t="s">
        <v>1179</v>
      </c>
      <c r="AQ3328" s="112" t="s">
        <v>1039</v>
      </c>
      <c r="AR3328" s="112" t="s">
        <v>1088</v>
      </c>
      <c r="AS3328" s="112">
        <v>270</v>
      </c>
    </row>
    <row r="3329" spans="40:45" x14ac:dyDescent="0.25">
      <c r="AN3329" s="112" t="s">
        <v>1012</v>
      </c>
      <c r="AO3329" s="112"/>
      <c r="AP3329" s="112"/>
      <c r="AQ3329" s="112" t="s">
        <v>3</v>
      </c>
      <c r="AR3329" s="112" t="s">
        <v>1088</v>
      </c>
      <c r="AS3329" s="112">
        <v>480</v>
      </c>
    </row>
    <row r="3330" spans="40:45" x14ac:dyDescent="0.25">
      <c r="AN3330" s="112" t="s">
        <v>1012</v>
      </c>
      <c r="AO3330" s="112" t="s">
        <v>1150</v>
      </c>
      <c r="AP3330" s="112" t="s">
        <v>908</v>
      </c>
      <c r="AQ3330" s="112" t="s">
        <v>1031</v>
      </c>
      <c r="AR3330" s="112" t="s">
        <v>1088</v>
      </c>
      <c r="AS3330" s="112">
        <v>19873</v>
      </c>
    </row>
    <row r="3331" spans="40:45" x14ac:dyDescent="0.25">
      <c r="AN3331" s="112" t="s">
        <v>1012</v>
      </c>
      <c r="AO3331" s="112" t="s">
        <v>1150</v>
      </c>
      <c r="AP3331" s="112" t="s">
        <v>908</v>
      </c>
      <c r="AQ3331" s="112" t="s">
        <v>1032</v>
      </c>
      <c r="AR3331" s="112" t="s">
        <v>1088</v>
      </c>
      <c r="AS3331" s="112">
        <v>6382</v>
      </c>
    </row>
    <row r="3332" spans="40:45" x14ac:dyDescent="0.25">
      <c r="AN3332" s="112" t="s">
        <v>1012</v>
      </c>
      <c r="AO3332" s="112" t="s">
        <v>1150</v>
      </c>
      <c r="AP3332" s="112" t="s">
        <v>908</v>
      </c>
      <c r="AQ3332" s="112" t="s">
        <v>1033</v>
      </c>
      <c r="AR3332" s="112" t="s">
        <v>1088</v>
      </c>
      <c r="AS3332" s="112">
        <v>927</v>
      </c>
    </row>
    <row r="3333" spans="40:45" x14ac:dyDescent="0.25">
      <c r="AN3333" s="112" t="s">
        <v>1012</v>
      </c>
      <c r="AO3333" s="112" t="s">
        <v>1150</v>
      </c>
      <c r="AP3333" s="112" t="s">
        <v>908</v>
      </c>
      <c r="AQ3333" s="112" t="s">
        <v>1034</v>
      </c>
      <c r="AR3333" s="112" t="s">
        <v>1088</v>
      </c>
      <c r="AS3333" s="112">
        <v>2312</v>
      </c>
    </row>
    <row r="3334" spans="40:45" x14ac:dyDescent="0.25">
      <c r="AN3334" s="112" t="s">
        <v>1012</v>
      </c>
      <c r="AO3334" s="112" t="s">
        <v>1150</v>
      </c>
      <c r="AP3334" s="112" t="s">
        <v>908</v>
      </c>
      <c r="AQ3334" s="112" t="s">
        <v>1035</v>
      </c>
      <c r="AR3334" s="112" t="s">
        <v>1088</v>
      </c>
      <c r="AS3334" s="112">
        <v>4201</v>
      </c>
    </row>
    <row r="3335" spans="40:45" x14ac:dyDescent="0.25">
      <c r="AN3335" s="112" t="s">
        <v>1012</v>
      </c>
      <c r="AO3335" s="112" t="s">
        <v>1150</v>
      </c>
      <c r="AP3335" s="112" t="s">
        <v>908</v>
      </c>
      <c r="AQ3335" s="112" t="s">
        <v>1036</v>
      </c>
      <c r="AR3335" s="112" t="s">
        <v>1088</v>
      </c>
      <c r="AS3335" s="112">
        <v>8413</v>
      </c>
    </row>
    <row r="3336" spans="40:45" x14ac:dyDescent="0.25">
      <c r="AN3336" s="112" t="s">
        <v>1012</v>
      </c>
      <c r="AO3336" s="112" t="s">
        <v>1150</v>
      </c>
      <c r="AP3336" s="112" t="s">
        <v>908</v>
      </c>
      <c r="AQ3336" s="112" t="s">
        <v>1037</v>
      </c>
      <c r="AR3336" s="112" t="s">
        <v>1088</v>
      </c>
      <c r="AS3336" s="112">
        <v>2370</v>
      </c>
    </row>
    <row r="3337" spans="40:45" x14ac:dyDescent="0.25">
      <c r="AN3337" s="112" t="s">
        <v>1012</v>
      </c>
      <c r="AO3337" s="112" t="s">
        <v>1150</v>
      </c>
      <c r="AP3337" s="112" t="s">
        <v>908</v>
      </c>
      <c r="AQ3337" s="112" t="s">
        <v>1038</v>
      </c>
      <c r="AR3337" s="112" t="s">
        <v>1088</v>
      </c>
      <c r="AS3337" s="112">
        <v>7681</v>
      </c>
    </row>
    <row r="3338" spans="40:45" x14ac:dyDescent="0.25">
      <c r="AN3338" s="112" t="s">
        <v>1012</v>
      </c>
      <c r="AO3338" s="112" t="s">
        <v>1150</v>
      </c>
      <c r="AP3338" s="112" t="s">
        <v>908</v>
      </c>
      <c r="AQ3338" s="112" t="s">
        <v>1039</v>
      </c>
      <c r="AR3338" s="112" t="s">
        <v>1088</v>
      </c>
      <c r="AS3338" s="112">
        <v>46861</v>
      </c>
    </row>
    <row r="3339" spans="40:45" x14ac:dyDescent="0.25">
      <c r="AN3339" s="112" t="s">
        <v>1012</v>
      </c>
      <c r="AO3339" s="112"/>
      <c r="AP3339" s="112"/>
      <c r="AQ3339" s="112" t="s">
        <v>3</v>
      </c>
      <c r="AR3339" s="112" t="s">
        <v>1088</v>
      </c>
      <c r="AS3339" s="112">
        <v>99022</v>
      </c>
    </row>
    <row r="3340" spans="40:45" x14ac:dyDescent="0.25">
      <c r="AN3340" s="112" t="s">
        <v>1012</v>
      </c>
      <c r="AO3340" s="112" t="s">
        <v>1150</v>
      </c>
      <c r="AP3340" s="112" t="s">
        <v>1175</v>
      </c>
      <c r="AQ3340" s="112" t="s">
        <v>1031</v>
      </c>
      <c r="AR3340" s="112" t="s">
        <v>1088</v>
      </c>
      <c r="AS3340" s="112">
        <v>9549</v>
      </c>
    </row>
    <row r="3341" spans="40:45" x14ac:dyDescent="0.25">
      <c r="AN3341" s="112" t="s">
        <v>1012</v>
      </c>
      <c r="AO3341" s="112" t="s">
        <v>1150</v>
      </c>
      <c r="AP3341" s="112" t="s">
        <v>1175</v>
      </c>
      <c r="AQ3341" s="112" t="s">
        <v>1032</v>
      </c>
      <c r="AR3341" s="112" t="s">
        <v>1088</v>
      </c>
      <c r="AS3341" s="112">
        <v>1553</v>
      </c>
    </row>
    <row r="3342" spans="40:45" x14ac:dyDescent="0.25">
      <c r="AN3342" s="112" t="s">
        <v>1012</v>
      </c>
      <c r="AO3342" s="112" t="s">
        <v>1150</v>
      </c>
      <c r="AP3342" s="112" t="s">
        <v>1175</v>
      </c>
      <c r="AQ3342" s="112" t="s">
        <v>1033</v>
      </c>
      <c r="AR3342" s="112" t="s">
        <v>1088</v>
      </c>
      <c r="AS3342" s="112">
        <v>181</v>
      </c>
    </row>
    <row r="3343" spans="40:45" x14ac:dyDescent="0.25">
      <c r="AN3343" s="112" t="s">
        <v>1012</v>
      </c>
      <c r="AO3343" s="112" t="s">
        <v>1150</v>
      </c>
      <c r="AP3343" s="112" t="s">
        <v>1175</v>
      </c>
      <c r="AQ3343" s="112" t="s">
        <v>1034</v>
      </c>
      <c r="AR3343" s="112" t="s">
        <v>1088</v>
      </c>
      <c r="AS3343" s="112">
        <v>475</v>
      </c>
    </row>
    <row r="3344" spans="40:45" x14ac:dyDescent="0.25">
      <c r="AN3344" s="112" t="s">
        <v>1012</v>
      </c>
      <c r="AO3344" s="112" t="s">
        <v>1150</v>
      </c>
      <c r="AP3344" s="112" t="s">
        <v>1175</v>
      </c>
      <c r="AQ3344" s="112" t="s">
        <v>1035</v>
      </c>
      <c r="AR3344" s="112" t="s">
        <v>1088</v>
      </c>
      <c r="AS3344" s="112">
        <v>3989</v>
      </c>
    </row>
    <row r="3345" spans="40:45" x14ac:dyDescent="0.25">
      <c r="AN3345" s="112" t="s">
        <v>1012</v>
      </c>
      <c r="AO3345" s="112" t="s">
        <v>1150</v>
      </c>
      <c r="AP3345" s="112" t="s">
        <v>1175</v>
      </c>
      <c r="AQ3345" s="112" t="s">
        <v>1036</v>
      </c>
      <c r="AR3345" s="112" t="s">
        <v>1088</v>
      </c>
      <c r="AS3345" s="112">
        <v>3661</v>
      </c>
    </row>
    <row r="3346" spans="40:45" x14ac:dyDescent="0.25">
      <c r="AN3346" s="112" t="s">
        <v>1012</v>
      </c>
      <c r="AO3346" s="112" t="s">
        <v>1150</v>
      </c>
      <c r="AP3346" s="112" t="s">
        <v>1175</v>
      </c>
      <c r="AQ3346" s="112" t="s">
        <v>1037</v>
      </c>
      <c r="AR3346" s="112" t="s">
        <v>1088</v>
      </c>
      <c r="AS3346" s="112">
        <v>2363</v>
      </c>
    </row>
    <row r="3347" spans="40:45" x14ac:dyDescent="0.25">
      <c r="AN3347" s="112" t="s">
        <v>1012</v>
      </c>
      <c r="AO3347" s="112" t="s">
        <v>1150</v>
      </c>
      <c r="AP3347" s="112" t="s">
        <v>1175</v>
      </c>
      <c r="AQ3347" s="112" t="s">
        <v>1038</v>
      </c>
      <c r="AR3347" s="112" t="s">
        <v>1088</v>
      </c>
      <c r="AS3347" s="112">
        <v>5856</v>
      </c>
    </row>
    <row r="3348" spans="40:45" x14ac:dyDescent="0.25">
      <c r="AN3348" s="112" t="s">
        <v>1012</v>
      </c>
      <c r="AO3348" s="112" t="s">
        <v>1150</v>
      </c>
      <c r="AP3348" s="112" t="s">
        <v>1175</v>
      </c>
      <c r="AQ3348" s="112" t="s">
        <v>1039</v>
      </c>
      <c r="AR3348" s="112" t="s">
        <v>1088</v>
      </c>
      <c r="AS3348" s="112">
        <v>33783</v>
      </c>
    </row>
    <row r="3349" spans="40:45" x14ac:dyDescent="0.25">
      <c r="AN3349" s="112" t="s">
        <v>1012</v>
      </c>
      <c r="AO3349" s="112"/>
      <c r="AP3349" s="112"/>
      <c r="AQ3349" s="112" t="s">
        <v>3</v>
      </c>
      <c r="AR3349" s="112" t="s">
        <v>1088</v>
      </c>
      <c r="AS3349" s="112">
        <v>61409</v>
      </c>
    </row>
    <row r="3350" spans="40:45" x14ac:dyDescent="0.25">
      <c r="AN3350" s="112" t="s">
        <v>1012</v>
      </c>
      <c r="AO3350" s="112" t="s">
        <v>1150</v>
      </c>
      <c r="AP3350" s="112" t="s">
        <v>1176</v>
      </c>
      <c r="AQ3350" s="112" t="s">
        <v>1031</v>
      </c>
      <c r="AR3350" s="112" t="s">
        <v>1088</v>
      </c>
      <c r="AS3350" s="112">
        <v>1905</v>
      </c>
    </row>
    <row r="3351" spans="40:45" x14ac:dyDescent="0.25">
      <c r="AN3351" s="112" t="s">
        <v>1012</v>
      </c>
      <c r="AO3351" s="112" t="s">
        <v>1150</v>
      </c>
      <c r="AP3351" s="112" t="s">
        <v>1176</v>
      </c>
      <c r="AQ3351" s="112" t="s">
        <v>1032</v>
      </c>
      <c r="AR3351" s="112" t="s">
        <v>1088</v>
      </c>
      <c r="AS3351" s="112">
        <v>4462</v>
      </c>
    </row>
    <row r="3352" spans="40:45" x14ac:dyDescent="0.25">
      <c r="AN3352" s="112" t="s">
        <v>1012</v>
      </c>
      <c r="AO3352" s="112" t="s">
        <v>1150</v>
      </c>
      <c r="AP3352" s="112" t="s">
        <v>1176</v>
      </c>
      <c r="AQ3352" s="112" t="s">
        <v>1033</v>
      </c>
      <c r="AR3352" s="112" t="s">
        <v>1088</v>
      </c>
      <c r="AS3352" s="112">
        <v>503</v>
      </c>
    </row>
    <row r="3353" spans="40:45" x14ac:dyDescent="0.25">
      <c r="AN3353" s="112" t="s">
        <v>1012</v>
      </c>
      <c r="AO3353" s="112" t="s">
        <v>1150</v>
      </c>
      <c r="AP3353" s="112" t="s">
        <v>1176</v>
      </c>
      <c r="AQ3353" s="112" t="s">
        <v>1034</v>
      </c>
      <c r="AR3353" s="112" t="s">
        <v>1088</v>
      </c>
      <c r="AS3353" s="112">
        <v>1838</v>
      </c>
    </row>
    <row r="3354" spans="40:45" x14ac:dyDescent="0.25">
      <c r="AN3354" s="112" t="s">
        <v>1012</v>
      </c>
      <c r="AO3354" s="112" t="s">
        <v>1150</v>
      </c>
      <c r="AP3354" s="112" t="s">
        <v>1176</v>
      </c>
      <c r="AQ3354" s="112" t="s">
        <v>1035</v>
      </c>
      <c r="AR3354" s="112" t="s">
        <v>1088</v>
      </c>
      <c r="AS3354" s="112">
        <v>136</v>
      </c>
    </row>
    <row r="3355" spans="40:45" x14ac:dyDescent="0.25">
      <c r="AN3355" s="112" t="s">
        <v>1012</v>
      </c>
      <c r="AO3355" s="112" t="s">
        <v>1150</v>
      </c>
      <c r="AP3355" s="112" t="s">
        <v>1176</v>
      </c>
      <c r="AQ3355" s="112" t="s">
        <v>1036</v>
      </c>
      <c r="AR3355" s="112" t="s">
        <v>1088</v>
      </c>
      <c r="AS3355" s="112">
        <v>4342</v>
      </c>
    </row>
    <row r="3356" spans="40:45" x14ac:dyDescent="0.25">
      <c r="AN3356" s="112" t="s">
        <v>1012</v>
      </c>
      <c r="AO3356" s="112" t="s">
        <v>1150</v>
      </c>
      <c r="AP3356" s="112" t="s">
        <v>1176</v>
      </c>
      <c r="AQ3356" s="112" t="s">
        <v>1037</v>
      </c>
      <c r="AR3356" s="112" t="s">
        <v>1088</v>
      </c>
      <c r="AS3356" s="112">
        <v>7</v>
      </c>
    </row>
    <row r="3357" spans="40:45" x14ac:dyDescent="0.25">
      <c r="AN3357" s="112" t="s">
        <v>1012</v>
      </c>
      <c r="AO3357" s="112" t="s">
        <v>1150</v>
      </c>
      <c r="AP3357" s="112" t="s">
        <v>1176</v>
      </c>
      <c r="AQ3357" s="112" t="s">
        <v>1038</v>
      </c>
      <c r="AR3357" s="112" t="s">
        <v>1088</v>
      </c>
      <c r="AS3357" s="112">
        <v>815</v>
      </c>
    </row>
    <row r="3358" spans="40:45" x14ac:dyDescent="0.25">
      <c r="AN3358" s="112" t="s">
        <v>1012</v>
      </c>
      <c r="AO3358" s="112" t="s">
        <v>1150</v>
      </c>
      <c r="AP3358" s="112" t="s">
        <v>1176</v>
      </c>
      <c r="AQ3358" s="112" t="s">
        <v>1039</v>
      </c>
      <c r="AR3358" s="112" t="s">
        <v>1088</v>
      </c>
      <c r="AS3358" s="112">
        <v>10279</v>
      </c>
    </row>
    <row r="3359" spans="40:45" x14ac:dyDescent="0.25">
      <c r="AN3359" s="112" t="s">
        <v>1012</v>
      </c>
      <c r="AO3359" s="112"/>
      <c r="AP3359" s="112"/>
      <c r="AQ3359" s="112" t="s">
        <v>3</v>
      </c>
      <c r="AR3359" s="112" t="s">
        <v>1088</v>
      </c>
      <c r="AS3359" s="112">
        <v>24287</v>
      </c>
    </row>
    <row r="3360" spans="40:45" x14ac:dyDescent="0.25">
      <c r="AN3360" s="112" t="s">
        <v>1012</v>
      </c>
      <c r="AO3360" s="112" t="s">
        <v>1150</v>
      </c>
      <c r="AP3360" s="112" t="s">
        <v>1177</v>
      </c>
      <c r="AQ3360" s="112" t="s">
        <v>1031</v>
      </c>
      <c r="AR3360" s="112" t="s">
        <v>1088</v>
      </c>
      <c r="AS3360" s="112">
        <v>2253</v>
      </c>
    </row>
    <row r="3361" spans="40:45" x14ac:dyDescent="0.25">
      <c r="AN3361" s="112" t="s">
        <v>1012</v>
      </c>
      <c r="AO3361" s="112" t="s">
        <v>1150</v>
      </c>
      <c r="AP3361" s="112" t="s">
        <v>1177</v>
      </c>
      <c r="AQ3361" s="112" t="s">
        <v>1032</v>
      </c>
      <c r="AR3361" s="112" t="s">
        <v>1088</v>
      </c>
      <c r="AS3361" s="112">
        <v>330</v>
      </c>
    </row>
    <row r="3362" spans="40:45" x14ac:dyDescent="0.25">
      <c r="AN3362" s="112" t="s">
        <v>1012</v>
      </c>
      <c r="AO3362" s="112" t="s">
        <v>1150</v>
      </c>
      <c r="AP3362" s="112" t="s">
        <v>1177</v>
      </c>
      <c r="AQ3362" s="112" t="s">
        <v>1036</v>
      </c>
      <c r="AR3362" s="112" t="s">
        <v>1088</v>
      </c>
      <c r="AS3362" s="112">
        <v>123</v>
      </c>
    </row>
    <row r="3363" spans="40:45" x14ac:dyDescent="0.25">
      <c r="AN3363" s="112" t="s">
        <v>1012</v>
      </c>
      <c r="AO3363" s="112" t="s">
        <v>1150</v>
      </c>
      <c r="AP3363" s="112" t="s">
        <v>1177</v>
      </c>
      <c r="AQ3363" s="112" t="s">
        <v>1038</v>
      </c>
      <c r="AR3363" s="112" t="s">
        <v>1088</v>
      </c>
      <c r="AS3363" s="112">
        <v>886</v>
      </c>
    </row>
    <row r="3364" spans="40:45" x14ac:dyDescent="0.25">
      <c r="AN3364" s="112" t="s">
        <v>1012</v>
      </c>
      <c r="AO3364" s="112" t="s">
        <v>1150</v>
      </c>
      <c r="AP3364" s="112" t="s">
        <v>1177</v>
      </c>
      <c r="AQ3364" s="112" t="s">
        <v>1039</v>
      </c>
      <c r="AR3364" s="112" t="s">
        <v>1088</v>
      </c>
      <c r="AS3364" s="112">
        <v>1300</v>
      </c>
    </row>
    <row r="3365" spans="40:45" x14ac:dyDescent="0.25">
      <c r="AN3365" s="112" t="s">
        <v>1012</v>
      </c>
      <c r="AO3365" s="112"/>
      <c r="AP3365" s="112"/>
      <c r="AQ3365" s="112" t="s">
        <v>3</v>
      </c>
      <c r="AR3365" s="112" t="s">
        <v>1088</v>
      </c>
      <c r="AS3365" s="112">
        <v>4893</v>
      </c>
    </row>
    <row r="3366" spans="40:45" x14ac:dyDescent="0.25">
      <c r="AN3366" s="112" t="s">
        <v>1012</v>
      </c>
      <c r="AO3366" s="112" t="s">
        <v>1150</v>
      </c>
      <c r="AP3366" s="112" t="s">
        <v>1178</v>
      </c>
      <c r="AQ3366" s="112" t="s">
        <v>1031</v>
      </c>
      <c r="AR3366" s="112" t="s">
        <v>1088</v>
      </c>
      <c r="AS3366" s="112">
        <v>5805</v>
      </c>
    </row>
    <row r="3367" spans="40:45" x14ac:dyDescent="0.25">
      <c r="AN3367" s="112" t="s">
        <v>1012</v>
      </c>
      <c r="AO3367" s="112"/>
      <c r="AP3367" s="112"/>
      <c r="AQ3367" s="112" t="s">
        <v>3</v>
      </c>
      <c r="AR3367" s="112" t="s">
        <v>1088</v>
      </c>
      <c r="AS3367" s="112">
        <v>5805</v>
      </c>
    </row>
    <row r="3368" spans="40:45" x14ac:dyDescent="0.25">
      <c r="AN3368" s="112" t="s">
        <v>1012</v>
      </c>
      <c r="AO3368" s="112" t="s">
        <v>1150</v>
      </c>
      <c r="AP3368" s="112" t="s">
        <v>1179</v>
      </c>
      <c r="AQ3368" s="112" t="s">
        <v>1031</v>
      </c>
      <c r="AR3368" s="112" t="s">
        <v>1088</v>
      </c>
      <c r="AS3368" s="112">
        <v>360</v>
      </c>
    </row>
    <row r="3369" spans="40:45" x14ac:dyDescent="0.25">
      <c r="AN3369" s="112" t="s">
        <v>1012</v>
      </c>
      <c r="AO3369" s="112" t="s">
        <v>1150</v>
      </c>
      <c r="AP3369" s="112" t="s">
        <v>1179</v>
      </c>
      <c r="AQ3369" s="112" t="s">
        <v>1032</v>
      </c>
      <c r="AR3369" s="112" t="s">
        <v>1088</v>
      </c>
      <c r="AS3369" s="112">
        <v>37</v>
      </c>
    </row>
    <row r="3370" spans="40:45" x14ac:dyDescent="0.25">
      <c r="AN3370" s="112" t="s">
        <v>1012</v>
      </c>
      <c r="AO3370" s="112" t="s">
        <v>1150</v>
      </c>
      <c r="AP3370" s="112" t="s">
        <v>1179</v>
      </c>
      <c r="AQ3370" s="112" t="s">
        <v>1033</v>
      </c>
      <c r="AR3370" s="112" t="s">
        <v>1088</v>
      </c>
      <c r="AS3370" s="112">
        <v>244</v>
      </c>
    </row>
    <row r="3371" spans="40:45" x14ac:dyDescent="0.25">
      <c r="AN3371" s="112" t="s">
        <v>1012</v>
      </c>
      <c r="AO3371" s="112" t="s">
        <v>1150</v>
      </c>
      <c r="AP3371" s="112" t="s">
        <v>1179</v>
      </c>
      <c r="AQ3371" s="112" t="s">
        <v>1035</v>
      </c>
      <c r="AR3371" s="112" t="s">
        <v>1088</v>
      </c>
      <c r="AS3371" s="112">
        <v>77</v>
      </c>
    </row>
    <row r="3372" spans="40:45" x14ac:dyDescent="0.25">
      <c r="AN3372" s="112" t="s">
        <v>1012</v>
      </c>
      <c r="AO3372" s="112" t="s">
        <v>1150</v>
      </c>
      <c r="AP3372" s="112" t="s">
        <v>1179</v>
      </c>
      <c r="AQ3372" s="112" t="s">
        <v>1036</v>
      </c>
      <c r="AR3372" s="112" t="s">
        <v>1088</v>
      </c>
      <c r="AS3372" s="112">
        <v>287</v>
      </c>
    </row>
    <row r="3373" spans="40:45" x14ac:dyDescent="0.25">
      <c r="AN3373" s="112" t="s">
        <v>1012</v>
      </c>
      <c r="AO3373" s="112" t="s">
        <v>1150</v>
      </c>
      <c r="AP3373" s="112" t="s">
        <v>1179</v>
      </c>
      <c r="AQ3373" s="112" t="s">
        <v>1038</v>
      </c>
      <c r="AR3373" s="112" t="s">
        <v>1088</v>
      </c>
      <c r="AS3373" s="112">
        <v>124</v>
      </c>
    </row>
    <row r="3374" spans="40:45" x14ac:dyDescent="0.25">
      <c r="AN3374" s="112" t="s">
        <v>1012</v>
      </c>
      <c r="AO3374" s="112" t="s">
        <v>1150</v>
      </c>
      <c r="AP3374" s="112" t="s">
        <v>1179</v>
      </c>
      <c r="AQ3374" s="112" t="s">
        <v>1039</v>
      </c>
      <c r="AR3374" s="112" t="s">
        <v>1088</v>
      </c>
      <c r="AS3374" s="112">
        <v>1499</v>
      </c>
    </row>
    <row r="3375" spans="40:45" x14ac:dyDescent="0.25">
      <c r="AN3375" s="112" t="s">
        <v>1012</v>
      </c>
      <c r="AO3375" s="112"/>
      <c r="AP3375" s="112"/>
      <c r="AQ3375" s="112" t="s">
        <v>3</v>
      </c>
      <c r="AR3375" s="112" t="s">
        <v>1088</v>
      </c>
      <c r="AS3375" s="112">
        <v>2627</v>
      </c>
    </row>
    <row r="3376" spans="40:45" x14ac:dyDescent="0.25">
      <c r="AN3376" s="112" t="s">
        <v>1012</v>
      </c>
      <c r="AO3376" s="112" t="s">
        <v>1180</v>
      </c>
      <c r="AP3376" s="112" t="s">
        <v>908</v>
      </c>
      <c r="AQ3376" s="112" t="s">
        <v>1031</v>
      </c>
      <c r="AR3376" s="112" t="s">
        <v>1088</v>
      </c>
      <c r="AS3376" s="112">
        <v>13052</v>
      </c>
    </row>
    <row r="3377" spans="40:45" x14ac:dyDescent="0.25">
      <c r="AN3377" s="112" t="s">
        <v>1012</v>
      </c>
      <c r="AO3377" s="112" t="s">
        <v>1180</v>
      </c>
      <c r="AP3377" s="112" t="s">
        <v>908</v>
      </c>
      <c r="AQ3377" s="112" t="s">
        <v>1032</v>
      </c>
      <c r="AR3377" s="112" t="s">
        <v>1088</v>
      </c>
      <c r="AS3377" s="112">
        <v>19131</v>
      </c>
    </row>
    <row r="3378" spans="40:45" x14ac:dyDescent="0.25">
      <c r="AN3378" s="112" t="s">
        <v>1012</v>
      </c>
      <c r="AO3378" s="112" t="s">
        <v>1180</v>
      </c>
      <c r="AP3378" s="112" t="s">
        <v>908</v>
      </c>
      <c r="AQ3378" s="112" t="s">
        <v>1033</v>
      </c>
      <c r="AR3378" s="112" t="s">
        <v>1088</v>
      </c>
      <c r="AS3378" s="112">
        <v>232</v>
      </c>
    </row>
    <row r="3379" spans="40:45" x14ac:dyDescent="0.25">
      <c r="AN3379" s="112" t="s">
        <v>1012</v>
      </c>
      <c r="AO3379" s="112" t="s">
        <v>1180</v>
      </c>
      <c r="AP3379" s="112" t="s">
        <v>908</v>
      </c>
      <c r="AQ3379" s="112" t="s">
        <v>1034</v>
      </c>
      <c r="AR3379" s="112" t="s">
        <v>1088</v>
      </c>
      <c r="AS3379" s="112">
        <v>18488</v>
      </c>
    </row>
    <row r="3380" spans="40:45" x14ac:dyDescent="0.25">
      <c r="AN3380" s="112" t="s">
        <v>1012</v>
      </c>
      <c r="AO3380" s="112" t="s">
        <v>1180</v>
      </c>
      <c r="AP3380" s="112" t="s">
        <v>908</v>
      </c>
      <c r="AQ3380" s="112" t="s">
        <v>1035</v>
      </c>
      <c r="AR3380" s="112" t="s">
        <v>1088</v>
      </c>
      <c r="AS3380" s="112">
        <v>38047</v>
      </c>
    </row>
    <row r="3381" spans="40:45" x14ac:dyDescent="0.25">
      <c r="AN3381" s="112" t="s">
        <v>1012</v>
      </c>
      <c r="AO3381" s="112" t="s">
        <v>1180</v>
      </c>
      <c r="AP3381" s="112" t="s">
        <v>908</v>
      </c>
      <c r="AQ3381" s="112" t="s">
        <v>1036</v>
      </c>
      <c r="AR3381" s="112" t="s">
        <v>1088</v>
      </c>
      <c r="AS3381" s="112">
        <v>18798</v>
      </c>
    </row>
    <row r="3382" spans="40:45" x14ac:dyDescent="0.25">
      <c r="AN3382" s="112" t="s">
        <v>1012</v>
      </c>
      <c r="AO3382" s="112" t="s">
        <v>1180</v>
      </c>
      <c r="AP3382" s="112" t="s">
        <v>908</v>
      </c>
      <c r="AQ3382" s="112" t="s">
        <v>1037</v>
      </c>
      <c r="AR3382" s="112" t="s">
        <v>1088</v>
      </c>
      <c r="AS3382" s="112">
        <v>10879</v>
      </c>
    </row>
    <row r="3383" spans="40:45" x14ac:dyDescent="0.25">
      <c r="AN3383" s="112" t="s">
        <v>1012</v>
      </c>
      <c r="AO3383" s="112" t="s">
        <v>1180</v>
      </c>
      <c r="AP3383" s="112" t="s">
        <v>908</v>
      </c>
      <c r="AQ3383" s="112" t="s">
        <v>1038</v>
      </c>
      <c r="AR3383" s="112" t="s">
        <v>1088</v>
      </c>
      <c r="AS3383" s="112">
        <v>13583</v>
      </c>
    </row>
    <row r="3384" spans="40:45" x14ac:dyDescent="0.25">
      <c r="AN3384" s="112" t="s">
        <v>1012</v>
      </c>
      <c r="AO3384" s="112" t="s">
        <v>1180</v>
      </c>
      <c r="AP3384" s="112" t="s">
        <v>908</v>
      </c>
      <c r="AQ3384" s="112" t="s">
        <v>1039</v>
      </c>
      <c r="AR3384" s="112" t="s">
        <v>1088</v>
      </c>
      <c r="AS3384" s="112">
        <v>21058</v>
      </c>
    </row>
    <row r="3385" spans="40:45" x14ac:dyDescent="0.25">
      <c r="AN3385" s="112" t="s">
        <v>1012</v>
      </c>
      <c r="AO3385" s="112"/>
      <c r="AP3385" s="112"/>
      <c r="AQ3385" s="112" t="s">
        <v>3</v>
      </c>
      <c r="AR3385" s="112" t="s">
        <v>1088</v>
      </c>
      <c r="AS3385" s="112">
        <v>153268</v>
      </c>
    </row>
    <row r="3386" spans="40:45" x14ac:dyDescent="0.25">
      <c r="AN3386" s="112" t="s">
        <v>1012</v>
      </c>
      <c r="AO3386" s="112" t="s">
        <v>1180</v>
      </c>
      <c r="AP3386" s="112" t="s">
        <v>1175</v>
      </c>
      <c r="AQ3386" s="112" t="s">
        <v>1031</v>
      </c>
      <c r="AR3386" s="112" t="s">
        <v>1088</v>
      </c>
      <c r="AS3386" s="112">
        <v>6083</v>
      </c>
    </row>
    <row r="3387" spans="40:45" x14ac:dyDescent="0.25">
      <c r="AN3387" s="112" t="s">
        <v>1012</v>
      </c>
      <c r="AO3387" s="112" t="s">
        <v>1180</v>
      </c>
      <c r="AP3387" s="112" t="s">
        <v>1175</v>
      </c>
      <c r="AQ3387" s="112" t="s">
        <v>1032</v>
      </c>
      <c r="AR3387" s="112" t="s">
        <v>1088</v>
      </c>
      <c r="AS3387" s="112">
        <v>5324</v>
      </c>
    </row>
    <row r="3388" spans="40:45" x14ac:dyDescent="0.25">
      <c r="AN3388" s="112" t="s">
        <v>1012</v>
      </c>
      <c r="AO3388" s="112" t="s">
        <v>1180</v>
      </c>
      <c r="AP3388" s="112" t="s">
        <v>1175</v>
      </c>
      <c r="AQ3388" s="112" t="s">
        <v>1033</v>
      </c>
      <c r="AR3388" s="112" t="s">
        <v>1088</v>
      </c>
      <c r="AS3388" s="112">
        <v>116</v>
      </c>
    </row>
    <row r="3389" spans="40:45" x14ac:dyDescent="0.25">
      <c r="AN3389" s="112" t="s">
        <v>1012</v>
      </c>
      <c r="AO3389" s="112" t="s">
        <v>1180</v>
      </c>
      <c r="AP3389" s="112" t="s">
        <v>1175</v>
      </c>
      <c r="AQ3389" s="112" t="s">
        <v>1034</v>
      </c>
      <c r="AR3389" s="112" t="s">
        <v>1088</v>
      </c>
      <c r="AS3389" s="112">
        <v>8032</v>
      </c>
    </row>
    <row r="3390" spans="40:45" x14ac:dyDescent="0.25">
      <c r="AN3390" s="112" t="s">
        <v>1012</v>
      </c>
      <c r="AO3390" s="112" t="s">
        <v>1180</v>
      </c>
      <c r="AP3390" s="112" t="s">
        <v>1175</v>
      </c>
      <c r="AQ3390" s="112" t="s">
        <v>1035</v>
      </c>
      <c r="AR3390" s="112" t="s">
        <v>1088</v>
      </c>
      <c r="AS3390" s="112">
        <v>13660</v>
      </c>
    </row>
    <row r="3391" spans="40:45" x14ac:dyDescent="0.25">
      <c r="AN3391" s="112" t="s">
        <v>1012</v>
      </c>
      <c r="AO3391" s="112" t="s">
        <v>1180</v>
      </c>
      <c r="AP3391" s="112" t="s">
        <v>1175</v>
      </c>
      <c r="AQ3391" s="112" t="s">
        <v>1036</v>
      </c>
      <c r="AR3391" s="112" t="s">
        <v>1088</v>
      </c>
      <c r="AS3391" s="112">
        <v>4523</v>
      </c>
    </row>
    <row r="3392" spans="40:45" x14ac:dyDescent="0.25">
      <c r="AN3392" s="112" t="s">
        <v>1012</v>
      </c>
      <c r="AO3392" s="112" t="s">
        <v>1180</v>
      </c>
      <c r="AP3392" s="112" t="s">
        <v>1175</v>
      </c>
      <c r="AQ3392" s="112" t="s">
        <v>1037</v>
      </c>
      <c r="AR3392" s="112" t="s">
        <v>1088</v>
      </c>
      <c r="AS3392" s="112">
        <v>4544</v>
      </c>
    </row>
    <row r="3393" spans="40:45" x14ac:dyDescent="0.25">
      <c r="AN3393" s="112" t="s">
        <v>1012</v>
      </c>
      <c r="AO3393" s="112" t="s">
        <v>1180</v>
      </c>
      <c r="AP3393" s="112" t="s">
        <v>1175</v>
      </c>
      <c r="AQ3393" s="112" t="s">
        <v>1038</v>
      </c>
      <c r="AR3393" s="112" t="s">
        <v>1088</v>
      </c>
      <c r="AS3393" s="112">
        <v>4201</v>
      </c>
    </row>
    <row r="3394" spans="40:45" x14ac:dyDescent="0.25">
      <c r="AN3394" s="112" t="s">
        <v>1012</v>
      </c>
      <c r="AO3394" s="112" t="s">
        <v>1180</v>
      </c>
      <c r="AP3394" s="112" t="s">
        <v>1175</v>
      </c>
      <c r="AQ3394" s="112" t="s">
        <v>1039</v>
      </c>
      <c r="AR3394" s="112" t="s">
        <v>1088</v>
      </c>
      <c r="AS3394" s="112">
        <v>7696</v>
      </c>
    </row>
    <row r="3395" spans="40:45" x14ac:dyDescent="0.25">
      <c r="AN3395" s="112" t="s">
        <v>1012</v>
      </c>
      <c r="AO3395" s="112"/>
      <c r="AP3395" s="112"/>
      <c r="AQ3395" s="112" t="s">
        <v>3</v>
      </c>
      <c r="AR3395" s="112" t="s">
        <v>1088</v>
      </c>
      <c r="AS3395" s="112">
        <v>54180</v>
      </c>
    </row>
    <row r="3396" spans="40:45" x14ac:dyDescent="0.25">
      <c r="AN3396" s="112" t="s">
        <v>1012</v>
      </c>
      <c r="AO3396" s="112" t="s">
        <v>1180</v>
      </c>
      <c r="AP3396" s="112" t="s">
        <v>1176</v>
      </c>
      <c r="AQ3396" s="112" t="s">
        <v>1031</v>
      </c>
      <c r="AR3396" s="112" t="s">
        <v>1088</v>
      </c>
      <c r="AS3396" s="112">
        <v>2355</v>
      </c>
    </row>
    <row r="3397" spans="40:45" x14ac:dyDescent="0.25">
      <c r="AN3397" s="112" t="s">
        <v>1012</v>
      </c>
      <c r="AO3397" s="112" t="s">
        <v>1180</v>
      </c>
      <c r="AP3397" s="112" t="s">
        <v>1176</v>
      </c>
      <c r="AQ3397" s="112" t="s">
        <v>1032</v>
      </c>
      <c r="AR3397" s="112" t="s">
        <v>1088</v>
      </c>
      <c r="AS3397" s="112">
        <v>13165</v>
      </c>
    </row>
    <row r="3398" spans="40:45" x14ac:dyDescent="0.25">
      <c r="AN3398" s="112" t="s">
        <v>1012</v>
      </c>
      <c r="AO3398" s="112" t="s">
        <v>1180</v>
      </c>
      <c r="AP3398" s="112" t="s">
        <v>1176</v>
      </c>
      <c r="AQ3398" s="112" t="s">
        <v>1033</v>
      </c>
      <c r="AR3398" s="112" t="s">
        <v>1088</v>
      </c>
      <c r="AS3398" s="112">
        <v>116</v>
      </c>
    </row>
    <row r="3399" spans="40:45" x14ac:dyDescent="0.25">
      <c r="AN3399" s="112" t="s">
        <v>1012</v>
      </c>
      <c r="AO3399" s="112" t="s">
        <v>1180</v>
      </c>
      <c r="AP3399" s="112" t="s">
        <v>1176</v>
      </c>
      <c r="AQ3399" s="112" t="s">
        <v>1034</v>
      </c>
      <c r="AR3399" s="112" t="s">
        <v>1088</v>
      </c>
      <c r="AS3399" s="112">
        <v>10261</v>
      </c>
    </row>
    <row r="3400" spans="40:45" x14ac:dyDescent="0.25">
      <c r="AN3400" s="112" t="s">
        <v>1012</v>
      </c>
      <c r="AO3400" s="112" t="s">
        <v>1180</v>
      </c>
      <c r="AP3400" s="112" t="s">
        <v>1176</v>
      </c>
      <c r="AQ3400" s="112" t="s">
        <v>1035</v>
      </c>
      <c r="AR3400" s="112" t="s">
        <v>1088</v>
      </c>
      <c r="AS3400" s="112">
        <v>17297</v>
      </c>
    </row>
    <row r="3401" spans="40:45" x14ac:dyDescent="0.25">
      <c r="AN3401" s="112" t="s">
        <v>1012</v>
      </c>
      <c r="AO3401" s="112" t="s">
        <v>1180</v>
      </c>
      <c r="AP3401" s="112" t="s">
        <v>1176</v>
      </c>
      <c r="AQ3401" s="112" t="s">
        <v>1036</v>
      </c>
      <c r="AR3401" s="112" t="s">
        <v>1088</v>
      </c>
      <c r="AS3401" s="112">
        <v>10644</v>
      </c>
    </row>
    <row r="3402" spans="40:45" x14ac:dyDescent="0.25">
      <c r="AN3402" s="112" t="s">
        <v>1012</v>
      </c>
      <c r="AO3402" s="112" t="s">
        <v>1180</v>
      </c>
      <c r="AP3402" s="112" t="s">
        <v>1176</v>
      </c>
      <c r="AQ3402" s="112" t="s">
        <v>1037</v>
      </c>
      <c r="AR3402" s="112" t="s">
        <v>1088</v>
      </c>
      <c r="AS3402" s="112">
        <v>2675</v>
      </c>
    </row>
    <row r="3403" spans="40:45" x14ac:dyDescent="0.25">
      <c r="AN3403" s="112" t="s">
        <v>1012</v>
      </c>
      <c r="AO3403" s="112" t="s">
        <v>1180</v>
      </c>
      <c r="AP3403" s="112" t="s">
        <v>1176</v>
      </c>
      <c r="AQ3403" s="112" t="s">
        <v>1038</v>
      </c>
      <c r="AR3403" s="112" t="s">
        <v>1088</v>
      </c>
      <c r="AS3403" s="112">
        <v>1571</v>
      </c>
    </row>
    <row r="3404" spans="40:45" x14ac:dyDescent="0.25">
      <c r="AN3404" s="112" t="s">
        <v>1012</v>
      </c>
      <c r="AO3404" s="112" t="s">
        <v>1180</v>
      </c>
      <c r="AP3404" s="112" t="s">
        <v>1176</v>
      </c>
      <c r="AQ3404" s="112" t="s">
        <v>1039</v>
      </c>
      <c r="AR3404" s="112" t="s">
        <v>1088</v>
      </c>
      <c r="AS3404" s="112">
        <v>4901</v>
      </c>
    </row>
    <row r="3405" spans="40:45" x14ac:dyDescent="0.25">
      <c r="AN3405" s="112" t="s">
        <v>1012</v>
      </c>
      <c r="AO3405" s="112"/>
      <c r="AP3405" s="112"/>
      <c r="AQ3405" s="112" t="s">
        <v>3</v>
      </c>
      <c r="AR3405" s="112" t="s">
        <v>1088</v>
      </c>
      <c r="AS3405" s="112">
        <v>62983</v>
      </c>
    </row>
    <row r="3406" spans="40:45" x14ac:dyDescent="0.25">
      <c r="AN3406" s="112" t="s">
        <v>1012</v>
      </c>
      <c r="AO3406" s="112" t="s">
        <v>1180</v>
      </c>
      <c r="AP3406" s="112" t="s">
        <v>1177</v>
      </c>
      <c r="AQ3406" s="112" t="s">
        <v>1031</v>
      </c>
      <c r="AR3406" s="112" t="s">
        <v>1088</v>
      </c>
      <c r="AS3406" s="112">
        <v>3541</v>
      </c>
    </row>
    <row r="3407" spans="40:45" x14ac:dyDescent="0.25">
      <c r="AN3407" s="112" t="s">
        <v>1012</v>
      </c>
      <c r="AO3407" s="112" t="s">
        <v>1180</v>
      </c>
      <c r="AP3407" s="112" t="s">
        <v>1177</v>
      </c>
      <c r="AQ3407" s="112" t="s">
        <v>1032</v>
      </c>
      <c r="AR3407" s="112" t="s">
        <v>1088</v>
      </c>
      <c r="AS3407" s="112">
        <v>10</v>
      </c>
    </row>
    <row r="3408" spans="40:45" x14ac:dyDescent="0.25">
      <c r="AN3408" s="112" t="s">
        <v>1012</v>
      </c>
      <c r="AO3408" s="112" t="s">
        <v>1180</v>
      </c>
      <c r="AP3408" s="112" t="s">
        <v>1177</v>
      </c>
      <c r="AQ3408" s="112" t="s">
        <v>1035</v>
      </c>
      <c r="AR3408" s="112" t="s">
        <v>1088</v>
      </c>
      <c r="AS3408" s="112">
        <v>56</v>
      </c>
    </row>
    <row r="3409" spans="40:45" x14ac:dyDescent="0.25">
      <c r="AN3409" s="112" t="s">
        <v>1012</v>
      </c>
      <c r="AO3409" s="112" t="s">
        <v>1180</v>
      </c>
      <c r="AP3409" s="112" t="s">
        <v>1177</v>
      </c>
      <c r="AQ3409" s="112" t="s">
        <v>1039</v>
      </c>
      <c r="AR3409" s="112" t="s">
        <v>1088</v>
      </c>
      <c r="AS3409" s="112">
        <v>4887</v>
      </c>
    </row>
    <row r="3410" spans="40:45" x14ac:dyDescent="0.25">
      <c r="AN3410" s="112" t="s">
        <v>1012</v>
      </c>
      <c r="AO3410" s="112"/>
      <c r="AP3410" s="112"/>
      <c r="AQ3410" s="112" t="s">
        <v>3</v>
      </c>
      <c r="AR3410" s="112" t="s">
        <v>1088</v>
      </c>
      <c r="AS3410" s="112">
        <v>8495</v>
      </c>
    </row>
    <row r="3411" spans="40:45" x14ac:dyDescent="0.25">
      <c r="AN3411" s="112" t="s">
        <v>1012</v>
      </c>
      <c r="AO3411" s="112" t="s">
        <v>1180</v>
      </c>
      <c r="AP3411" s="112" t="s">
        <v>1178</v>
      </c>
      <c r="AQ3411" s="112" t="s">
        <v>1031</v>
      </c>
      <c r="AR3411" s="112" t="s">
        <v>1088</v>
      </c>
      <c r="AS3411" s="112">
        <v>681</v>
      </c>
    </row>
    <row r="3412" spans="40:45" x14ac:dyDescent="0.25">
      <c r="AN3412" s="112" t="s">
        <v>1012</v>
      </c>
      <c r="AO3412" s="112" t="s">
        <v>1180</v>
      </c>
      <c r="AP3412" s="112" t="s">
        <v>1178</v>
      </c>
      <c r="AQ3412" s="112" t="s">
        <v>1032</v>
      </c>
      <c r="AR3412" s="112" t="s">
        <v>1088</v>
      </c>
      <c r="AS3412" s="112">
        <v>532</v>
      </c>
    </row>
    <row r="3413" spans="40:45" x14ac:dyDescent="0.25">
      <c r="AN3413" s="112" t="s">
        <v>1012</v>
      </c>
      <c r="AO3413" s="112" t="s">
        <v>1180</v>
      </c>
      <c r="AP3413" s="112" t="s">
        <v>1178</v>
      </c>
      <c r="AQ3413" s="112" t="s">
        <v>1035</v>
      </c>
      <c r="AR3413" s="112" t="s">
        <v>1088</v>
      </c>
      <c r="AS3413" s="112">
        <v>1139</v>
      </c>
    </row>
    <row r="3414" spans="40:45" x14ac:dyDescent="0.25">
      <c r="AN3414" s="112" t="s">
        <v>1012</v>
      </c>
      <c r="AO3414" s="112" t="s">
        <v>1180</v>
      </c>
      <c r="AP3414" s="112" t="s">
        <v>1178</v>
      </c>
      <c r="AQ3414" s="112" t="s">
        <v>1036</v>
      </c>
      <c r="AR3414" s="112" t="s">
        <v>1088</v>
      </c>
      <c r="AS3414" s="112">
        <v>2011</v>
      </c>
    </row>
    <row r="3415" spans="40:45" x14ac:dyDescent="0.25">
      <c r="AN3415" s="112" t="s">
        <v>1012</v>
      </c>
      <c r="AO3415" s="112" t="s">
        <v>1180</v>
      </c>
      <c r="AP3415" s="112" t="s">
        <v>1178</v>
      </c>
      <c r="AQ3415" s="112" t="s">
        <v>1037</v>
      </c>
      <c r="AR3415" s="112" t="s">
        <v>1088</v>
      </c>
      <c r="AS3415" s="112">
        <v>2357</v>
      </c>
    </row>
    <row r="3416" spans="40:45" x14ac:dyDescent="0.25">
      <c r="AN3416" s="112" t="s">
        <v>1012</v>
      </c>
      <c r="AO3416" s="112" t="s">
        <v>1180</v>
      </c>
      <c r="AP3416" s="112" t="s">
        <v>1178</v>
      </c>
      <c r="AQ3416" s="112" t="s">
        <v>1038</v>
      </c>
      <c r="AR3416" s="112" t="s">
        <v>1088</v>
      </c>
      <c r="AS3416" s="112">
        <v>200</v>
      </c>
    </row>
    <row r="3417" spans="40:45" x14ac:dyDescent="0.25">
      <c r="AN3417" s="112" t="s">
        <v>1012</v>
      </c>
      <c r="AO3417" s="112" t="s">
        <v>1180</v>
      </c>
      <c r="AP3417" s="112" t="s">
        <v>1178</v>
      </c>
      <c r="AQ3417" s="112" t="s">
        <v>1039</v>
      </c>
      <c r="AR3417" s="112" t="s">
        <v>1088</v>
      </c>
      <c r="AS3417" s="112">
        <v>568</v>
      </c>
    </row>
    <row r="3418" spans="40:45" x14ac:dyDescent="0.25">
      <c r="AN3418" s="112" t="s">
        <v>1012</v>
      </c>
      <c r="AO3418" s="112"/>
      <c r="AP3418" s="112"/>
      <c r="AQ3418" s="112" t="s">
        <v>3</v>
      </c>
      <c r="AR3418" s="112" t="s">
        <v>1088</v>
      </c>
      <c r="AS3418" s="112">
        <v>7489</v>
      </c>
    </row>
    <row r="3419" spans="40:45" x14ac:dyDescent="0.25">
      <c r="AN3419" s="112" t="s">
        <v>1012</v>
      </c>
      <c r="AO3419" s="112" t="s">
        <v>1180</v>
      </c>
      <c r="AP3419" s="112" t="s">
        <v>1179</v>
      </c>
      <c r="AQ3419" s="112" t="s">
        <v>1031</v>
      </c>
      <c r="AR3419" s="112" t="s">
        <v>1088</v>
      </c>
      <c r="AS3419" s="112">
        <v>391</v>
      </c>
    </row>
    <row r="3420" spans="40:45" x14ac:dyDescent="0.25">
      <c r="AN3420" s="112" t="s">
        <v>1012</v>
      </c>
      <c r="AO3420" s="112" t="s">
        <v>1180</v>
      </c>
      <c r="AP3420" s="112" t="s">
        <v>1179</v>
      </c>
      <c r="AQ3420" s="112" t="s">
        <v>1032</v>
      </c>
      <c r="AR3420" s="112" t="s">
        <v>1088</v>
      </c>
      <c r="AS3420" s="112">
        <v>100</v>
      </c>
    </row>
    <row r="3421" spans="40:45" x14ac:dyDescent="0.25">
      <c r="AN3421" s="112" t="s">
        <v>1012</v>
      </c>
      <c r="AO3421" s="112" t="s">
        <v>1180</v>
      </c>
      <c r="AP3421" s="112" t="s">
        <v>1179</v>
      </c>
      <c r="AQ3421" s="112" t="s">
        <v>1034</v>
      </c>
      <c r="AR3421" s="112" t="s">
        <v>1088</v>
      </c>
      <c r="AS3421" s="112">
        <v>195</v>
      </c>
    </row>
    <row r="3422" spans="40:45" x14ac:dyDescent="0.25">
      <c r="AN3422" s="112" t="s">
        <v>1012</v>
      </c>
      <c r="AO3422" s="112" t="s">
        <v>1180</v>
      </c>
      <c r="AP3422" s="112" t="s">
        <v>1179</v>
      </c>
      <c r="AQ3422" s="112" t="s">
        <v>1035</v>
      </c>
      <c r="AR3422" s="112" t="s">
        <v>1088</v>
      </c>
      <c r="AS3422" s="112">
        <v>5894</v>
      </c>
    </row>
    <row r="3423" spans="40:45" x14ac:dyDescent="0.25">
      <c r="AN3423" s="112" t="s">
        <v>1012</v>
      </c>
      <c r="AO3423" s="112" t="s">
        <v>1180</v>
      </c>
      <c r="AP3423" s="112" t="s">
        <v>1179</v>
      </c>
      <c r="AQ3423" s="112" t="s">
        <v>1036</v>
      </c>
      <c r="AR3423" s="112" t="s">
        <v>1088</v>
      </c>
      <c r="AS3423" s="112">
        <v>1619</v>
      </c>
    </row>
    <row r="3424" spans="40:45" x14ac:dyDescent="0.25">
      <c r="AN3424" s="112" t="s">
        <v>1012</v>
      </c>
      <c r="AO3424" s="112" t="s">
        <v>1180</v>
      </c>
      <c r="AP3424" s="112" t="s">
        <v>1179</v>
      </c>
      <c r="AQ3424" s="112" t="s">
        <v>1037</v>
      </c>
      <c r="AR3424" s="112" t="s">
        <v>1088</v>
      </c>
      <c r="AS3424" s="112">
        <v>1303</v>
      </c>
    </row>
    <row r="3425" spans="40:45" x14ac:dyDescent="0.25">
      <c r="AN3425" s="112" t="s">
        <v>1012</v>
      </c>
      <c r="AO3425" s="112" t="s">
        <v>1180</v>
      </c>
      <c r="AP3425" s="112" t="s">
        <v>1179</v>
      </c>
      <c r="AQ3425" s="112" t="s">
        <v>1038</v>
      </c>
      <c r="AR3425" s="112" t="s">
        <v>1088</v>
      </c>
      <c r="AS3425" s="112">
        <v>7611</v>
      </c>
    </row>
    <row r="3426" spans="40:45" x14ac:dyDescent="0.25">
      <c r="AN3426" s="112" t="s">
        <v>1012</v>
      </c>
      <c r="AO3426" s="112" t="s">
        <v>1180</v>
      </c>
      <c r="AP3426" s="112" t="s">
        <v>1179</v>
      </c>
      <c r="AQ3426" s="112" t="s">
        <v>1039</v>
      </c>
      <c r="AR3426" s="112" t="s">
        <v>1088</v>
      </c>
      <c r="AS3426" s="112">
        <v>3006</v>
      </c>
    </row>
    <row r="3427" spans="40:45" x14ac:dyDescent="0.25">
      <c r="AN3427" s="112" t="s">
        <v>1012</v>
      </c>
      <c r="AO3427" s="112"/>
      <c r="AP3427" s="112"/>
      <c r="AQ3427" s="112" t="s">
        <v>3</v>
      </c>
      <c r="AR3427" s="112" t="s">
        <v>1088</v>
      </c>
      <c r="AS3427" s="112">
        <v>20121</v>
      </c>
    </row>
    <row r="3428" spans="40:45" x14ac:dyDescent="0.25">
      <c r="AN3428" s="112" t="s">
        <v>1012</v>
      </c>
      <c r="AO3428" s="112" t="s">
        <v>1147</v>
      </c>
      <c r="AP3428" s="112" t="s">
        <v>908</v>
      </c>
      <c r="AQ3428" s="112" t="s">
        <v>1031</v>
      </c>
      <c r="AR3428" s="112" t="s">
        <v>1088</v>
      </c>
      <c r="AS3428" s="112">
        <v>40324</v>
      </c>
    </row>
    <row r="3429" spans="40:45" x14ac:dyDescent="0.25">
      <c r="AN3429" s="112" t="s">
        <v>1012</v>
      </c>
      <c r="AO3429" s="112" t="s">
        <v>1147</v>
      </c>
      <c r="AP3429" s="112" t="s">
        <v>908</v>
      </c>
      <c r="AQ3429" s="112" t="s">
        <v>1032</v>
      </c>
      <c r="AR3429" s="112" t="s">
        <v>1088</v>
      </c>
      <c r="AS3429" s="112">
        <v>448</v>
      </c>
    </row>
    <row r="3430" spans="40:45" x14ac:dyDescent="0.25">
      <c r="AN3430" s="112" t="s">
        <v>1012</v>
      </c>
      <c r="AO3430" s="112" t="s">
        <v>1147</v>
      </c>
      <c r="AP3430" s="112" t="s">
        <v>908</v>
      </c>
      <c r="AQ3430" s="112" t="s">
        <v>1033</v>
      </c>
      <c r="AR3430" s="112" t="s">
        <v>1088</v>
      </c>
      <c r="AS3430" s="112">
        <v>28152</v>
      </c>
    </row>
    <row r="3431" spans="40:45" x14ac:dyDescent="0.25">
      <c r="AN3431" s="112" t="s">
        <v>1012</v>
      </c>
      <c r="AO3431" s="112" t="s">
        <v>1147</v>
      </c>
      <c r="AP3431" s="112" t="s">
        <v>908</v>
      </c>
      <c r="AQ3431" s="112" t="s">
        <v>1034</v>
      </c>
      <c r="AR3431" s="112" t="s">
        <v>1088</v>
      </c>
      <c r="AS3431" s="112">
        <v>10030</v>
      </c>
    </row>
    <row r="3432" spans="40:45" x14ac:dyDescent="0.25">
      <c r="AN3432" s="112" t="s">
        <v>1012</v>
      </c>
      <c r="AO3432" s="112" t="s">
        <v>1147</v>
      </c>
      <c r="AP3432" s="112" t="s">
        <v>908</v>
      </c>
      <c r="AQ3432" s="112" t="s">
        <v>1035</v>
      </c>
      <c r="AR3432" s="112" t="s">
        <v>1088</v>
      </c>
      <c r="AS3432" s="112">
        <v>948</v>
      </c>
    </row>
    <row r="3433" spans="40:45" x14ac:dyDescent="0.25">
      <c r="AN3433" s="112" t="s">
        <v>1012</v>
      </c>
      <c r="AO3433" s="112" t="s">
        <v>1147</v>
      </c>
      <c r="AP3433" s="112" t="s">
        <v>908</v>
      </c>
      <c r="AQ3433" s="112" t="s">
        <v>1036</v>
      </c>
      <c r="AR3433" s="112" t="s">
        <v>1088</v>
      </c>
      <c r="AS3433" s="112">
        <v>55531</v>
      </c>
    </row>
    <row r="3434" spans="40:45" x14ac:dyDescent="0.25">
      <c r="AN3434" s="112" t="s">
        <v>1012</v>
      </c>
      <c r="AO3434" s="112" t="s">
        <v>1147</v>
      </c>
      <c r="AP3434" s="112" t="s">
        <v>908</v>
      </c>
      <c r="AQ3434" s="112" t="s">
        <v>1037</v>
      </c>
      <c r="AR3434" s="112" t="s">
        <v>1088</v>
      </c>
      <c r="AS3434" s="112">
        <v>79746</v>
      </c>
    </row>
    <row r="3435" spans="40:45" x14ac:dyDescent="0.25">
      <c r="AN3435" s="112" t="s">
        <v>1012</v>
      </c>
      <c r="AO3435" s="112" t="s">
        <v>1147</v>
      </c>
      <c r="AP3435" s="112" t="s">
        <v>908</v>
      </c>
      <c r="AQ3435" s="112" t="s">
        <v>1038</v>
      </c>
      <c r="AR3435" s="112" t="s">
        <v>1088</v>
      </c>
      <c r="AS3435" s="112">
        <v>3086</v>
      </c>
    </row>
    <row r="3436" spans="40:45" x14ac:dyDescent="0.25">
      <c r="AN3436" s="112" t="s">
        <v>1012</v>
      </c>
      <c r="AO3436" s="112" t="s">
        <v>1147</v>
      </c>
      <c r="AP3436" s="112" t="s">
        <v>908</v>
      </c>
      <c r="AQ3436" s="112" t="s">
        <v>1039</v>
      </c>
      <c r="AR3436" s="112" t="s">
        <v>1088</v>
      </c>
      <c r="AS3436" s="112">
        <v>7753</v>
      </c>
    </row>
    <row r="3437" spans="40:45" x14ac:dyDescent="0.25">
      <c r="AN3437" s="112" t="s">
        <v>1012</v>
      </c>
      <c r="AO3437" s="112"/>
      <c r="AP3437" s="112"/>
      <c r="AQ3437" s="112" t="s">
        <v>3</v>
      </c>
      <c r="AR3437" s="112" t="s">
        <v>1088</v>
      </c>
      <c r="AS3437" s="112">
        <v>226017</v>
      </c>
    </row>
    <row r="3438" spans="40:45" x14ac:dyDescent="0.25">
      <c r="AN3438" s="112" t="s">
        <v>1012</v>
      </c>
      <c r="AO3438" s="112" t="s">
        <v>1147</v>
      </c>
      <c r="AP3438" s="112" t="s">
        <v>1175</v>
      </c>
      <c r="AQ3438" s="112" t="s">
        <v>1031</v>
      </c>
      <c r="AR3438" s="112" t="s">
        <v>1088</v>
      </c>
      <c r="AS3438" s="112">
        <v>23702</v>
      </c>
    </row>
    <row r="3439" spans="40:45" x14ac:dyDescent="0.25">
      <c r="AN3439" s="112" t="s">
        <v>1012</v>
      </c>
      <c r="AO3439" s="112" t="s">
        <v>1147</v>
      </c>
      <c r="AP3439" s="112" t="s">
        <v>1175</v>
      </c>
      <c r="AQ3439" s="112" t="s">
        <v>1032</v>
      </c>
      <c r="AR3439" s="112" t="s">
        <v>1088</v>
      </c>
      <c r="AS3439" s="112">
        <v>28</v>
      </c>
    </row>
    <row r="3440" spans="40:45" x14ac:dyDescent="0.25">
      <c r="AN3440" s="112" t="s">
        <v>1012</v>
      </c>
      <c r="AO3440" s="112" t="s">
        <v>1147</v>
      </c>
      <c r="AP3440" s="112" t="s">
        <v>1175</v>
      </c>
      <c r="AQ3440" s="112" t="s">
        <v>1033</v>
      </c>
      <c r="AR3440" s="112" t="s">
        <v>1088</v>
      </c>
      <c r="AS3440" s="112">
        <v>13197</v>
      </c>
    </row>
    <row r="3441" spans="40:45" x14ac:dyDescent="0.25">
      <c r="AN3441" s="112" t="s">
        <v>1012</v>
      </c>
      <c r="AO3441" s="112" t="s">
        <v>1147</v>
      </c>
      <c r="AP3441" s="112" t="s">
        <v>1175</v>
      </c>
      <c r="AQ3441" s="112" t="s">
        <v>1034</v>
      </c>
      <c r="AR3441" s="112" t="s">
        <v>1088</v>
      </c>
      <c r="AS3441" s="112">
        <v>29</v>
      </c>
    </row>
    <row r="3442" spans="40:45" x14ac:dyDescent="0.25">
      <c r="AN3442" s="112" t="s">
        <v>1012</v>
      </c>
      <c r="AO3442" s="112" t="s">
        <v>1147</v>
      </c>
      <c r="AP3442" s="112" t="s">
        <v>1175</v>
      </c>
      <c r="AQ3442" s="112" t="s">
        <v>1035</v>
      </c>
      <c r="AR3442" s="112" t="s">
        <v>1088</v>
      </c>
      <c r="AS3442" s="112">
        <v>500</v>
      </c>
    </row>
    <row r="3443" spans="40:45" x14ac:dyDescent="0.25">
      <c r="AN3443" s="112" t="s">
        <v>1012</v>
      </c>
      <c r="AO3443" s="112" t="s">
        <v>1147</v>
      </c>
      <c r="AP3443" s="112" t="s">
        <v>1175</v>
      </c>
      <c r="AQ3443" s="112" t="s">
        <v>1036</v>
      </c>
      <c r="AR3443" s="112" t="s">
        <v>1088</v>
      </c>
      <c r="AS3443" s="112">
        <v>41235</v>
      </c>
    </row>
    <row r="3444" spans="40:45" x14ac:dyDescent="0.25">
      <c r="AN3444" s="112" t="s">
        <v>1012</v>
      </c>
      <c r="AO3444" s="112" t="s">
        <v>1147</v>
      </c>
      <c r="AP3444" s="112" t="s">
        <v>1175</v>
      </c>
      <c r="AQ3444" s="112" t="s">
        <v>1037</v>
      </c>
      <c r="AR3444" s="112" t="s">
        <v>1088</v>
      </c>
      <c r="AS3444" s="112">
        <v>52922</v>
      </c>
    </row>
    <row r="3445" spans="40:45" x14ac:dyDescent="0.25">
      <c r="AN3445" s="112" t="s">
        <v>1012</v>
      </c>
      <c r="AO3445" s="112" t="s">
        <v>1147</v>
      </c>
      <c r="AP3445" s="112" t="s">
        <v>1175</v>
      </c>
      <c r="AQ3445" s="112" t="s">
        <v>1038</v>
      </c>
      <c r="AR3445" s="112" t="s">
        <v>1088</v>
      </c>
      <c r="AS3445" s="112">
        <v>3086</v>
      </c>
    </row>
    <row r="3446" spans="40:45" x14ac:dyDescent="0.25">
      <c r="AN3446" s="112" t="s">
        <v>1012</v>
      </c>
      <c r="AO3446" s="112" t="s">
        <v>1147</v>
      </c>
      <c r="AP3446" s="112" t="s">
        <v>1175</v>
      </c>
      <c r="AQ3446" s="112" t="s">
        <v>1039</v>
      </c>
      <c r="AR3446" s="112" t="s">
        <v>1088</v>
      </c>
      <c r="AS3446" s="112">
        <v>1443</v>
      </c>
    </row>
    <row r="3447" spans="40:45" x14ac:dyDescent="0.25">
      <c r="AN3447" s="112" t="s">
        <v>1012</v>
      </c>
      <c r="AO3447" s="112"/>
      <c r="AP3447" s="112"/>
      <c r="AQ3447" s="112" t="s">
        <v>3</v>
      </c>
      <c r="AR3447" s="112" t="s">
        <v>1088</v>
      </c>
      <c r="AS3447" s="112">
        <v>136140</v>
      </c>
    </row>
    <row r="3448" spans="40:45" x14ac:dyDescent="0.25">
      <c r="AN3448" s="112" t="s">
        <v>1012</v>
      </c>
      <c r="AO3448" s="112" t="s">
        <v>1147</v>
      </c>
      <c r="AP3448" s="112" t="s">
        <v>1176</v>
      </c>
      <c r="AQ3448" s="112" t="s">
        <v>1031</v>
      </c>
      <c r="AR3448" s="112" t="s">
        <v>1088</v>
      </c>
      <c r="AS3448" s="112">
        <v>13806</v>
      </c>
    </row>
    <row r="3449" spans="40:45" x14ac:dyDescent="0.25">
      <c r="AN3449" s="112" t="s">
        <v>1012</v>
      </c>
      <c r="AO3449" s="112" t="s">
        <v>1147</v>
      </c>
      <c r="AP3449" s="112" t="s">
        <v>1176</v>
      </c>
      <c r="AQ3449" s="112" t="s">
        <v>1032</v>
      </c>
      <c r="AR3449" s="112" t="s">
        <v>1088</v>
      </c>
      <c r="AS3449" s="112">
        <v>12</v>
      </c>
    </row>
    <row r="3450" spans="40:45" x14ac:dyDescent="0.25">
      <c r="AN3450" s="112" t="s">
        <v>1012</v>
      </c>
      <c r="AO3450" s="112" t="s">
        <v>1147</v>
      </c>
      <c r="AP3450" s="112" t="s">
        <v>1176</v>
      </c>
      <c r="AQ3450" s="112" t="s">
        <v>1033</v>
      </c>
      <c r="AR3450" s="112" t="s">
        <v>1088</v>
      </c>
      <c r="AS3450" s="112">
        <v>14923</v>
      </c>
    </row>
    <row r="3451" spans="40:45" x14ac:dyDescent="0.25">
      <c r="AN3451" s="112" t="s">
        <v>1012</v>
      </c>
      <c r="AO3451" s="112" t="s">
        <v>1147</v>
      </c>
      <c r="AP3451" s="112" t="s">
        <v>1176</v>
      </c>
      <c r="AQ3451" s="112" t="s">
        <v>1034</v>
      </c>
      <c r="AR3451" s="112" t="s">
        <v>1088</v>
      </c>
      <c r="AS3451" s="112">
        <v>10000</v>
      </c>
    </row>
    <row r="3452" spans="40:45" x14ac:dyDescent="0.25">
      <c r="AN3452" s="112" t="s">
        <v>1012</v>
      </c>
      <c r="AO3452" s="112" t="s">
        <v>1147</v>
      </c>
      <c r="AP3452" s="112" t="s">
        <v>1176</v>
      </c>
      <c r="AQ3452" s="112" t="s">
        <v>1035</v>
      </c>
      <c r="AR3452" s="112" t="s">
        <v>1088</v>
      </c>
      <c r="AS3452" s="112">
        <v>180</v>
      </c>
    </row>
    <row r="3453" spans="40:45" x14ac:dyDescent="0.25">
      <c r="AN3453" s="112" t="s">
        <v>1012</v>
      </c>
      <c r="AO3453" s="112" t="s">
        <v>1147</v>
      </c>
      <c r="AP3453" s="112" t="s">
        <v>1176</v>
      </c>
      <c r="AQ3453" s="112" t="s">
        <v>1036</v>
      </c>
      <c r="AR3453" s="112" t="s">
        <v>1088</v>
      </c>
      <c r="AS3453" s="112">
        <v>14296</v>
      </c>
    </row>
    <row r="3454" spans="40:45" x14ac:dyDescent="0.25">
      <c r="AN3454" s="112" t="s">
        <v>1012</v>
      </c>
      <c r="AO3454" s="112" t="s">
        <v>1147</v>
      </c>
      <c r="AP3454" s="112" t="s">
        <v>1176</v>
      </c>
      <c r="AQ3454" s="112" t="s">
        <v>1037</v>
      </c>
      <c r="AR3454" s="112" t="s">
        <v>1088</v>
      </c>
      <c r="AS3454" s="112">
        <v>24306</v>
      </c>
    </row>
    <row r="3455" spans="40:45" x14ac:dyDescent="0.25">
      <c r="AN3455" s="112" t="s">
        <v>1012</v>
      </c>
      <c r="AO3455" s="112" t="s">
        <v>1147</v>
      </c>
      <c r="AP3455" s="112" t="s">
        <v>1176</v>
      </c>
      <c r="AQ3455" s="112" t="s">
        <v>1039</v>
      </c>
      <c r="AR3455" s="112" t="s">
        <v>1088</v>
      </c>
      <c r="AS3455" s="112">
        <v>1424</v>
      </c>
    </row>
    <row r="3456" spans="40:45" x14ac:dyDescent="0.25">
      <c r="AN3456" s="112" t="s">
        <v>1012</v>
      </c>
      <c r="AO3456" s="112"/>
      <c r="AP3456" s="112"/>
      <c r="AQ3456" s="112" t="s">
        <v>3</v>
      </c>
      <c r="AR3456" s="112" t="s">
        <v>1088</v>
      </c>
      <c r="AS3456" s="112">
        <v>78946</v>
      </c>
    </row>
    <row r="3457" spans="40:45" x14ac:dyDescent="0.25">
      <c r="AN3457" s="112" t="s">
        <v>1012</v>
      </c>
      <c r="AO3457" s="112" t="s">
        <v>1147</v>
      </c>
      <c r="AP3457" s="112" t="s">
        <v>1177</v>
      </c>
      <c r="AQ3457" s="112" t="s">
        <v>1031</v>
      </c>
      <c r="AR3457" s="112" t="s">
        <v>1088</v>
      </c>
      <c r="AS3457" s="112">
        <v>1251</v>
      </c>
    </row>
    <row r="3458" spans="40:45" x14ac:dyDescent="0.25">
      <c r="AN3458" s="112" t="s">
        <v>1012</v>
      </c>
      <c r="AO3458" s="112" t="s">
        <v>1147</v>
      </c>
      <c r="AP3458" s="112" t="s">
        <v>1177</v>
      </c>
      <c r="AQ3458" s="112" t="s">
        <v>1032</v>
      </c>
      <c r="AR3458" s="112" t="s">
        <v>1088</v>
      </c>
      <c r="AS3458" s="112">
        <v>400</v>
      </c>
    </row>
    <row r="3459" spans="40:45" x14ac:dyDescent="0.25">
      <c r="AN3459" s="112" t="s">
        <v>1012</v>
      </c>
      <c r="AO3459" s="112" t="s">
        <v>1147</v>
      </c>
      <c r="AP3459" s="112" t="s">
        <v>1177</v>
      </c>
      <c r="AQ3459" s="112" t="s">
        <v>1037</v>
      </c>
      <c r="AR3459" s="112" t="s">
        <v>1088</v>
      </c>
      <c r="AS3459" s="112">
        <v>2515</v>
      </c>
    </row>
    <row r="3460" spans="40:45" x14ac:dyDescent="0.25">
      <c r="AN3460" s="112" t="s">
        <v>1012</v>
      </c>
      <c r="AO3460" s="112" t="s">
        <v>1147</v>
      </c>
      <c r="AP3460" s="112" t="s">
        <v>1177</v>
      </c>
      <c r="AQ3460" s="112" t="s">
        <v>1039</v>
      </c>
      <c r="AR3460" s="112" t="s">
        <v>1088</v>
      </c>
      <c r="AS3460" s="112">
        <v>4635</v>
      </c>
    </row>
    <row r="3461" spans="40:45" x14ac:dyDescent="0.25">
      <c r="AN3461" s="112" t="s">
        <v>1012</v>
      </c>
      <c r="AO3461" s="112"/>
      <c r="AP3461" s="112"/>
      <c r="AQ3461" s="112" t="s">
        <v>3</v>
      </c>
      <c r="AR3461" s="112" t="s">
        <v>1088</v>
      </c>
      <c r="AS3461" s="112">
        <v>8802</v>
      </c>
    </row>
    <row r="3462" spans="40:45" x14ac:dyDescent="0.25">
      <c r="AN3462" s="112" t="s">
        <v>1012</v>
      </c>
      <c r="AO3462" s="112" t="s">
        <v>1147</v>
      </c>
      <c r="AP3462" s="112" t="s">
        <v>1178</v>
      </c>
      <c r="AQ3462" s="112" t="s">
        <v>1031</v>
      </c>
      <c r="AR3462" s="112" t="s">
        <v>1088</v>
      </c>
      <c r="AS3462" s="112">
        <v>1543</v>
      </c>
    </row>
    <row r="3463" spans="40:45" x14ac:dyDescent="0.25">
      <c r="AN3463" s="112" t="s">
        <v>1012</v>
      </c>
      <c r="AO3463" s="112"/>
      <c r="AP3463" s="112"/>
      <c r="AQ3463" s="112" t="s">
        <v>3</v>
      </c>
      <c r="AR3463" s="112" t="s">
        <v>1088</v>
      </c>
      <c r="AS3463" s="112">
        <v>1543</v>
      </c>
    </row>
    <row r="3464" spans="40:45" x14ac:dyDescent="0.25">
      <c r="AN3464" s="112" t="s">
        <v>1012</v>
      </c>
      <c r="AO3464" s="112" t="s">
        <v>1147</v>
      </c>
      <c r="AP3464" s="112" t="s">
        <v>1179</v>
      </c>
      <c r="AQ3464" s="112" t="s">
        <v>1031</v>
      </c>
      <c r="AR3464" s="112" t="s">
        <v>1088</v>
      </c>
      <c r="AS3464" s="112">
        <v>21</v>
      </c>
    </row>
    <row r="3465" spans="40:45" x14ac:dyDescent="0.25">
      <c r="AN3465" s="112" t="s">
        <v>1012</v>
      </c>
      <c r="AO3465" s="112" t="s">
        <v>1147</v>
      </c>
      <c r="AP3465" s="112" t="s">
        <v>1179</v>
      </c>
      <c r="AQ3465" s="112" t="s">
        <v>1032</v>
      </c>
      <c r="AR3465" s="112" t="s">
        <v>1088</v>
      </c>
      <c r="AS3465" s="112">
        <v>9</v>
      </c>
    </row>
    <row r="3466" spans="40:45" x14ac:dyDescent="0.25">
      <c r="AN3466" s="112" t="s">
        <v>1012</v>
      </c>
      <c r="AO3466" s="112" t="s">
        <v>1147</v>
      </c>
      <c r="AP3466" s="112" t="s">
        <v>1179</v>
      </c>
      <c r="AQ3466" s="112" t="s">
        <v>1033</v>
      </c>
      <c r="AR3466" s="112" t="s">
        <v>1088</v>
      </c>
      <c r="AS3466" s="112">
        <v>33</v>
      </c>
    </row>
    <row r="3467" spans="40:45" x14ac:dyDescent="0.25">
      <c r="AN3467" s="112" t="s">
        <v>1012</v>
      </c>
      <c r="AO3467" s="112" t="s">
        <v>1147</v>
      </c>
      <c r="AP3467" s="112" t="s">
        <v>1179</v>
      </c>
      <c r="AQ3467" s="112" t="s">
        <v>1034</v>
      </c>
      <c r="AR3467" s="112" t="s">
        <v>1088</v>
      </c>
      <c r="AS3467" s="112">
        <v>2</v>
      </c>
    </row>
    <row r="3468" spans="40:45" x14ac:dyDescent="0.25">
      <c r="AN3468" s="112" t="s">
        <v>1012</v>
      </c>
      <c r="AO3468" s="112" t="s">
        <v>1147</v>
      </c>
      <c r="AP3468" s="112" t="s">
        <v>1179</v>
      </c>
      <c r="AQ3468" s="112" t="s">
        <v>1035</v>
      </c>
      <c r="AR3468" s="112" t="s">
        <v>1088</v>
      </c>
      <c r="AS3468" s="112">
        <v>268</v>
      </c>
    </row>
    <row r="3469" spans="40:45" x14ac:dyDescent="0.25">
      <c r="AN3469" s="112" t="s">
        <v>1012</v>
      </c>
      <c r="AO3469" s="112" t="s">
        <v>1147</v>
      </c>
      <c r="AP3469" s="112" t="s">
        <v>1179</v>
      </c>
      <c r="AQ3469" s="112" t="s">
        <v>1037</v>
      </c>
      <c r="AR3469" s="112" t="s">
        <v>1088</v>
      </c>
      <c r="AS3469" s="112">
        <v>3</v>
      </c>
    </row>
    <row r="3470" spans="40:45" x14ac:dyDescent="0.25">
      <c r="AN3470" s="112" t="s">
        <v>1012</v>
      </c>
      <c r="AO3470" s="112" t="s">
        <v>1147</v>
      </c>
      <c r="AP3470" s="112" t="s">
        <v>1179</v>
      </c>
      <c r="AQ3470" s="112" t="s">
        <v>1039</v>
      </c>
      <c r="AR3470" s="112" t="s">
        <v>1088</v>
      </c>
      <c r="AS3470" s="112">
        <v>250</v>
      </c>
    </row>
    <row r="3471" spans="40:45" x14ac:dyDescent="0.25">
      <c r="AN3471" s="112" t="s">
        <v>1012</v>
      </c>
      <c r="AO3471" s="112"/>
      <c r="AP3471" s="112"/>
      <c r="AQ3471" s="112" t="s">
        <v>3</v>
      </c>
      <c r="AR3471" s="112" t="s">
        <v>1088</v>
      </c>
      <c r="AS3471" s="112">
        <v>587</v>
      </c>
    </row>
    <row r="3472" spans="40:45" x14ac:dyDescent="0.25">
      <c r="AN3472" s="112" t="s">
        <v>1012</v>
      </c>
      <c r="AO3472" s="112" t="s">
        <v>1148</v>
      </c>
      <c r="AP3472" s="112" t="s">
        <v>908</v>
      </c>
      <c r="AQ3472" s="112" t="s">
        <v>1031</v>
      </c>
      <c r="AR3472" s="112" t="s">
        <v>1088</v>
      </c>
      <c r="AS3472" s="112">
        <v>791</v>
      </c>
    </row>
    <row r="3473" spans="40:45" x14ac:dyDescent="0.25">
      <c r="AN3473" s="112" t="s">
        <v>1012</v>
      </c>
      <c r="AO3473" s="112" t="s">
        <v>1148</v>
      </c>
      <c r="AP3473" s="112" t="s">
        <v>908</v>
      </c>
      <c r="AQ3473" s="112" t="s">
        <v>1032</v>
      </c>
      <c r="AR3473" s="112" t="s">
        <v>1088</v>
      </c>
      <c r="AS3473" s="112">
        <v>1</v>
      </c>
    </row>
    <row r="3474" spans="40:45" x14ac:dyDescent="0.25">
      <c r="AN3474" s="112" t="s">
        <v>1012</v>
      </c>
      <c r="AO3474" s="112" t="s">
        <v>1148</v>
      </c>
      <c r="AP3474" s="112" t="s">
        <v>908</v>
      </c>
      <c r="AQ3474" s="112" t="s">
        <v>1034</v>
      </c>
      <c r="AR3474" s="112" t="s">
        <v>1088</v>
      </c>
      <c r="AS3474" s="112">
        <v>79</v>
      </c>
    </row>
    <row r="3475" spans="40:45" x14ac:dyDescent="0.25">
      <c r="AN3475" s="112" t="s">
        <v>1012</v>
      </c>
      <c r="AO3475" s="112" t="s">
        <v>1148</v>
      </c>
      <c r="AP3475" s="112" t="s">
        <v>908</v>
      </c>
      <c r="AQ3475" s="112" t="s">
        <v>1035</v>
      </c>
      <c r="AR3475" s="112" t="s">
        <v>1088</v>
      </c>
      <c r="AS3475" s="112">
        <v>2144</v>
      </c>
    </row>
    <row r="3476" spans="40:45" x14ac:dyDescent="0.25">
      <c r="AN3476" s="112" t="s">
        <v>1012</v>
      </c>
      <c r="AO3476" s="112" t="s">
        <v>1148</v>
      </c>
      <c r="AP3476" s="112" t="s">
        <v>908</v>
      </c>
      <c r="AQ3476" s="112" t="s">
        <v>1036</v>
      </c>
      <c r="AR3476" s="112" t="s">
        <v>1088</v>
      </c>
      <c r="AS3476" s="112">
        <v>2726</v>
      </c>
    </row>
    <row r="3477" spans="40:45" x14ac:dyDescent="0.25">
      <c r="AN3477" s="112" t="s">
        <v>1012</v>
      </c>
      <c r="AO3477" s="112" t="s">
        <v>1148</v>
      </c>
      <c r="AP3477" s="112" t="s">
        <v>908</v>
      </c>
      <c r="AQ3477" s="112" t="s">
        <v>1037</v>
      </c>
      <c r="AR3477" s="112" t="s">
        <v>1088</v>
      </c>
      <c r="AS3477" s="112">
        <v>1412</v>
      </c>
    </row>
    <row r="3478" spans="40:45" x14ac:dyDescent="0.25">
      <c r="AN3478" s="112" t="s">
        <v>1012</v>
      </c>
      <c r="AO3478" s="112" t="s">
        <v>1148</v>
      </c>
      <c r="AP3478" s="112" t="s">
        <v>908</v>
      </c>
      <c r="AQ3478" s="112" t="s">
        <v>1038</v>
      </c>
      <c r="AR3478" s="112" t="s">
        <v>1088</v>
      </c>
      <c r="AS3478" s="112">
        <v>155</v>
      </c>
    </row>
    <row r="3479" spans="40:45" x14ac:dyDescent="0.25">
      <c r="AN3479" s="112" t="s">
        <v>1012</v>
      </c>
      <c r="AO3479" s="112" t="s">
        <v>1148</v>
      </c>
      <c r="AP3479" s="112" t="s">
        <v>908</v>
      </c>
      <c r="AQ3479" s="112" t="s">
        <v>1039</v>
      </c>
      <c r="AR3479" s="112" t="s">
        <v>1088</v>
      </c>
      <c r="AS3479" s="112">
        <v>2166</v>
      </c>
    </row>
    <row r="3480" spans="40:45" x14ac:dyDescent="0.25">
      <c r="AN3480" s="112" t="s">
        <v>1012</v>
      </c>
      <c r="AO3480" s="112"/>
      <c r="AP3480" s="112"/>
      <c r="AQ3480" s="112" t="s">
        <v>3</v>
      </c>
      <c r="AR3480" s="112" t="s">
        <v>1088</v>
      </c>
      <c r="AS3480" s="112">
        <v>9473</v>
      </c>
    </row>
    <row r="3481" spans="40:45" x14ac:dyDescent="0.25">
      <c r="AN3481" s="112" t="s">
        <v>1012</v>
      </c>
      <c r="AO3481" s="112" t="s">
        <v>1148</v>
      </c>
      <c r="AP3481" s="112" t="s">
        <v>1175</v>
      </c>
      <c r="AQ3481" s="112" t="s">
        <v>1031</v>
      </c>
      <c r="AR3481" s="112" t="s">
        <v>1088</v>
      </c>
      <c r="AS3481" s="112">
        <v>150</v>
      </c>
    </row>
    <row r="3482" spans="40:45" x14ac:dyDescent="0.25">
      <c r="AN3482" s="112" t="s">
        <v>1012</v>
      </c>
      <c r="AO3482" s="112" t="s">
        <v>1148</v>
      </c>
      <c r="AP3482" s="112" t="s">
        <v>1175</v>
      </c>
      <c r="AQ3482" s="112" t="s">
        <v>1034</v>
      </c>
      <c r="AR3482" s="112" t="s">
        <v>1088</v>
      </c>
      <c r="AS3482" s="112">
        <v>63</v>
      </c>
    </row>
    <row r="3483" spans="40:45" x14ac:dyDescent="0.25">
      <c r="AN3483" s="112" t="s">
        <v>1012</v>
      </c>
      <c r="AO3483" s="112" t="s">
        <v>1148</v>
      </c>
      <c r="AP3483" s="112" t="s">
        <v>1175</v>
      </c>
      <c r="AQ3483" s="112" t="s">
        <v>1035</v>
      </c>
      <c r="AR3483" s="112" t="s">
        <v>1088</v>
      </c>
      <c r="AS3483" s="112">
        <v>1340</v>
      </c>
    </row>
    <row r="3484" spans="40:45" x14ac:dyDescent="0.25">
      <c r="AN3484" s="112" t="s">
        <v>1012</v>
      </c>
      <c r="AO3484" s="112" t="s">
        <v>1148</v>
      </c>
      <c r="AP3484" s="112" t="s">
        <v>1175</v>
      </c>
      <c r="AQ3484" s="112" t="s">
        <v>1036</v>
      </c>
      <c r="AR3484" s="112" t="s">
        <v>1088</v>
      </c>
      <c r="AS3484" s="112">
        <v>1130</v>
      </c>
    </row>
    <row r="3485" spans="40:45" x14ac:dyDescent="0.25">
      <c r="AN3485" s="112" t="s">
        <v>1012</v>
      </c>
      <c r="AO3485" s="112" t="s">
        <v>1148</v>
      </c>
      <c r="AP3485" s="112" t="s">
        <v>1175</v>
      </c>
      <c r="AQ3485" s="112" t="s">
        <v>1037</v>
      </c>
      <c r="AR3485" s="112" t="s">
        <v>1088</v>
      </c>
      <c r="AS3485" s="112">
        <v>537</v>
      </c>
    </row>
    <row r="3486" spans="40:45" x14ac:dyDescent="0.25">
      <c r="AN3486" s="112" t="s">
        <v>1012</v>
      </c>
      <c r="AO3486" s="112" t="s">
        <v>1148</v>
      </c>
      <c r="AP3486" s="112" t="s">
        <v>1175</v>
      </c>
      <c r="AQ3486" s="112" t="s">
        <v>1038</v>
      </c>
      <c r="AR3486" s="112" t="s">
        <v>1088</v>
      </c>
      <c r="AS3486" s="112">
        <v>140</v>
      </c>
    </row>
    <row r="3487" spans="40:45" x14ac:dyDescent="0.25">
      <c r="AN3487" s="112" t="s">
        <v>1012</v>
      </c>
      <c r="AO3487" s="112" t="s">
        <v>1148</v>
      </c>
      <c r="AP3487" s="112" t="s">
        <v>1175</v>
      </c>
      <c r="AQ3487" s="112" t="s">
        <v>1039</v>
      </c>
      <c r="AR3487" s="112" t="s">
        <v>1088</v>
      </c>
      <c r="AS3487" s="112">
        <v>274</v>
      </c>
    </row>
    <row r="3488" spans="40:45" x14ac:dyDescent="0.25">
      <c r="AN3488" s="112" t="s">
        <v>1012</v>
      </c>
      <c r="AO3488" s="112"/>
      <c r="AP3488" s="112"/>
      <c r="AQ3488" s="112" t="s">
        <v>3</v>
      </c>
      <c r="AR3488" s="112" t="s">
        <v>1088</v>
      </c>
      <c r="AS3488" s="112">
        <v>3635</v>
      </c>
    </row>
    <row r="3489" spans="40:45" x14ac:dyDescent="0.25">
      <c r="AN3489" s="112" t="s">
        <v>1012</v>
      </c>
      <c r="AO3489" s="112" t="s">
        <v>1148</v>
      </c>
      <c r="AP3489" s="112" t="s">
        <v>1176</v>
      </c>
      <c r="AQ3489" s="112" t="s">
        <v>1031</v>
      </c>
      <c r="AR3489" s="112" t="s">
        <v>1088</v>
      </c>
      <c r="AS3489" s="112">
        <v>65</v>
      </c>
    </row>
    <row r="3490" spans="40:45" x14ac:dyDescent="0.25">
      <c r="AN3490" s="112" t="s">
        <v>1012</v>
      </c>
      <c r="AO3490" s="112" t="s">
        <v>1148</v>
      </c>
      <c r="AP3490" s="112" t="s">
        <v>1176</v>
      </c>
      <c r="AQ3490" s="112" t="s">
        <v>1032</v>
      </c>
      <c r="AR3490" s="112" t="s">
        <v>1088</v>
      </c>
      <c r="AS3490" s="112">
        <v>1</v>
      </c>
    </row>
    <row r="3491" spans="40:45" x14ac:dyDescent="0.25">
      <c r="AN3491" s="112" t="s">
        <v>1012</v>
      </c>
      <c r="AO3491" s="112" t="s">
        <v>1148</v>
      </c>
      <c r="AP3491" s="112" t="s">
        <v>1176</v>
      </c>
      <c r="AQ3491" s="112" t="s">
        <v>1034</v>
      </c>
      <c r="AR3491" s="112" t="s">
        <v>1088</v>
      </c>
      <c r="AS3491" s="112">
        <v>12</v>
      </c>
    </row>
    <row r="3492" spans="40:45" x14ac:dyDescent="0.25">
      <c r="AN3492" s="112" t="s">
        <v>1012</v>
      </c>
      <c r="AO3492" s="112" t="s">
        <v>1148</v>
      </c>
      <c r="AP3492" s="112" t="s">
        <v>1176</v>
      </c>
      <c r="AQ3492" s="112" t="s">
        <v>1035</v>
      </c>
      <c r="AR3492" s="112" t="s">
        <v>1088</v>
      </c>
      <c r="AS3492" s="112">
        <v>207</v>
      </c>
    </row>
    <row r="3493" spans="40:45" x14ac:dyDescent="0.25">
      <c r="AN3493" s="112" t="s">
        <v>1012</v>
      </c>
      <c r="AO3493" s="112" t="s">
        <v>1148</v>
      </c>
      <c r="AP3493" s="112" t="s">
        <v>1176</v>
      </c>
      <c r="AQ3493" s="112" t="s">
        <v>1036</v>
      </c>
      <c r="AR3493" s="112" t="s">
        <v>1088</v>
      </c>
      <c r="AS3493" s="112">
        <v>1594</v>
      </c>
    </row>
    <row r="3494" spans="40:45" x14ac:dyDescent="0.25">
      <c r="AN3494" s="112" t="s">
        <v>1012</v>
      </c>
      <c r="AO3494" s="112" t="s">
        <v>1148</v>
      </c>
      <c r="AP3494" s="112" t="s">
        <v>1176</v>
      </c>
      <c r="AQ3494" s="112" t="s">
        <v>1037</v>
      </c>
      <c r="AR3494" s="112" t="s">
        <v>1088</v>
      </c>
      <c r="AS3494" s="112">
        <v>30</v>
      </c>
    </row>
    <row r="3495" spans="40:45" x14ac:dyDescent="0.25">
      <c r="AN3495" s="112" t="s">
        <v>1012</v>
      </c>
      <c r="AO3495" s="112" t="s">
        <v>1148</v>
      </c>
      <c r="AP3495" s="112" t="s">
        <v>1176</v>
      </c>
      <c r="AQ3495" s="112" t="s">
        <v>1039</v>
      </c>
      <c r="AR3495" s="112" t="s">
        <v>1088</v>
      </c>
      <c r="AS3495" s="112">
        <v>888</v>
      </c>
    </row>
    <row r="3496" spans="40:45" x14ac:dyDescent="0.25">
      <c r="AN3496" s="112" t="s">
        <v>1012</v>
      </c>
      <c r="AO3496" s="112"/>
      <c r="AP3496" s="112"/>
      <c r="AQ3496" s="112" t="s">
        <v>3</v>
      </c>
      <c r="AR3496" s="112" t="s">
        <v>1088</v>
      </c>
      <c r="AS3496" s="112">
        <v>2796</v>
      </c>
    </row>
    <row r="3497" spans="40:45" x14ac:dyDescent="0.25">
      <c r="AN3497" s="112" t="s">
        <v>1012</v>
      </c>
      <c r="AO3497" s="112" t="s">
        <v>1148</v>
      </c>
      <c r="AP3497" s="112" t="s">
        <v>1177</v>
      </c>
      <c r="AQ3497" s="112" t="s">
        <v>1031</v>
      </c>
      <c r="AR3497" s="112" t="s">
        <v>1088</v>
      </c>
      <c r="AS3497" s="112">
        <v>576</v>
      </c>
    </row>
    <row r="3498" spans="40:45" x14ac:dyDescent="0.25">
      <c r="AN3498" s="112" t="s">
        <v>1012</v>
      </c>
      <c r="AO3498" s="112" t="s">
        <v>1148</v>
      </c>
      <c r="AP3498" s="112" t="s">
        <v>1177</v>
      </c>
      <c r="AQ3498" s="112" t="s">
        <v>1035</v>
      </c>
      <c r="AR3498" s="112" t="s">
        <v>1088</v>
      </c>
      <c r="AS3498" s="112">
        <v>81</v>
      </c>
    </row>
    <row r="3499" spans="40:45" x14ac:dyDescent="0.25">
      <c r="AN3499" s="112" t="s">
        <v>1012</v>
      </c>
      <c r="AO3499" s="112" t="s">
        <v>1148</v>
      </c>
      <c r="AP3499" s="112" t="s">
        <v>1177</v>
      </c>
      <c r="AQ3499" s="112" t="s">
        <v>1036</v>
      </c>
      <c r="AR3499" s="112" t="s">
        <v>1088</v>
      </c>
      <c r="AS3499" s="112">
        <v>2</v>
      </c>
    </row>
    <row r="3500" spans="40:45" x14ac:dyDescent="0.25">
      <c r="AN3500" s="112" t="s">
        <v>1012</v>
      </c>
      <c r="AO3500" s="112" t="s">
        <v>1148</v>
      </c>
      <c r="AP3500" s="112" t="s">
        <v>1177</v>
      </c>
      <c r="AQ3500" s="112" t="s">
        <v>1037</v>
      </c>
      <c r="AR3500" s="112" t="s">
        <v>1088</v>
      </c>
      <c r="AS3500" s="112">
        <v>844</v>
      </c>
    </row>
    <row r="3501" spans="40:45" x14ac:dyDescent="0.25">
      <c r="AN3501" s="112" t="s">
        <v>1012</v>
      </c>
      <c r="AO3501" s="112" t="s">
        <v>1148</v>
      </c>
      <c r="AP3501" s="112" t="s">
        <v>1177</v>
      </c>
      <c r="AQ3501" s="112" t="s">
        <v>1039</v>
      </c>
      <c r="AR3501" s="112" t="s">
        <v>1088</v>
      </c>
      <c r="AS3501" s="112">
        <v>990</v>
      </c>
    </row>
    <row r="3502" spans="40:45" x14ac:dyDescent="0.25">
      <c r="AN3502" s="112" t="s">
        <v>1012</v>
      </c>
      <c r="AO3502" s="112"/>
      <c r="AP3502" s="112"/>
      <c r="AQ3502" s="112" t="s">
        <v>3</v>
      </c>
      <c r="AR3502" s="112" t="s">
        <v>1088</v>
      </c>
      <c r="AS3502" s="112">
        <v>2494</v>
      </c>
    </row>
    <row r="3503" spans="40:45" x14ac:dyDescent="0.25">
      <c r="AN3503" s="112" t="s">
        <v>1012</v>
      </c>
      <c r="AO3503" s="112" t="s">
        <v>1148</v>
      </c>
      <c r="AP3503" s="112" t="s">
        <v>1179</v>
      </c>
      <c r="AQ3503" s="112" t="s">
        <v>1034</v>
      </c>
      <c r="AR3503" s="112" t="s">
        <v>1088</v>
      </c>
      <c r="AS3503" s="112">
        <v>4</v>
      </c>
    </row>
    <row r="3504" spans="40:45" x14ac:dyDescent="0.25">
      <c r="AN3504" s="112" t="s">
        <v>1012</v>
      </c>
      <c r="AO3504" s="112" t="s">
        <v>1148</v>
      </c>
      <c r="AP3504" s="112" t="s">
        <v>1179</v>
      </c>
      <c r="AQ3504" s="112" t="s">
        <v>1035</v>
      </c>
      <c r="AR3504" s="112" t="s">
        <v>1088</v>
      </c>
      <c r="AS3504" s="112">
        <v>515</v>
      </c>
    </row>
    <row r="3505" spans="40:45" x14ac:dyDescent="0.25">
      <c r="AN3505" s="112" t="s">
        <v>1012</v>
      </c>
      <c r="AO3505" s="112" t="s">
        <v>1148</v>
      </c>
      <c r="AP3505" s="112" t="s">
        <v>1179</v>
      </c>
      <c r="AQ3505" s="112" t="s">
        <v>1037</v>
      </c>
      <c r="AR3505" s="112" t="s">
        <v>1088</v>
      </c>
      <c r="AS3505" s="112">
        <v>1</v>
      </c>
    </row>
    <row r="3506" spans="40:45" x14ac:dyDescent="0.25">
      <c r="AN3506" s="112" t="s">
        <v>1012</v>
      </c>
      <c r="AO3506" s="112" t="s">
        <v>1148</v>
      </c>
      <c r="AP3506" s="112" t="s">
        <v>1179</v>
      </c>
      <c r="AQ3506" s="112" t="s">
        <v>1038</v>
      </c>
      <c r="AR3506" s="112" t="s">
        <v>1088</v>
      </c>
      <c r="AS3506" s="112">
        <v>14</v>
      </c>
    </row>
    <row r="3507" spans="40:45" x14ac:dyDescent="0.25">
      <c r="AN3507" s="112" t="s">
        <v>1012</v>
      </c>
      <c r="AO3507" s="112" t="s">
        <v>1148</v>
      </c>
      <c r="AP3507" s="112" t="s">
        <v>1179</v>
      </c>
      <c r="AQ3507" s="112" t="s">
        <v>1039</v>
      </c>
      <c r="AR3507" s="112" t="s">
        <v>1088</v>
      </c>
      <c r="AS3507" s="112">
        <v>14</v>
      </c>
    </row>
    <row r="3508" spans="40:45" x14ac:dyDescent="0.25">
      <c r="AN3508" s="112" t="s">
        <v>1012</v>
      </c>
      <c r="AO3508" s="112"/>
      <c r="AP3508" s="112"/>
      <c r="AQ3508" s="112" t="s">
        <v>3</v>
      </c>
      <c r="AR3508" s="112" t="s">
        <v>1088</v>
      </c>
      <c r="AS3508" s="112">
        <v>548</v>
      </c>
    </row>
    <row r="3509" spans="40:45" x14ac:dyDescent="0.25">
      <c r="AN3509" s="112" t="s">
        <v>1012</v>
      </c>
      <c r="AO3509" s="112" t="s">
        <v>1010</v>
      </c>
      <c r="AP3509" s="112" t="s">
        <v>908</v>
      </c>
      <c r="AQ3509" s="112" t="s">
        <v>1031</v>
      </c>
      <c r="AR3509" s="112" t="s">
        <v>1088</v>
      </c>
      <c r="AS3509" s="112">
        <v>216212</v>
      </c>
    </row>
    <row r="3510" spans="40:45" x14ac:dyDescent="0.25">
      <c r="AN3510" s="112" t="s">
        <v>1012</v>
      </c>
      <c r="AO3510" s="112" t="s">
        <v>1010</v>
      </c>
      <c r="AP3510" s="112" t="s">
        <v>908</v>
      </c>
      <c r="AQ3510" s="112" t="s">
        <v>1032</v>
      </c>
      <c r="AR3510" s="112" t="s">
        <v>1088</v>
      </c>
      <c r="AS3510" s="112">
        <v>1975</v>
      </c>
    </row>
    <row r="3511" spans="40:45" x14ac:dyDescent="0.25">
      <c r="AN3511" s="112" t="s">
        <v>1012</v>
      </c>
      <c r="AO3511" s="112" t="s">
        <v>1010</v>
      </c>
      <c r="AP3511" s="112" t="s">
        <v>908</v>
      </c>
      <c r="AQ3511" s="112" t="s">
        <v>1033</v>
      </c>
      <c r="AR3511" s="112" t="s">
        <v>1088</v>
      </c>
      <c r="AS3511" s="112">
        <v>66982</v>
      </c>
    </row>
    <row r="3512" spans="40:45" x14ac:dyDescent="0.25">
      <c r="AN3512" s="112" t="s">
        <v>1012</v>
      </c>
      <c r="AO3512" s="112" t="s">
        <v>1010</v>
      </c>
      <c r="AP3512" s="112" t="s">
        <v>908</v>
      </c>
      <c r="AQ3512" s="112" t="s">
        <v>1034</v>
      </c>
      <c r="AR3512" s="112" t="s">
        <v>1088</v>
      </c>
      <c r="AS3512" s="112">
        <v>93777</v>
      </c>
    </row>
    <row r="3513" spans="40:45" x14ac:dyDescent="0.25">
      <c r="AN3513" s="112" t="s">
        <v>1012</v>
      </c>
      <c r="AO3513" s="112" t="s">
        <v>1010</v>
      </c>
      <c r="AP3513" s="112" t="s">
        <v>908</v>
      </c>
      <c r="AQ3513" s="112" t="s">
        <v>1036</v>
      </c>
      <c r="AR3513" s="112" t="s">
        <v>1088</v>
      </c>
      <c r="AS3513" s="112">
        <v>65612</v>
      </c>
    </row>
    <row r="3514" spans="40:45" x14ac:dyDescent="0.25">
      <c r="AN3514" s="112" t="s">
        <v>1012</v>
      </c>
      <c r="AO3514" s="112" t="s">
        <v>1010</v>
      </c>
      <c r="AP3514" s="112" t="s">
        <v>908</v>
      </c>
      <c r="AQ3514" s="112" t="s">
        <v>1037</v>
      </c>
      <c r="AR3514" s="112" t="s">
        <v>1088</v>
      </c>
      <c r="AS3514" s="112">
        <v>328</v>
      </c>
    </row>
    <row r="3515" spans="40:45" x14ac:dyDescent="0.25">
      <c r="AN3515" s="112" t="s">
        <v>1012</v>
      </c>
      <c r="AO3515" s="112" t="s">
        <v>1010</v>
      </c>
      <c r="AP3515" s="112" t="s">
        <v>908</v>
      </c>
      <c r="AQ3515" s="112" t="s">
        <v>1038</v>
      </c>
      <c r="AR3515" s="112" t="s">
        <v>1088</v>
      </c>
      <c r="AS3515" s="112">
        <v>50</v>
      </c>
    </row>
    <row r="3516" spans="40:45" x14ac:dyDescent="0.25">
      <c r="AN3516" s="112" t="s">
        <v>1012</v>
      </c>
      <c r="AO3516" s="112" t="s">
        <v>1010</v>
      </c>
      <c r="AP3516" s="112" t="s">
        <v>908</v>
      </c>
      <c r="AQ3516" s="112" t="s">
        <v>1039</v>
      </c>
      <c r="AR3516" s="112" t="s">
        <v>1088</v>
      </c>
      <c r="AS3516" s="112">
        <v>157676</v>
      </c>
    </row>
    <row r="3517" spans="40:45" x14ac:dyDescent="0.25">
      <c r="AN3517" s="112" t="s">
        <v>1012</v>
      </c>
      <c r="AO3517" s="112"/>
      <c r="AP3517" s="112"/>
      <c r="AQ3517" s="112" t="s">
        <v>3</v>
      </c>
      <c r="AR3517" s="112" t="s">
        <v>1088</v>
      </c>
      <c r="AS3517" s="112">
        <v>602612</v>
      </c>
    </row>
    <row r="3518" spans="40:45" x14ac:dyDescent="0.25">
      <c r="AN3518" s="112" t="s">
        <v>1012</v>
      </c>
      <c r="AO3518" s="112" t="s">
        <v>1010</v>
      </c>
      <c r="AP3518" s="112" t="s">
        <v>1175</v>
      </c>
      <c r="AQ3518" s="112" t="s">
        <v>1031</v>
      </c>
      <c r="AR3518" s="112" t="s">
        <v>1088</v>
      </c>
      <c r="AS3518" s="112">
        <v>161801</v>
      </c>
    </row>
    <row r="3519" spans="40:45" x14ac:dyDescent="0.25">
      <c r="AN3519" s="112" t="s">
        <v>1012</v>
      </c>
      <c r="AO3519" s="112" t="s">
        <v>1010</v>
      </c>
      <c r="AP3519" s="112" t="s">
        <v>1175</v>
      </c>
      <c r="AQ3519" s="112" t="s">
        <v>1032</v>
      </c>
      <c r="AR3519" s="112" t="s">
        <v>1088</v>
      </c>
      <c r="AS3519" s="112">
        <v>1954</v>
      </c>
    </row>
    <row r="3520" spans="40:45" x14ac:dyDescent="0.25">
      <c r="AN3520" s="112" t="s">
        <v>1012</v>
      </c>
      <c r="AO3520" s="112" t="s">
        <v>1010</v>
      </c>
      <c r="AP3520" s="112" t="s">
        <v>1175</v>
      </c>
      <c r="AQ3520" s="112" t="s">
        <v>1033</v>
      </c>
      <c r="AR3520" s="112" t="s">
        <v>1088</v>
      </c>
      <c r="AS3520" s="112">
        <v>55442</v>
      </c>
    </row>
    <row r="3521" spans="40:45" x14ac:dyDescent="0.25">
      <c r="AN3521" s="112" t="s">
        <v>1012</v>
      </c>
      <c r="AO3521" s="112" t="s">
        <v>1010</v>
      </c>
      <c r="AP3521" s="112" t="s">
        <v>1175</v>
      </c>
      <c r="AQ3521" s="112" t="s">
        <v>1034</v>
      </c>
      <c r="AR3521" s="112" t="s">
        <v>1088</v>
      </c>
      <c r="AS3521" s="112">
        <v>92870</v>
      </c>
    </row>
    <row r="3522" spans="40:45" x14ac:dyDescent="0.25">
      <c r="AN3522" s="112" t="s">
        <v>1012</v>
      </c>
      <c r="AO3522" s="112" t="s">
        <v>1010</v>
      </c>
      <c r="AP3522" s="112" t="s">
        <v>1175</v>
      </c>
      <c r="AQ3522" s="112" t="s">
        <v>1036</v>
      </c>
      <c r="AR3522" s="112" t="s">
        <v>1088</v>
      </c>
      <c r="AS3522" s="112">
        <v>52494</v>
      </c>
    </row>
    <row r="3523" spans="40:45" x14ac:dyDescent="0.25">
      <c r="AN3523" s="112" t="s">
        <v>1012</v>
      </c>
      <c r="AO3523" s="112" t="s">
        <v>1010</v>
      </c>
      <c r="AP3523" s="112" t="s">
        <v>1175</v>
      </c>
      <c r="AQ3523" s="112" t="s">
        <v>1037</v>
      </c>
      <c r="AR3523" s="112" t="s">
        <v>1088</v>
      </c>
      <c r="AS3523" s="112">
        <v>64</v>
      </c>
    </row>
    <row r="3524" spans="40:45" x14ac:dyDescent="0.25">
      <c r="AN3524" s="112" t="s">
        <v>1012</v>
      </c>
      <c r="AO3524" s="112" t="s">
        <v>1010</v>
      </c>
      <c r="AP3524" s="112" t="s">
        <v>1175</v>
      </c>
      <c r="AQ3524" s="112" t="s">
        <v>1038</v>
      </c>
      <c r="AR3524" s="112" t="s">
        <v>1088</v>
      </c>
      <c r="AS3524" s="112">
        <v>5</v>
      </c>
    </row>
    <row r="3525" spans="40:45" x14ac:dyDescent="0.25">
      <c r="AN3525" s="112" t="s">
        <v>1012</v>
      </c>
      <c r="AO3525" s="112" t="s">
        <v>1010</v>
      </c>
      <c r="AP3525" s="112" t="s">
        <v>1175</v>
      </c>
      <c r="AQ3525" s="112" t="s">
        <v>1039</v>
      </c>
      <c r="AR3525" s="112" t="s">
        <v>1088</v>
      </c>
      <c r="AS3525" s="112">
        <v>145619</v>
      </c>
    </row>
    <row r="3526" spans="40:45" x14ac:dyDescent="0.25">
      <c r="AN3526" s="112" t="s">
        <v>1012</v>
      </c>
      <c r="AO3526" s="112"/>
      <c r="AP3526" s="112"/>
      <c r="AQ3526" s="112" t="s">
        <v>3</v>
      </c>
      <c r="AR3526" s="112" t="s">
        <v>1088</v>
      </c>
      <c r="AS3526" s="112">
        <v>510247</v>
      </c>
    </row>
    <row r="3527" spans="40:45" x14ac:dyDescent="0.25">
      <c r="AN3527" s="112" t="s">
        <v>1012</v>
      </c>
      <c r="AO3527" s="112" t="s">
        <v>1010</v>
      </c>
      <c r="AP3527" s="112" t="s">
        <v>1176</v>
      </c>
      <c r="AQ3527" s="112" t="s">
        <v>1031</v>
      </c>
      <c r="AR3527" s="112" t="s">
        <v>1088</v>
      </c>
      <c r="AS3527" s="112">
        <v>39299</v>
      </c>
    </row>
    <row r="3528" spans="40:45" x14ac:dyDescent="0.25">
      <c r="AN3528" s="112" t="s">
        <v>1012</v>
      </c>
      <c r="AO3528" s="112" t="s">
        <v>1010</v>
      </c>
      <c r="AP3528" s="112" t="s">
        <v>1176</v>
      </c>
      <c r="AQ3528" s="112" t="s">
        <v>1032</v>
      </c>
      <c r="AR3528" s="112" t="s">
        <v>1088</v>
      </c>
      <c r="AS3528" s="112">
        <v>20</v>
      </c>
    </row>
    <row r="3529" spans="40:45" x14ac:dyDescent="0.25">
      <c r="AN3529" s="112" t="s">
        <v>1012</v>
      </c>
      <c r="AO3529" s="112" t="s">
        <v>1010</v>
      </c>
      <c r="AP3529" s="112" t="s">
        <v>1176</v>
      </c>
      <c r="AQ3529" s="112" t="s">
        <v>1033</v>
      </c>
      <c r="AR3529" s="112" t="s">
        <v>1088</v>
      </c>
      <c r="AS3529" s="112">
        <v>11296</v>
      </c>
    </row>
    <row r="3530" spans="40:45" x14ac:dyDescent="0.25">
      <c r="AN3530" s="112" t="s">
        <v>1012</v>
      </c>
      <c r="AO3530" s="112" t="s">
        <v>1010</v>
      </c>
      <c r="AP3530" s="112" t="s">
        <v>1176</v>
      </c>
      <c r="AQ3530" s="112" t="s">
        <v>1034</v>
      </c>
      <c r="AR3530" s="112" t="s">
        <v>1088</v>
      </c>
      <c r="AS3530" s="112">
        <v>908</v>
      </c>
    </row>
    <row r="3531" spans="40:45" x14ac:dyDescent="0.25">
      <c r="AN3531" s="112" t="s">
        <v>1012</v>
      </c>
      <c r="AO3531" s="112" t="s">
        <v>1010</v>
      </c>
      <c r="AP3531" s="112" t="s">
        <v>1176</v>
      </c>
      <c r="AQ3531" s="112" t="s">
        <v>1036</v>
      </c>
      <c r="AR3531" s="112" t="s">
        <v>1088</v>
      </c>
      <c r="AS3531" s="112">
        <v>13118</v>
      </c>
    </row>
    <row r="3532" spans="40:45" x14ac:dyDescent="0.25">
      <c r="AN3532" s="112" t="s">
        <v>1012</v>
      </c>
      <c r="AO3532" s="112" t="s">
        <v>1010</v>
      </c>
      <c r="AP3532" s="112" t="s">
        <v>1176</v>
      </c>
      <c r="AQ3532" s="112" t="s">
        <v>1037</v>
      </c>
      <c r="AR3532" s="112" t="s">
        <v>1088</v>
      </c>
      <c r="AS3532" s="112">
        <v>136</v>
      </c>
    </row>
    <row r="3533" spans="40:45" x14ac:dyDescent="0.25">
      <c r="AN3533" s="112" t="s">
        <v>1012</v>
      </c>
      <c r="AO3533" s="112" t="s">
        <v>1010</v>
      </c>
      <c r="AP3533" s="112" t="s">
        <v>1176</v>
      </c>
      <c r="AQ3533" s="112" t="s">
        <v>1039</v>
      </c>
      <c r="AR3533" s="112" t="s">
        <v>1088</v>
      </c>
      <c r="AS3533" s="112">
        <v>9939</v>
      </c>
    </row>
    <row r="3534" spans="40:45" x14ac:dyDescent="0.25">
      <c r="AN3534" s="112" t="s">
        <v>1012</v>
      </c>
      <c r="AO3534" s="112"/>
      <c r="AP3534" s="112"/>
      <c r="AQ3534" s="112" t="s">
        <v>3</v>
      </c>
      <c r="AR3534" s="112" t="s">
        <v>1088</v>
      </c>
      <c r="AS3534" s="112">
        <v>74715</v>
      </c>
    </row>
    <row r="3535" spans="40:45" x14ac:dyDescent="0.25">
      <c r="AN3535" s="112" t="s">
        <v>1012</v>
      </c>
      <c r="AO3535" s="112" t="s">
        <v>1010</v>
      </c>
      <c r="AP3535" s="112" t="s">
        <v>1177</v>
      </c>
      <c r="AQ3535" s="112" t="s">
        <v>1031</v>
      </c>
      <c r="AR3535" s="112" t="s">
        <v>1088</v>
      </c>
      <c r="AS3535" s="112">
        <v>20</v>
      </c>
    </row>
    <row r="3536" spans="40:45" x14ac:dyDescent="0.25">
      <c r="AN3536" s="112" t="s">
        <v>1012</v>
      </c>
      <c r="AO3536" s="112" t="s">
        <v>1010</v>
      </c>
      <c r="AP3536" s="112" t="s">
        <v>1177</v>
      </c>
      <c r="AQ3536" s="112" t="s">
        <v>1033</v>
      </c>
      <c r="AR3536" s="112" t="s">
        <v>1088</v>
      </c>
      <c r="AS3536" s="112">
        <v>25</v>
      </c>
    </row>
    <row r="3537" spans="40:45" x14ac:dyDescent="0.25">
      <c r="AN3537" s="112" t="s">
        <v>1012</v>
      </c>
      <c r="AO3537" s="112" t="s">
        <v>1010</v>
      </c>
      <c r="AP3537" s="112" t="s">
        <v>1177</v>
      </c>
      <c r="AQ3537" s="112" t="s">
        <v>1039</v>
      </c>
      <c r="AR3537" s="112" t="s">
        <v>1088</v>
      </c>
      <c r="AS3537" s="112">
        <v>1500</v>
      </c>
    </row>
    <row r="3538" spans="40:45" x14ac:dyDescent="0.25">
      <c r="AN3538" s="112" t="s">
        <v>1012</v>
      </c>
      <c r="AO3538" s="112"/>
      <c r="AP3538" s="112"/>
      <c r="AQ3538" s="112" t="s">
        <v>3</v>
      </c>
      <c r="AR3538" s="112" t="s">
        <v>1088</v>
      </c>
      <c r="AS3538" s="112">
        <v>1545</v>
      </c>
    </row>
    <row r="3539" spans="40:45" x14ac:dyDescent="0.25">
      <c r="AN3539" s="112" t="s">
        <v>1012</v>
      </c>
      <c r="AO3539" s="112" t="s">
        <v>1010</v>
      </c>
      <c r="AP3539" s="112" t="s">
        <v>1178</v>
      </c>
      <c r="AQ3539" s="112" t="s">
        <v>1031</v>
      </c>
      <c r="AR3539" s="112" t="s">
        <v>1088</v>
      </c>
      <c r="AS3539" s="112">
        <v>11708</v>
      </c>
    </row>
    <row r="3540" spans="40:45" x14ac:dyDescent="0.25">
      <c r="AN3540" s="112" t="s">
        <v>1012</v>
      </c>
      <c r="AO3540" s="112"/>
      <c r="AP3540" s="112"/>
      <c r="AQ3540" s="112" t="s">
        <v>3</v>
      </c>
      <c r="AR3540" s="112" t="s">
        <v>1088</v>
      </c>
      <c r="AS3540" s="112">
        <v>11708</v>
      </c>
    </row>
    <row r="3541" spans="40:45" x14ac:dyDescent="0.25">
      <c r="AN3541" s="112" t="s">
        <v>1012</v>
      </c>
      <c r="AO3541" s="112" t="s">
        <v>1010</v>
      </c>
      <c r="AP3541" s="112" t="s">
        <v>1179</v>
      </c>
      <c r="AQ3541" s="112" t="s">
        <v>1031</v>
      </c>
      <c r="AR3541" s="112" t="s">
        <v>1088</v>
      </c>
      <c r="AS3541" s="112">
        <v>3658</v>
      </c>
    </row>
    <row r="3542" spans="40:45" x14ac:dyDescent="0.25">
      <c r="AN3542" s="112" t="s">
        <v>1012</v>
      </c>
      <c r="AO3542" s="112" t="s">
        <v>1010</v>
      </c>
      <c r="AP3542" s="112" t="s">
        <v>1179</v>
      </c>
      <c r="AQ3542" s="112" t="s">
        <v>1032</v>
      </c>
      <c r="AR3542" s="112" t="s">
        <v>1088</v>
      </c>
      <c r="AS3542" s="112">
        <v>2</v>
      </c>
    </row>
    <row r="3543" spans="40:45" x14ac:dyDescent="0.25">
      <c r="AN3543" s="112" t="s">
        <v>1012</v>
      </c>
      <c r="AO3543" s="112" t="s">
        <v>1010</v>
      </c>
      <c r="AP3543" s="112" t="s">
        <v>1179</v>
      </c>
      <c r="AQ3543" s="112" t="s">
        <v>1033</v>
      </c>
      <c r="AR3543" s="112" t="s">
        <v>1088</v>
      </c>
      <c r="AS3543" s="112">
        <v>220</v>
      </c>
    </row>
    <row r="3544" spans="40:45" x14ac:dyDescent="0.25">
      <c r="AN3544" s="112" t="s">
        <v>1012</v>
      </c>
      <c r="AO3544" s="112" t="s">
        <v>1010</v>
      </c>
      <c r="AP3544" s="112" t="s">
        <v>1179</v>
      </c>
      <c r="AQ3544" s="112" t="s">
        <v>1037</v>
      </c>
      <c r="AR3544" s="112" t="s">
        <v>1088</v>
      </c>
      <c r="AS3544" s="112">
        <v>128</v>
      </c>
    </row>
    <row r="3545" spans="40:45" x14ac:dyDescent="0.25">
      <c r="AN3545" s="112" t="s">
        <v>1012</v>
      </c>
      <c r="AO3545" s="112" t="s">
        <v>1010</v>
      </c>
      <c r="AP3545" s="112" t="s">
        <v>1179</v>
      </c>
      <c r="AQ3545" s="112" t="s">
        <v>1038</v>
      </c>
      <c r="AR3545" s="112" t="s">
        <v>1088</v>
      </c>
      <c r="AS3545" s="112">
        <v>45</v>
      </c>
    </row>
    <row r="3546" spans="40:45" x14ac:dyDescent="0.25">
      <c r="AN3546" s="112" t="s">
        <v>1012</v>
      </c>
      <c r="AO3546" s="112" t="s">
        <v>1010</v>
      </c>
      <c r="AP3546" s="112" t="s">
        <v>1179</v>
      </c>
      <c r="AQ3546" s="112" t="s">
        <v>1039</v>
      </c>
      <c r="AR3546" s="112" t="s">
        <v>1088</v>
      </c>
      <c r="AS3546" s="112">
        <v>617</v>
      </c>
    </row>
    <row r="3547" spans="40:45" x14ac:dyDescent="0.25">
      <c r="AN3547" s="112" t="s">
        <v>1012</v>
      </c>
      <c r="AO3547" s="112"/>
      <c r="AP3547" s="112"/>
      <c r="AQ3547" s="112" t="s">
        <v>3</v>
      </c>
      <c r="AR3547" s="112" t="s">
        <v>1088</v>
      </c>
      <c r="AS3547" s="112">
        <v>4670</v>
      </c>
    </row>
    <row r="3548" spans="40:45" x14ac:dyDescent="0.25">
      <c r="AN3548" s="112" t="s">
        <v>1012</v>
      </c>
      <c r="AO3548" s="112" t="s">
        <v>1151</v>
      </c>
      <c r="AP3548" s="112" t="s">
        <v>908</v>
      </c>
      <c r="AQ3548" s="112" t="s">
        <v>1031</v>
      </c>
      <c r="AR3548" s="112" t="s">
        <v>1088</v>
      </c>
      <c r="AS3548" s="112">
        <v>2698</v>
      </c>
    </row>
    <row r="3549" spans="40:45" x14ac:dyDescent="0.25">
      <c r="AN3549" s="112" t="s">
        <v>1012</v>
      </c>
      <c r="AO3549" s="112" t="s">
        <v>1151</v>
      </c>
      <c r="AP3549" s="112" t="s">
        <v>908</v>
      </c>
      <c r="AQ3549" s="112" t="s">
        <v>1032</v>
      </c>
      <c r="AR3549" s="112" t="s">
        <v>1088</v>
      </c>
      <c r="AS3549" s="112">
        <v>9149</v>
      </c>
    </row>
    <row r="3550" spans="40:45" x14ac:dyDescent="0.25">
      <c r="AN3550" s="112" t="s">
        <v>1012</v>
      </c>
      <c r="AO3550" s="112" t="s">
        <v>1151</v>
      </c>
      <c r="AP3550" s="112" t="s">
        <v>908</v>
      </c>
      <c r="AQ3550" s="112" t="s">
        <v>1034</v>
      </c>
      <c r="AR3550" s="112" t="s">
        <v>1088</v>
      </c>
      <c r="AS3550" s="112">
        <v>860</v>
      </c>
    </row>
    <row r="3551" spans="40:45" x14ac:dyDescent="0.25">
      <c r="AN3551" s="112" t="s">
        <v>1012</v>
      </c>
      <c r="AO3551" s="112" t="s">
        <v>1151</v>
      </c>
      <c r="AP3551" s="112" t="s">
        <v>908</v>
      </c>
      <c r="AQ3551" s="112" t="s">
        <v>1035</v>
      </c>
      <c r="AR3551" s="112" t="s">
        <v>1088</v>
      </c>
      <c r="AS3551" s="112">
        <v>13190</v>
      </c>
    </row>
    <row r="3552" spans="40:45" x14ac:dyDescent="0.25">
      <c r="AN3552" s="112" t="s">
        <v>1012</v>
      </c>
      <c r="AO3552" s="112" t="s">
        <v>1151</v>
      </c>
      <c r="AP3552" s="112" t="s">
        <v>908</v>
      </c>
      <c r="AQ3552" s="112" t="s">
        <v>1036</v>
      </c>
      <c r="AR3552" s="112" t="s">
        <v>1088</v>
      </c>
      <c r="AS3552" s="112">
        <v>12859</v>
      </c>
    </row>
    <row r="3553" spans="40:45" x14ac:dyDescent="0.25">
      <c r="AN3553" s="112" t="s">
        <v>1012</v>
      </c>
      <c r="AO3553" s="112" t="s">
        <v>1151</v>
      </c>
      <c r="AP3553" s="112" t="s">
        <v>908</v>
      </c>
      <c r="AQ3553" s="112" t="s">
        <v>1037</v>
      </c>
      <c r="AR3553" s="112" t="s">
        <v>1088</v>
      </c>
      <c r="AS3553" s="112">
        <v>6452</v>
      </c>
    </row>
    <row r="3554" spans="40:45" x14ac:dyDescent="0.25">
      <c r="AN3554" s="112" t="s">
        <v>1012</v>
      </c>
      <c r="AO3554" s="112" t="s">
        <v>1151</v>
      </c>
      <c r="AP3554" s="112" t="s">
        <v>908</v>
      </c>
      <c r="AQ3554" s="112" t="s">
        <v>1038</v>
      </c>
      <c r="AR3554" s="112" t="s">
        <v>1088</v>
      </c>
      <c r="AS3554" s="112">
        <v>10155</v>
      </c>
    </row>
    <row r="3555" spans="40:45" x14ac:dyDescent="0.25">
      <c r="AN3555" s="112" t="s">
        <v>1012</v>
      </c>
      <c r="AO3555" s="112" t="s">
        <v>1151</v>
      </c>
      <c r="AP3555" s="112" t="s">
        <v>908</v>
      </c>
      <c r="AQ3555" s="112" t="s">
        <v>1039</v>
      </c>
      <c r="AR3555" s="112" t="s">
        <v>1088</v>
      </c>
      <c r="AS3555" s="112">
        <v>18662</v>
      </c>
    </row>
    <row r="3556" spans="40:45" x14ac:dyDescent="0.25">
      <c r="AN3556" s="112" t="s">
        <v>1012</v>
      </c>
      <c r="AO3556" s="112"/>
      <c r="AP3556" s="112"/>
      <c r="AQ3556" s="112" t="s">
        <v>3</v>
      </c>
      <c r="AR3556" s="112" t="s">
        <v>1088</v>
      </c>
      <c r="AS3556" s="112">
        <v>74026</v>
      </c>
    </row>
    <row r="3557" spans="40:45" x14ac:dyDescent="0.25">
      <c r="AN3557" s="112" t="s">
        <v>1012</v>
      </c>
      <c r="AO3557" s="112" t="s">
        <v>1151</v>
      </c>
      <c r="AP3557" s="112" t="s">
        <v>1175</v>
      </c>
      <c r="AQ3557" s="112" t="s">
        <v>1031</v>
      </c>
      <c r="AR3557" s="112" t="s">
        <v>1088</v>
      </c>
      <c r="AS3557" s="112">
        <v>1046</v>
      </c>
    </row>
    <row r="3558" spans="40:45" x14ac:dyDescent="0.25">
      <c r="AN3558" s="112" t="s">
        <v>1012</v>
      </c>
      <c r="AO3558" s="112" t="s">
        <v>1151</v>
      </c>
      <c r="AP3558" s="112" t="s">
        <v>1175</v>
      </c>
      <c r="AQ3558" s="112" t="s">
        <v>1032</v>
      </c>
      <c r="AR3558" s="112" t="s">
        <v>1088</v>
      </c>
      <c r="AS3558" s="112">
        <v>7460</v>
      </c>
    </row>
    <row r="3559" spans="40:45" x14ac:dyDescent="0.25">
      <c r="AN3559" s="112" t="s">
        <v>1012</v>
      </c>
      <c r="AO3559" s="112" t="s">
        <v>1151</v>
      </c>
      <c r="AP3559" s="112" t="s">
        <v>1175</v>
      </c>
      <c r="AQ3559" s="112" t="s">
        <v>1034</v>
      </c>
      <c r="AR3559" s="112" t="s">
        <v>1088</v>
      </c>
      <c r="AS3559" s="112">
        <v>298</v>
      </c>
    </row>
    <row r="3560" spans="40:45" x14ac:dyDescent="0.25">
      <c r="AN3560" s="112" t="s">
        <v>1012</v>
      </c>
      <c r="AO3560" s="112" t="s">
        <v>1151</v>
      </c>
      <c r="AP3560" s="112" t="s">
        <v>1175</v>
      </c>
      <c r="AQ3560" s="112" t="s">
        <v>1035</v>
      </c>
      <c r="AR3560" s="112" t="s">
        <v>1088</v>
      </c>
      <c r="AS3560" s="112">
        <v>4059</v>
      </c>
    </row>
    <row r="3561" spans="40:45" x14ac:dyDescent="0.25">
      <c r="AN3561" s="112" t="s">
        <v>1012</v>
      </c>
      <c r="AO3561" s="112" t="s">
        <v>1151</v>
      </c>
      <c r="AP3561" s="112" t="s">
        <v>1175</v>
      </c>
      <c r="AQ3561" s="112" t="s">
        <v>1036</v>
      </c>
      <c r="AR3561" s="112" t="s">
        <v>1088</v>
      </c>
      <c r="AS3561" s="112">
        <v>3196</v>
      </c>
    </row>
    <row r="3562" spans="40:45" x14ac:dyDescent="0.25">
      <c r="AN3562" s="112" t="s">
        <v>1012</v>
      </c>
      <c r="AO3562" s="112" t="s">
        <v>1151</v>
      </c>
      <c r="AP3562" s="112" t="s">
        <v>1175</v>
      </c>
      <c r="AQ3562" s="112" t="s">
        <v>1037</v>
      </c>
      <c r="AR3562" s="112" t="s">
        <v>1088</v>
      </c>
      <c r="AS3562" s="112">
        <v>6230</v>
      </c>
    </row>
    <row r="3563" spans="40:45" x14ac:dyDescent="0.25">
      <c r="AN3563" s="112" t="s">
        <v>1012</v>
      </c>
      <c r="AO3563" s="112" t="s">
        <v>1151</v>
      </c>
      <c r="AP3563" s="112" t="s">
        <v>1175</v>
      </c>
      <c r="AQ3563" s="112" t="s">
        <v>1038</v>
      </c>
      <c r="AR3563" s="112" t="s">
        <v>1088</v>
      </c>
      <c r="AS3563" s="112">
        <v>7858</v>
      </c>
    </row>
    <row r="3564" spans="40:45" x14ac:dyDescent="0.25">
      <c r="AN3564" s="112" t="s">
        <v>1012</v>
      </c>
      <c r="AO3564" s="112" t="s">
        <v>1151</v>
      </c>
      <c r="AP3564" s="112" t="s">
        <v>1175</v>
      </c>
      <c r="AQ3564" s="112" t="s">
        <v>1039</v>
      </c>
      <c r="AR3564" s="112" t="s">
        <v>1088</v>
      </c>
      <c r="AS3564" s="112">
        <v>11674</v>
      </c>
    </row>
    <row r="3565" spans="40:45" x14ac:dyDescent="0.25">
      <c r="AN3565" s="112" t="s">
        <v>1012</v>
      </c>
      <c r="AO3565" s="112"/>
      <c r="AP3565" s="112"/>
      <c r="AQ3565" s="112" t="s">
        <v>3</v>
      </c>
      <c r="AR3565" s="112" t="s">
        <v>1088</v>
      </c>
      <c r="AS3565" s="112">
        <v>41821</v>
      </c>
    </row>
    <row r="3566" spans="40:45" x14ac:dyDescent="0.25">
      <c r="AN3566" s="112" t="s">
        <v>1012</v>
      </c>
      <c r="AO3566" s="112" t="s">
        <v>1151</v>
      </c>
      <c r="AP3566" s="112" t="s">
        <v>1176</v>
      </c>
      <c r="AQ3566" s="112" t="s">
        <v>1031</v>
      </c>
      <c r="AR3566" s="112" t="s">
        <v>1088</v>
      </c>
      <c r="AS3566" s="112">
        <v>408</v>
      </c>
    </row>
    <row r="3567" spans="40:45" x14ac:dyDescent="0.25">
      <c r="AN3567" s="112" t="s">
        <v>1012</v>
      </c>
      <c r="AO3567" s="112" t="s">
        <v>1151</v>
      </c>
      <c r="AP3567" s="112" t="s">
        <v>1176</v>
      </c>
      <c r="AQ3567" s="112" t="s">
        <v>1032</v>
      </c>
      <c r="AR3567" s="112" t="s">
        <v>1088</v>
      </c>
      <c r="AS3567" s="112">
        <v>1666</v>
      </c>
    </row>
    <row r="3568" spans="40:45" x14ac:dyDescent="0.25">
      <c r="AN3568" s="112" t="s">
        <v>1012</v>
      </c>
      <c r="AO3568" s="112" t="s">
        <v>1151</v>
      </c>
      <c r="AP3568" s="112" t="s">
        <v>1176</v>
      </c>
      <c r="AQ3568" s="112" t="s">
        <v>1034</v>
      </c>
      <c r="AR3568" s="112" t="s">
        <v>1088</v>
      </c>
      <c r="AS3568" s="112">
        <v>562</v>
      </c>
    </row>
    <row r="3569" spans="40:45" x14ac:dyDescent="0.25">
      <c r="AN3569" s="112" t="s">
        <v>1012</v>
      </c>
      <c r="AO3569" s="112" t="s">
        <v>1151</v>
      </c>
      <c r="AP3569" s="112" t="s">
        <v>1176</v>
      </c>
      <c r="AQ3569" s="112" t="s">
        <v>1035</v>
      </c>
      <c r="AR3569" s="112" t="s">
        <v>1088</v>
      </c>
      <c r="AS3569" s="112">
        <v>4767</v>
      </c>
    </row>
    <row r="3570" spans="40:45" x14ac:dyDescent="0.25">
      <c r="AN3570" s="112" t="s">
        <v>1012</v>
      </c>
      <c r="AO3570" s="112" t="s">
        <v>1151</v>
      </c>
      <c r="AP3570" s="112" t="s">
        <v>1176</v>
      </c>
      <c r="AQ3570" s="112" t="s">
        <v>1036</v>
      </c>
      <c r="AR3570" s="112" t="s">
        <v>1088</v>
      </c>
      <c r="AS3570" s="112">
        <v>7582</v>
      </c>
    </row>
    <row r="3571" spans="40:45" x14ac:dyDescent="0.25">
      <c r="AN3571" s="112" t="s">
        <v>1012</v>
      </c>
      <c r="AO3571" s="112" t="s">
        <v>1151</v>
      </c>
      <c r="AP3571" s="112" t="s">
        <v>1176</v>
      </c>
      <c r="AQ3571" s="112" t="s">
        <v>1037</v>
      </c>
      <c r="AR3571" s="112" t="s">
        <v>1088</v>
      </c>
      <c r="AS3571" s="112">
        <v>44</v>
      </c>
    </row>
    <row r="3572" spans="40:45" x14ac:dyDescent="0.25">
      <c r="AN3572" s="112" t="s">
        <v>1012</v>
      </c>
      <c r="AO3572" s="112" t="s">
        <v>1151</v>
      </c>
      <c r="AP3572" s="112" t="s">
        <v>1176</v>
      </c>
      <c r="AQ3572" s="112" t="s">
        <v>1038</v>
      </c>
      <c r="AR3572" s="112" t="s">
        <v>1088</v>
      </c>
      <c r="AS3572" s="112">
        <v>1706</v>
      </c>
    </row>
    <row r="3573" spans="40:45" x14ac:dyDescent="0.25">
      <c r="AN3573" s="112" t="s">
        <v>1012</v>
      </c>
      <c r="AO3573" s="112" t="s">
        <v>1151</v>
      </c>
      <c r="AP3573" s="112" t="s">
        <v>1176</v>
      </c>
      <c r="AQ3573" s="112" t="s">
        <v>1039</v>
      </c>
      <c r="AR3573" s="112" t="s">
        <v>1088</v>
      </c>
      <c r="AS3573" s="112">
        <v>4510</v>
      </c>
    </row>
    <row r="3574" spans="40:45" x14ac:dyDescent="0.25">
      <c r="AN3574" s="112" t="s">
        <v>1012</v>
      </c>
      <c r="AO3574" s="112"/>
      <c r="AP3574" s="112"/>
      <c r="AQ3574" s="112" t="s">
        <v>3</v>
      </c>
      <c r="AR3574" s="112" t="s">
        <v>1088</v>
      </c>
      <c r="AS3574" s="112">
        <v>21244</v>
      </c>
    </row>
    <row r="3575" spans="40:45" x14ac:dyDescent="0.25">
      <c r="AN3575" s="112" t="s">
        <v>1012</v>
      </c>
      <c r="AO3575" s="112" t="s">
        <v>1151</v>
      </c>
      <c r="AP3575" s="112" t="s">
        <v>1177</v>
      </c>
      <c r="AQ3575" s="112" t="s">
        <v>1035</v>
      </c>
      <c r="AR3575" s="112" t="s">
        <v>1088</v>
      </c>
      <c r="AS3575" s="112">
        <v>2910</v>
      </c>
    </row>
    <row r="3576" spans="40:45" x14ac:dyDescent="0.25">
      <c r="AN3576" s="112" t="s">
        <v>1012</v>
      </c>
      <c r="AO3576" s="112" t="s">
        <v>1151</v>
      </c>
      <c r="AP3576" s="112" t="s">
        <v>1177</v>
      </c>
      <c r="AQ3576" s="112" t="s">
        <v>1037</v>
      </c>
      <c r="AR3576" s="112" t="s">
        <v>1088</v>
      </c>
      <c r="AS3576" s="112">
        <v>176</v>
      </c>
    </row>
    <row r="3577" spans="40:45" x14ac:dyDescent="0.25">
      <c r="AN3577" s="112" t="s">
        <v>1012</v>
      </c>
      <c r="AO3577" s="112" t="s">
        <v>1151</v>
      </c>
      <c r="AP3577" s="112" t="s">
        <v>1177</v>
      </c>
      <c r="AQ3577" s="112" t="s">
        <v>1039</v>
      </c>
      <c r="AR3577" s="112" t="s">
        <v>1088</v>
      </c>
      <c r="AS3577" s="112">
        <v>1629</v>
      </c>
    </row>
    <row r="3578" spans="40:45" x14ac:dyDescent="0.25">
      <c r="AN3578" s="112" t="s">
        <v>1012</v>
      </c>
      <c r="AO3578" s="112"/>
      <c r="AP3578" s="112"/>
      <c r="AQ3578" s="112" t="s">
        <v>3</v>
      </c>
      <c r="AR3578" s="112" t="s">
        <v>1088</v>
      </c>
      <c r="AS3578" s="112">
        <v>4715</v>
      </c>
    </row>
    <row r="3579" spans="40:45" x14ac:dyDescent="0.25">
      <c r="AN3579" s="112" t="s">
        <v>1012</v>
      </c>
      <c r="AO3579" s="112" t="s">
        <v>1151</v>
      </c>
      <c r="AP3579" s="112" t="s">
        <v>1179</v>
      </c>
      <c r="AQ3579" s="112" t="s">
        <v>1031</v>
      </c>
      <c r="AR3579" s="112" t="s">
        <v>1088</v>
      </c>
      <c r="AS3579" s="112">
        <v>1243</v>
      </c>
    </row>
    <row r="3580" spans="40:45" x14ac:dyDescent="0.25">
      <c r="AN3580" s="112" t="s">
        <v>1012</v>
      </c>
      <c r="AO3580" s="112" t="s">
        <v>1151</v>
      </c>
      <c r="AP3580" s="112" t="s">
        <v>1179</v>
      </c>
      <c r="AQ3580" s="112" t="s">
        <v>1032</v>
      </c>
      <c r="AR3580" s="112" t="s">
        <v>1088</v>
      </c>
      <c r="AS3580" s="112">
        <v>23</v>
      </c>
    </row>
    <row r="3581" spans="40:45" x14ac:dyDescent="0.25">
      <c r="AN3581" s="112" t="s">
        <v>1012</v>
      </c>
      <c r="AO3581" s="112" t="s">
        <v>1151</v>
      </c>
      <c r="AP3581" s="112" t="s">
        <v>1179</v>
      </c>
      <c r="AQ3581" s="112" t="s">
        <v>1035</v>
      </c>
      <c r="AR3581" s="112" t="s">
        <v>1088</v>
      </c>
      <c r="AS3581" s="112">
        <v>1454</v>
      </c>
    </row>
    <row r="3582" spans="40:45" x14ac:dyDescent="0.25">
      <c r="AN3582" s="112" t="s">
        <v>1012</v>
      </c>
      <c r="AO3582" s="112" t="s">
        <v>1151</v>
      </c>
      <c r="AP3582" s="112" t="s">
        <v>1179</v>
      </c>
      <c r="AQ3582" s="112" t="s">
        <v>1036</v>
      </c>
      <c r="AR3582" s="112" t="s">
        <v>1088</v>
      </c>
      <c r="AS3582" s="112">
        <v>2081</v>
      </c>
    </row>
    <row r="3583" spans="40:45" x14ac:dyDescent="0.25">
      <c r="AN3583" s="112" t="s">
        <v>1012</v>
      </c>
      <c r="AO3583" s="112" t="s">
        <v>1151</v>
      </c>
      <c r="AP3583" s="112" t="s">
        <v>1179</v>
      </c>
      <c r="AQ3583" s="112" t="s">
        <v>1037</v>
      </c>
      <c r="AR3583" s="112" t="s">
        <v>1088</v>
      </c>
      <c r="AS3583" s="112">
        <v>2</v>
      </c>
    </row>
    <row r="3584" spans="40:45" x14ac:dyDescent="0.25">
      <c r="AN3584" s="112" t="s">
        <v>1012</v>
      </c>
      <c r="AO3584" s="112" t="s">
        <v>1151</v>
      </c>
      <c r="AP3584" s="112" t="s">
        <v>1179</v>
      </c>
      <c r="AQ3584" s="112" t="s">
        <v>1038</v>
      </c>
      <c r="AR3584" s="112" t="s">
        <v>1088</v>
      </c>
      <c r="AS3584" s="112">
        <v>592</v>
      </c>
    </row>
    <row r="3585" spans="40:45" x14ac:dyDescent="0.25">
      <c r="AN3585" s="112" t="s">
        <v>1012</v>
      </c>
      <c r="AO3585" s="112" t="s">
        <v>1151</v>
      </c>
      <c r="AP3585" s="112" t="s">
        <v>1179</v>
      </c>
      <c r="AQ3585" s="112" t="s">
        <v>1039</v>
      </c>
      <c r="AR3585" s="112" t="s">
        <v>1088</v>
      </c>
      <c r="AS3585" s="112">
        <v>849</v>
      </c>
    </row>
    <row r="3586" spans="40:45" x14ac:dyDescent="0.25">
      <c r="AN3586" s="112" t="s">
        <v>1012</v>
      </c>
      <c r="AO3586" s="112"/>
      <c r="AP3586" s="112"/>
      <c r="AQ3586" s="112" t="s">
        <v>3</v>
      </c>
      <c r="AR3586" s="112" t="s">
        <v>1088</v>
      </c>
      <c r="AS3586" s="112">
        <v>6245</v>
      </c>
    </row>
    <row r="3587" spans="40:45" x14ac:dyDescent="0.25">
      <c r="AN3587" s="112" t="s">
        <v>1012</v>
      </c>
      <c r="AO3587" s="112" t="s">
        <v>961</v>
      </c>
      <c r="AP3587" s="112" t="s">
        <v>908</v>
      </c>
      <c r="AQ3587" s="112" t="s">
        <v>1031</v>
      </c>
      <c r="AR3587" s="112" t="s">
        <v>1088</v>
      </c>
      <c r="AS3587" s="112">
        <v>143050</v>
      </c>
    </row>
    <row r="3588" spans="40:45" x14ac:dyDescent="0.25">
      <c r="AN3588" s="112" t="s">
        <v>1012</v>
      </c>
      <c r="AO3588" s="112" t="s">
        <v>961</v>
      </c>
      <c r="AP3588" s="112" t="s">
        <v>908</v>
      </c>
      <c r="AQ3588" s="112" t="s">
        <v>1032</v>
      </c>
      <c r="AR3588" s="112" t="s">
        <v>1088</v>
      </c>
      <c r="AS3588" s="112">
        <v>69729</v>
      </c>
    </row>
    <row r="3589" spans="40:45" x14ac:dyDescent="0.25">
      <c r="AN3589" s="112" t="s">
        <v>1012</v>
      </c>
      <c r="AO3589" s="112" t="s">
        <v>961</v>
      </c>
      <c r="AP3589" s="112" t="s">
        <v>908</v>
      </c>
      <c r="AQ3589" s="112" t="s">
        <v>1033</v>
      </c>
      <c r="AR3589" s="112" t="s">
        <v>1088</v>
      </c>
      <c r="AS3589" s="112">
        <v>205717</v>
      </c>
    </row>
    <row r="3590" spans="40:45" x14ac:dyDescent="0.25">
      <c r="AN3590" s="112" t="s">
        <v>1012</v>
      </c>
      <c r="AO3590" s="112" t="s">
        <v>961</v>
      </c>
      <c r="AP3590" s="112" t="s">
        <v>908</v>
      </c>
      <c r="AQ3590" s="112" t="s">
        <v>1034</v>
      </c>
      <c r="AR3590" s="112" t="s">
        <v>1088</v>
      </c>
      <c r="AS3590" s="112">
        <v>727594</v>
      </c>
    </row>
    <row r="3591" spans="40:45" x14ac:dyDescent="0.25">
      <c r="AN3591" s="112" t="s">
        <v>1012</v>
      </c>
      <c r="AO3591" s="112" t="s">
        <v>961</v>
      </c>
      <c r="AP3591" s="112" t="s">
        <v>908</v>
      </c>
      <c r="AQ3591" s="112" t="s">
        <v>1035</v>
      </c>
      <c r="AR3591" s="112" t="s">
        <v>1088</v>
      </c>
      <c r="AS3591" s="112">
        <v>50074</v>
      </c>
    </row>
    <row r="3592" spans="40:45" x14ac:dyDescent="0.25">
      <c r="AN3592" s="112" t="s">
        <v>1012</v>
      </c>
      <c r="AO3592" s="112" t="s">
        <v>961</v>
      </c>
      <c r="AP3592" s="112" t="s">
        <v>908</v>
      </c>
      <c r="AQ3592" s="112" t="s">
        <v>1036</v>
      </c>
      <c r="AR3592" s="112" t="s">
        <v>1088</v>
      </c>
      <c r="AS3592" s="112">
        <v>118188</v>
      </c>
    </row>
    <row r="3593" spans="40:45" x14ac:dyDescent="0.25">
      <c r="AN3593" s="112" t="s">
        <v>1012</v>
      </c>
      <c r="AO3593" s="112" t="s">
        <v>961</v>
      </c>
      <c r="AP3593" s="112" t="s">
        <v>908</v>
      </c>
      <c r="AQ3593" s="112" t="s">
        <v>1037</v>
      </c>
      <c r="AR3593" s="112" t="s">
        <v>1088</v>
      </c>
      <c r="AS3593" s="112">
        <v>116283</v>
      </c>
    </row>
    <row r="3594" spans="40:45" x14ac:dyDescent="0.25">
      <c r="AN3594" s="112" t="s">
        <v>1012</v>
      </c>
      <c r="AO3594" s="112" t="s">
        <v>961</v>
      </c>
      <c r="AP3594" s="112" t="s">
        <v>908</v>
      </c>
      <c r="AQ3594" s="112" t="s">
        <v>1038</v>
      </c>
      <c r="AR3594" s="112" t="s">
        <v>1088</v>
      </c>
      <c r="AS3594" s="112">
        <v>62361</v>
      </c>
    </row>
    <row r="3595" spans="40:45" x14ac:dyDescent="0.25">
      <c r="AN3595" s="112" t="s">
        <v>1012</v>
      </c>
      <c r="AO3595" s="112" t="s">
        <v>961</v>
      </c>
      <c r="AP3595" s="112" t="s">
        <v>908</v>
      </c>
      <c r="AQ3595" s="112" t="s">
        <v>1039</v>
      </c>
      <c r="AR3595" s="112" t="s">
        <v>1088</v>
      </c>
      <c r="AS3595" s="112">
        <v>482049</v>
      </c>
    </row>
    <row r="3596" spans="40:45" x14ac:dyDescent="0.25">
      <c r="AN3596" s="112" t="s">
        <v>1012</v>
      </c>
      <c r="AO3596" s="112"/>
      <c r="AP3596" s="112"/>
      <c r="AQ3596" s="112" t="s">
        <v>3</v>
      </c>
      <c r="AR3596" s="112" t="s">
        <v>1088</v>
      </c>
      <c r="AS3596" s="112">
        <v>1975046</v>
      </c>
    </row>
    <row r="3597" spans="40:45" x14ac:dyDescent="0.25">
      <c r="AN3597" s="112" t="s">
        <v>1012</v>
      </c>
      <c r="AO3597" s="112" t="s">
        <v>961</v>
      </c>
      <c r="AP3597" s="112" t="s">
        <v>1175</v>
      </c>
      <c r="AQ3597" s="112" t="s">
        <v>1031</v>
      </c>
      <c r="AR3597" s="112" t="s">
        <v>1088</v>
      </c>
      <c r="AS3597" s="112">
        <v>74473</v>
      </c>
    </row>
    <row r="3598" spans="40:45" x14ac:dyDescent="0.25">
      <c r="AN3598" s="112" t="s">
        <v>1012</v>
      </c>
      <c r="AO3598" s="112" t="s">
        <v>961</v>
      </c>
      <c r="AP3598" s="112" t="s">
        <v>1175</v>
      </c>
      <c r="AQ3598" s="112" t="s">
        <v>1032</v>
      </c>
      <c r="AR3598" s="112" t="s">
        <v>1088</v>
      </c>
      <c r="AS3598" s="112">
        <v>45923</v>
      </c>
    </row>
    <row r="3599" spans="40:45" x14ac:dyDescent="0.25">
      <c r="AN3599" s="112" t="s">
        <v>1012</v>
      </c>
      <c r="AO3599" s="112" t="s">
        <v>961</v>
      </c>
      <c r="AP3599" s="112" t="s">
        <v>1175</v>
      </c>
      <c r="AQ3599" s="112" t="s">
        <v>1033</v>
      </c>
      <c r="AR3599" s="112" t="s">
        <v>1088</v>
      </c>
      <c r="AS3599" s="112">
        <v>150262</v>
      </c>
    </row>
    <row r="3600" spans="40:45" x14ac:dyDescent="0.25">
      <c r="AN3600" s="112" t="s">
        <v>1012</v>
      </c>
      <c r="AO3600" s="112" t="s">
        <v>961</v>
      </c>
      <c r="AP3600" s="112" t="s">
        <v>1175</v>
      </c>
      <c r="AQ3600" s="112" t="s">
        <v>1034</v>
      </c>
      <c r="AR3600" s="112" t="s">
        <v>1088</v>
      </c>
      <c r="AS3600" s="112">
        <v>472977</v>
      </c>
    </row>
    <row r="3601" spans="40:45" x14ac:dyDescent="0.25">
      <c r="AN3601" s="112" t="s">
        <v>1012</v>
      </c>
      <c r="AO3601" s="112" t="s">
        <v>961</v>
      </c>
      <c r="AP3601" s="112" t="s">
        <v>1175</v>
      </c>
      <c r="AQ3601" s="112" t="s">
        <v>1035</v>
      </c>
      <c r="AR3601" s="112" t="s">
        <v>1088</v>
      </c>
      <c r="AS3601" s="112">
        <v>33798</v>
      </c>
    </row>
    <row r="3602" spans="40:45" x14ac:dyDescent="0.25">
      <c r="AN3602" s="112" t="s">
        <v>1012</v>
      </c>
      <c r="AO3602" s="112" t="s">
        <v>961</v>
      </c>
      <c r="AP3602" s="112" t="s">
        <v>1175</v>
      </c>
      <c r="AQ3602" s="112" t="s">
        <v>1036</v>
      </c>
      <c r="AR3602" s="112" t="s">
        <v>1088</v>
      </c>
      <c r="AS3602" s="112">
        <v>75161</v>
      </c>
    </row>
    <row r="3603" spans="40:45" x14ac:dyDescent="0.25">
      <c r="AN3603" s="112" t="s">
        <v>1012</v>
      </c>
      <c r="AO3603" s="112" t="s">
        <v>961</v>
      </c>
      <c r="AP3603" s="112" t="s">
        <v>1175</v>
      </c>
      <c r="AQ3603" s="112" t="s">
        <v>1037</v>
      </c>
      <c r="AR3603" s="112" t="s">
        <v>1088</v>
      </c>
      <c r="AS3603" s="112">
        <v>6005</v>
      </c>
    </row>
    <row r="3604" spans="40:45" x14ac:dyDescent="0.25">
      <c r="AN3604" s="112" t="s">
        <v>1012</v>
      </c>
      <c r="AO3604" s="112" t="s">
        <v>961</v>
      </c>
      <c r="AP3604" s="112" t="s">
        <v>1175</v>
      </c>
      <c r="AQ3604" s="112" t="s">
        <v>1038</v>
      </c>
      <c r="AR3604" s="112" t="s">
        <v>1088</v>
      </c>
      <c r="AS3604" s="112">
        <v>32010</v>
      </c>
    </row>
    <row r="3605" spans="40:45" x14ac:dyDescent="0.25">
      <c r="AN3605" s="112" t="s">
        <v>1012</v>
      </c>
      <c r="AO3605" s="112" t="s">
        <v>961</v>
      </c>
      <c r="AP3605" s="112" t="s">
        <v>1175</v>
      </c>
      <c r="AQ3605" s="112" t="s">
        <v>1039</v>
      </c>
      <c r="AR3605" s="112" t="s">
        <v>1088</v>
      </c>
      <c r="AS3605" s="112">
        <v>397459</v>
      </c>
    </row>
    <row r="3606" spans="40:45" x14ac:dyDescent="0.25">
      <c r="AN3606" s="112" t="s">
        <v>1012</v>
      </c>
      <c r="AO3606" s="112"/>
      <c r="AP3606" s="112"/>
      <c r="AQ3606" s="112" t="s">
        <v>3</v>
      </c>
      <c r="AR3606" s="112" t="s">
        <v>1088</v>
      </c>
      <c r="AS3606" s="112">
        <v>1288068</v>
      </c>
    </row>
    <row r="3607" spans="40:45" x14ac:dyDescent="0.25">
      <c r="AN3607" s="112" t="s">
        <v>1012</v>
      </c>
      <c r="AO3607" s="112" t="s">
        <v>961</v>
      </c>
      <c r="AP3607" s="112" t="s">
        <v>1176</v>
      </c>
      <c r="AQ3607" s="112" t="s">
        <v>1031</v>
      </c>
      <c r="AR3607" s="112" t="s">
        <v>1088</v>
      </c>
      <c r="AS3607" s="112">
        <v>22147</v>
      </c>
    </row>
    <row r="3608" spans="40:45" x14ac:dyDescent="0.25">
      <c r="AN3608" s="112" t="s">
        <v>1012</v>
      </c>
      <c r="AO3608" s="112" t="s">
        <v>961</v>
      </c>
      <c r="AP3608" s="112" t="s">
        <v>1176</v>
      </c>
      <c r="AQ3608" s="112" t="s">
        <v>1032</v>
      </c>
      <c r="AR3608" s="112" t="s">
        <v>1088</v>
      </c>
      <c r="AS3608" s="112">
        <v>10448</v>
      </c>
    </row>
    <row r="3609" spans="40:45" x14ac:dyDescent="0.25">
      <c r="AN3609" s="112" t="s">
        <v>1012</v>
      </c>
      <c r="AO3609" s="112" t="s">
        <v>961</v>
      </c>
      <c r="AP3609" s="112" t="s">
        <v>1176</v>
      </c>
      <c r="AQ3609" s="112" t="s">
        <v>1033</v>
      </c>
      <c r="AR3609" s="112" t="s">
        <v>1088</v>
      </c>
      <c r="AS3609" s="112">
        <v>28040</v>
      </c>
    </row>
    <row r="3610" spans="40:45" x14ac:dyDescent="0.25">
      <c r="AN3610" s="112" t="s">
        <v>1012</v>
      </c>
      <c r="AO3610" s="112" t="s">
        <v>961</v>
      </c>
      <c r="AP3610" s="112" t="s">
        <v>1176</v>
      </c>
      <c r="AQ3610" s="112" t="s">
        <v>1034</v>
      </c>
      <c r="AR3610" s="112" t="s">
        <v>1088</v>
      </c>
      <c r="AS3610" s="112">
        <v>114919</v>
      </c>
    </row>
    <row r="3611" spans="40:45" x14ac:dyDescent="0.25">
      <c r="AN3611" s="112" t="s">
        <v>1012</v>
      </c>
      <c r="AO3611" s="112" t="s">
        <v>961</v>
      </c>
      <c r="AP3611" s="112" t="s">
        <v>1176</v>
      </c>
      <c r="AQ3611" s="112" t="s">
        <v>1035</v>
      </c>
      <c r="AR3611" s="112" t="s">
        <v>1088</v>
      </c>
      <c r="AS3611" s="112">
        <v>6356</v>
      </c>
    </row>
    <row r="3612" spans="40:45" x14ac:dyDescent="0.25">
      <c r="AN3612" s="112" t="s">
        <v>1012</v>
      </c>
      <c r="AO3612" s="112" t="s">
        <v>961</v>
      </c>
      <c r="AP3612" s="112" t="s">
        <v>1176</v>
      </c>
      <c r="AQ3612" s="112" t="s">
        <v>1036</v>
      </c>
      <c r="AR3612" s="112" t="s">
        <v>1088</v>
      </c>
      <c r="AS3612" s="112">
        <v>28278</v>
      </c>
    </row>
    <row r="3613" spans="40:45" x14ac:dyDescent="0.25">
      <c r="AN3613" s="112" t="s">
        <v>1012</v>
      </c>
      <c r="AO3613" s="112" t="s">
        <v>961</v>
      </c>
      <c r="AP3613" s="112" t="s">
        <v>1176</v>
      </c>
      <c r="AQ3613" s="112" t="s">
        <v>1037</v>
      </c>
      <c r="AR3613" s="112" t="s">
        <v>1088</v>
      </c>
      <c r="AS3613" s="112">
        <v>9621</v>
      </c>
    </row>
    <row r="3614" spans="40:45" x14ac:dyDescent="0.25">
      <c r="AN3614" s="112" t="s">
        <v>1012</v>
      </c>
      <c r="AO3614" s="112" t="s">
        <v>961</v>
      </c>
      <c r="AP3614" s="112" t="s">
        <v>1176</v>
      </c>
      <c r="AQ3614" s="112" t="s">
        <v>1038</v>
      </c>
      <c r="AR3614" s="112" t="s">
        <v>1088</v>
      </c>
      <c r="AS3614" s="112">
        <v>1723</v>
      </c>
    </row>
    <row r="3615" spans="40:45" x14ac:dyDescent="0.25">
      <c r="AN3615" s="112" t="s">
        <v>1012</v>
      </c>
      <c r="AO3615" s="112" t="s">
        <v>961</v>
      </c>
      <c r="AP3615" s="112" t="s">
        <v>1176</v>
      </c>
      <c r="AQ3615" s="112" t="s">
        <v>1039</v>
      </c>
      <c r="AR3615" s="112" t="s">
        <v>1088</v>
      </c>
      <c r="AS3615" s="112">
        <v>44106</v>
      </c>
    </row>
    <row r="3616" spans="40:45" x14ac:dyDescent="0.25">
      <c r="AN3616" s="112" t="s">
        <v>1012</v>
      </c>
      <c r="AO3616" s="112"/>
      <c r="AP3616" s="112"/>
      <c r="AQ3616" s="112" t="s">
        <v>3</v>
      </c>
      <c r="AR3616" s="112" t="s">
        <v>1088</v>
      </c>
      <c r="AS3616" s="112">
        <v>265637</v>
      </c>
    </row>
    <row r="3617" spans="40:45" x14ac:dyDescent="0.25">
      <c r="AN3617" s="112" t="s">
        <v>1012</v>
      </c>
      <c r="AO3617" s="112" t="s">
        <v>961</v>
      </c>
      <c r="AP3617" s="112" t="s">
        <v>1177</v>
      </c>
      <c r="AQ3617" s="112" t="s">
        <v>1031</v>
      </c>
      <c r="AR3617" s="112" t="s">
        <v>1088</v>
      </c>
      <c r="AS3617" s="112">
        <v>36236</v>
      </c>
    </row>
    <row r="3618" spans="40:45" x14ac:dyDescent="0.25">
      <c r="AN3618" s="112" t="s">
        <v>1012</v>
      </c>
      <c r="AO3618" s="112" t="s">
        <v>961</v>
      </c>
      <c r="AP3618" s="112" t="s">
        <v>1177</v>
      </c>
      <c r="AQ3618" s="112" t="s">
        <v>1032</v>
      </c>
      <c r="AR3618" s="112" t="s">
        <v>1088</v>
      </c>
      <c r="AS3618" s="112">
        <v>9301</v>
      </c>
    </row>
    <row r="3619" spans="40:45" x14ac:dyDescent="0.25">
      <c r="AN3619" s="112" t="s">
        <v>1012</v>
      </c>
      <c r="AO3619" s="112" t="s">
        <v>961</v>
      </c>
      <c r="AP3619" s="112" t="s">
        <v>1177</v>
      </c>
      <c r="AQ3619" s="112" t="s">
        <v>1033</v>
      </c>
      <c r="AR3619" s="112" t="s">
        <v>1088</v>
      </c>
      <c r="AS3619" s="112">
        <v>19645</v>
      </c>
    </row>
    <row r="3620" spans="40:45" x14ac:dyDescent="0.25">
      <c r="AN3620" s="112" t="s">
        <v>1012</v>
      </c>
      <c r="AO3620" s="112" t="s">
        <v>961</v>
      </c>
      <c r="AP3620" s="112" t="s">
        <v>1177</v>
      </c>
      <c r="AQ3620" s="112" t="s">
        <v>1034</v>
      </c>
      <c r="AR3620" s="112" t="s">
        <v>1088</v>
      </c>
      <c r="AS3620" s="112">
        <v>63532</v>
      </c>
    </row>
    <row r="3621" spans="40:45" x14ac:dyDescent="0.25">
      <c r="AN3621" s="112" t="s">
        <v>1012</v>
      </c>
      <c r="AO3621" s="112" t="s">
        <v>961</v>
      </c>
      <c r="AP3621" s="112" t="s">
        <v>1177</v>
      </c>
      <c r="AQ3621" s="112" t="s">
        <v>1036</v>
      </c>
      <c r="AR3621" s="112" t="s">
        <v>1088</v>
      </c>
      <c r="AS3621" s="112">
        <v>7786</v>
      </c>
    </row>
    <row r="3622" spans="40:45" x14ac:dyDescent="0.25">
      <c r="AN3622" s="112" t="s">
        <v>1012</v>
      </c>
      <c r="AO3622" s="112" t="s">
        <v>961</v>
      </c>
      <c r="AP3622" s="112" t="s">
        <v>1177</v>
      </c>
      <c r="AQ3622" s="112" t="s">
        <v>1037</v>
      </c>
      <c r="AR3622" s="112" t="s">
        <v>1088</v>
      </c>
      <c r="AS3622" s="112">
        <v>20088</v>
      </c>
    </row>
    <row r="3623" spans="40:45" x14ac:dyDescent="0.25">
      <c r="AN3623" s="112" t="s">
        <v>1012</v>
      </c>
      <c r="AO3623" s="112" t="s">
        <v>961</v>
      </c>
      <c r="AP3623" s="112" t="s">
        <v>1177</v>
      </c>
      <c r="AQ3623" s="112" t="s">
        <v>1038</v>
      </c>
      <c r="AR3623" s="112" t="s">
        <v>1088</v>
      </c>
      <c r="AS3623" s="112">
        <v>9643</v>
      </c>
    </row>
    <row r="3624" spans="40:45" x14ac:dyDescent="0.25">
      <c r="AN3624" s="112" t="s">
        <v>1012</v>
      </c>
      <c r="AO3624" s="112" t="s">
        <v>961</v>
      </c>
      <c r="AP3624" s="112" t="s">
        <v>1177</v>
      </c>
      <c r="AQ3624" s="112" t="s">
        <v>1039</v>
      </c>
      <c r="AR3624" s="112" t="s">
        <v>1088</v>
      </c>
      <c r="AS3624" s="112">
        <v>36421</v>
      </c>
    </row>
    <row r="3625" spans="40:45" x14ac:dyDescent="0.25">
      <c r="AN3625" s="112" t="s">
        <v>1012</v>
      </c>
      <c r="AO3625" s="112"/>
      <c r="AP3625" s="112"/>
      <c r="AQ3625" s="112" t="s">
        <v>3</v>
      </c>
      <c r="AR3625" s="112" t="s">
        <v>1088</v>
      </c>
      <c r="AS3625" s="112">
        <v>202651</v>
      </c>
    </row>
    <row r="3626" spans="40:45" x14ac:dyDescent="0.25">
      <c r="AN3626" s="112" t="s">
        <v>1012</v>
      </c>
      <c r="AO3626" s="112" t="s">
        <v>961</v>
      </c>
      <c r="AP3626" s="112" t="s">
        <v>1178</v>
      </c>
      <c r="AQ3626" s="112" t="s">
        <v>1031</v>
      </c>
      <c r="AR3626" s="112" t="s">
        <v>1088</v>
      </c>
      <c r="AS3626" s="112">
        <v>6124</v>
      </c>
    </row>
    <row r="3627" spans="40:45" x14ac:dyDescent="0.25">
      <c r="AN3627" s="112" t="s">
        <v>1012</v>
      </c>
      <c r="AO3627" s="112" t="s">
        <v>961</v>
      </c>
      <c r="AP3627" s="112" t="s">
        <v>1178</v>
      </c>
      <c r="AQ3627" s="112" t="s">
        <v>1032</v>
      </c>
      <c r="AR3627" s="112" t="s">
        <v>1088</v>
      </c>
      <c r="AS3627" s="112">
        <v>429</v>
      </c>
    </row>
    <row r="3628" spans="40:45" x14ac:dyDescent="0.25">
      <c r="AN3628" s="112" t="s">
        <v>1012</v>
      </c>
      <c r="AO3628" s="112" t="s">
        <v>961</v>
      </c>
      <c r="AP3628" s="112" t="s">
        <v>1178</v>
      </c>
      <c r="AQ3628" s="112" t="s">
        <v>1037</v>
      </c>
      <c r="AR3628" s="112" t="s">
        <v>1088</v>
      </c>
      <c r="AS3628" s="112">
        <v>79000</v>
      </c>
    </row>
    <row r="3629" spans="40:45" x14ac:dyDescent="0.25">
      <c r="AN3629" s="112" t="s">
        <v>1012</v>
      </c>
      <c r="AO3629" s="112" t="s">
        <v>961</v>
      </c>
      <c r="AP3629" s="112" t="s">
        <v>1178</v>
      </c>
      <c r="AQ3629" s="112" t="s">
        <v>1038</v>
      </c>
      <c r="AR3629" s="112" t="s">
        <v>1088</v>
      </c>
      <c r="AS3629" s="112">
        <v>4403</v>
      </c>
    </row>
    <row r="3630" spans="40:45" x14ac:dyDescent="0.25">
      <c r="AN3630" s="112" t="s">
        <v>1012</v>
      </c>
      <c r="AO3630" s="112" t="s">
        <v>961</v>
      </c>
      <c r="AP3630" s="112" t="s">
        <v>1178</v>
      </c>
      <c r="AQ3630" s="112" t="s">
        <v>1039</v>
      </c>
      <c r="AR3630" s="112" t="s">
        <v>1088</v>
      </c>
      <c r="AS3630" s="112">
        <v>141</v>
      </c>
    </row>
    <row r="3631" spans="40:45" x14ac:dyDescent="0.25">
      <c r="AN3631" s="112" t="s">
        <v>1012</v>
      </c>
      <c r="AO3631" s="112"/>
      <c r="AP3631" s="112"/>
      <c r="AQ3631" s="112" t="s">
        <v>3</v>
      </c>
      <c r="AR3631" s="112" t="s">
        <v>1088</v>
      </c>
      <c r="AS3631" s="112">
        <v>90097</v>
      </c>
    </row>
    <row r="3632" spans="40:45" x14ac:dyDescent="0.25">
      <c r="AN3632" s="112" t="s">
        <v>1012</v>
      </c>
      <c r="AO3632" s="112" t="s">
        <v>961</v>
      </c>
      <c r="AP3632" s="112" t="s">
        <v>1179</v>
      </c>
      <c r="AQ3632" s="112" t="s">
        <v>1031</v>
      </c>
      <c r="AR3632" s="112" t="s">
        <v>1088</v>
      </c>
      <c r="AS3632" s="112">
        <v>4070</v>
      </c>
    </row>
    <row r="3633" spans="40:45" x14ac:dyDescent="0.25">
      <c r="AN3633" s="112" t="s">
        <v>1012</v>
      </c>
      <c r="AO3633" s="112" t="s">
        <v>961</v>
      </c>
      <c r="AP3633" s="112" t="s">
        <v>1179</v>
      </c>
      <c r="AQ3633" s="112" t="s">
        <v>1032</v>
      </c>
      <c r="AR3633" s="112" t="s">
        <v>1088</v>
      </c>
      <c r="AS3633" s="112">
        <v>3629</v>
      </c>
    </row>
    <row r="3634" spans="40:45" x14ac:dyDescent="0.25">
      <c r="AN3634" s="112" t="s">
        <v>1012</v>
      </c>
      <c r="AO3634" s="112" t="s">
        <v>961</v>
      </c>
      <c r="AP3634" s="112" t="s">
        <v>1179</v>
      </c>
      <c r="AQ3634" s="112" t="s">
        <v>1033</v>
      </c>
      <c r="AR3634" s="112" t="s">
        <v>1088</v>
      </c>
      <c r="AS3634" s="112">
        <v>7770</v>
      </c>
    </row>
    <row r="3635" spans="40:45" x14ac:dyDescent="0.25">
      <c r="AN3635" s="112" t="s">
        <v>1012</v>
      </c>
      <c r="AO3635" s="112" t="s">
        <v>961</v>
      </c>
      <c r="AP3635" s="112" t="s">
        <v>1179</v>
      </c>
      <c r="AQ3635" s="112" t="s">
        <v>1034</v>
      </c>
      <c r="AR3635" s="112" t="s">
        <v>1088</v>
      </c>
      <c r="AS3635" s="112">
        <v>76166</v>
      </c>
    </row>
    <row r="3636" spans="40:45" x14ac:dyDescent="0.25">
      <c r="AN3636" s="112" t="s">
        <v>1012</v>
      </c>
      <c r="AO3636" s="112" t="s">
        <v>961</v>
      </c>
      <c r="AP3636" s="112" t="s">
        <v>1179</v>
      </c>
      <c r="AQ3636" s="112" t="s">
        <v>1035</v>
      </c>
      <c r="AR3636" s="112" t="s">
        <v>1088</v>
      </c>
      <c r="AS3636" s="112">
        <v>9920</v>
      </c>
    </row>
    <row r="3637" spans="40:45" x14ac:dyDescent="0.25">
      <c r="AN3637" s="112" t="s">
        <v>1012</v>
      </c>
      <c r="AO3637" s="112" t="s">
        <v>961</v>
      </c>
      <c r="AP3637" s="112" t="s">
        <v>1179</v>
      </c>
      <c r="AQ3637" s="112" t="s">
        <v>1036</v>
      </c>
      <c r="AR3637" s="112" t="s">
        <v>1088</v>
      </c>
      <c r="AS3637" s="112">
        <v>6963</v>
      </c>
    </row>
    <row r="3638" spans="40:45" x14ac:dyDescent="0.25">
      <c r="AN3638" s="112" t="s">
        <v>1012</v>
      </c>
      <c r="AO3638" s="112" t="s">
        <v>961</v>
      </c>
      <c r="AP3638" s="112" t="s">
        <v>1179</v>
      </c>
      <c r="AQ3638" s="112" t="s">
        <v>1037</v>
      </c>
      <c r="AR3638" s="112" t="s">
        <v>1088</v>
      </c>
      <c r="AS3638" s="112">
        <v>1569</v>
      </c>
    </row>
    <row r="3639" spans="40:45" x14ac:dyDescent="0.25">
      <c r="AN3639" s="112" t="s">
        <v>1012</v>
      </c>
      <c r="AO3639" s="112" t="s">
        <v>961</v>
      </c>
      <c r="AP3639" s="112" t="s">
        <v>1179</v>
      </c>
      <c r="AQ3639" s="112" t="s">
        <v>1038</v>
      </c>
      <c r="AR3639" s="112" t="s">
        <v>1088</v>
      </c>
      <c r="AS3639" s="112">
        <v>14583</v>
      </c>
    </row>
    <row r="3640" spans="40:45" x14ac:dyDescent="0.25">
      <c r="AN3640" s="112" t="s">
        <v>1012</v>
      </c>
      <c r="AO3640" s="112" t="s">
        <v>961</v>
      </c>
      <c r="AP3640" s="112" t="s">
        <v>1179</v>
      </c>
      <c r="AQ3640" s="112" t="s">
        <v>1039</v>
      </c>
      <c r="AR3640" s="112" t="s">
        <v>1088</v>
      </c>
      <c r="AS3640" s="112">
        <v>3923</v>
      </c>
    </row>
    <row r="3641" spans="40:45" x14ac:dyDescent="0.25">
      <c r="AN3641" s="112" t="s">
        <v>1012</v>
      </c>
      <c r="AO3641" s="112"/>
      <c r="AP3641" s="112"/>
      <c r="AQ3641" s="112" t="s">
        <v>3</v>
      </c>
      <c r="AR3641" s="112" t="s">
        <v>1088</v>
      </c>
      <c r="AS3641" s="112">
        <v>128594</v>
      </c>
    </row>
    <row r="3642" spans="40:45" x14ac:dyDescent="0.25">
      <c r="AN3642" s="112" t="s">
        <v>1012</v>
      </c>
      <c r="AO3642" s="112" t="s">
        <v>1149</v>
      </c>
      <c r="AP3642" s="112" t="s">
        <v>908</v>
      </c>
      <c r="AQ3642" s="112" t="s">
        <v>1031</v>
      </c>
      <c r="AR3642" s="112" t="s">
        <v>1088</v>
      </c>
      <c r="AS3642" s="112">
        <v>3168</v>
      </c>
    </row>
    <row r="3643" spans="40:45" x14ac:dyDescent="0.25">
      <c r="AN3643" s="112" t="s">
        <v>1012</v>
      </c>
      <c r="AO3643" s="112" t="s">
        <v>1149</v>
      </c>
      <c r="AP3643" s="112" t="s">
        <v>908</v>
      </c>
      <c r="AQ3643" s="112" t="s">
        <v>1032</v>
      </c>
      <c r="AR3643" s="112" t="s">
        <v>1088</v>
      </c>
      <c r="AS3643" s="112">
        <v>3351</v>
      </c>
    </row>
    <row r="3644" spans="40:45" x14ac:dyDescent="0.25">
      <c r="AN3644" s="112" t="s">
        <v>1012</v>
      </c>
      <c r="AO3644" s="112" t="s">
        <v>1149</v>
      </c>
      <c r="AP3644" s="112" t="s">
        <v>908</v>
      </c>
      <c r="AQ3644" s="112" t="s">
        <v>1033</v>
      </c>
      <c r="AR3644" s="112" t="s">
        <v>1088</v>
      </c>
      <c r="AS3644" s="112">
        <v>5235</v>
      </c>
    </row>
    <row r="3645" spans="40:45" x14ac:dyDescent="0.25">
      <c r="AN3645" s="112" t="s">
        <v>1012</v>
      </c>
      <c r="AO3645" s="112" t="s">
        <v>1149</v>
      </c>
      <c r="AP3645" s="112" t="s">
        <v>908</v>
      </c>
      <c r="AQ3645" s="112" t="s">
        <v>1034</v>
      </c>
      <c r="AR3645" s="112" t="s">
        <v>1088</v>
      </c>
      <c r="AS3645" s="112">
        <v>10635</v>
      </c>
    </row>
    <row r="3646" spans="40:45" x14ac:dyDescent="0.25">
      <c r="AN3646" s="112" t="s">
        <v>1012</v>
      </c>
      <c r="AO3646" s="112" t="s">
        <v>1149</v>
      </c>
      <c r="AP3646" s="112" t="s">
        <v>908</v>
      </c>
      <c r="AQ3646" s="112" t="s">
        <v>1035</v>
      </c>
      <c r="AR3646" s="112" t="s">
        <v>1088</v>
      </c>
      <c r="AS3646" s="112">
        <v>3568</v>
      </c>
    </row>
    <row r="3647" spans="40:45" x14ac:dyDescent="0.25">
      <c r="AN3647" s="112" t="s">
        <v>1012</v>
      </c>
      <c r="AO3647" s="112" t="s">
        <v>1149</v>
      </c>
      <c r="AP3647" s="112" t="s">
        <v>908</v>
      </c>
      <c r="AQ3647" s="112" t="s">
        <v>1036</v>
      </c>
      <c r="AR3647" s="112" t="s">
        <v>1088</v>
      </c>
      <c r="AS3647" s="112">
        <v>6062</v>
      </c>
    </row>
    <row r="3648" spans="40:45" x14ac:dyDescent="0.25">
      <c r="AN3648" s="112" t="s">
        <v>1012</v>
      </c>
      <c r="AO3648" s="112" t="s">
        <v>1149</v>
      </c>
      <c r="AP3648" s="112" t="s">
        <v>908</v>
      </c>
      <c r="AQ3648" s="112" t="s">
        <v>1037</v>
      </c>
      <c r="AR3648" s="112" t="s">
        <v>1088</v>
      </c>
      <c r="AS3648" s="112">
        <v>4044</v>
      </c>
    </row>
    <row r="3649" spans="40:45" x14ac:dyDescent="0.25">
      <c r="AN3649" s="112" t="s">
        <v>1012</v>
      </c>
      <c r="AO3649" s="112" t="s">
        <v>1149</v>
      </c>
      <c r="AP3649" s="112" t="s">
        <v>908</v>
      </c>
      <c r="AQ3649" s="112" t="s">
        <v>1038</v>
      </c>
      <c r="AR3649" s="112" t="s">
        <v>1088</v>
      </c>
      <c r="AS3649" s="112">
        <v>894</v>
      </c>
    </row>
    <row r="3650" spans="40:45" x14ac:dyDescent="0.25">
      <c r="AN3650" s="112" t="s">
        <v>1012</v>
      </c>
      <c r="AO3650" s="112" t="s">
        <v>1149</v>
      </c>
      <c r="AP3650" s="112" t="s">
        <v>908</v>
      </c>
      <c r="AQ3650" s="112" t="s">
        <v>1039</v>
      </c>
      <c r="AR3650" s="112" t="s">
        <v>1088</v>
      </c>
      <c r="AS3650" s="112">
        <v>21026</v>
      </c>
    </row>
    <row r="3651" spans="40:45" x14ac:dyDescent="0.25">
      <c r="AN3651" s="112" t="s">
        <v>1012</v>
      </c>
      <c r="AO3651" s="112"/>
      <c r="AP3651" s="112"/>
      <c r="AQ3651" s="112" t="s">
        <v>3</v>
      </c>
      <c r="AR3651" s="112" t="s">
        <v>1088</v>
      </c>
      <c r="AS3651" s="112">
        <v>57983</v>
      </c>
    </row>
    <row r="3652" spans="40:45" x14ac:dyDescent="0.25">
      <c r="AN3652" s="112" t="s">
        <v>1012</v>
      </c>
      <c r="AO3652" s="112" t="s">
        <v>1149</v>
      </c>
      <c r="AP3652" s="112" t="s">
        <v>1175</v>
      </c>
      <c r="AQ3652" s="112" t="s">
        <v>1031</v>
      </c>
      <c r="AR3652" s="112" t="s">
        <v>1088</v>
      </c>
      <c r="AS3652" s="112">
        <v>1859</v>
      </c>
    </row>
    <row r="3653" spans="40:45" x14ac:dyDescent="0.25">
      <c r="AN3653" s="112" t="s">
        <v>1012</v>
      </c>
      <c r="AO3653" s="112" t="s">
        <v>1149</v>
      </c>
      <c r="AP3653" s="112" t="s">
        <v>1175</v>
      </c>
      <c r="AQ3653" s="112" t="s">
        <v>1032</v>
      </c>
      <c r="AR3653" s="112" t="s">
        <v>1088</v>
      </c>
      <c r="AS3653" s="112">
        <v>1892</v>
      </c>
    </row>
    <row r="3654" spans="40:45" x14ac:dyDescent="0.25">
      <c r="AN3654" s="112" t="s">
        <v>1012</v>
      </c>
      <c r="AO3654" s="112" t="s">
        <v>1149</v>
      </c>
      <c r="AP3654" s="112" t="s">
        <v>1175</v>
      </c>
      <c r="AQ3654" s="112" t="s">
        <v>1033</v>
      </c>
      <c r="AR3654" s="112" t="s">
        <v>1088</v>
      </c>
      <c r="AS3654" s="112">
        <v>5220</v>
      </c>
    </row>
    <row r="3655" spans="40:45" x14ac:dyDescent="0.25">
      <c r="AN3655" s="112" t="s">
        <v>1012</v>
      </c>
      <c r="AO3655" s="112" t="s">
        <v>1149</v>
      </c>
      <c r="AP3655" s="112" t="s">
        <v>1175</v>
      </c>
      <c r="AQ3655" s="112" t="s">
        <v>1034</v>
      </c>
      <c r="AR3655" s="112" t="s">
        <v>1088</v>
      </c>
      <c r="AS3655" s="112">
        <v>8310</v>
      </c>
    </row>
    <row r="3656" spans="40:45" x14ac:dyDescent="0.25">
      <c r="AN3656" s="112" t="s">
        <v>1012</v>
      </c>
      <c r="AO3656" s="112" t="s">
        <v>1149</v>
      </c>
      <c r="AP3656" s="112" t="s">
        <v>1175</v>
      </c>
      <c r="AQ3656" s="112" t="s">
        <v>1035</v>
      </c>
      <c r="AR3656" s="112" t="s">
        <v>1088</v>
      </c>
      <c r="AS3656" s="112">
        <v>1520</v>
      </c>
    </row>
    <row r="3657" spans="40:45" x14ac:dyDescent="0.25">
      <c r="AN3657" s="112" t="s">
        <v>1012</v>
      </c>
      <c r="AO3657" s="112" t="s">
        <v>1149</v>
      </c>
      <c r="AP3657" s="112" t="s">
        <v>1175</v>
      </c>
      <c r="AQ3657" s="112" t="s">
        <v>1036</v>
      </c>
      <c r="AR3657" s="112" t="s">
        <v>1088</v>
      </c>
      <c r="AS3657" s="112">
        <v>4296</v>
      </c>
    </row>
    <row r="3658" spans="40:45" x14ac:dyDescent="0.25">
      <c r="AN3658" s="112" t="s">
        <v>1012</v>
      </c>
      <c r="AO3658" s="112" t="s">
        <v>1149</v>
      </c>
      <c r="AP3658" s="112" t="s">
        <v>1175</v>
      </c>
      <c r="AQ3658" s="112" t="s">
        <v>1037</v>
      </c>
      <c r="AR3658" s="112" t="s">
        <v>1088</v>
      </c>
      <c r="AS3658" s="112">
        <v>3974</v>
      </c>
    </row>
    <row r="3659" spans="40:45" x14ac:dyDescent="0.25">
      <c r="AN3659" s="112" t="s">
        <v>1012</v>
      </c>
      <c r="AO3659" s="112" t="s">
        <v>1149</v>
      </c>
      <c r="AP3659" s="112" t="s">
        <v>1175</v>
      </c>
      <c r="AQ3659" s="112" t="s">
        <v>1038</v>
      </c>
      <c r="AR3659" s="112" t="s">
        <v>1088</v>
      </c>
      <c r="AS3659" s="112">
        <v>891</v>
      </c>
    </row>
    <row r="3660" spans="40:45" x14ac:dyDescent="0.25">
      <c r="AN3660" s="112" t="s">
        <v>1012</v>
      </c>
      <c r="AO3660" s="112" t="s">
        <v>1149</v>
      </c>
      <c r="AP3660" s="112" t="s">
        <v>1175</v>
      </c>
      <c r="AQ3660" s="112" t="s">
        <v>1039</v>
      </c>
      <c r="AR3660" s="112" t="s">
        <v>1088</v>
      </c>
      <c r="AS3660" s="112">
        <v>14377</v>
      </c>
    </row>
    <row r="3661" spans="40:45" x14ac:dyDescent="0.25">
      <c r="AN3661" s="112" t="s">
        <v>1012</v>
      </c>
      <c r="AO3661" s="112"/>
      <c r="AP3661" s="112"/>
      <c r="AQ3661" s="112" t="s">
        <v>3</v>
      </c>
      <c r="AR3661" s="112" t="s">
        <v>1088</v>
      </c>
      <c r="AS3661" s="112">
        <v>42337</v>
      </c>
    </row>
    <row r="3662" spans="40:45" x14ac:dyDescent="0.25">
      <c r="AN3662" s="112" t="s">
        <v>1012</v>
      </c>
      <c r="AO3662" s="112" t="s">
        <v>1149</v>
      </c>
      <c r="AP3662" s="112" t="s">
        <v>1176</v>
      </c>
      <c r="AQ3662" s="112" t="s">
        <v>1031</v>
      </c>
      <c r="AR3662" s="112" t="s">
        <v>1088</v>
      </c>
      <c r="AS3662" s="112">
        <v>621</v>
      </c>
    </row>
    <row r="3663" spans="40:45" x14ac:dyDescent="0.25">
      <c r="AN3663" s="112" t="s">
        <v>1012</v>
      </c>
      <c r="AO3663" s="112" t="s">
        <v>1149</v>
      </c>
      <c r="AP3663" s="112" t="s">
        <v>1176</v>
      </c>
      <c r="AQ3663" s="112" t="s">
        <v>1032</v>
      </c>
      <c r="AR3663" s="112" t="s">
        <v>1088</v>
      </c>
      <c r="AS3663" s="112">
        <v>1434</v>
      </c>
    </row>
    <row r="3664" spans="40:45" x14ac:dyDescent="0.25">
      <c r="AN3664" s="112" t="s">
        <v>1012</v>
      </c>
      <c r="AO3664" s="112" t="s">
        <v>1149</v>
      </c>
      <c r="AP3664" s="112" t="s">
        <v>1176</v>
      </c>
      <c r="AQ3664" s="112" t="s">
        <v>1033</v>
      </c>
      <c r="AR3664" s="112" t="s">
        <v>1088</v>
      </c>
      <c r="AS3664" s="112">
        <v>15</v>
      </c>
    </row>
    <row r="3665" spans="40:45" x14ac:dyDescent="0.25">
      <c r="AN3665" s="112" t="s">
        <v>1012</v>
      </c>
      <c r="AO3665" s="112" t="s">
        <v>1149</v>
      </c>
      <c r="AP3665" s="112" t="s">
        <v>1176</v>
      </c>
      <c r="AQ3665" s="112" t="s">
        <v>1034</v>
      </c>
      <c r="AR3665" s="112" t="s">
        <v>1088</v>
      </c>
      <c r="AS3665" s="112">
        <v>2227</v>
      </c>
    </row>
    <row r="3666" spans="40:45" x14ac:dyDescent="0.25">
      <c r="AN3666" s="112" t="s">
        <v>1012</v>
      </c>
      <c r="AO3666" s="112" t="s">
        <v>1149</v>
      </c>
      <c r="AP3666" s="112" t="s">
        <v>1176</v>
      </c>
      <c r="AQ3666" s="112" t="s">
        <v>1035</v>
      </c>
      <c r="AR3666" s="112" t="s">
        <v>1088</v>
      </c>
      <c r="AS3666" s="112">
        <v>611</v>
      </c>
    </row>
    <row r="3667" spans="40:45" x14ac:dyDescent="0.25">
      <c r="AN3667" s="112" t="s">
        <v>1012</v>
      </c>
      <c r="AO3667" s="112" t="s">
        <v>1149</v>
      </c>
      <c r="AP3667" s="112" t="s">
        <v>1176</v>
      </c>
      <c r="AQ3667" s="112" t="s">
        <v>1036</v>
      </c>
      <c r="AR3667" s="112" t="s">
        <v>1088</v>
      </c>
      <c r="AS3667" s="112">
        <v>1673</v>
      </c>
    </row>
    <row r="3668" spans="40:45" x14ac:dyDescent="0.25">
      <c r="AN3668" s="112" t="s">
        <v>1012</v>
      </c>
      <c r="AO3668" s="112" t="s">
        <v>1149</v>
      </c>
      <c r="AP3668" s="112" t="s">
        <v>1176</v>
      </c>
      <c r="AQ3668" s="112" t="s">
        <v>1039</v>
      </c>
      <c r="AR3668" s="112" t="s">
        <v>1088</v>
      </c>
      <c r="AS3668" s="112">
        <v>2593</v>
      </c>
    </row>
    <row r="3669" spans="40:45" x14ac:dyDescent="0.25">
      <c r="AN3669" s="112" t="s">
        <v>1012</v>
      </c>
      <c r="AO3669" s="112"/>
      <c r="AP3669" s="112"/>
      <c r="AQ3669" s="112" t="s">
        <v>3</v>
      </c>
      <c r="AR3669" s="112" t="s">
        <v>1088</v>
      </c>
      <c r="AS3669" s="112">
        <v>9174</v>
      </c>
    </row>
    <row r="3670" spans="40:45" x14ac:dyDescent="0.25">
      <c r="AN3670" s="112" t="s">
        <v>1012</v>
      </c>
      <c r="AO3670" s="112" t="s">
        <v>1149</v>
      </c>
      <c r="AP3670" s="112" t="s">
        <v>1177</v>
      </c>
      <c r="AQ3670" s="112" t="s">
        <v>1031</v>
      </c>
      <c r="AR3670" s="112" t="s">
        <v>1088</v>
      </c>
      <c r="AS3670" s="112">
        <v>206</v>
      </c>
    </row>
    <row r="3671" spans="40:45" x14ac:dyDescent="0.25">
      <c r="AN3671" s="112" t="s">
        <v>1012</v>
      </c>
      <c r="AO3671" s="112" t="s">
        <v>1149</v>
      </c>
      <c r="AP3671" s="112" t="s">
        <v>1177</v>
      </c>
      <c r="AQ3671" s="112" t="s">
        <v>1032</v>
      </c>
      <c r="AR3671" s="112" t="s">
        <v>1088</v>
      </c>
      <c r="AS3671" s="112">
        <v>2</v>
      </c>
    </row>
    <row r="3672" spans="40:45" x14ac:dyDescent="0.25">
      <c r="AN3672" s="112" t="s">
        <v>1012</v>
      </c>
      <c r="AO3672" s="112" t="s">
        <v>1149</v>
      </c>
      <c r="AP3672" s="112" t="s">
        <v>1177</v>
      </c>
      <c r="AQ3672" s="112" t="s">
        <v>1035</v>
      </c>
      <c r="AR3672" s="112" t="s">
        <v>1088</v>
      </c>
      <c r="AS3672" s="112">
        <v>815</v>
      </c>
    </row>
    <row r="3673" spans="40:45" x14ac:dyDescent="0.25">
      <c r="AN3673" s="112" t="s">
        <v>1012</v>
      </c>
      <c r="AO3673" s="112" t="s">
        <v>1149</v>
      </c>
      <c r="AP3673" s="112" t="s">
        <v>1177</v>
      </c>
      <c r="AQ3673" s="112" t="s">
        <v>1039</v>
      </c>
      <c r="AR3673" s="112" t="s">
        <v>1088</v>
      </c>
      <c r="AS3673" s="112">
        <v>3375</v>
      </c>
    </row>
    <row r="3674" spans="40:45" x14ac:dyDescent="0.25">
      <c r="AN3674" s="112" t="s">
        <v>1012</v>
      </c>
      <c r="AO3674" s="112"/>
      <c r="AP3674" s="112"/>
      <c r="AQ3674" s="112" t="s">
        <v>3</v>
      </c>
      <c r="AR3674" s="112" t="s">
        <v>1088</v>
      </c>
      <c r="AS3674" s="112">
        <v>4398</v>
      </c>
    </row>
    <row r="3675" spans="40:45" x14ac:dyDescent="0.25">
      <c r="AN3675" s="112" t="s">
        <v>1012</v>
      </c>
      <c r="AO3675" s="112" t="s">
        <v>1149</v>
      </c>
      <c r="AP3675" s="112" t="s">
        <v>1178</v>
      </c>
      <c r="AQ3675" s="112" t="s">
        <v>1031</v>
      </c>
      <c r="AR3675" s="112" t="s">
        <v>1088</v>
      </c>
      <c r="AS3675" s="112">
        <v>323</v>
      </c>
    </row>
    <row r="3676" spans="40:45" x14ac:dyDescent="0.25">
      <c r="AN3676" s="112" t="s">
        <v>1012</v>
      </c>
      <c r="AO3676" s="112" t="s">
        <v>1149</v>
      </c>
      <c r="AP3676" s="112" t="s">
        <v>1178</v>
      </c>
      <c r="AQ3676" s="112" t="s">
        <v>1032</v>
      </c>
      <c r="AR3676" s="112" t="s">
        <v>1088</v>
      </c>
      <c r="AS3676" s="112">
        <v>5</v>
      </c>
    </row>
    <row r="3677" spans="40:45" x14ac:dyDescent="0.25">
      <c r="AN3677" s="112" t="s">
        <v>1012</v>
      </c>
      <c r="AO3677" s="112"/>
      <c r="AP3677" s="112"/>
      <c r="AQ3677" s="112" t="s">
        <v>3</v>
      </c>
      <c r="AR3677" s="112" t="s">
        <v>1088</v>
      </c>
      <c r="AS3677" s="112">
        <v>328</v>
      </c>
    </row>
    <row r="3678" spans="40:45" x14ac:dyDescent="0.25">
      <c r="AN3678" s="112" t="s">
        <v>1012</v>
      </c>
      <c r="AO3678" s="112" t="s">
        <v>1149</v>
      </c>
      <c r="AP3678" s="112" t="s">
        <v>1179</v>
      </c>
      <c r="AQ3678" s="112" t="s">
        <v>1031</v>
      </c>
      <c r="AR3678" s="112" t="s">
        <v>1088</v>
      </c>
      <c r="AS3678" s="112">
        <v>159</v>
      </c>
    </row>
    <row r="3679" spans="40:45" x14ac:dyDescent="0.25">
      <c r="AN3679" s="112" t="s">
        <v>1012</v>
      </c>
      <c r="AO3679" s="112" t="s">
        <v>1149</v>
      </c>
      <c r="AP3679" s="112" t="s">
        <v>1179</v>
      </c>
      <c r="AQ3679" s="112" t="s">
        <v>1032</v>
      </c>
      <c r="AR3679" s="112" t="s">
        <v>1088</v>
      </c>
      <c r="AS3679" s="112">
        <v>18</v>
      </c>
    </row>
    <row r="3680" spans="40:45" x14ac:dyDescent="0.25">
      <c r="AN3680" s="112" t="s">
        <v>1012</v>
      </c>
      <c r="AO3680" s="112" t="s">
        <v>1149</v>
      </c>
      <c r="AP3680" s="112" t="s">
        <v>1179</v>
      </c>
      <c r="AQ3680" s="112" t="s">
        <v>1034</v>
      </c>
      <c r="AR3680" s="112" t="s">
        <v>1088</v>
      </c>
      <c r="AS3680" s="112">
        <v>98</v>
      </c>
    </row>
    <row r="3681" spans="40:45" x14ac:dyDescent="0.25">
      <c r="AN3681" s="112" t="s">
        <v>1012</v>
      </c>
      <c r="AO3681" s="112" t="s">
        <v>1149</v>
      </c>
      <c r="AP3681" s="112" t="s">
        <v>1179</v>
      </c>
      <c r="AQ3681" s="112" t="s">
        <v>1035</v>
      </c>
      <c r="AR3681" s="112" t="s">
        <v>1088</v>
      </c>
      <c r="AS3681" s="112">
        <v>623</v>
      </c>
    </row>
    <row r="3682" spans="40:45" x14ac:dyDescent="0.25">
      <c r="AN3682" s="112" t="s">
        <v>1012</v>
      </c>
      <c r="AO3682" s="112" t="s">
        <v>1149</v>
      </c>
      <c r="AP3682" s="112" t="s">
        <v>1179</v>
      </c>
      <c r="AQ3682" s="112" t="s">
        <v>1036</v>
      </c>
      <c r="AR3682" s="112" t="s">
        <v>1088</v>
      </c>
      <c r="AS3682" s="112">
        <v>94</v>
      </c>
    </row>
    <row r="3683" spans="40:45" x14ac:dyDescent="0.25">
      <c r="AN3683" s="112" t="s">
        <v>1012</v>
      </c>
      <c r="AO3683" s="112" t="s">
        <v>1149</v>
      </c>
      <c r="AP3683" s="112" t="s">
        <v>1179</v>
      </c>
      <c r="AQ3683" s="112" t="s">
        <v>1037</v>
      </c>
      <c r="AR3683" s="112" t="s">
        <v>1088</v>
      </c>
      <c r="AS3683" s="112">
        <v>70</v>
      </c>
    </row>
    <row r="3684" spans="40:45" x14ac:dyDescent="0.25">
      <c r="AN3684" s="112" t="s">
        <v>1012</v>
      </c>
      <c r="AO3684" s="112" t="s">
        <v>1149</v>
      </c>
      <c r="AP3684" s="112" t="s">
        <v>1179</v>
      </c>
      <c r="AQ3684" s="112" t="s">
        <v>1038</v>
      </c>
      <c r="AR3684" s="112" t="s">
        <v>1088</v>
      </c>
      <c r="AS3684" s="112">
        <v>3</v>
      </c>
    </row>
    <row r="3685" spans="40:45" x14ac:dyDescent="0.25">
      <c r="AN3685" s="112" t="s">
        <v>1012</v>
      </c>
      <c r="AO3685" s="112" t="s">
        <v>1149</v>
      </c>
      <c r="AP3685" s="112" t="s">
        <v>1179</v>
      </c>
      <c r="AQ3685" s="112" t="s">
        <v>1039</v>
      </c>
      <c r="AR3685" s="112" t="s">
        <v>1088</v>
      </c>
      <c r="AS3685" s="112">
        <v>681</v>
      </c>
    </row>
    <row r="3686" spans="40:45" x14ac:dyDescent="0.25">
      <c r="AN3686" s="112" t="s">
        <v>1012</v>
      </c>
      <c r="AO3686" s="112"/>
      <c r="AP3686" s="112"/>
      <c r="AQ3686" s="112" t="s">
        <v>3</v>
      </c>
      <c r="AR3686" s="112" t="s">
        <v>1088</v>
      </c>
      <c r="AS3686" s="112">
        <v>1746</v>
      </c>
    </row>
    <row r="3687" spans="40:45" x14ac:dyDescent="0.25">
      <c r="AN3687" s="112" t="s">
        <v>1012</v>
      </c>
      <c r="AO3687" s="112" t="s">
        <v>975</v>
      </c>
      <c r="AP3687" s="112" t="s">
        <v>908</v>
      </c>
      <c r="AQ3687" s="112" t="s">
        <v>1031</v>
      </c>
      <c r="AR3687" s="112" t="s">
        <v>1088</v>
      </c>
      <c r="AS3687" s="112">
        <v>11742</v>
      </c>
    </row>
    <row r="3688" spans="40:45" x14ac:dyDescent="0.25">
      <c r="AN3688" s="112" t="s">
        <v>1012</v>
      </c>
      <c r="AO3688" s="112" t="s">
        <v>975</v>
      </c>
      <c r="AP3688" s="112" t="s">
        <v>908</v>
      </c>
      <c r="AQ3688" s="112" t="s">
        <v>1032</v>
      </c>
      <c r="AR3688" s="112" t="s">
        <v>1088</v>
      </c>
      <c r="AS3688" s="112">
        <v>1286</v>
      </c>
    </row>
    <row r="3689" spans="40:45" x14ac:dyDescent="0.25">
      <c r="AN3689" s="112" t="s">
        <v>1012</v>
      </c>
      <c r="AO3689" s="112" t="s">
        <v>975</v>
      </c>
      <c r="AP3689" s="112" t="s">
        <v>908</v>
      </c>
      <c r="AQ3689" s="112" t="s">
        <v>1034</v>
      </c>
      <c r="AR3689" s="112" t="s">
        <v>1088</v>
      </c>
      <c r="AS3689" s="112">
        <v>71520</v>
      </c>
    </row>
    <row r="3690" spans="40:45" x14ac:dyDescent="0.25">
      <c r="AN3690" s="112" t="s">
        <v>1012</v>
      </c>
      <c r="AO3690" s="112" t="s">
        <v>975</v>
      </c>
      <c r="AP3690" s="112" t="s">
        <v>908</v>
      </c>
      <c r="AQ3690" s="112" t="s">
        <v>1035</v>
      </c>
      <c r="AR3690" s="112" t="s">
        <v>1088</v>
      </c>
      <c r="AS3690" s="112">
        <v>1238</v>
      </c>
    </row>
    <row r="3691" spans="40:45" x14ac:dyDescent="0.25">
      <c r="AN3691" s="112" t="s">
        <v>1012</v>
      </c>
      <c r="AO3691" s="112" t="s">
        <v>975</v>
      </c>
      <c r="AP3691" s="112" t="s">
        <v>908</v>
      </c>
      <c r="AQ3691" s="112" t="s">
        <v>1036</v>
      </c>
      <c r="AR3691" s="112" t="s">
        <v>1088</v>
      </c>
      <c r="AS3691" s="112">
        <v>20604</v>
      </c>
    </row>
    <row r="3692" spans="40:45" x14ac:dyDescent="0.25">
      <c r="AN3692" s="112" t="s">
        <v>1012</v>
      </c>
      <c r="AO3692" s="112" t="s">
        <v>975</v>
      </c>
      <c r="AP3692" s="112" t="s">
        <v>908</v>
      </c>
      <c r="AQ3692" s="112" t="s">
        <v>1037</v>
      </c>
      <c r="AR3692" s="112" t="s">
        <v>1088</v>
      </c>
      <c r="AS3692" s="112">
        <v>154</v>
      </c>
    </row>
    <row r="3693" spans="40:45" x14ac:dyDescent="0.25">
      <c r="AN3693" s="112" t="s">
        <v>1012</v>
      </c>
      <c r="AO3693" s="112" t="s">
        <v>975</v>
      </c>
      <c r="AP3693" s="112" t="s">
        <v>908</v>
      </c>
      <c r="AQ3693" s="112" t="s">
        <v>1038</v>
      </c>
      <c r="AR3693" s="112" t="s">
        <v>1088</v>
      </c>
      <c r="AS3693" s="112">
        <v>6800</v>
      </c>
    </row>
    <row r="3694" spans="40:45" x14ac:dyDescent="0.25">
      <c r="AN3694" s="112" t="s">
        <v>1012</v>
      </c>
      <c r="AO3694" s="112" t="s">
        <v>975</v>
      </c>
      <c r="AP3694" s="112" t="s">
        <v>908</v>
      </c>
      <c r="AQ3694" s="112" t="s">
        <v>1039</v>
      </c>
      <c r="AR3694" s="112" t="s">
        <v>1088</v>
      </c>
      <c r="AS3694" s="112">
        <v>28343</v>
      </c>
    </row>
    <row r="3695" spans="40:45" x14ac:dyDescent="0.25">
      <c r="AN3695" s="112" t="s">
        <v>1012</v>
      </c>
      <c r="AO3695" s="112"/>
      <c r="AP3695" s="112"/>
      <c r="AQ3695" s="112" t="s">
        <v>3</v>
      </c>
      <c r="AR3695" s="112" t="s">
        <v>1088</v>
      </c>
      <c r="AS3695" s="112">
        <v>141688</v>
      </c>
    </row>
    <row r="3696" spans="40:45" x14ac:dyDescent="0.25">
      <c r="AN3696" s="112" t="s">
        <v>1012</v>
      </c>
      <c r="AO3696" s="112" t="s">
        <v>975</v>
      </c>
      <c r="AP3696" s="112" t="s">
        <v>1175</v>
      </c>
      <c r="AQ3696" s="112" t="s">
        <v>1031</v>
      </c>
      <c r="AR3696" s="112" t="s">
        <v>1088</v>
      </c>
      <c r="AS3696" s="112">
        <v>4400</v>
      </c>
    </row>
    <row r="3697" spans="40:45" x14ac:dyDescent="0.25">
      <c r="AN3697" s="112" t="s">
        <v>1012</v>
      </c>
      <c r="AO3697" s="112" t="s">
        <v>975</v>
      </c>
      <c r="AP3697" s="112" t="s">
        <v>1175</v>
      </c>
      <c r="AQ3697" s="112" t="s">
        <v>1032</v>
      </c>
      <c r="AR3697" s="112" t="s">
        <v>1088</v>
      </c>
      <c r="AS3697" s="112">
        <v>1006</v>
      </c>
    </row>
    <row r="3698" spans="40:45" x14ac:dyDescent="0.25">
      <c r="AN3698" s="112" t="s">
        <v>1012</v>
      </c>
      <c r="AO3698" s="112" t="s">
        <v>975</v>
      </c>
      <c r="AP3698" s="112" t="s">
        <v>1175</v>
      </c>
      <c r="AQ3698" s="112" t="s">
        <v>1034</v>
      </c>
      <c r="AR3698" s="112" t="s">
        <v>1088</v>
      </c>
      <c r="AS3698" s="112">
        <v>71513</v>
      </c>
    </row>
    <row r="3699" spans="40:45" x14ac:dyDescent="0.25">
      <c r="AN3699" s="112" t="s">
        <v>1012</v>
      </c>
      <c r="AO3699" s="112" t="s">
        <v>975</v>
      </c>
      <c r="AP3699" s="112" t="s">
        <v>1175</v>
      </c>
      <c r="AQ3699" s="112" t="s">
        <v>1035</v>
      </c>
      <c r="AR3699" s="112" t="s">
        <v>1088</v>
      </c>
      <c r="AS3699" s="112">
        <v>619</v>
      </c>
    </row>
    <row r="3700" spans="40:45" x14ac:dyDescent="0.25">
      <c r="AN3700" s="112" t="s">
        <v>1012</v>
      </c>
      <c r="AO3700" s="112" t="s">
        <v>975</v>
      </c>
      <c r="AP3700" s="112" t="s">
        <v>1175</v>
      </c>
      <c r="AQ3700" s="112" t="s">
        <v>1036</v>
      </c>
      <c r="AR3700" s="112" t="s">
        <v>1088</v>
      </c>
      <c r="AS3700" s="112">
        <v>10646</v>
      </c>
    </row>
    <row r="3701" spans="40:45" x14ac:dyDescent="0.25">
      <c r="AN3701" s="112" t="s">
        <v>1012</v>
      </c>
      <c r="AO3701" s="112" t="s">
        <v>975</v>
      </c>
      <c r="AP3701" s="112" t="s">
        <v>1175</v>
      </c>
      <c r="AQ3701" s="112" t="s">
        <v>1037</v>
      </c>
      <c r="AR3701" s="112" t="s">
        <v>1088</v>
      </c>
      <c r="AS3701" s="112">
        <v>154</v>
      </c>
    </row>
    <row r="3702" spans="40:45" x14ac:dyDescent="0.25">
      <c r="AN3702" s="112" t="s">
        <v>1012</v>
      </c>
      <c r="AO3702" s="112" t="s">
        <v>975</v>
      </c>
      <c r="AP3702" s="112" t="s">
        <v>1175</v>
      </c>
      <c r="AQ3702" s="112" t="s">
        <v>1038</v>
      </c>
      <c r="AR3702" s="112" t="s">
        <v>1088</v>
      </c>
      <c r="AS3702" s="112">
        <v>1174</v>
      </c>
    </row>
    <row r="3703" spans="40:45" x14ac:dyDescent="0.25">
      <c r="AN3703" s="112" t="s">
        <v>1012</v>
      </c>
      <c r="AO3703" s="112" t="s">
        <v>975</v>
      </c>
      <c r="AP3703" s="112" t="s">
        <v>1175</v>
      </c>
      <c r="AQ3703" s="112" t="s">
        <v>1039</v>
      </c>
      <c r="AR3703" s="112" t="s">
        <v>1088</v>
      </c>
      <c r="AS3703" s="112">
        <v>21048</v>
      </c>
    </row>
    <row r="3704" spans="40:45" x14ac:dyDescent="0.25">
      <c r="AN3704" s="112" t="s">
        <v>1012</v>
      </c>
      <c r="AO3704" s="112"/>
      <c r="AP3704" s="112"/>
      <c r="AQ3704" s="112" t="s">
        <v>3</v>
      </c>
      <c r="AR3704" s="112" t="s">
        <v>1088</v>
      </c>
      <c r="AS3704" s="112">
        <v>110561</v>
      </c>
    </row>
    <row r="3705" spans="40:45" x14ac:dyDescent="0.25">
      <c r="AN3705" s="112" t="s">
        <v>1012</v>
      </c>
      <c r="AO3705" s="112" t="s">
        <v>975</v>
      </c>
      <c r="AP3705" s="112" t="s">
        <v>1176</v>
      </c>
      <c r="AQ3705" s="112" t="s">
        <v>1031</v>
      </c>
      <c r="AR3705" s="112" t="s">
        <v>1088</v>
      </c>
      <c r="AS3705" s="112">
        <v>1027</v>
      </c>
    </row>
    <row r="3706" spans="40:45" x14ac:dyDescent="0.25">
      <c r="AN3706" s="112" t="s">
        <v>1012</v>
      </c>
      <c r="AO3706" s="112" t="s">
        <v>975</v>
      </c>
      <c r="AP3706" s="112" t="s">
        <v>1176</v>
      </c>
      <c r="AQ3706" s="112" t="s">
        <v>1032</v>
      </c>
      <c r="AR3706" s="112" t="s">
        <v>1088</v>
      </c>
      <c r="AS3706" s="112">
        <v>280</v>
      </c>
    </row>
    <row r="3707" spans="40:45" x14ac:dyDescent="0.25">
      <c r="AN3707" s="112" t="s">
        <v>1012</v>
      </c>
      <c r="AO3707" s="112" t="s">
        <v>975</v>
      </c>
      <c r="AP3707" s="112" t="s">
        <v>1176</v>
      </c>
      <c r="AQ3707" s="112" t="s">
        <v>1035</v>
      </c>
      <c r="AR3707" s="112" t="s">
        <v>1088</v>
      </c>
      <c r="AS3707" s="112">
        <v>619</v>
      </c>
    </row>
    <row r="3708" spans="40:45" x14ac:dyDescent="0.25">
      <c r="AN3708" s="112" t="s">
        <v>1012</v>
      </c>
      <c r="AO3708" s="112" t="s">
        <v>975</v>
      </c>
      <c r="AP3708" s="112" t="s">
        <v>1176</v>
      </c>
      <c r="AQ3708" s="112" t="s">
        <v>1036</v>
      </c>
      <c r="AR3708" s="112" t="s">
        <v>1088</v>
      </c>
      <c r="AS3708" s="112">
        <v>9958</v>
      </c>
    </row>
    <row r="3709" spans="40:45" x14ac:dyDescent="0.25">
      <c r="AN3709" s="112" t="s">
        <v>1012</v>
      </c>
      <c r="AO3709" s="112" t="s">
        <v>975</v>
      </c>
      <c r="AP3709" s="112" t="s">
        <v>1176</v>
      </c>
      <c r="AQ3709" s="112" t="s">
        <v>1038</v>
      </c>
      <c r="AR3709" s="112" t="s">
        <v>1088</v>
      </c>
      <c r="AS3709" s="112">
        <v>3358</v>
      </c>
    </row>
    <row r="3710" spans="40:45" x14ac:dyDescent="0.25">
      <c r="AN3710" s="112" t="s">
        <v>1012</v>
      </c>
      <c r="AO3710" s="112" t="s">
        <v>975</v>
      </c>
      <c r="AP3710" s="112" t="s">
        <v>1176</v>
      </c>
      <c r="AQ3710" s="112" t="s">
        <v>1039</v>
      </c>
      <c r="AR3710" s="112" t="s">
        <v>1088</v>
      </c>
      <c r="AS3710" s="112">
        <v>1879</v>
      </c>
    </row>
    <row r="3711" spans="40:45" x14ac:dyDescent="0.25">
      <c r="AN3711" s="112" t="s">
        <v>1012</v>
      </c>
      <c r="AO3711" s="112"/>
      <c r="AP3711" s="112"/>
      <c r="AQ3711" s="112" t="s">
        <v>3</v>
      </c>
      <c r="AR3711" s="112" t="s">
        <v>1088</v>
      </c>
      <c r="AS3711" s="112">
        <v>17121</v>
      </c>
    </row>
    <row r="3712" spans="40:45" x14ac:dyDescent="0.25">
      <c r="AN3712" s="112" t="s">
        <v>1012</v>
      </c>
      <c r="AO3712" s="112" t="s">
        <v>975</v>
      </c>
      <c r="AP3712" s="112" t="s">
        <v>1177</v>
      </c>
      <c r="AQ3712" s="112" t="s">
        <v>1031</v>
      </c>
      <c r="AR3712" s="112" t="s">
        <v>1088</v>
      </c>
      <c r="AS3712" s="112">
        <v>326</v>
      </c>
    </row>
    <row r="3713" spans="40:45" x14ac:dyDescent="0.25">
      <c r="AN3713" s="112" t="s">
        <v>1012</v>
      </c>
      <c r="AO3713" s="112" t="s">
        <v>975</v>
      </c>
      <c r="AP3713" s="112" t="s">
        <v>1177</v>
      </c>
      <c r="AQ3713" s="112" t="s">
        <v>1038</v>
      </c>
      <c r="AR3713" s="112" t="s">
        <v>1088</v>
      </c>
      <c r="AS3713" s="112">
        <v>2238</v>
      </c>
    </row>
    <row r="3714" spans="40:45" x14ac:dyDescent="0.25">
      <c r="AN3714" s="112" t="s">
        <v>1012</v>
      </c>
      <c r="AO3714" s="112" t="s">
        <v>975</v>
      </c>
      <c r="AP3714" s="112" t="s">
        <v>1177</v>
      </c>
      <c r="AQ3714" s="112" t="s">
        <v>1039</v>
      </c>
      <c r="AR3714" s="112" t="s">
        <v>1088</v>
      </c>
      <c r="AS3714" s="112">
        <v>4722</v>
      </c>
    </row>
    <row r="3715" spans="40:45" x14ac:dyDescent="0.25">
      <c r="AN3715" s="112" t="s">
        <v>1012</v>
      </c>
      <c r="AO3715" s="112"/>
      <c r="AP3715" s="112"/>
      <c r="AQ3715" s="112" t="s">
        <v>3</v>
      </c>
      <c r="AR3715" s="112" t="s">
        <v>1088</v>
      </c>
      <c r="AS3715" s="112">
        <v>7287</v>
      </c>
    </row>
    <row r="3716" spans="40:45" x14ac:dyDescent="0.25">
      <c r="AN3716" s="112" t="s">
        <v>1012</v>
      </c>
      <c r="AO3716" s="112" t="s">
        <v>975</v>
      </c>
      <c r="AP3716" s="112" t="s">
        <v>1178</v>
      </c>
      <c r="AQ3716" s="112" t="s">
        <v>1031</v>
      </c>
      <c r="AR3716" s="112" t="s">
        <v>1088</v>
      </c>
      <c r="AS3716" s="112">
        <v>5988</v>
      </c>
    </row>
    <row r="3717" spans="40:45" x14ac:dyDescent="0.25">
      <c r="AN3717" s="112" t="s">
        <v>1012</v>
      </c>
      <c r="AO3717" s="112" t="s">
        <v>975</v>
      </c>
      <c r="AP3717" s="112" t="s">
        <v>1178</v>
      </c>
      <c r="AQ3717" s="112" t="s">
        <v>1039</v>
      </c>
      <c r="AR3717" s="112" t="s">
        <v>1088</v>
      </c>
      <c r="AS3717" s="112">
        <v>168</v>
      </c>
    </row>
    <row r="3718" spans="40:45" x14ac:dyDescent="0.25">
      <c r="AN3718" s="112" t="s">
        <v>1012</v>
      </c>
      <c r="AO3718" s="112"/>
      <c r="AP3718" s="112"/>
      <c r="AQ3718" s="112" t="s">
        <v>3</v>
      </c>
      <c r="AR3718" s="112" t="s">
        <v>1088</v>
      </c>
      <c r="AS3718" s="112">
        <v>6156</v>
      </c>
    </row>
    <row r="3719" spans="40:45" x14ac:dyDescent="0.25">
      <c r="AN3719" s="112" t="s">
        <v>1012</v>
      </c>
      <c r="AO3719" s="112" t="s">
        <v>975</v>
      </c>
      <c r="AP3719" s="112" t="s">
        <v>1179</v>
      </c>
      <c r="AQ3719" s="112" t="s">
        <v>1031</v>
      </c>
      <c r="AR3719" s="112" t="s">
        <v>1088</v>
      </c>
      <c r="AS3719" s="112">
        <v>1</v>
      </c>
    </row>
    <row r="3720" spans="40:45" x14ac:dyDescent="0.25">
      <c r="AN3720" s="112" t="s">
        <v>1012</v>
      </c>
      <c r="AO3720" s="112" t="s">
        <v>975</v>
      </c>
      <c r="AP3720" s="112" t="s">
        <v>1179</v>
      </c>
      <c r="AQ3720" s="112" t="s">
        <v>1034</v>
      </c>
      <c r="AR3720" s="112" t="s">
        <v>1088</v>
      </c>
      <c r="AS3720" s="112">
        <v>7</v>
      </c>
    </row>
    <row r="3721" spans="40:45" x14ac:dyDescent="0.25">
      <c r="AN3721" s="112" t="s">
        <v>1012</v>
      </c>
      <c r="AO3721" s="112" t="s">
        <v>975</v>
      </c>
      <c r="AP3721" s="112" t="s">
        <v>1179</v>
      </c>
      <c r="AQ3721" s="112" t="s">
        <v>1038</v>
      </c>
      <c r="AR3721" s="112" t="s">
        <v>1088</v>
      </c>
      <c r="AS3721" s="112">
        <v>30</v>
      </c>
    </row>
    <row r="3722" spans="40:45" x14ac:dyDescent="0.25">
      <c r="AN3722" s="112" t="s">
        <v>1012</v>
      </c>
      <c r="AO3722" s="112" t="s">
        <v>975</v>
      </c>
      <c r="AP3722" s="112" t="s">
        <v>1179</v>
      </c>
      <c r="AQ3722" s="112" t="s">
        <v>1039</v>
      </c>
      <c r="AR3722" s="112" t="s">
        <v>1088</v>
      </c>
      <c r="AS3722" s="112">
        <v>525</v>
      </c>
    </row>
    <row r="3723" spans="40:45" x14ac:dyDescent="0.25">
      <c r="AN3723" s="112" t="s">
        <v>1012</v>
      </c>
      <c r="AO3723" s="112"/>
      <c r="AP3723" s="112"/>
      <c r="AQ3723" s="112" t="s">
        <v>3</v>
      </c>
      <c r="AR3723" s="112" t="s">
        <v>1088</v>
      </c>
      <c r="AS3723" s="112">
        <v>563</v>
      </c>
    </row>
    <row r="3724" spans="40:45" x14ac:dyDescent="0.25">
      <c r="AN3724" s="112" t="s">
        <v>1012</v>
      </c>
      <c r="AO3724" s="112" t="s">
        <v>979</v>
      </c>
      <c r="AP3724" s="112" t="s">
        <v>908</v>
      </c>
      <c r="AQ3724" s="112" t="s">
        <v>1031</v>
      </c>
      <c r="AR3724" s="112" t="s">
        <v>1088</v>
      </c>
      <c r="AS3724" s="112">
        <v>30087</v>
      </c>
    </row>
    <row r="3725" spans="40:45" x14ac:dyDescent="0.25">
      <c r="AN3725" s="112" t="s">
        <v>1012</v>
      </c>
      <c r="AO3725" s="112" t="s">
        <v>979</v>
      </c>
      <c r="AP3725" s="112" t="s">
        <v>908</v>
      </c>
      <c r="AQ3725" s="112" t="s">
        <v>1032</v>
      </c>
      <c r="AR3725" s="112" t="s">
        <v>1088</v>
      </c>
      <c r="AS3725" s="112">
        <v>2708</v>
      </c>
    </row>
    <row r="3726" spans="40:45" x14ac:dyDescent="0.25">
      <c r="AN3726" s="112" t="s">
        <v>1012</v>
      </c>
      <c r="AO3726" s="112" t="s">
        <v>979</v>
      </c>
      <c r="AP3726" s="112" t="s">
        <v>908</v>
      </c>
      <c r="AQ3726" s="112" t="s">
        <v>1033</v>
      </c>
      <c r="AR3726" s="112" t="s">
        <v>1088</v>
      </c>
      <c r="AS3726" s="112">
        <v>4734</v>
      </c>
    </row>
    <row r="3727" spans="40:45" x14ac:dyDescent="0.25">
      <c r="AN3727" s="112" t="s">
        <v>1012</v>
      </c>
      <c r="AO3727" s="112" t="s">
        <v>979</v>
      </c>
      <c r="AP3727" s="112" t="s">
        <v>908</v>
      </c>
      <c r="AQ3727" s="112" t="s">
        <v>1034</v>
      </c>
      <c r="AR3727" s="112" t="s">
        <v>1088</v>
      </c>
      <c r="AS3727" s="112">
        <v>2426</v>
      </c>
    </row>
    <row r="3728" spans="40:45" x14ac:dyDescent="0.25">
      <c r="AN3728" s="112" t="s">
        <v>1012</v>
      </c>
      <c r="AO3728" s="112" t="s">
        <v>979</v>
      </c>
      <c r="AP3728" s="112" t="s">
        <v>908</v>
      </c>
      <c r="AQ3728" s="112" t="s">
        <v>1035</v>
      </c>
      <c r="AR3728" s="112" t="s">
        <v>1088</v>
      </c>
      <c r="AS3728" s="112">
        <v>29569</v>
      </c>
    </row>
    <row r="3729" spans="40:45" x14ac:dyDescent="0.25">
      <c r="AN3729" s="112" t="s">
        <v>1012</v>
      </c>
      <c r="AO3729" s="112" t="s">
        <v>979</v>
      </c>
      <c r="AP3729" s="112" t="s">
        <v>908</v>
      </c>
      <c r="AQ3729" s="112" t="s">
        <v>1036</v>
      </c>
      <c r="AR3729" s="112" t="s">
        <v>1088</v>
      </c>
      <c r="AS3729" s="112">
        <v>16049</v>
      </c>
    </row>
    <row r="3730" spans="40:45" x14ac:dyDescent="0.25">
      <c r="AN3730" s="112" t="s">
        <v>1012</v>
      </c>
      <c r="AO3730" s="112" t="s">
        <v>979</v>
      </c>
      <c r="AP3730" s="112" t="s">
        <v>908</v>
      </c>
      <c r="AQ3730" s="112" t="s">
        <v>1037</v>
      </c>
      <c r="AR3730" s="112" t="s">
        <v>1088</v>
      </c>
      <c r="AS3730" s="112">
        <v>4506</v>
      </c>
    </row>
    <row r="3731" spans="40:45" x14ac:dyDescent="0.25">
      <c r="AN3731" s="112" t="s">
        <v>1012</v>
      </c>
      <c r="AO3731" s="112" t="s">
        <v>979</v>
      </c>
      <c r="AP3731" s="112" t="s">
        <v>908</v>
      </c>
      <c r="AQ3731" s="112" t="s">
        <v>1038</v>
      </c>
      <c r="AR3731" s="112" t="s">
        <v>1088</v>
      </c>
      <c r="AS3731" s="112">
        <v>10963</v>
      </c>
    </row>
    <row r="3732" spans="40:45" x14ac:dyDescent="0.25">
      <c r="AN3732" s="112" t="s">
        <v>1012</v>
      </c>
      <c r="AO3732" s="112" t="s">
        <v>979</v>
      </c>
      <c r="AP3732" s="112" t="s">
        <v>908</v>
      </c>
      <c r="AQ3732" s="112" t="s">
        <v>1039</v>
      </c>
      <c r="AR3732" s="112" t="s">
        <v>1088</v>
      </c>
      <c r="AS3732" s="112">
        <v>261124</v>
      </c>
    </row>
    <row r="3733" spans="40:45" x14ac:dyDescent="0.25">
      <c r="AN3733" s="112" t="s">
        <v>1012</v>
      </c>
      <c r="AO3733" s="112"/>
      <c r="AP3733" s="112"/>
      <c r="AQ3733" s="112" t="s">
        <v>3</v>
      </c>
      <c r="AR3733" s="112" t="s">
        <v>1088</v>
      </c>
      <c r="AS3733" s="112">
        <v>362167</v>
      </c>
    </row>
    <row r="3734" spans="40:45" x14ac:dyDescent="0.25">
      <c r="AN3734" s="112" t="s">
        <v>1012</v>
      </c>
      <c r="AO3734" s="112" t="s">
        <v>979</v>
      </c>
      <c r="AP3734" s="112" t="s">
        <v>1175</v>
      </c>
      <c r="AQ3734" s="112" t="s">
        <v>1031</v>
      </c>
      <c r="AR3734" s="112" t="s">
        <v>1088</v>
      </c>
      <c r="AS3734" s="112">
        <v>10219</v>
      </c>
    </row>
    <row r="3735" spans="40:45" x14ac:dyDescent="0.25">
      <c r="AN3735" s="112" t="s">
        <v>1012</v>
      </c>
      <c r="AO3735" s="112" t="s">
        <v>979</v>
      </c>
      <c r="AP3735" s="112" t="s">
        <v>1175</v>
      </c>
      <c r="AQ3735" s="112" t="s">
        <v>1032</v>
      </c>
      <c r="AR3735" s="112" t="s">
        <v>1088</v>
      </c>
      <c r="AS3735" s="112">
        <v>1305</v>
      </c>
    </row>
    <row r="3736" spans="40:45" x14ac:dyDescent="0.25">
      <c r="AN3736" s="112" t="s">
        <v>1012</v>
      </c>
      <c r="AO3736" s="112" t="s">
        <v>979</v>
      </c>
      <c r="AP3736" s="112" t="s">
        <v>1175</v>
      </c>
      <c r="AQ3736" s="112" t="s">
        <v>1034</v>
      </c>
      <c r="AR3736" s="112" t="s">
        <v>1088</v>
      </c>
      <c r="AS3736" s="112">
        <v>2311</v>
      </c>
    </row>
    <row r="3737" spans="40:45" x14ac:dyDescent="0.25">
      <c r="AN3737" s="112" t="s">
        <v>1012</v>
      </c>
      <c r="AO3737" s="112" t="s">
        <v>979</v>
      </c>
      <c r="AP3737" s="112" t="s">
        <v>1175</v>
      </c>
      <c r="AQ3737" s="112" t="s">
        <v>1035</v>
      </c>
      <c r="AR3737" s="112" t="s">
        <v>1088</v>
      </c>
      <c r="AS3737" s="112">
        <v>1981</v>
      </c>
    </row>
    <row r="3738" spans="40:45" x14ac:dyDescent="0.25">
      <c r="AN3738" s="112" t="s">
        <v>1012</v>
      </c>
      <c r="AO3738" s="112" t="s">
        <v>979</v>
      </c>
      <c r="AP3738" s="112" t="s">
        <v>1175</v>
      </c>
      <c r="AQ3738" s="112" t="s">
        <v>1036</v>
      </c>
      <c r="AR3738" s="112" t="s">
        <v>1088</v>
      </c>
      <c r="AS3738" s="112">
        <v>4632</v>
      </c>
    </row>
    <row r="3739" spans="40:45" x14ac:dyDescent="0.25">
      <c r="AN3739" s="112" t="s">
        <v>1012</v>
      </c>
      <c r="AO3739" s="112" t="s">
        <v>979</v>
      </c>
      <c r="AP3739" s="112" t="s">
        <v>1175</v>
      </c>
      <c r="AQ3739" s="112" t="s">
        <v>1037</v>
      </c>
      <c r="AR3739" s="112" t="s">
        <v>1088</v>
      </c>
      <c r="AS3739" s="112">
        <v>3327</v>
      </c>
    </row>
    <row r="3740" spans="40:45" x14ac:dyDescent="0.25">
      <c r="AN3740" s="112" t="s">
        <v>1012</v>
      </c>
      <c r="AO3740" s="112" t="s">
        <v>979</v>
      </c>
      <c r="AP3740" s="112" t="s">
        <v>1175</v>
      </c>
      <c r="AQ3740" s="112" t="s">
        <v>1038</v>
      </c>
      <c r="AR3740" s="112" t="s">
        <v>1088</v>
      </c>
      <c r="AS3740" s="112">
        <v>8344</v>
      </c>
    </row>
    <row r="3741" spans="40:45" x14ac:dyDescent="0.25">
      <c r="AN3741" s="112" t="s">
        <v>1012</v>
      </c>
      <c r="AO3741" s="112" t="s">
        <v>979</v>
      </c>
      <c r="AP3741" s="112" t="s">
        <v>1175</v>
      </c>
      <c r="AQ3741" s="112" t="s">
        <v>1039</v>
      </c>
      <c r="AR3741" s="112" t="s">
        <v>1088</v>
      </c>
      <c r="AS3741" s="112">
        <v>125109</v>
      </c>
    </row>
    <row r="3742" spans="40:45" x14ac:dyDescent="0.25">
      <c r="AN3742" s="112" t="s">
        <v>1012</v>
      </c>
      <c r="AO3742" s="112"/>
      <c r="AP3742" s="112"/>
      <c r="AQ3742" s="112" t="s">
        <v>3</v>
      </c>
      <c r="AR3742" s="112" t="s">
        <v>1088</v>
      </c>
      <c r="AS3742" s="112">
        <v>157228</v>
      </c>
    </row>
    <row r="3743" spans="40:45" x14ac:dyDescent="0.25">
      <c r="AN3743" s="112" t="s">
        <v>1012</v>
      </c>
      <c r="AO3743" s="112" t="s">
        <v>979</v>
      </c>
      <c r="AP3743" s="112" t="s">
        <v>1176</v>
      </c>
      <c r="AQ3743" s="112" t="s">
        <v>1031</v>
      </c>
      <c r="AR3743" s="112" t="s">
        <v>1088</v>
      </c>
      <c r="AS3743" s="112">
        <v>9385</v>
      </c>
    </row>
    <row r="3744" spans="40:45" x14ac:dyDescent="0.25">
      <c r="AN3744" s="112" t="s">
        <v>1012</v>
      </c>
      <c r="AO3744" s="112" t="s">
        <v>979</v>
      </c>
      <c r="AP3744" s="112" t="s">
        <v>1176</v>
      </c>
      <c r="AQ3744" s="112" t="s">
        <v>1032</v>
      </c>
      <c r="AR3744" s="112" t="s">
        <v>1088</v>
      </c>
      <c r="AS3744" s="112">
        <v>1268</v>
      </c>
    </row>
    <row r="3745" spans="40:45" x14ac:dyDescent="0.25">
      <c r="AN3745" s="112" t="s">
        <v>1012</v>
      </c>
      <c r="AO3745" s="112" t="s">
        <v>979</v>
      </c>
      <c r="AP3745" s="112" t="s">
        <v>1176</v>
      </c>
      <c r="AQ3745" s="112" t="s">
        <v>1033</v>
      </c>
      <c r="AR3745" s="112" t="s">
        <v>1088</v>
      </c>
      <c r="AS3745" s="112">
        <v>3125</v>
      </c>
    </row>
    <row r="3746" spans="40:45" x14ac:dyDescent="0.25">
      <c r="AN3746" s="112" t="s">
        <v>1012</v>
      </c>
      <c r="AO3746" s="112" t="s">
        <v>979</v>
      </c>
      <c r="AP3746" s="112" t="s">
        <v>1176</v>
      </c>
      <c r="AQ3746" s="112" t="s">
        <v>1035</v>
      </c>
      <c r="AR3746" s="112" t="s">
        <v>1088</v>
      </c>
      <c r="AS3746" s="112">
        <v>11871</v>
      </c>
    </row>
    <row r="3747" spans="40:45" x14ac:dyDescent="0.25">
      <c r="AN3747" s="112" t="s">
        <v>1012</v>
      </c>
      <c r="AO3747" s="112" t="s">
        <v>979</v>
      </c>
      <c r="AP3747" s="112" t="s">
        <v>1176</v>
      </c>
      <c r="AQ3747" s="112" t="s">
        <v>1036</v>
      </c>
      <c r="AR3747" s="112" t="s">
        <v>1088</v>
      </c>
      <c r="AS3747" s="112">
        <v>11414</v>
      </c>
    </row>
    <row r="3748" spans="40:45" x14ac:dyDescent="0.25">
      <c r="AN3748" s="112" t="s">
        <v>1012</v>
      </c>
      <c r="AO3748" s="112" t="s">
        <v>979</v>
      </c>
      <c r="AP3748" s="112" t="s">
        <v>1176</v>
      </c>
      <c r="AQ3748" s="112" t="s">
        <v>1037</v>
      </c>
      <c r="AR3748" s="112" t="s">
        <v>1088</v>
      </c>
      <c r="AS3748" s="112">
        <v>996</v>
      </c>
    </row>
    <row r="3749" spans="40:45" x14ac:dyDescent="0.25">
      <c r="AN3749" s="112" t="s">
        <v>1012</v>
      </c>
      <c r="AO3749" s="112" t="s">
        <v>979</v>
      </c>
      <c r="AP3749" s="112" t="s">
        <v>1176</v>
      </c>
      <c r="AQ3749" s="112" t="s">
        <v>1038</v>
      </c>
      <c r="AR3749" s="112" t="s">
        <v>1088</v>
      </c>
      <c r="AS3749" s="112">
        <v>2577</v>
      </c>
    </row>
    <row r="3750" spans="40:45" x14ac:dyDescent="0.25">
      <c r="AN3750" s="112" t="s">
        <v>1012</v>
      </c>
      <c r="AO3750" s="112" t="s">
        <v>979</v>
      </c>
      <c r="AP3750" s="112" t="s">
        <v>1176</v>
      </c>
      <c r="AQ3750" s="112" t="s">
        <v>1039</v>
      </c>
      <c r="AR3750" s="112" t="s">
        <v>1088</v>
      </c>
      <c r="AS3750" s="112">
        <v>71013</v>
      </c>
    </row>
    <row r="3751" spans="40:45" x14ac:dyDescent="0.25">
      <c r="AN3751" s="112" t="s">
        <v>1012</v>
      </c>
      <c r="AO3751" s="112"/>
      <c r="AP3751" s="112"/>
      <c r="AQ3751" s="112" t="s">
        <v>3</v>
      </c>
      <c r="AR3751" s="112" t="s">
        <v>1088</v>
      </c>
      <c r="AS3751" s="112">
        <v>111650</v>
      </c>
    </row>
    <row r="3752" spans="40:45" x14ac:dyDescent="0.25">
      <c r="AN3752" s="112" t="s">
        <v>1012</v>
      </c>
      <c r="AO3752" s="112" t="s">
        <v>979</v>
      </c>
      <c r="AP3752" s="112" t="s">
        <v>1177</v>
      </c>
      <c r="AQ3752" s="112" t="s">
        <v>1031</v>
      </c>
      <c r="AR3752" s="112" t="s">
        <v>1088</v>
      </c>
      <c r="AS3752" s="112">
        <v>8994</v>
      </c>
    </row>
    <row r="3753" spans="40:45" x14ac:dyDescent="0.25">
      <c r="AN3753" s="112" t="s">
        <v>1012</v>
      </c>
      <c r="AO3753" s="112" t="s">
        <v>979</v>
      </c>
      <c r="AP3753" s="112" t="s">
        <v>1177</v>
      </c>
      <c r="AQ3753" s="112" t="s">
        <v>1033</v>
      </c>
      <c r="AR3753" s="112" t="s">
        <v>1088</v>
      </c>
      <c r="AS3753" s="112">
        <v>1609</v>
      </c>
    </row>
    <row r="3754" spans="40:45" x14ac:dyDescent="0.25">
      <c r="AN3754" s="112" t="s">
        <v>1012</v>
      </c>
      <c r="AO3754" s="112" t="s">
        <v>979</v>
      </c>
      <c r="AP3754" s="112" t="s">
        <v>1177</v>
      </c>
      <c r="AQ3754" s="112" t="s">
        <v>1034</v>
      </c>
      <c r="AR3754" s="112" t="s">
        <v>1088</v>
      </c>
      <c r="AS3754" s="112">
        <v>10</v>
      </c>
    </row>
    <row r="3755" spans="40:45" x14ac:dyDescent="0.25">
      <c r="AN3755" s="112" t="s">
        <v>1012</v>
      </c>
      <c r="AO3755" s="112" t="s">
        <v>979</v>
      </c>
      <c r="AP3755" s="112" t="s">
        <v>1177</v>
      </c>
      <c r="AQ3755" s="112" t="s">
        <v>1035</v>
      </c>
      <c r="AR3755" s="112" t="s">
        <v>1088</v>
      </c>
      <c r="AS3755" s="112">
        <v>8614</v>
      </c>
    </row>
    <row r="3756" spans="40:45" x14ac:dyDescent="0.25">
      <c r="AN3756" s="112" t="s">
        <v>1012</v>
      </c>
      <c r="AO3756" s="112" t="s">
        <v>979</v>
      </c>
      <c r="AP3756" s="112" t="s">
        <v>1177</v>
      </c>
      <c r="AQ3756" s="112" t="s">
        <v>1039</v>
      </c>
      <c r="AR3756" s="112" t="s">
        <v>1088</v>
      </c>
      <c r="AS3756" s="112">
        <v>36649</v>
      </c>
    </row>
    <row r="3757" spans="40:45" x14ac:dyDescent="0.25">
      <c r="AN3757" s="112" t="s">
        <v>1012</v>
      </c>
      <c r="AO3757" s="112"/>
      <c r="AP3757" s="112"/>
      <c r="AQ3757" s="112" t="s">
        <v>3</v>
      </c>
      <c r="AR3757" s="112" t="s">
        <v>1088</v>
      </c>
      <c r="AS3757" s="112">
        <v>55876</v>
      </c>
    </row>
    <row r="3758" spans="40:45" x14ac:dyDescent="0.25">
      <c r="AN3758" s="112" t="s">
        <v>1012</v>
      </c>
      <c r="AO3758" s="112" t="s">
        <v>979</v>
      </c>
      <c r="AP3758" s="112" t="s">
        <v>1178</v>
      </c>
      <c r="AQ3758" s="112" t="s">
        <v>1035</v>
      </c>
      <c r="AR3758" s="112" t="s">
        <v>1088</v>
      </c>
      <c r="AS3758" s="112">
        <v>5572</v>
      </c>
    </row>
    <row r="3759" spans="40:45" x14ac:dyDescent="0.25">
      <c r="AN3759" s="112" t="s">
        <v>1012</v>
      </c>
      <c r="AO3759" s="112" t="s">
        <v>979</v>
      </c>
      <c r="AP3759" s="112" t="s">
        <v>1178</v>
      </c>
      <c r="AQ3759" s="112" t="s">
        <v>1039</v>
      </c>
      <c r="AR3759" s="112" t="s">
        <v>1088</v>
      </c>
      <c r="AS3759" s="112">
        <v>8506</v>
      </c>
    </row>
    <row r="3760" spans="40:45" x14ac:dyDescent="0.25">
      <c r="AN3760" s="112" t="s">
        <v>1012</v>
      </c>
      <c r="AO3760" s="112"/>
      <c r="AP3760" s="112"/>
      <c r="AQ3760" s="112" t="s">
        <v>3</v>
      </c>
      <c r="AR3760" s="112" t="s">
        <v>1088</v>
      </c>
      <c r="AS3760" s="112">
        <v>14078</v>
      </c>
    </row>
    <row r="3761" spans="40:45" x14ac:dyDescent="0.25">
      <c r="AN3761" s="112" t="s">
        <v>1012</v>
      </c>
      <c r="AO3761" s="112" t="s">
        <v>979</v>
      </c>
      <c r="AP3761" s="112" t="s">
        <v>1179</v>
      </c>
      <c r="AQ3761" s="112" t="s">
        <v>1031</v>
      </c>
      <c r="AR3761" s="112" t="s">
        <v>1088</v>
      </c>
      <c r="AS3761" s="112">
        <v>1490</v>
      </c>
    </row>
    <row r="3762" spans="40:45" x14ac:dyDescent="0.25">
      <c r="AN3762" s="112" t="s">
        <v>1012</v>
      </c>
      <c r="AO3762" s="112" t="s">
        <v>979</v>
      </c>
      <c r="AP3762" s="112" t="s">
        <v>1179</v>
      </c>
      <c r="AQ3762" s="112" t="s">
        <v>1032</v>
      </c>
      <c r="AR3762" s="112" t="s">
        <v>1088</v>
      </c>
      <c r="AS3762" s="112">
        <v>135</v>
      </c>
    </row>
    <row r="3763" spans="40:45" x14ac:dyDescent="0.25">
      <c r="AN3763" s="112" t="s">
        <v>1012</v>
      </c>
      <c r="AO3763" s="112" t="s">
        <v>979</v>
      </c>
      <c r="AP3763" s="112" t="s">
        <v>1179</v>
      </c>
      <c r="AQ3763" s="112" t="s">
        <v>1034</v>
      </c>
      <c r="AR3763" s="112" t="s">
        <v>1088</v>
      </c>
      <c r="AS3763" s="112">
        <v>105</v>
      </c>
    </row>
    <row r="3764" spans="40:45" x14ac:dyDescent="0.25">
      <c r="AN3764" s="112" t="s">
        <v>1012</v>
      </c>
      <c r="AO3764" s="112" t="s">
        <v>979</v>
      </c>
      <c r="AP3764" s="112" t="s">
        <v>1179</v>
      </c>
      <c r="AQ3764" s="112" t="s">
        <v>1035</v>
      </c>
      <c r="AR3764" s="112" t="s">
        <v>1088</v>
      </c>
      <c r="AS3764" s="112">
        <v>1530</v>
      </c>
    </row>
    <row r="3765" spans="40:45" x14ac:dyDescent="0.25">
      <c r="AN3765" s="112" t="s">
        <v>1012</v>
      </c>
      <c r="AO3765" s="112" t="s">
        <v>979</v>
      </c>
      <c r="AP3765" s="112" t="s">
        <v>1179</v>
      </c>
      <c r="AQ3765" s="112" t="s">
        <v>1036</v>
      </c>
      <c r="AR3765" s="112" t="s">
        <v>1088</v>
      </c>
      <c r="AS3765" s="112">
        <v>3</v>
      </c>
    </row>
    <row r="3766" spans="40:45" x14ac:dyDescent="0.25">
      <c r="AN3766" s="112" t="s">
        <v>1012</v>
      </c>
      <c r="AO3766" s="112" t="s">
        <v>979</v>
      </c>
      <c r="AP3766" s="112" t="s">
        <v>1179</v>
      </c>
      <c r="AQ3766" s="112" t="s">
        <v>1037</v>
      </c>
      <c r="AR3766" s="112" t="s">
        <v>1088</v>
      </c>
      <c r="AS3766" s="112">
        <v>183</v>
      </c>
    </row>
    <row r="3767" spans="40:45" x14ac:dyDescent="0.25">
      <c r="AN3767" s="112" t="s">
        <v>1012</v>
      </c>
      <c r="AO3767" s="112" t="s">
        <v>979</v>
      </c>
      <c r="AP3767" s="112" t="s">
        <v>1179</v>
      </c>
      <c r="AQ3767" s="112" t="s">
        <v>1038</v>
      </c>
      <c r="AR3767" s="112" t="s">
        <v>1088</v>
      </c>
      <c r="AS3767" s="112">
        <v>42</v>
      </c>
    </row>
    <row r="3768" spans="40:45" x14ac:dyDescent="0.25">
      <c r="AN3768" s="112" t="s">
        <v>1012</v>
      </c>
      <c r="AO3768" s="112" t="s">
        <v>979</v>
      </c>
      <c r="AP3768" s="112" t="s">
        <v>1179</v>
      </c>
      <c r="AQ3768" s="112" t="s">
        <v>1039</v>
      </c>
      <c r="AR3768" s="112" t="s">
        <v>1088</v>
      </c>
      <c r="AS3768" s="112">
        <v>19847</v>
      </c>
    </row>
    <row r="3769" spans="40:45" x14ac:dyDescent="0.25">
      <c r="AN3769" s="112" t="s">
        <v>1012</v>
      </c>
      <c r="AO3769" s="112"/>
      <c r="AP3769" s="112"/>
      <c r="AQ3769" s="112" t="s">
        <v>3</v>
      </c>
      <c r="AR3769" s="112" t="s">
        <v>1088</v>
      </c>
      <c r="AS3769" s="112">
        <v>23335</v>
      </c>
    </row>
    <row r="3770" spans="40:45" x14ac:dyDescent="0.25">
      <c r="AN3770" s="112" t="s">
        <v>1181</v>
      </c>
      <c r="AO3770" s="112" t="s">
        <v>1041</v>
      </c>
      <c r="AP3770" s="112"/>
      <c r="AQ3770" s="112" t="s">
        <v>1031</v>
      </c>
      <c r="AR3770" s="112" t="s">
        <v>1088</v>
      </c>
      <c r="AS3770" s="112">
        <v>6197</v>
      </c>
    </row>
    <row r="3771" spans="40:45" x14ac:dyDescent="0.25">
      <c r="AN3771" s="112" t="s">
        <v>1181</v>
      </c>
      <c r="AO3771" s="112" t="s">
        <v>1041</v>
      </c>
      <c r="AP3771" s="112"/>
      <c r="AQ3771" s="112" t="s">
        <v>1032</v>
      </c>
      <c r="AR3771" s="112" t="s">
        <v>1088</v>
      </c>
      <c r="AS3771" s="112">
        <v>862</v>
      </c>
    </row>
    <row r="3772" spans="40:45" x14ac:dyDescent="0.25">
      <c r="AN3772" s="112" t="s">
        <v>1181</v>
      </c>
      <c r="AO3772" s="112" t="s">
        <v>1041</v>
      </c>
      <c r="AP3772" s="112"/>
      <c r="AQ3772" s="112" t="s">
        <v>1033</v>
      </c>
      <c r="AR3772" s="112" t="s">
        <v>1088</v>
      </c>
      <c r="AS3772" s="112">
        <v>8706</v>
      </c>
    </row>
    <row r="3773" spans="40:45" x14ac:dyDescent="0.25">
      <c r="AN3773" s="112" t="s">
        <v>1181</v>
      </c>
      <c r="AO3773" s="112" t="s">
        <v>1041</v>
      </c>
      <c r="AP3773" s="112"/>
      <c r="AQ3773" s="112" t="s">
        <v>1034</v>
      </c>
      <c r="AR3773" s="112" t="s">
        <v>1088</v>
      </c>
      <c r="AS3773" s="112">
        <v>641</v>
      </c>
    </row>
    <row r="3774" spans="40:45" x14ac:dyDescent="0.25">
      <c r="AN3774" s="112" t="s">
        <v>1181</v>
      </c>
      <c r="AO3774" s="112" t="s">
        <v>1041</v>
      </c>
      <c r="AP3774" s="112"/>
      <c r="AQ3774" s="112" t="s">
        <v>1035</v>
      </c>
      <c r="AR3774" s="112" t="s">
        <v>1088</v>
      </c>
      <c r="AS3774" s="112">
        <v>658</v>
      </c>
    </row>
    <row r="3775" spans="40:45" x14ac:dyDescent="0.25">
      <c r="AN3775" s="112" t="s">
        <v>1181</v>
      </c>
      <c r="AO3775" s="112" t="s">
        <v>1041</v>
      </c>
      <c r="AP3775" s="112"/>
      <c r="AQ3775" s="112" t="s">
        <v>1036</v>
      </c>
      <c r="AR3775" s="112" t="s">
        <v>1088</v>
      </c>
      <c r="AS3775" s="112">
        <v>56301</v>
      </c>
    </row>
    <row r="3776" spans="40:45" x14ac:dyDescent="0.25">
      <c r="AN3776" s="112" t="s">
        <v>1181</v>
      </c>
      <c r="AO3776" s="112" t="s">
        <v>1041</v>
      </c>
      <c r="AP3776" s="112"/>
      <c r="AQ3776" s="112" t="s">
        <v>1037</v>
      </c>
      <c r="AR3776" s="112" t="s">
        <v>1088</v>
      </c>
      <c r="AS3776" s="112">
        <v>6145</v>
      </c>
    </row>
    <row r="3777" spans="40:45" x14ac:dyDescent="0.25">
      <c r="AN3777" s="112" t="s">
        <v>1181</v>
      </c>
      <c r="AO3777" s="112" t="s">
        <v>1041</v>
      </c>
      <c r="AP3777" s="112"/>
      <c r="AQ3777" s="112" t="s">
        <v>1038</v>
      </c>
      <c r="AR3777" s="112" t="s">
        <v>1088</v>
      </c>
      <c r="AS3777" s="112">
        <v>3138</v>
      </c>
    </row>
    <row r="3778" spans="40:45" x14ac:dyDescent="0.25">
      <c r="AN3778" s="112" t="s">
        <v>1181</v>
      </c>
      <c r="AO3778" s="112" t="s">
        <v>1041</v>
      </c>
      <c r="AP3778" s="112"/>
      <c r="AQ3778" s="112" t="s">
        <v>1039</v>
      </c>
      <c r="AR3778" s="112" t="s">
        <v>1088</v>
      </c>
      <c r="AS3778" s="112">
        <v>4439</v>
      </c>
    </row>
    <row r="3779" spans="40:45" x14ac:dyDescent="0.25">
      <c r="AN3779" s="112" t="s">
        <v>1181</v>
      </c>
      <c r="AO3779" s="112"/>
      <c r="AP3779" s="112"/>
      <c r="AQ3779" s="112" t="s">
        <v>3</v>
      </c>
      <c r="AR3779" s="112" t="s">
        <v>1088</v>
      </c>
      <c r="AS3779" s="112">
        <v>87087</v>
      </c>
    </row>
    <row r="3780" spans="40:45" x14ac:dyDescent="0.25">
      <c r="AN3780" s="112" t="s">
        <v>1181</v>
      </c>
      <c r="AO3780" s="112" t="s">
        <v>1175</v>
      </c>
      <c r="AP3780" s="112"/>
      <c r="AQ3780" s="112" t="s">
        <v>1031</v>
      </c>
      <c r="AR3780" s="112" t="s">
        <v>1088</v>
      </c>
      <c r="AS3780" s="112">
        <v>2095</v>
      </c>
    </row>
    <row r="3781" spans="40:45" x14ac:dyDescent="0.25">
      <c r="AN3781" s="112" t="s">
        <v>1181</v>
      </c>
      <c r="AO3781" s="112" t="s">
        <v>1175</v>
      </c>
      <c r="AP3781" s="112"/>
      <c r="AQ3781" s="112" t="s">
        <v>1032</v>
      </c>
      <c r="AR3781" s="112" t="s">
        <v>1088</v>
      </c>
      <c r="AS3781" s="112">
        <v>862</v>
      </c>
    </row>
    <row r="3782" spans="40:45" x14ac:dyDescent="0.25">
      <c r="AN3782" s="112" t="s">
        <v>1181</v>
      </c>
      <c r="AO3782" s="112" t="s">
        <v>1175</v>
      </c>
      <c r="AP3782" s="112"/>
      <c r="AQ3782" s="112" t="s">
        <v>1033</v>
      </c>
      <c r="AR3782" s="112" t="s">
        <v>1088</v>
      </c>
      <c r="AS3782" s="112">
        <v>4547</v>
      </c>
    </row>
    <row r="3783" spans="40:45" x14ac:dyDescent="0.25">
      <c r="AN3783" s="112" t="s">
        <v>1181</v>
      </c>
      <c r="AO3783" s="112" t="s">
        <v>1175</v>
      </c>
      <c r="AP3783" s="112"/>
      <c r="AQ3783" s="112" t="s">
        <v>1034</v>
      </c>
      <c r="AR3783" s="112" t="s">
        <v>1088</v>
      </c>
      <c r="AS3783" s="112">
        <v>466</v>
      </c>
    </row>
    <row r="3784" spans="40:45" x14ac:dyDescent="0.25">
      <c r="AN3784" s="112" t="s">
        <v>1181</v>
      </c>
      <c r="AO3784" s="112" t="s">
        <v>1175</v>
      </c>
      <c r="AP3784" s="112"/>
      <c r="AQ3784" s="112" t="s">
        <v>1035</v>
      </c>
      <c r="AR3784" s="112" t="s">
        <v>1088</v>
      </c>
      <c r="AS3784" s="112">
        <v>395</v>
      </c>
    </row>
    <row r="3785" spans="40:45" x14ac:dyDescent="0.25">
      <c r="AN3785" s="112" t="s">
        <v>1181</v>
      </c>
      <c r="AO3785" s="112" t="s">
        <v>1175</v>
      </c>
      <c r="AP3785" s="112"/>
      <c r="AQ3785" s="112" t="s">
        <v>1036</v>
      </c>
      <c r="AR3785" s="112" t="s">
        <v>1088</v>
      </c>
      <c r="AS3785" s="112">
        <v>43572</v>
      </c>
    </row>
    <row r="3786" spans="40:45" x14ac:dyDescent="0.25">
      <c r="AN3786" s="112" t="s">
        <v>1181</v>
      </c>
      <c r="AO3786" s="112" t="s">
        <v>1175</v>
      </c>
      <c r="AP3786" s="112"/>
      <c r="AQ3786" s="112" t="s">
        <v>1037</v>
      </c>
      <c r="AR3786" s="112" t="s">
        <v>1088</v>
      </c>
      <c r="AS3786" s="112">
        <v>6132</v>
      </c>
    </row>
    <row r="3787" spans="40:45" x14ac:dyDescent="0.25">
      <c r="AN3787" s="112" t="s">
        <v>1181</v>
      </c>
      <c r="AO3787" s="112" t="s">
        <v>1175</v>
      </c>
      <c r="AP3787" s="112"/>
      <c r="AQ3787" s="112" t="s">
        <v>1038</v>
      </c>
      <c r="AR3787" s="112" t="s">
        <v>1088</v>
      </c>
      <c r="AS3787" s="112">
        <v>3138</v>
      </c>
    </row>
    <row r="3788" spans="40:45" x14ac:dyDescent="0.25">
      <c r="AN3788" s="112" t="s">
        <v>1181</v>
      </c>
      <c r="AO3788" s="112" t="s">
        <v>1175</v>
      </c>
      <c r="AP3788" s="112"/>
      <c r="AQ3788" s="112" t="s">
        <v>1039</v>
      </c>
      <c r="AR3788" s="112" t="s">
        <v>1088</v>
      </c>
      <c r="AS3788" s="112">
        <v>1537</v>
      </c>
    </row>
    <row r="3789" spans="40:45" x14ac:dyDescent="0.25">
      <c r="AN3789" s="112" t="s">
        <v>1181</v>
      </c>
      <c r="AO3789" s="112"/>
      <c r="AP3789" s="112"/>
      <c r="AQ3789" s="112" t="s">
        <v>3</v>
      </c>
      <c r="AR3789" s="112" t="s">
        <v>1088</v>
      </c>
      <c r="AS3789" s="112">
        <v>62745</v>
      </c>
    </row>
    <row r="3790" spans="40:45" x14ac:dyDescent="0.25">
      <c r="AN3790" s="112" t="s">
        <v>1181</v>
      </c>
      <c r="AO3790" s="112" t="s">
        <v>1176</v>
      </c>
      <c r="AP3790" s="112"/>
      <c r="AQ3790" s="112" t="s">
        <v>1031</v>
      </c>
      <c r="AR3790" s="112" t="s">
        <v>1088</v>
      </c>
      <c r="AS3790" s="112">
        <v>2244</v>
      </c>
    </row>
    <row r="3791" spans="40:45" x14ac:dyDescent="0.25">
      <c r="AN3791" s="112" t="s">
        <v>1181</v>
      </c>
      <c r="AO3791" s="112" t="s">
        <v>1176</v>
      </c>
      <c r="AP3791" s="112"/>
      <c r="AQ3791" s="112" t="s">
        <v>1033</v>
      </c>
      <c r="AR3791" s="112" t="s">
        <v>1088</v>
      </c>
      <c r="AS3791" s="112">
        <v>3917</v>
      </c>
    </row>
    <row r="3792" spans="40:45" x14ac:dyDescent="0.25">
      <c r="AN3792" s="112" t="s">
        <v>1181</v>
      </c>
      <c r="AO3792" s="112" t="s">
        <v>1176</v>
      </c>
      <c r="AP3792" s="112"/>
      <c r="AQ3792" s="112" t="s">
        <v>1034</v>
      </c>
      <c r="AR3792" s="112" t="s">
        <v>1088</v>
      </c>
      <c r="AS3792" s="112">
        <v>61</v>
      </c>
    </row>
    <row r="3793" spans="40:45" x14ac:dyDescent="0.25">
      <c r="AN3793" s="112" t="s">
        <v>1181</v>
      </c>
      <c r="AO3793" s="112" t="s">
        <v>1176</v>
      </c>
      <c r="AP3793" s="112"/>
      <c r="AQ3793" s="112" t="s">
        <v>1035</v>
      </c>
      <c r="AR3793" s="112" t="s">
        <v>1088</v>
      </c>
      <c r="AS3793" s="112">
        <v>263</v>
      </c>
    </row>
    <row r="3794" spans="40:45" x14ac:dyDescent="0.25">
      <c r="AN3794" s="112" t="s">
        <v>1181</v>
      </c>
      <c r="AO3794" s="112" t="s">
        <v>1176</v>
      </c>
      <c r="AP3794" s="112"/>
      <c r="AQ3794" s="112" t="s">
        <v>1036</v>
      </c>
      <c r="AR3794" s="112" t="s">
        <v>1088</v>
      </c>
      <c r="AS3794" s="112">
        <v>12729</v>
      </c>
    </row>
    <row r="3795" spans="40:45" x14ac:dyDescent="0.25">
      <c r="AN3795" s="112" t="s">
        <v>1181</v>
      </c>
      <c r="AO3795" s="112" t="s">
        <v>1176</v>
      </c>
      <c r="AP3795" s="112"/>
      <c r="AQ3795" s="112" t="s">
        <v>1037</v>
      </c>
      <c r="AR3795" s="112" t="s">
        <v>1088</v>
      </c>
      <c r="AS3795" s="112">
        <v>10</v>
      </c>
    </row>
    <row r="3796" spans="40:45" x14ac:dyDescent="0.25">
      <c r="AN3796" s="112" t="s">
        <v>1181</v>
      </c>
      <c r="AO3796" s="112" t="s">
        <v>1176</v>
      </c>
      <c r="AP3796" s="112"/>
      <c r="AQ3796" s="112" t="s">
        <v>1039</v>
      </c>
      <c r="AR3796" s="112" t="s">
        <v>1088</v>
      </c>
      <c r="AS3796" s="112">
        <v>1363</v>
      </c>
    </row>
    <row r="3797" spans="40:45" x14ac:dyDescent="0.25">
      <c r="AN3797" s="112" t="s">
        <v>1181</v>
      </c>
      <c r="AO3797" s="112"/>
      <c r="AP3797" s="112"/>
      <c r="AQ3797" s="112" t="s">
        <v>3</v>
      </c>
      <c r="AR3797" s="112" t="s">
        <v>1088</v>
      </c>
      <c r="AS3797" s="112">
        <v>20588</v>
      </c>
    </row>
    <row r="3798" spans="40:45" x14ac:dyDescent="0.25">
      <c r="AN3798" s="112" t="s">
        <v>1181</v>
      </c>
      <c r="AO3798" s="112" t="s">
        <v>1177</v>
      </c>
      <c r="AP3798" s="112"/>
      <c r="AQ3798" s="112" t="s">
        <v>1031</v>
      </c>
      <c r="AR3798" s="112" t="s">
        <v>1088</v>
      </c>
      <c r="AS3798" s="112">
        <v>1237</v>
      </c>
    </row>
    <row r="3799" spans="40:45" x14ac:dyDescent="0.25">
      <c r="AN3799" s="112" t="s">
        <v>1181</v>
      </c>
      <c r="AO3799" s="112" t="s">
        <v>1177</v>
      </c>
      <c r="AP3799" s="112"/>
      <c r="AQ3799" s="112" t="s">
        <v>1033</v>
      </c>
      <c r="AR3799" s="112" t="s">
        <v>1088</v>
      </c>
      <c r="AS3799" s="112">
        <v>226</v>
      </c>
    </row>
    <row r="3800" spans="40:45" x14ac:dyDescent="0.25">
      <c r="AN3800" s="112" t="s">
        <v>1181</v>
      </c>
      <c r="AO3800" s="112" t="s">
        <v>1177</v>
      </c>
      <c r="AP3800" s="112"/>
      <c r="AQ3800" s="112" t="s">
        <v>1039</v>
      </c>
      <c r="AR3800" s="112" t="s">
        <v>1088</v>
      </c>
      <c r="AS3800" s="112">
        <v>1268</v>
      </c>
    </row>
    <row r="3801" spans="40:45" x14ac:dyDescent="0.25">
      <c r="AN3801" s="112" t="s">
        <v>1181</v>
      </c>
      <c r="AO3801" s="112"/>
      <c r="AP3801" s="112"/>
      <c r="AQ3801" s="112" t="s">
        <v>3</v>
      </c>
      <c r="AR3801" s="112" t="s">
        <v>1088</v>
      </c>
      <c r="AS3801" s="112">
        <v>2731</v>
      </c>
    </row>
    <row r="3802" spans="40:45" x14ac:dyDescent="0.25">
      <c r="AN3802" s="112" t="s">
        <v>1181</v>
      </c>
      <c r="AO3802" s="112" t="s">
        <v>1178</v>
      </c>
      <c r="AP3802" s="112"/>
      <c r="AQ3802" s="112" t="s">
        <v>1031</v>
      </c>
      <c r="AR3802" s="112" t="s">
        <v>1088</v>
      </c>
      <c r="AS3802" s="112">
        <v>543</v>
      </c>
    </row>
    <row r="3803" spans="40:45" x14ac:dyDescent="0.25">
      <c r="AN3803" s="112" t="s">
        <v>1181</v>
      </c>
      <c r="AO3803" s="112"/>
      <c r="AP3803" s="112"/>
      <c r="AQ3803" s="112" t="s">
        <v>3</v>
      </c>
      <c r="AR3803" s="112" t="s">
        <v>1088</v>
      </c>
      <c r="AS3803" s="112">
        <v>543</v>
      </c>
    </row>
    <row r="3804" spans="40:45" x14ac:dyDescent="0.25">
      <c r="AN3804" s="112" t="s">
        <v>1181</v>
      </c>
      <c r="AO3804" s="112" t="s">
        <v>1179</v>
      </c>
      <c r="AP3804" s="112"/>
      <c r="AQ3804" s="112" t="s">
        <v>1031</v>
      </c>
      <c r="AR3804" s="112" t="s">
        <v>1088</v>
      </c>
      <c r="AS3804" s="112">
        <v>78</v>
      </c>
    </row>
    <row r="3805" spans="40:45" x14ac:dyDescent="0.25">
      <c r="AN3805" s="112" t="s">
        <v>1181</v>
      </c>
      <c r="AO3805" s="112" t="s">
        <v>1179</v>
      </c>
      <c r="AP3805" s="112"/>
      <c r="AQ3805" s="112" t="s">
        <v>1033</v>
      </c>
      <c r="AR3805" s="112" t="s">
        <v>1088</v>
      </c>
      <c r="AS3805" s="112">
        <v>16</v>
      </c>
    </row>
    <row r="3806" spans="40:45" x14ac:dyDescent="0.25">
      <c r="AN3806" s="112" t="s">
        <v>1181</v>
      </c>
      <c r="AO3806" s="112" t="s">
        <v>1179</v>
      </c>
      <c r="AP3806" s="112"/>
      <c r="AQ3806" s="112" t="s">
        <v>1034</v>
      </c>
      <c r="AR3806" s="112" t="s">
        <v>1088</v>
      </c>
      <c r="AS3806" s="112">
        <v>114</v>
      </c>
    </row>
    <row r="3807" spans="40:45" x14ac:dyDescent="0.25">
      <c r="AN3807" s="112" t="s">
        <v>1181</v>
      </c>
      <c r="AO3807" s="112" t="s">
        <v>1179</v>
      </c>
      <c r="AP3807" s="112"/>
      <c r="AQ3807" s="112" t="s">
        <v>1037</v>
      </c>
      <c r="AR3807" s="112" t="s">
        <v>1088</v>
      </c>
      <c r="AS3807" s="112">
        <v>3</v>
      </c>
    </row>
    <row r="3808" spans="40:45" x14ac:dyDescent="0.25">
      <c r="AN3808" s="112" t="s">
        <v>1181</v>
      </c>
      <c r="AO3808" s="112" t="s">
        <v>1179</v>
      </c>
      <c r="AP3808" s="112"/>
      <c r="AQ3808" s="112" t="s">
        <v>1039</v>
      </c>
      <c r="AR3808" s="112" t="s">
        <v>1088</v>
      </c>
      <c r="AS3808" s="112">
        <v>270</v>
      </c>
    </row>
    <row r="3809" spans="40:45" x14ac:dyDescent="0.25">
      <c r="AN3809" s="112" t="s">
        <v>1181</v>
      </c>
      <c r="AO3809" s="112"/>
      <c r="AP3809" s="112"/>
      <c r="AQ3809" s="112" t="s">
        <v>3</v>
      </c>
      <c r="AR3809" s="112" t="s">
        <v>1088</v>
      </c>
      <c r="AS3809" s="112">
        <v>480</v>
      </c>
    </row>
    <row r="3810" spans="40:45" x14ac:dyDescent="0.25">
      <c r="AN3810" s="112" t="s">
        <v>1150</v>
      </c>
      <c r="AO3810" s="112" t="s">
        <v>1041</v>
      </c>
      <c r="AP3810" s="112"/>
      <c r="AQ3810" s="112" t="s">
        <v>1031</v>
      </c>
      <c r="AR3810" s="112" t="s">
        <v>1088</v>
      </c>
      <c r="AS3810" s="112">
        <v>19873</v>
      </c>
    </row>
    <row r="3811" spans="40:45" x14ac:dyDescent="0.25">
      <c r="AN3811" s="112" t="s">
        <v>1150</v>
      </c>
      <c r="AO3811" s="112" t="s">
        <v>1041</v>
      </c>
      <c r="AP3811" s="112"/>
      <c r="AQ3811" s="112" t="s">
        <v>1032</v>
      </c>
      <c r="AR3811" s="112" t="s">
        <v>1088</v>
      </c>
      <c r="AS3811" s="112">
        <v>6382</v>
      </c>
    </row>
    <row r="3812" spans="40:45" x14ac:dyDescent="0.25">
      <c r="AN3812" s="112" t="s">
        <v>1150</v>
      </c>
      <c r="AO3812" s="112" t="s">
        <v>1041</v>
      </c>
      <c r="AP3812" s="112"/>
      <c r="AQ3812" s="112" t="s">
        <v>1033</v>
      </c>
      <c r="AR3812" s="112" t="s">
        <v>1088</v>
      </c>
      <c r="AS3812" s="112">
        <v>927</v>
      </c>
    </row>
    <row r="3813" spans="40:45" x14ac:dyDescent="0.25">
      <c r="AN3813" s="112" t="s">
        <v>1150</v>
      </c>
      <c r="AO3813" s="112" t="s">
        <v>1041</v>
      </c>
      <c r="AP3813" s="112"/>
      <c r="AQ3813" s="112" t="s">
        <v>1034</v>
      </c>
      <c r="AR3813" s="112" t="s">
        <v>1088</v>
      </c>
      <c r="AS3813" s="112">
        <v>2312</v>
      </c>
    </row>
    <row r="3814" spans="40:45" x14ac:dyDescent="0.25">
      <c r="AN3814" s="112" t="s">
        <v>1150</v>
      </c>
      <c r="AO3814" s="112" t="s">
        <v>1041</v>
      </c>
      <c r="AP3814" s="112"/>
      <c r="AQ3814" s="112" t="s">
        <v>1035</v>
      </c>
      <c r="AR3814" s="112" t="s">
        <v>1088</v>
      </c>
      <c r="AS3814" s="112">
        <v>4201</v>
      </c>
    </row>
    <row r="3815" spans="40:45" x14ac:dyDescent="0.25">
      <c r="AN3815" s="112" t="s">
        <v>1150</v>
      </c>
      <c r="AO3815" s="112" t="s">
        <v>1041</v>
      </c>
      <c r="AP3815" s="112"/>
      <c r="AQ3815" s="112" t="s">
        <v>1036</v>
      </c>
      <c r="AR3815" s="112" t="s">
        <v>1088</v>
      </c>
      <c r="AS3815" s="112">
        <v>8413</v>
      </c>
    </row>
    <row r="3816" spans="40:45" x14ac:dyDescent="0.25">
      <c r="AN3816" s="112" t="s">
        <v>1150</v>
      </c>
      <c r="AO3816" s="112" t="s">
        <v>1041</v>
      </c>
      <c r="AP3816" s="112"/>
      <c r="AQ3816" s="112" t="s">
        <v>1037</v>
      </c>
      <c r="AR3816" s="112" t="s">
        <v>1088</v>
      </c>
      <c r="AS3816" s="112">
        <v>2370</v>
      </c>
    </row>
    <row r="3817" spans="40:45" x14ac:dyDescent="0.25">
      <c r="AN3817" s="112" t="s">
        <v>1150</v>
      </c>
      <c r="AO3817" s="112" t="s">
        <v>1041</v>
      </c>
      <c r="AP3817" s="112"/>
      <c r="AQ3817" s="112" t="s">
        <v>1038</v>
      </c>
      <c r="AR3817" s="112" t="s">
        <v>1088</v>
      </c>
      <c r="AS3817" s="112">
        <v>7681</v>
      </c>
    </row>
    <row r="3818" spans="40:45" x14ac:dyDescent="0.25">
      <c r="AN3818" s="112" t="s">
        <v>1150</v>
      </c>
      <c r="AO3818" s="112" t="s">
        <v>1041</v>
      </c>
      <c r="AP3818" s="112"/>
      <c r="AQ3818" s="112" t="s">
        <v>1039</v>
      </c>
      <c r="AR3818" s="112" t="s">
        <v>1088</v>
      </c>
      <c r="AS3818" s="112">
        <v>46861</v>
      </c>
    </row>
    <row r="3819" spans="40:45" x14ac:dyDescent="0.25">
      <c r="AN3819" s="112" t="s">
        <v>1150</v>
      </c>
      <c r="AO3819" s="112"/>
      <c r="AP3819" s="112"/>
      <c r="AQ3819" s="112" t="s">
        <v>3</v>
      </c>
      <c r="AR3819" s="112" t="s">
        <v>1088</v>
      </c>
      <c r="AS3819" s="112">
        <v>99021</v>
      </c>
    </row>
    <row r="3820" spans="40:45" x14ac:dyDescent="0.25">
      <c r="AN3820" s="112" t="s">
        <v>1150</v>
      </c>
      <c r="AO3820" s="112" t="s">
        <v>1175</v>
      </c>
      <c r="AP3820" s="112"/>
      <c r="AQ3820" s="112" t="s">
        <v>1031</v>
      </c>
      <c r="AR3820" s="112" t="s">
        <v>1088</v>
      </c>
      <c r="AS3820" s="112">
        <v>9549</v>
      </c>
    </row>
    <row r="3821" spans="40:45" x14ac:dyDescent="0.25">
      <c r="AN3821" s="112" t="s">
        <v>1150</v>
      </c>
      <c r="AO3821" s="112" t="s">
        <v>1175</v>
      </c>
      <c r="AP3821" s="112"/>
      <c r="AQ3821" s="112" t="s">
        <v>1032</v>
      </c>
      <c r="AR3821" s="112" t="s">
        <v>1088</v>
      </c>
      <c r="AS3821" s="112">
        <v>1553</v>
      </c>
    </row>
    <row r="3822" spans="40:45" x14ac:dyDescent="0.25">
      <c r="AN3822" s="112" t="s">
        <v>1150</v>
      </c>
      <c r="AO3822" s="112" t="s">
        <v>1175</v>
      </c>
      <c r="AP3822" s="112"/>
      <c r="AQ3822" s="112" t="s">
        <v>1033</v>
      </c>
      <c r="AR3822" s="112" t="s">
        <v>1088</v>
      </c>
      <c r="AS3822" s="112">
        <v>181</v>
      </c>
    </row>
    <row r="3823" spans="40:45" x14ac:dyDescent="0.25">
      <c r="AN3823" s="112" t="s">
        <v>1150</v>
      </c>
      <c r="AO3823" s="112" t="s">
        <v>1175</v>
      </c>
      <c r="AP3823" s="112"/>
      <c r="AQ3823" s="112" t="s">
        <v>1034</v>
      </c>
      <c r="AR3823" s="112" t="s">
        <v>1088</v>
      </c>
      <c r="AS3823" s="112">
        <v>475</v>
      </c>
    </row>
    <row r="3824" spans="40:45" x14ac:dyDescent="0.25">
      <c r="AN3824" s="112" t="s">
        <v>1150</v>
      </c>
      <c r="AO3824" s="112" t="s">
        <v>1175</v>
      </c>
      <c r="AP3824" s="112"/>
      <c r="AQ3824" s="112" t="s">
        <v>1035</v>
      </c>
      <c r="AR3824" s="112" t="s">
        <v>1088</v>
      </c>
      <c r="AS3824" s="112">
        <v>3989</v>
      </c>
    </row>
    <row r="3825" spans="40:45" x14ac:dyDescent="0.25">
      <c r="AN3825" s="112" t="s">
        <v>1150</v>
      </c>
      <c r="AO3825" s="112" t="s">
        <v>1175</v>
      </c>
      <c r="AP3825" s="112"/>
      <c r="AQ3825" s="112" t="s">
        <v>1036</v>
      </c>
      <c r="AR3825" s="112" t="s">
        <v>1088</v>
      </c>
      <c r="AS3825" s="112">
        <v>3661</v>
      </c>
    </row>
    <row r="3826" spans="40:45" x14ac:dyDescent="0.25">
      <c r="AN3826" s="112" t="s">
        <v>1150</v>
      </c>
      <c r="AO3826" s="112" t="s">
        <v>1175</v>
      </c>
      <c r="AP3826" s="112"/>
      <c r="AQ3826" s="112" t="s">
        <v>1037</v>
      </c>
      <c r="AR3826" s="112" t="s">
        <v>1088</v>
      </c>
      <c r="AS3826" s="112">
        <v>2363</v>
      </c>
    </row>
    <row r="3827" spans="40:45" x14ac:dyDescent="0.25">
      <c r="AN3827" s="112" t="s">
        <v>1150</v>
      </c>
      <c r="AO3827" s="112" t="s">
        <v>1175</v>
      </c>
      <c r="AP3827" s="112"/>
      <c r="AQ3827" s="112" t="s">
        <v>1038</v>
      </c>
      <c r="AR3827" s="112" t="s">
        <v>1088</v>
      </c>
      <c r="AS3827" s="112">
        <v>5856</v>
      </c>
    </row>
    <row r="3828" spans="40:45" x14ac:dyDescent="0.25">
      <c r="AN3828" s="112" t="s">
        <v>1150</v>
      </c>
      <c r="AO3828" s="112" t="s">
        <v>1175</v>
      </c>
      <c r="AP3828" s="112"/>
      <c r="AQ3828" s="112" t="s">
        <v>1039</v>
      </c>
      <c r="AR3828" s="112" t="s">
        <v>1088</v>
      </c>
      <c r="AS3828" s="112">
        <v>33783</v>
      </c>
    </row>
    <row r="3829" spans="40:45" x14ac:dyDescent="0.25">
      <c r="AN3829" s="112" t="s">
        <v>1150</v>
      </c>
      <c r="AO3829" s="112"/>
      <c r="AP3829" s="112"/>
      <c r="AQ3829" s="112" t="s">
        <v>3</v>
      </c>
      <c r="AR3829" s="112" t="s">
        <v>1088</v>
      </c>
      <c r="AS3829" s="112">
        <v>61409</v>
      </c>
    </row>
    <row r="3830" spans="40:45" x14ac:dyDescent="0.25">
      <c r="AN3830" s="112" t="s">
        <v>1150</v>
      </c>
      <c r="AO3830" s="112" t="s">
        <v>1176</v>
      </c>
      <c r="AP3830" s="112"/>
      <c r="AQ3830" s="112" t="s">
        <v>1031</v>
      </c>
      <c r="AR3830" s="112" t="s">
        <v>1088</v>
      </c>
      <c r="AS3830" s="112">
        <v>1905</v>
      </c>
    </row>
    <row r="3831" spans="40:45" x14ac:dyDescent="0.25">
      <c r="AN3831" s="112" t="s">
        <v>1150</v>
      </c>
      <c r="AO3831" s="112" t="s">
        <v>1176</v>
      </c>
      <c r="AP3831" s="112"/>
      <c r="AQ3831" s="112" t="s">
        <v>1032</v>
      </c>
      <c r="AR3831" s="112" t="s">
        <v>1088</v>
      </c>
      <c r="AS3831" s="112">
        <v>4462</v>
      </c>
    </row>
    <row r="3832" spans="40:45" x14ac:dyDescent="0.25">
      <c r="AN3832" s="112" t="s">
        <v>1150</v>
      </c>
      <c r="AO3832" s="112" t="s">
        <v>1176</v>
      </c>
      <c r="AP3832" s="112"/>
      <c r="AQ3832" s="112" t="s">
        <v>1033</v>
      </c>
      <c r="AR3832" s="112" t="s">
        <v>1088</v>
      </c>
      <c r="AS3832" s="112">
        <v>503</v>
      </c>
    </row>
    <row r="3833" spans="40:45" x14ac:dyDescent="0.25">
      <c r="AN3833" s="112" t="s">
        <v>1150</v>
      </c>
      <c r="AO3833" s="112" t="s">
        <v>1176</v>
      </c>
      <c r="AP3833" s="112"/>
      <c r="AQ3833" s="112" t="s">
        <v>1034</v>
      </c>
      <c r="AR3833" s="112" t="s">
        <v>1088</v>
      </c>
      <c r="AS3833" s="112">
        <v>1838</v>
      </c>
    </row>
    <row r="3834" spans="40:45" x14ac:dyDescent="0.25">
      <c r="AN3834" s="112" t="s">
        <v>1150</v>
      </c>
      <c r="AO3834" s="112" t="s">
        <v>1176</v>
      </c>
      <c r="AP3834" s="112"/>
      <c r="AQ3834" s="112" t="s">
        <v>1035</v>
      </c>
      <c r="AR3834" s="112" t="s">
        <v>1088</v>
      </c>
      <c r="AS3834" s="112">
        <v>136</v>
      </c>
    </row>
    <row r="3835" spans="40:45" x14ac:dyDescent="0.25">
      <c r="AN3835" s="112" t="s">
        <v>1150</v>
      </c>
      <c r="AO3835" s="112" t="s">
        <v>1176</v>
      </c>
      <c r="AP3835" s="112"/>
      <c r="AQ3835" s="112" t="s">
        <v>1036</v>
      </c>
      <c r="AR3835" s="112" t="s">
        <v>1088</v>
      </c>
      <c r="AS3835" s="112">
        <v>4342</v>
      </c>
    </row>
    <row r="3836" spans="40:45" x14ac:dyDescent="0.25">
      <c r="AN3836" s="112" t="s">
        <v>1150</v>
      </c>
      <c r="AO3836" s="112" t="s">
        <v>1176</v>
      </c>
      <c r="AP3836" s="112"/>
      <c r="AQ3836" s="112" t="s">
        <v>1037</v>
      </c>
      <c r="AR3836" s="112" t="s">
        <v>1088</v>
      </c>
      <c r="AS3836" s="112">
        <v>7</v>
      </c>
    </row>
    <row r="3837" spans="40:45" x14ac:dyDescent="0.25">
      <c r="AN3837" s="112" t="s">
        <v>1150</v>
      </c>
      <c r="AO3837" s="112" t="s">
        <v>1176</v>
      </c>
      <c r="AP3837" s="112"/>
      <c r="AQ3837" s="112" t="s">
        <v>1038</v>
      </c>
      <c r="AR3837" s="112" t="s">
        <v>1088</v>
      </c>
      <c r="AS3837" s="112">
        <v>815</v>
      </c>
    </row>
    <row r="3838" spans="40:45" x14ac:dyDescent="0.25">
      <c r="AN3838" s="112" t="s">
        <v>1150</v>
      </c>
      <c r="AO3838" s="112" t="s">
        <v>1176</v>
      </c>
      <c r="AP3838" s="112"/>
      <c r="AQ3838" s="112" t="s">
        <v>1039</v>
      </c>
      <c r="AR3838" s="112" t="s">
        <v>1088</v>
      </c>
      <c r="AS3838" s="112">
        <v>10279</v>
      </c>
    </row>
    <row r="3839" spans="40:45" x14ac:dyDescent="0.25">
      <c r="AN3839" s="112" t="s">
        <v>1150</v>
      </c>
      <c r="AO3839" s="112"/>
      <c r="AP3839" s="112"/>
      <c r="AQ3839" s="112" t="s">
        <v>3</v>
      </c>
      <c r="AR3839" s="112" t="s">
        <v>1088</v>
      </c>
      <c r="AS3839" s="112">
        <v>24287</v>
      </c>
    </row>
    <row r="3840" spans="40:45" x14ac:dyDescent="0.25">
      <c r="AN3840" s="112" t="s">
        <v>1150</v>
      </c>
      <c r="AO3840" s="112" t="s">
        <v>1177</v>
      </c>
      <c r="AP3840" s="112"/>
      <c r="AQ3840" s="112" t="s">
        <v>1031</v>
      </c>
      <c r="AR3840" s="112" t="s">
        <v>1088</v>
      </c>
      <c r="AS3840" s="112">
        <v>2253</v>
      </c>
    </row>
    <row r="3841" spans="40:45" x14ac:dyDescent="0.25">
      <c r="AN3841" s="112" t="s">
        <v>1150</v>
      </c>
      <c r="AO3841" s="112" t="s">
        <v>1177</v>
      </c>
      <c r="AP3841" s="112"/>
      <c r="AQ3841" s="112" t="s">
        <v>1032</v>
      </c>
      <c r="AR3841" s="112" t="s">
        <v>1088</v>
      </c>
      <c r="AS3841" s="112">
        <v>330</v>
      </c>
    </row>
    <row r="3842" spans="40:45" x14ac:dyDescent="0.25">
      <c r="AN3842" s="112" t="s">
        <v>1150</v>
      </c>
      <c r="AO3842" s="112" t="s">
        <v>1177</v>
      </c>
      <c r="AP3842" s="112"/>
      <c r="AQ3842" s="112" t="s">
        <v>1036</v>
      </c>
      <c r="AR3842" s="112" t="s">
        <v>1088</v>
      </c>
      <c r="AS3842" s="112">
        <v>123</v>
      </c>
    </row>
    <row r="3843" spans="40:45" x14ac:dyDescent="0.25">
      <c r="AN3843" s="112" t="s">
        <v>1150</v>
      </c>
      <c r="AO3843" s="112" t="s">
        <v>1177</v>
      </c>
      <c r="AP3843" s="112"/>
      <c r="AQ3843" s="112" t="s">
        <v>1038</v>
      </c>
      <c r="AR3843" s="112" t="s">
        <v>1088</v>
      </c>
      <c r="AS3843" s="112">
        <v>886</v>
      </c>
    </row>
    <row r="3844" spans="40:45" x14ac:dyDescent="0.25">
      <c r="AN3844" s="112" t="s">
        <v>1150</v>
      </c>
      <c r="AO3844" s="112" t="s">
        <v>1177</v>
      </c>
      <c r="AP3844" s="112"/>
      <c r="AQ3844" s="112" t="s">
        <v>1039</v>
      </c>
      <c r="AR3844" s="112" t="s">
        <v>1088</v>
      </c>
      <c r="AS3844" s="112">
        <v>1300</v>
      </c>
    </row>
    <row r="3845" spans="40:45" x14ac:dyDescent="0.25">
      <c r="AN3845" s="112" t="s">
        <v>1150</v>
      </c>
      <c r="AO3845" s="112"/>
      <c r="AP3845" s="112"/>
      <c r="AQ3845" s="112" t="s">
        <v>3</v>
      </c>
      <c r="AR3845" s="112" t="s">
        <v>1088</v>
      </c>
      <c r="AS3845" s="112">
        <v>4893</v>
      </c>
    </row>
    <row r="3846" spans="40:45" x14ac:dyDescent="0.25">
      <c r="AN3846" s="112" t="s">
        <v>1150</v>
      </c>
      <c r="AO3846" s="112" t="s">
        <v>1178</v>
      </c>
      <c r="AP3846" s="112"/>
      <c r="AQ3846" s="112" t="s">
        <v>1031</v>
      </c>
      <c r="AR3846" s="112" t="s">
        <v>1088</v>
      </c>
      <c r="AS3846" s="112">
        <v>5805</v>
      </c>
    </row>
    <row r="3847" spans="40:45" x14ac:dyDescent="0.25">
      <c r="AN3847" s="112" t="s">
        <v>1150</v>
      </c>
      <c r="AO3847" s="112"/>
      <c r="AP3847" s="112"/>
      <c r="AQ3847" s="112" t="s">
        <v>3</v>
      </c>
      <c r="AR3847" s="112" t="s">
        <v>1088</v>
      </c>
      <c r="AS3847" s="112">
        <v>5805</v>
      </c>
    </row>
    <row r="3848" spans="40:45" x14ac:dyDescent="0.25">
      <c r="AN3848" s="112" t="s">
        <v>1150</v>
      </c>
      <c r="AO3848" s="112" t="s">
        <v>1179</v>
      </c>
      <c r="AP3848" s="112"/>
      <c r="AQ3848" s="112" t="s">
        <v>1031</v>
      </c>
      <c r="AR3848" s="112" t="s">
        <v>1088</v>
      </c>
      <c r="AS3848" s="112">
        <v>360</v>
      </c>
    </row>
    <row r="3849" spans="40:45" x14ac:dyDescent="0.25">
      <c r="AN3849" s="112" t="s">
        <v>1150</v>
      </c>
      <c r="AO3849" s="112" t="s">
        <v>1179</v>
      </c>
      <c r="AP3849" s="112"/>
      <c r="AQ3849" s="112" t="s">
        <v>1032</v>
      </c>
      <c r="AR3849" s="112" t="s">
        <v>1088</v>
      </c>
      <c r="AS3849" s="112">
        <v>37</v>
      </c>
    </row>
    <row r="3850" spans="40:45" x14ac:dyDescent="0.25">
      <c r="AN3850" s="112" t="s">
        <v>1150</v>
      </c>
      <c r="AO3850" s="112" t="s">
        <v>1179</v>
      </c>
      <c r="AP3850" s="112"/>
      <c r="AQ3850" s="112" t="s">
        <v>1033</v>
      </c>
      <c r="AR3850" s="112" t="s">
        <v>1088</v>
      </c>
      <c r="AS3850" s="112">
        <v>244</v>
      </c>
    </row>
    <row r="3851" spans="40:45" x14ac:dyDescent="0.25">
      <c r="AN3851" s="112" t="s">
        <v>1150</v>
      </c>
      <c r="AO3851" s="112" t="s">
        <v>1179</v>
      </c>
      <c r="AP3851" s="112"/>
      <c r="AQ3851" s="112" t="s">
        <v>1035</v>
      </c>
      <c r="AR3851" s="112" t="s">
        <v>1088</v>
      </c>
      <c r="AS3851" s="112">
        <v>77</v>
      </c>
    </row>
    <row r="3852" spans="40:45" x14ac:dyDescent="0.25">
      <c r="AN3852" s="112" t="s">
        <v>1150</v>
      </c>
      <c r="AO3852" s="112" t="s">
        <v>1179</v>
      </c>
      <c r="AP3852" s="112"/>
      <c r="AQ3852" s="112" t="s">
        <v>1036</v>
      </c>
      <c r="AR3852" s="112" t="s">
        <v>1088</v>
      </c>
      <c r="AS3852" s="112">
        <v>287</v>
      </c>
    </row>
    <row r="3853" spans="40:45" x14ac:dyDescent="0.25">
      <c r="AN3853" s="112" t="s">
        <v>1150</v>
      </c>
      <c r="AO3853" s="112" t="s">
        <v>1179</v>
      </c>
      <c r="AP3853" s="112"/>
      <c r="AQ3853" s="112" t="s">
        <v>1038</v>
      </c>
      <c r="AR3853" s="112" t="s">
        <v>1088</v>
      </c>
      <c r="AS3853" s="112">
        <v>124</v>
      </c>
    </row>
    <row r="3854" spans="40:45" x14ac:dyDescent="0.25">
      <c r="AN3854" s="112" t="s">
        <v>1150</v>
      </c>
      <c r="AO3854" s="112" t="s">
        <v>1179</v>
      </c>
      <c r="AP3854" s="112"/>
      <c r="AQ3854" s="112" t="s">
        <v>1039</v>
      </c>
      <c r="AR3854" s="112" t="s">
        <v>1088</v>
      </c>
      <c r="AS3854" s="112">
        <v>1499</v>
      </c>
    </row>
    <row r="3855" spans="40:45" x14ac:dyDescent="0.25">
      <c r="AN3855" s="112" t="s">
        <v>1150</v>
      </c>
      <c r="AO3855" s="112"/>
      <c r="AP3855" s="112"/>
      <c r="AQ3855" s="112" t="s">
        <v>3</v>
      </c>
      <c r="AR3855" s="112" t="s">
        <v>1088</v>
      </c>
      <c r="AS3855" s="112">
        <v>2627</v>
      </c>
    </row>
    <row r="3856" spans="40:45" x14ac:dyDescent="0.25">
      <c r="AN3856" s="112" t="s">
        <v>1180</v>
      </c>
      <c r="AO3856" s="112" t="s">
        <v>1041</v>
      </c>
      <c r="AP3856" s="112"/>
      <c r="AQ3856" s="112" t="s">
        <v>1031</v>
      </c>
      <c r="AR3856" s="112" t="s">
        <v>1088</v>
      </c>
      <c r="AS3856" s="112">
        <v>13052</v>
      </c>
    </row>
    <row r="3857" spans="40:45" x14ac:dyDescent="0.25">
      <c r="AN3857" s="112" t="s">
        <v>1180</v>
      </c>
      <c r="AO3857" s="112" t="s">
        <v>1041</v>
      </c>
      <c r="AP3857" s="112"/>
      <c r="AQ3857" s="112" t="s">
        <v>1032</v>
      </c>
      <c r="AR3857" s="112" t="s">
        <v>1088</v>
      </c>
      <c r="AS3857" s="112">
        <v>19131</v>
      </c>
    </row>
    <row r="3858" spans="40:45" x14ac:dyDescent="0.25">
      <c r="AN3858" s="112" t="s">
        <v>1180</v>
      </c>
      <c r="AO3858" s="112" t="s">
        <v>1041</v>
      </c>
      <c r="AP3858" s="112"/>
      <c r="AQ3858" s="112" t="s">
        <v>1033</v>
      </c>
      <c r="AR3858" s="112" t="s">
        <v>1088</v>
      </c>
      <c r="AS3858" s="112">
        <v>232</v>
      </c>
    </row>
    <row r="3859" spans="40:45" x14ac:dyDescent="0.25">
      <c r="AN3859" s="112" t="s">
        <v>1180</v>
      </c>
      <c r="AO3859" s="112" t="s">
        <v>1041</v>
      </c>
      <c r="AP3859" s="112"/>
      <c r="AQ3859" s="112" t="s">
        <v>1034</v>
      </c>
      <c r="AR3859" s="112" t="s">
        <v>1088</v>
      </c>
      <c r="AS3859" s="112">
        <v>18488</v>
      </c>
    </row>
    <row r="3860" spans="40:45" x14ac:dyDescent="0.25">
      <c r="AN3860" s="112" t="s">
        <v>1180</v>
      </c>
      <c r="AO3860" s="112" t="s">
        <v>1041</v>
      </c>
      <c r="AP3860" s="112"/>
      <c r="AQ3860" s="112" t="s">
        <v>1035</v>
      </c>
      <c r="AR3860" s="112" t="s">
        <v>1088</v>
      </c>
      <c r="AS3860" s="112">
        <v>38047</v>
      </c>
    </row>
    <row r="3861" spans="40:45" x14ac:dyDescent="0.25">
      <c r="AN3861" s="112" t="s">
        <v>1180</v>
      </c>
      <c r="AO3861" s="112" t="s">
        <v>1041</v>
      </c>
      <c r="AP3861" s="112"/>
      <c r="AQ3861" s="112" t="s">
        <v>1036</v>
      </c>
      <c r="AR3861" s="112" t="s">
        <v>1088</v>
      </c>
      <c r="AS3861" s="112">
        <v>18798</v>
      </c>
    </row>
    <row r="3862" spans="40:45" x14ac:dyDescent="0.25">
      <c r="AN3862" s="112" t="s">
        <v>1180</v>
      </c>
      <c r="AO3862" s="112" t="s">
        <v>1041</v>
      </c>
      <c r="AP3862" s="112"/>
      <c r="AQ3862" s="112" t="s">
        <v>1037</v>
      </c>
      <c r="AR3862" s="112" t="s">
        <v>1088</v>
      </c>
      <c r="AS3862" s="112">
        <v>10879</v>
      </c>
    </row>
    <row r="3863" spans="40:45" x14ac:dyDescent="0.25">
      <c r="AN3863" s="112" t="s">
        <v>1180</v>
      </c>
      <c r="AO3863" s="112" t="s">
        <v>1041</v>
      </c>
      <c r="AP3863" s="112"/>
      <c r="AQ3863" s="112" t="s">
        <v>1038</v>
      </c>
      <c r="AR3863" s="112" t="s">
        <v>1088</v>
      </c>
      <c r="AS3863" s="112">
        <v>13583</v>
      </c>
    </row>
    <row r="3864" spans="40:45" x14ac:dyDescent="0.25">
      <c r="AN3864" s="112" t="s">
        <v>1180</v>
      </c>
      <c r="AO3864" s="112" t="s">
        <v>1041</v>
      </c>
      <c r="AP3864" s="112"/>
      <c r="AQ3864" s="112" t="s">
        <v>1039</v>
      </c>
      <c r="AR3864" s="112" t="s">
        <v>1088</v>
      </c>
      <c r="AS3864" s="112">
        <v>21058</v>
      </c>
    </row>
    <row r="3865" spans="40:45" x14ac:dyDescent="0.25">
      <c r="AN3865" s="112" t="s">
        <v>1180</v>
      </c>
      <c r="AO3865" s="112"/>
      <c r="AP3865" s="112"/>
      <c r="AQ3865" s="112" t="s">
        <v>3</v>
      </c>
      <c r="AR3865" s="112" t="s">
        <v>1088</v>
      </c>
      <c r="AS3865" s="112">
        <v>153267</v>
      </c>
    </row>
    <row r="3866" spans="40:45" x14ac:dyDescent="0.25">
      <c r="AN3866" s="112" t="s">
        <v>1180</v>
      </c>
      <c r="AO3866" s="112" t="s">
        <v>1175</v>
      </c>
      <c r="AP3866" s="112"/>
      <c r="AQ3866" s="112" t="s">
        <v>1031</v>
      </c>
      <c r="AR3866" s="112" t="s">
        <v>1088</v>
      </c>
      <c r="AS3866" s="112">
        <v>6083</v>
      </c>
    </row>
    <row r="3867" spans="40:45" x14ac:dyDescent="0.25">
      <c r="AN3867" s="112" t="s">
        <v>1180</v>
      </c>
      <c r="AO3867" s="112" t="s">
        <v>1175</v>
      </c>
      <c r="AP3867" s="112"/>
      <c r="AQ3867" s="112" t="s">
        <v>1032</v>
      </c>
      <c r="AR3867" s="112" t="s">
        <v>1088</v>
      </c>
      <c r="AS3867" s="112">
        <v>5324</v>
      </c>
    </row>
    <row r="3868" spans="40:45" x14ac:dyDescent="0.25">
      <c r="AN3868" s="112" t="s">
        <v>1180</v>
      </c>
      <c r="AO3868" s="112" t="s">
        <v>1175</v>
      </c>
      <c r="AP3868" s="112"/>
      <c r="AQ3868" s="112" t="s">
        <v>1033</v>
      </c>
      <c r="AR3868" s="112" t="s">
        <v>1088</v>
      </c>
      <c r="AS3868" s="112">
        <v>116</v>
      </c>
    </row>
    <row r="3869" spans="40:45" x14ac:dyDescent="0.25">
      <c r="AN3869" s="112" t="s">
        <v>1180</v>
      </c>
      <c r="AO3869" s="112" t="s">
        <v>1175</v>
      </c>
      <c r="AP3869" s="112"/>
      <c r="AQ3869" s="112" t="s">
        <v>1034</v>
      </c>
      <c r="AR3869" s="112" t="s">
        <v>1088</v>
      </c>
      <c r="AS3869" s="112">
        <v>8032</v>
      </c>
    </row>
    <row r="3870" spans="40:45" x14ac:dyDescent="0.25">
      <c r="AN3870" s="112" t="s">
        <v>1180</v>
      </c>
      <c r="AO3870" s="112" t="s">
        <v>1175</v>
      </c>
      <c r="AP3870" s="112"/>
      <c r="AQ3870" s="112" t="s">
        <v>1035</v>
      </c>
      <c r="AR3870" s="112" t="s">
        <v>1088</v>
      </c>
      <c r="AS3870" s="112">
        <v>13660</v>
      </c>
    </row>
    <row r="3871" spans="40:45" x14ac:dyDescent="0.25">
      <c r="AN3871" s="112" t="s">
        <v>1180</v>
      </c>
      <c r="AO3871" s="112" t="s">
        <v>1175</v>
      </c>
      <c r="AP3871" s="112"/>
      <c r="AQ3871" s="112" t="s">
        <v>1036</v>
      </c>
      <c r="AR3871" s="112" t="s">
        <v>1088</v>
      </c>
      <c r="AS3871" s="112">
        <v>4523</v>
      </c>
    </row>
    <row r="3872" spans="40:45" x14ac:dyDescent="0.25">
      <c r="AN3872" s="112" t="s">
        <v>1180</v>
      </c>
      <c r="AO3872" s="112" t="s">
        <v>1175</v>
      </c>
      <c r="AP3872" s="112"/>
      <c r="AQ3872" s="112" t="s">
        <v>1037</v>
      </c>
      <c r="AR3872" s="112" t="s">
        <v>1088</v>
      </c>
      <c r="AS3872" s="112">
        <v>4544</v>
      </c>
    </row>
    <row r="3873" spans="40:45" x14ac:dyDescent="0.25">
      <c r="AN3873" s="112" t="s">
        <v>1180</v>
      </c>
      <c r="AO3873" s="112" t="s">
        <v>1175</v>
      </c>
      <c r="AP3873" s="112"/>
      <c r="AQ3873" s="112" t="s">
        <v>1038</v>
      </c>
      <c r="AR3873" s="112" t="s">
        <v>1088</v>
      </c>
      <c r="AS3873" s="112">
        <v>4201</v>
      </c>
    </row>
    <row r="3874" spans="40:45" x14ac:dyDescent="0.25">
      <c r="AN3874" s="112" t="s">
        <v>1180</v>
      </c>
      <c r="AO3874" s="112" t="s">
        <v>1175</v>
      </c>
      <c r="AP3874" s="112"/>
      <c r="AQ3874" s="112" t="s">
        <v>1039</v>
      </c>
      <c r="AR3874" s="112" t="s">
        <v>1088</v>
      </c>
      <c r="AS3874" s="112">
        <v>7696</v>
      </c>
    </row>
    <row r="3875" spans="40:45" x14ac:dyDescent="0.25">
      <c r="AN3875" s="112" t="s">
        <v>1180</v>
      </c>
      <c r="AO3875" s="112"/>
      <c r="AP3875" s="112"/>
      <c r="AQ3875" s="112" t="s">
        <v>3</v>
      </c>
      <c r="AR3875" s="112" t="s">
        <v>1088</v>
      </c>
      <c r="AS3875" s="112">
        <v>54180</v>
      </c>
    </row>
    <row r="3876" spans="40:45" x14ac:dyDescent="0.25">
      <c r="AN3876" s="112" t="s">
        <v>1180</v>
      </c>
      <c r="AO3876" s="112" t="s">
        <v>1176</v>
      </c>
      <c r="AP3876" s="112"/>
      <c r="AQ3876" s="112" t="s">
        <v>1031</v>
      </c>
      <c r="AR3876" s="112" t="s">
        <v>1088</v>
      </c>
      <c r="AS3876" s="112">
        <v>2355</v>
      </c>
    </row>
    <row r="3877" spans="40:45" x14ac:dyDescent="0.25">
      <c r="AN3877" s="112" t="s">
        <v>1180</v>
      </c>
      <c r="AO3877" s="112" t="s">
        <v>1176</v>
      </c>
      <c r="AP3877" s="112"/>
      <c r="AQ3877" s="112" t="s">
        <v>1032</v>
      </c>
      <c r="AR3877" s="112" t="s">
        <v>1088</v>
      </c>
      <c r="AS3877" s="112">
        <v>13165</v>
      </c>
    </row>
    <row r="3878" spans="40:45" x14ac:dyDescent="0.25">
      <c r="AN3878" s="112" t="s">
        <v>1180</v>
      </c>
      <c r="AO3878" s="112" t="s">
        <v>1176</v>
      </c>
      <c r="AP3878" s="112"/>
      <c r="AQ3878" s="112" t="s">
        <v>1033</v>
      </c>
      <c r="AR3878" s="112" t="s">
        <v>1088</v>
      </c>
      <c r="AS3878" s="112">
        <v>116</v>
      </c>
    </row>
    <row r="3879" spans="40:45" x14ac:dyDescent="0.25">
      <c r="AN3879" s="112" t="s">
        <v>1180</v>
      </c>
      <c r="AO3879" s="112" t="s">
        <v>1176</v>
      </c>
      <c r="AP3879" s="112"/>
      <c r="AQ3879" s="112" t="s">
        <v>1034</v>
      </c>
      <c r="AR3879" s="112" t="s">
        <v>1088</v>
      </c>
      <c r="AS3879" s="112">
        <v>10261</v>
      </c>
    </row>
    <row r="3880" spans="40:45" x14ac:dyDescent="0.25">
      <c r="AN3880" s="112" t="s">
        <v>1180</v>
      </c>
      <c r="AO3880" s="112" t="s">
        <v>1176</v>
      </c>
      <c r="AP3880" s="112"/>
      <c r="AQ3880" s="112" t="s">
        <v>1035</v>
      </c>
      <c r="AR3880" s="112" t="s">
        <v>1088</v>
      </c>
      <c r="AS3880" s="112">
        <v>17297</v>
      </c>
    </row>
    <row r="3881" spans="40:45" x14ac:dyDescent="0.25">
      <c r="AN3881" s="112" t="s">
        <v>1180</v>
      </c>
      <c r="AO3881" s="112" t="s">
        <v>1176</v>
      </c>
      <c r="AP3881" s="112"/>
      <c r="AQ3881" s="112" t="s">
        <v>1036</v>
      </c>
      <c r="AR3881" s="112" t="s">
        <v>1088</v>
      </c>
      <c r="AS3881" s="112">
        <v>10644</v>
      </c>
    </row>
    <row r="3882" spans="40:45" x14ac:dyDescent="0.25">
      <c r="AN3882" s="112" t="s">
        <v>1180</v>
      </c>
      <c r="AO3882" s="112" t="s">
        <v>1176</v>
      </c>
      <c r="AP3882" s="112"/>
      <c r="AQ3882" s="112" t="s">
        <v>1037</v>
      </c>
      <c r="AR3882" s="112" t="s">
        <v>1088</v>
      </c>
      <c r="AS3882" s="112">
        <v>2675</v>
      </c>
    </row>
    <row r="3883" spans="40:45" x14ac:dyDescent="0.25">
      <c r="AN3883" s="112" t="s">
        <v>1180</v>
      </c>
      <c r="AO3883" s="112" t="s">
        <v>1176</v>
      </c>
      <c r="AP3883" s="112"/>
      <c r="AQ3883" s="112" t="s">
        <v>1038</v>
      </c>
      <c r="AR3883" s="112" t="s">
        <v>1088</v>
      </c>
      <c r="AS3883" s="112">
        <v>1571</v>
      </c>
    </row>
    <row r="3884" spans="40:45" x14ac:dyDescent="0.25">
      <c r="AN3884" s="112" t="s">
        <v>1180</v>
      </c>
      <c r="AO3884" s="112" t="s">
        <v>1176</v>
      </c>
      <c r="AP3884" s="112"/>
      <c r="AQ3884" s="112" t="s">
        <v>1039</v>
      </c>
      <c r="AR3884" s="112" t="s">
        <v>1088</v>
      </c>
      <c r="AS3884" s="112">
        <v>4901</v>
      </c>
    </row>
    <row r="3885" spans="40:45" x14ac:dyDescent="0.25">
      <c r="AN3885" s="112" t="s">
        <v>1180</v>
      </c>
      <c r="AO3885" s="112"/>
      <c r="AP3885" s="112"/>
      <c r="AQ3885" s="112" t="s">
        <v>3</v>
      </c>
      <c r="AR3885" s="112" t="s">
        <v>1088</v>
      </c>
      <c r="AS3885" s="112">
        <v>62983</v>
      </c>
    </row>
    <row r="3886" spans="40:45" x14ac:dyDescent="0.25">
      <c r="AN3886" s="112" t="s">
        <v>1180</v>
      </c>
      <c r="AO3886" s="112" t="s">
        <v>1177</v>
      </c>
      <c r="AP3886" s="112"/>
      <c r="AQ3886" s="112" t="s">
        <v>1031</v>
      </c>
      <c r="AR3886" s="112" t="s">
        <v>1088</v>
      </c>
      <c r="AS3886" s="112">
        <v>3541</v>
      </c>
    </row>
    <row r="3887" spans="40:45" x14ac:dyDescent="0.25">
      <c r="AN3887" s="112" t="s">
        <v>1180</v>
      </c>
      <c r="AO3887" s="112" t="s">
        <v>1177</v>
      </c>
      <c r="AP3887" s="112"/>
      <c r="AQ3887" s="112" t="s">
        <v>1032</v>
      </c>
      <c r="AR3887" s="112" t="s">
        <v>1088</v>
      </c>
      <c r="AS3887" s="112">
        <v>10</v>
      </c>
    </row>
    <row r="3888" spans="40:45" x14ac:dyDescent="0.25">
      <c r="AN3888" s="112" t="s">
        <v>1180</v>
      </c>
      <c r="AO3888" s="112" t="s">
        <v>1177</v>
      </c>
      <c r="AP3888" s="112"/>
      <c r="AQ3888" s="112" t="s">
        <v>1035</v>
      </c>
      <c r="AR3888" s="112" t="s">
        <v>1088</v>
      </c>
      <c r="AS3888" s="112">
        <v>56</v>
      </c>
    </row>
    <row r="3889" spans="40:45" x14ac:dyDescent="0.25">
      <c r="AN3889" s="112" t="s">
        <v>1180</v>
      </c>
      <c r="AO3889" s="112" t="s">
        <v>1177</v>
      </c>
      <c r="AP3889" s="112"/>
      <c r="AQ3889" s="112" t="s">
        <v>1039</v>
      </c>
      <c r="AR3889" s="112" t="s">
        <v>1088</v>
      </c>
      <c r="AS3889" s="112">
        <v>4887</v>
      </c>
    </row>
    <row r="3890" spans="40:45" x14ac:dyDescent="0.25">
      <c r="AN3890" s="112" t="s">
        <v>1180</v>
      </c>
      <c r="AO3890" s="112"/>
      <c r="AP3890" s="112"/>
      <c r="AQ3890" s="112" t="s">
        <v>3</v>
      </c>
      <c r="AR3890" s="112" t="s">
        <v>1088</v>
      </c>
      <c r="AS3890" s="112">
        <v>8495</v>
      </c>
    </row>
    <row r="3891" spans="40:45" x14ac:dyDescent="0.25">
      <c r="AN3891" s="112" t="s">
        <v>1180</v>
      </c>
      <c r="AO3891" s="112" t="s">
        <v>1178</v>
      </c>
      <c r="AP3891" s="112"/>
      <c r="AQ3891" s="112" t="s">
        <v>1031</v>
      </c>
      <c r="AR3891" s="112" t="s">
        <v>1088</v>
      </c>
      <c r="AS3891" s="112">
        <v>681</v>
      </c>
    </row>
    <row r="3892" spans="40:45" x14ac:dyDescent="0.25">
      <c r="AN3892" s="112" t="s">
        <v>1180</v>
      </c>
      <c r="AO3892" s="112" t="s">
        <v>1178</v>
      </c>
      <c r="AP3892" s="112"/>
      <c r="AQ3892" s="112" t="s">
        <v>1032</v>
      </c>
      <c r="AR3892" s="112" t="s">
        <v>1088</v>
      </c>
      <c r="AS3892" s="112">
        <v>532</v>
      </c>
    </row>
    <row r="3893" spans="40:45" x14ac:dyDescent="0.25">
      <c r="AN3893" s="112" t="s">
        <v>1180</v>
      </c>
      <c r="AO3893" s="112" t="s">
        <v>1178</v>
      </c>
      <c r="AP3893" s="112"/>
      <c r="AQ3893" s="112" t="s">
        <v>1035</v>
      </c>
      <c r="AR3893" s="112" t="s">
        <v>1088</v>
      </c>
      <c r="AS3893" s="112">
        <v>1139</v>
      </c>
    </row>
    <row r="3894" spans="40:45" x14ac:dyDescent="0.25">
      <c r="AN3894" s="112" t="s">
        <v>1180</v>
      </c>
      <c r="AO3894" s="112" t="s">
        <v>1178</v>
      </c>
      <c r="AP3894" s="112"/>
      <c r="AQ3894" s="112" t="s">
        <v>1036</v>
      </c>
      <c r="AR3894" s="112" t="s">
        <v>1088</v>
      </c>
      <c r="AS3894" s="112">
        <v>2011</v>
      </c>
    </row>
    <row r="3895" spans="40:45" x14ac:dyDescent="0.25">
      <c r="AN3895" s="112" t="s">
        <v>1180</v>
      </c>
      <c r="AO3895" s="112" t="s">
        <v>1178</v>
      </c>
      <c r="AP3895" s="112"/>
      <c r="AQ3895" s="112" t="s">
        <v>1037</v>
      </c>
      <c r="AR3895" s="112" t="s">
        <v>1088</v>
      </c>
      <c r="AS3895" s="112">
        <v>2357</v>
      </c>
    </row>
    <row r="3896" spans="40:45" x14ac:dyDescent="0.25">
      <c r="AN3896" s="112" t="s">
        <v>1180</v>
      </c>
      <c r="AO3896" s="112" t="s">
        <v>1178</v>
      </c>
      <c r="AP3896" s="112"/>
      <c r="AQ3896" s="112" t="s">
        <v>1038</v>
      </c>
      <c r="AR3896" s="112" t="s">
        <v>1088</v>
      </c>
      <c r="AS3896" s="112">
        <v>200</v>
      </c>
    </row>
    <row r="3897" spans="40:45" x14ac:dyDescent="0.25">
      <c r="AN3897" s="112" t="s">
        <v>1180</v>
      </c>
      <c r="AO3897" s="112" t="s">
        <v>1178</v>
      </c>
      <c r="AP3897" s="112"/>
      <c r="AQ3897" s="112" t="s">
        <v>1039</v>
      </c>
      <c r="AR3897" s="112" t="s">
        <v>1088</v>
      </c>
      <c r="AS3897" s="112">
        <v>568</v>
      </c>
    </row>
    <row r="3898" spans="40:45" x14ac:dyDescent="0.25">
      <c r="AN3898" s="112" t="s">
        <v>1180</v>
      </c>
      <c r="AO3898" s="112"/>
      <c r="AP3898" s="112"/>
      <c r="AQ3898" s="112" t="s">
        <v>3</v>
      </c>
      <c r="AR3898" s="112" t="s">
        <v>1088</v>
      </c>
      <c r="AS3898" s="112">
        <v>7489</v>
      </c>
    </row>
    <row r="3899" spans="40:45" x14ac:dyDescent="0.25">
      <c r="AN3899" s="112" t="s">
        <v>1180</v>
      </c>
      <c r="AO3899" s="112" t="s">
        <v>1179</v>
      </c>
      <c r="AP3899" s="112"/>
      <c r="AQ3899" s="112" t="s">
        <v>1031</v>
      </c>
      <c r="AR3899" s="112" t="s">
        <v>1088</v>
      </c>
      <c r="AS3899" s="112">
        <v>391</v>
      </c>
    </row>
    <row r="3900" spans="40:45" x14ac:dyDescent="0.25">
      <c r="AN3900" s="112" t="s">
        <v>1180</v>
      </c>
      <c r="AO3900" s="112" t="s">
        <v>1179</v>
      </c>
      <c r="AP3900" s="112"/>
      <c r="AQ3900" s="112" t="s">
        <v>1032</v>
      </c>
      <c r="AR3900" s="112" t="s">
        <v>1088</v>
      </c>
      <c r="AS3900" s="112">
        <v>100</v>
      </c>
    </row>
    <row r="3901" spans="40:45" x14ac:dyDescent="0.25">
      <c r="AN3901" s="112" t="s">
        <v>1180</v>
      </c>
      <c r="AO3901" s="112" t="s">
        <v>1179</v>
      </c>
      <c r="AP3901" s="112"/>
      <c r="AQ3901" s="112" t="s">
        <v>1034</v>
      </c>
      <c r="AR3901" s="112" t="s">
        <v>1088</v>
      </c>
      <c r="AS3901" s="112">
        <v>195</v>
      </c>
    </row>
    <row r="3902" spans="40:45" x14ac:dyDescent="0.25">
      <c r="AN3902" s="112" t="s">
        <v>1180</v>
      </c>
      <c r="AO3902" s="112" t="s">
        <v>1179</v>
      </c>
      <c r="AP3902" s="112"/>
      <c r="AQ3902" s="112" t="s">
        <v>1035</v>
      </c>
      <c r="AR3902" s="112" t="s">
        <v>1088</v>
      </c>
      <c r="AS3902" s="112">
        <v>5894</v>
      </c>
    </row>
    <row r="3903" spans="40:45" x14ac:dyDescent="0.25">
      <c r="AN3903" s="112" t="s">
        <v>1180</v>
      </c>
      <c r="AO3903" s="112" t="s">
        <v>1179</v>
      </c>
      <c r="AP3903" s="112"/>
      <c r="AQ3903" s="112" t="s">
        <v>1036</v>
      </c>
      <c r="AR3903" s="112" t="s">
        <v>1088</v>
      </c>
      <c r="AS3903" s="112">
        <v>1619</v>
      </c>
    </row>
    <row r="3904" spans="40:45" x14ac:dyDescent="0.25">
      <c r="AN3904" s="112" t="s">
        <v>1180</v>
      </c>
      <c r="AO3904" s="112" t="s">
        <v>1179</v>
      </c>
      <c r="AP3904" s="112"/>
      <c r="AQ3904" s="112" t="s">
        <v>1037</v>
      </c>
      <c r="AR3904" s="112" t="s">
        <v>1088</v>
      </c>
      <c r="AS3904" s="112">
        <v>1303</v>
      </c>
    </row>
    <row r="3905" spans="40:45" x14ac:dyDescent="0.25">
      <c r="AN3905" s="112" t="s">
        <v>1180</v>
      </c>
      <c r="AO3905" s="112" t="s">
        <v>1179</v>
      </c>
      <c r="AP3905" s="112"/>
      <c r="AQ3905" s="112" t="s">
        <v>1038</v>
      </c>
      <c r="AR3905" s="112" t="s">
        <v>1088</v>
      </c>
      <c r="AS3905" s="112">
        <v>7611</v>
      </c>
    </row>
    <row r="3906" spans="40:45" x14ac:dyDescent="0.25">
      <c r="AN3906" s="112" t="s">
        <v>1180</v>
      </c>
      <c r="AO3906" s="112" t="s">
        <v>1179</v>
      </c>
      <c r="AP3906" s="112"/>
      <c r="AQ3906" s="112" t="s">
        <v>1039</v>
      </c>
      <c r="AR3906" s="112" t="s">
        <v>1088</v>
      </c>
      <c r="AS3906" s="112">
        <v>3006</v>
      </c>
    </row>
    <row r="3907" spans="40:45" x14ac:dyDescent="0.25">
      <c r="AN3907" s="112" t="s">
        <v>1180</v>
      </c>
      <c r="AO3907" s="112"/>
      <c r="AP3907" s="112"/>
      <c r="AQ3907" s="112" t="s">
        <v>3</v>
      </c>
      <c r="AR3907" s="112" t="s">
        <v>1088</v>
      </c>
      <c r="AS3907" s="112">
        <v>20121</v>
      </c>
    </row>
    <row r="3908" spans="40:45" x14ac:dyDescent="0.25">
      <c r="AN3908" s="112" t="s">
        <v>1147</v>
      </c>
      <c r="AO3908" s="112" t="s">
        <v>1041</v>
      </c>
      <c r="AP3908" s="112"/>
      <c r="AQ3908" s="112" t="s">
        <v>1031</v>
      </c>
      <c r="AR3908" s="112" t="s">
        <v>1088</v>
      </c>
      <c r="AS3908" s="112">
        <v>40323</v>
      </c>
    </row>
    <row r="3909" spans="40:45" x14ac:dyDescent="0.25">
      <c r="AN3909" s="112" t="s">
        <v>1147</v>
      </c>
      <c r="AO3909" s="112" t="s">
        <v>1041</v>
      </c>
      <c r="AP3909" s="112"/>
      <c r="AQ3909" s="112" t="s">
        <v>1032</v>
      </c>
      <c r="AR3909" s="112" t="s">
        <v>1088</v>
      </c>
      <c r="AS3909" s="112">
        <v>448</v>
      </c>
    </row>
    <row r="3910" spans="40:45" x14ac:dyDescent="0.25">
      <c r="AN3910" s="112" t="s">
        <v>1147</v>
      </c>
      <c r="AO3910" s="112" t="s">
        <v>1041</v>
      </c>
      <c r="AP3910" s="112"/>
      <c r="AQ3910" s="112" t="s">
        <v>1033</v>
      </c>
      <c r="AR3910" s="112" t="s">
        <v>1088</v>
      </c>
      <c r="AS3910" s="112">
        <v>28152</v>
      </c>
    </row>
    <row r="3911" spans="40:45" x14ac:dyDescent="0.25">
      <c r="AN3911" s="112" t="s">
        <v>1147</v>
      </c>
      <c r="AO3911" s="112" t="s">
        <v>1041</v>
      </c>
      <c r="AP3911" s="112"/>
      <c r="AQ3911" s="112" t="s">
        <v>1034</v>
      </c>
      <c r="AR3911" s="112" t="s">
        <v>1088</v>
      </c>
      <c r="AS3911" s="112">
        <v>10030</v>
      </c>
    </row>
    <row r="3912" spans="40:45" x14ac:dyDescent="0.25">
      <c r="AN3912" s="112" t="s">
        <v>1147</v>
      </c>
      <c r="AO3912" s="112" t="s">
        <v>1041</v>
      </c>
      <c r="AP3912" s="112"/>
      <c r="AQ3912" s="112" t="s">
        <v>1035</v>
      </c>
      <c r="AR3912" s="112" t="s">
        <v>1088</v>
      </c>
      <c r="AS3912" s="112">
        <v>948</v>
      </c>
    </row>
    <row r="3913" spans="40:45" x14ac:dyDescent="0.25">
      <c r="AN3913" s="112" t="s">
        <v>1147</v>
      </c>
      <c r="AO3913" s="112" t="s">
        <v>1041</v>
      </c>
      <c r="AP3913" s="112"/>
      <c r="AQ3913" s="112" t="s">
        <v>1036</v>
      </c>
      <c r="AR3913" s="112" t="s">
        <v>1088</v>
      </c>
      <c r="AS3913" s="112">
        <v>55531</v>
      </c>
    </row>
    <row r="3914" spans="40:45" x14ac:dyDescent="0.25">
      <c r="AN3914" s="112" t="s">
        <v>1147</v>
      </c>
      <c r="AO3914" s="112" t="s">
        <v>1041</v>
      </c>
      <c r="AP3914" s="112"/>
      <c r="AQ3914" s="112" t="s">
        <v>1037</v>
      </c>
      <c r="AR3914" s="112" t="s">
        <v>1088</v>
      </c>
      <c r="AS3914" s="112">
        <v>79746</v>
      </c>
    </row>
    <row r="3915" spans="40:45" x14ac:dyDescent="0.25">
      <c r="AN3915" s="112" t="s">
        <v>1147</v>
      </c>
      <c r="AO3915" s="112" t="s">
        <v>1041</v>
      </c>
      <c r="AP3915" s="112"/>
      <c r="AQ3915" s="112" t="s">
        <v>1038</v>
      </c>
      <c r="AR3915" s="112" t="s">
        <v>1088</v>
      </c>
      <c r="AS3915" s="112">
        <v>3086</v>
      </c>
    </row>
    <row r="3916" spans="40:45" x14ac:dyDescent="0.25">
      <c r="AN3916" s="112" t="s">
        <v>1147</v>
      </c>
      <c r="AO3916" s="112" t="s">
        <v>1041</v>
      </c>
      <c r="AP3916" s="112"/>
      <c r="AQ3916" s="112" t="s">
        <v>1039</v>
      </c>
      <c r="AR3916" s="112" t="s">
        <v>1088</v>
      </c>
      <c r="AS3916" s="112">
        <v>7753</v>
      </c>
    </row>
    <row r="3917" spans="40:45" x14ac:dyDescent="0.25">
      <c r="AN3917" s="112" t="s">
        <v>1147</v>
      </c>
      <c r="AO3917" s="112"/>
      <c r="AP3917" s="112"/>
      <c r="AQ3917" s="112" t="s">
        <v>3</v>
      </c>
      <c r="AR3917" s="112" t="s">
        <v>1088</v>
      </c>
      <c r="AS3917" s="112">
        <v>226017</v>
      </c>
    </row>
    <row r="3918" spans="40:45" x14ac:dyDescent="0.25">
      <c r="AN3918" s="112" t="s">
        <v>1147</v>
      </c>
      <c r="AO3918" s="112" t="s">
        <v>1175</v>
      </c>
      <c r="AP3918" s="112"/>
      <c r="AQ3918" s="112" t="s">
        <v>1031</v>
      </c>
      <c r="AR3918" s="112" t="s">
        <v>1088</v>
      </c>
      <c r="AS3918" s="112">
        <v>23702</v>
      </c>
    </row>
    <row r="3919" spans="40:45" x14ac:dyDescent="0.25">
      <c r="AN3919" s="112" t="s">
        <v>1147</v>
      </c>
      <c r="AO3919" s="112" t="s">
        <v>1175</v>
      </c>
      <c r="AP3919" s="112"/>
      <c r="AQ3919" s="112" t="s">
        <v>1032</v>
      </c>
      <c r="AR3919" s="112" t="s">
        <v>1088</v>
      </c>
      <c r="AS3919" s="112">
        <v>28</v>
      </c>
    </row>
    <row r="3920" spans="40:45" x14ac:dyDescent="0.25">
      <c r="AN3920" s="112" t="s">
        <v>1147</v>
      </c>
      <c r="AO3920" s="112" t="s">
        <v>1175</v>
      </c>
      <c r="AP3920" s="112"/>
      <c r="AQ3920" s="112" t="s">
        <v>1033</v>
      </c>
      <c r="AR3920" s="112" t="s">
        <v>1088</v>
      </c>
      <c r="AS3920" s="112">
        <v>13197</v>
      </c>
    </row>
    <row r="3921" spans="40:45" x14ac:dyDescent="0.25">
      <c r="AN3921" s="112" t="s">
        <v>1147</v>
      </c>
      <c r="AO3921" s="112" t="s">
        <v>1175</v>
      </c>
      <c r="AP3921" s="112"/>
      <c r="AQ3921" s="112" t="s">
        <v>1034</v>
      </c>
      <c r="AR3921" s="112" t="s">
        <v>1088</v>
      </c>
      <c r="AS3921" s="112">
        <v>29</v>
      </c>
    </row>
    <row r="3922" spans="40:45" x14ac:dyDescent="0.25">
      <c r="AN3922" s="112" t="s">
        <v>1147</v>
      </c>
      <c r="AO3922" s="112" t="s">
        <v>1175</v>
      </c>
      <c r="AP3922" s="112"/>
      <c r="AQ3922" s="112" t="s">
        <v>1035</v>
      </c>
      <c r="AR3922" s="112" t="s">
        <v>1088</v>
      </c>
      <c r="AS3922" s="112">
        <v>500</v>
      </c>
    </row>
    <row r="3923" spans="40:45" x14ac:dyDescent="0.25">
      <c r="AN3923" s="112" t="s">
        <v>1147</v>
      </c>
      <c r="AO3923" s="112" t="s">
        <v>1175</v>
      </c>
      <c r="AP3923" s="112"/>
      <c r="AQ3923" s="112" t="s">
        <v>1036</v>
      </c>
      <c r="AR3923" s="112" t="s">
        <v>1088</v>
      </c>
      <c r="AS3923" s="112">
        <v>41235</v>
      </c>
    </row>
    <row r="3924" spans="40:45" x14ac:dyDescent="0.25">
      <c r="AN3924" s="112" t="s">
        <v>1147</v>
      </c>
      <c r="AO3924" s="112" t="s">
        <v>1175</v>
      </c>
      <c r="AP3924" s="112"/>
      <c r="AQ3924" s="112" t="s">
        <v>1037</v>
      </c>
      <c r="AR3924" s="112" t="s">
        <v>1088</v>
      </c>
      <c r="AS3924" s="112">
        <v>52922</v>
      </c>
    </row>
    <row r="3925" spans="40:45" x14ac:dyDescent="0.25">
      <c r="AN3925" s="112" t="s">
        <v>1147</v>
      </c>
      <c r="AO3925" s="112" t="s">
        <v>1175</v>
      </c>
      <c r="AP3925" s="112"/>
      <c r="AQ3925" s="112" t="s">
        <v>1038</v>
      </c>
      <c r="AR3925" s="112" t="s">
        <v>1088</v>
      </c>
      <c r="AS3925" s="112">
        <v>3086</v>
      </c>
    </row>
    <row r="3926" spans="40:45" x14ac:dyDescent="0.25">
      <c r="AN3926" s="112" t="s">
        <v>1147</v>
      </c>
      <c r="AO3926" s="112" t="s">
        <v>1175</v>
      </c>
      <c r="AP3926" s="112"/>
      <c r="AQ3926" s="112" t="s">
        <v>1039</v>
      </c>
      <c r="AR3926" s="112" t="s">
        <v>1088</v>
      </c>
      <c r="AS3926" s="112">
        <v>1443</v>
      </c>
    </row>
    <row r="3927" spans="40:45" x14ac:dyDescent="0.25">
      <c r="AN3927" s="112" t="s">
        <v>1147</v>
      </c>
      <c r="AO3927" s="112"/>
      <c r="AP3927" s="112"/>
      <c r="AQ3927" s="112" t="s">
        <v>3</v>
      </c>
      <c r="AR3927" s="112" t="s">
        <v>1088</v>
      </c>
      <c r="AS3927" s="112">
        <v>136140</v>
      </c>
    </row>
    <row r="3928" spans="40:45" x14ac:dyDescent="0.25">
      <c r="AN3928" s="112" t="s">
        <v>1147</v>
      </c>
      <c r="AO3928" s="112" t="s">
        <v>1176</v>
      </c>
      <c r="AP3928" s="112"/>
      <c r="AQ3928" s="112" t="s">
        <v>1031</v>
      </c>
      <c r="AR3928" s="112" t="s">
        <v>1088</v>
      </c>
      <c r="AS3928" s="112">
        <v>13806</v>
      </c>
    </row>
    <row r="3929" spans="40:45" x14ac:dyDescent="0.25">
      <c r="AN3929" s="112" t="s">
        <v>1147</v>
      </c>
      <c r="AO3929" s="112" t="s">
        <v>1176</v>
      </c>
      <c r="AP3929" s="112"/>
      <c r="AQ3929" s="112" t="s">
        <v>1032</v>
      </c>
      <c r="AR3929" s="112" t="s">
        <v>1088</v>
      </c>
      <c r="AS3929" s="112">
        <v>12</v>
      </c>
    </row>
    <row r="3930" spans="40:45" x14ac:dyDescent="0.25">
      <c r="AN3930" s="112" t="s">
        <v>1147</v>
      </c>
      <c r="AO3930" s="112" t="s">
        <v>1176</v>
      </c>
      <c r="AP3930" s="112"/>
      <c r="AQ3930" s="112" t="s">
        <v>1033</v>
      </c>
      <c r="AR3930" s="112" t="s">
        <v>1088</v>
      </c>
      <c r="AS3930" s="112">
        <v>14923</v>
      </c>
    </row>
    <row r="3931" spans="40:45" x14ac:dyDescent="0.25">
      <c r="AN3931" s="112" t="s">
        <v>1147</v>
      </c>
      <c r="AO3931" s="112" t="s">
        <v>1176</v>
      </c>
      <c r="AP3931" s="112"/>
      <c r="AQ3931" s="112" t="s">
        <v>1034</v>
      </c>
      <c r="AR3931" s="112" t="s">
        <v>1088</v>
      </c>
      <c r="AS3931" s="112">
        <v>10000</v>
      </c>
    </row>
    <row r="3932" spans="40:45" x14ac:dyDescent="0.25">
      <c r="AN3932" s="112" t="s">
        <v>1147</v>
      </c>
      <c r="AO3932" s="112" t="s">
        <v>1176</v>
      </c>
      <c r="AP3932" s="112"/>
      <c r="AQ3932" s="112" t="s">
        <v>1035</v>
      </c>
      <c r="AR3932" s="112" t="s">
        <v>1088</v>
      </c>
      <c r="AS3932" s="112">
        <v>180</v>
      </c>
    </row>
    <row r="3933" spans="40:45" x14ac:dyDescent="0.25">
      <c r="AN3933" s="112" t="s">
        <v>1147</v>
      </c>
      <c r="AO3933" s="112" t="s">
        <v>1176</v>
      </c>
      <c r="AP3933" s="112"/>
      <c r="AQ3933" s="112" t="s">
        <v>1036</v>
      </c>
      <c r="AR3933" s="112" t="s">
        <v>1088</v>
      </c>
      <c r="AS3933" s="112">
        <v>14296</v>
      </c>
    </row>
    <row r="3934" spans="40:45" x14ac:dyDescent="0.25">
      <c r="AN3934" s="112" t="s">
        <v>1147</v>
      </c>
      <c r="AO3934" s="112" t="s">
        <v>1176</v>
      </c>
      <c r="AP3934" s="112"/>
      <c r="AQ3934" s="112" t="s">
        <v>1037</v>
      </c>
      <c r="AR3934" s="112" t="s">
        <v>1088</v>
      </c>
      <c r="AS3934" s="112">
        <v>24306</v>
      </c>
    </row>
    <row r="3935" spans="40:45" x14ac:dyDescent="0.25">
      <c r="AN3935" s="112" t="s">
        <v>1147</v>
      </c>
      <c r="AO3935" s="112" t="s">
        <v>1176</v>
      </c>
      <c r="AP3935" s="112"/>
      <c r="AQ3935" s="112" t="s">
        <v>1039</v>
      </c>
      <c r="AR3935" s="112" t="s">
        <v>1088</v>
      </c>
      <c r="AS3935" s="112">
        <v>1424</v>
      </c>
    </row>
    <row r="3936" spans="40:45" x14ac:dyDescent="0.25">
      <c r="AN3936" s="112" t="s">
        <v>1147</v>
      </c>
      <c r="AO3936" s="112"/>
      <c r="AP3936" s="112"/>
      <c r="AQ3936" s="112" t="s">
        <v>3</v>
      </c>
      <c r="AR3936" s="112" t="s">
        <v>1088</v>
      </c>
      <c r="AS3936" s="112">
        <v>78946</v>
      </c>
    </row>
    <row r="3937" spans="40:45" x14ac:dyDescent="0.25">
      <c r="AN3937" s="112" t="s">
        <v>1147</v>
      </c>
      <c r="AO3937" s="112" t="s">
        <v>1177</v>
      </c>
      <c r="AP3937" s="112"/>
      <c r="AQ3937" s="112" t="s">
        <v>1031</v>
      </c>
      <c r="AR3937" s="112" t="s">
        <v>1088</v>
      </c>
      <c r="AS3937" s="112">
        <v>1251</v>
      </c>
    </row>
    <row r="3938" spans="40:45" x14ac:dyDescent="0.25">
      <c r="AN3938" s="112" t="s">
        <v>1147</v>
      </c>
      <c r="AO3938" s="112" t="s">
        <v>1177</v>
      </c>
      <c r="AP3938" s="112"/>
      <c r="AQ3938" s="112" t="s">
        <v>1032</v>
      </c>
      <c r="AR3938" s="112" t="s">
        <v>1088</v>
      </c>
      <c r="AS3938" s="112">
        <v>400</v>
      </c>
    </row>
    <row r="3939" spans="40:45" x14ac:dyDescent="0.25">
      <c r="AN3939" s="112" t="s">
        <v>1147</v>
      </c>
      <c r="AO3939" s="112" t="s">
        <v>1177</v>
      </c>
      <c r="AP3939" s="112"/>
      <c r="AQ3939" s="112" t="s">
        <v>1037</v>
      </c>
      <c r="AR3939" s="112" t="s">
        <v>1088</v>
      </c>
      <c r="AS3939" s="112">
        <v>2515</v>
      </c>
    </row>
    <row r="3940" spans="40:45" x14ac:dyDescent="0.25">
      <c r="AN3940" s="112" t="s">
        <v>1147</v>
      </c>
      <c r="AO3940" s="112" t="s">
        <v>1177</v>
      </c>
      <c r="AP3940" s="112"/>
      <c r="AQ3940" s="112" t="s">
        <v>1039</v>
      </c>
      <c r="AR3940" s="112" t="s">
        <v>1088</v>
      </c>
      <c r="AS3940" s="112">
        <v>4635</v>
      </c>
    </row>
    <row r="3941" spans="40:45" x14ac:dyDescent="0.25">
      <c r="AN3941" s="112" t="s">
        <v>1147</v>
      </c>
      <c r="AO3941" s="112"/>
      <c r="AP3941" s="112"/>
      <c r="AQ3941" s="112" t="s">
        <v>3</v>
      </c>
      <c r="AR3941" s="112" t="s">
        <v>1088</v>
      </c>
      <c r="AS3941" s="112">
        <v>8802</v>
      </c>
    </row>
    <row r="3942" spans="40:45" x14ac:dyDescent="0.25">
      <c r="AN3942" s="112" t="s">
        <v>1147</v>
      </c>
      <c r="AO3942" s="112" t="s">
        <v>1178</v>
      </c>
      <c r="AP3942" s="112"/>
      <c r="AQ3942" s="112" t="s">
        <v>1031</v>
      </c>
      <c r="AR3942" s="112" t="s">
        <v>1088</v>
      </c>
      <c r="AS3942" s="112">
        <v>1543</v>
      </c>
    </row>
    <row r="3943" spans="40:45" x14ac:dyDescent="0.25">
      <c r="AN3943" s="112" t="s">
        <v>1147</v>
      </c>
      <c r="AO3943" s="112"/>
      <c r="AP3943" s="112"/>
      <c r="AQ3943" s="112" t="s">
        <v>3</v>
      </c>
      <c r="AR3943" s="112" t="s">
        <v>1088</v>
      </c>
      <c r="AS3943" s="112">
        <v>1543</v>
      </c>
    </row>
    <row r="3944" spans="40:45" x14ac:dyDescent="0.25">
      <c r="AN3944" s="112" t="s">
        <v>1147</v>
      </c>
      <c r="AO3944" s="112" t="s">
        <v>1179</v>
      </c>
      <c r="AP3944" s="112"/>
      <c r="AQ3944" s="112" t="s">
        <v>1031</v>
      </c>
      <c r="AR3944" s="112" t="s">
        <v>1088</v>
      </c>
      <c r="AS3944" s="112">
        <v>21</v>
      </c>
    </row>
    <row r="3945" spans="40:45" x14ac:dyDescent="0.25">
      <c r="AN3945" s="112" t="s">
        <v>1147</v>
      </c>
      <c r="AO3945" s="112" t="s">
        <v>1179</v>
      </c>
      <c r="AP3945" s="112"/>
      <c r="AQ3945" s="112" t="s">
        <v>1032</v>
      </c>
      <c r="AR3945" s="112" t="s">
        <v>1088</v>
      </c>
      <c r="AS3945" s="112">
        <v>9</v>
      </c>
    </row>
    <row r="3946" spans="40:45" x14ac:dyDescent="0.25">
      <c r="AN3946" s="112" t="s">
        <v>1147</v>
      </c>
      <c r="AO3946" s="112" t="s">
        <v>1179</v>
      </c>
      <c r="AP3946" s="112"/>
      <c r="AQ3946" s="112" t="s">
        <v>1033</v>
      </c>
      <c r="AR3946" s="112" t="s">
        <v>1088</v>
      </c>
      <c r="AS3946" s="112">
        <v>33</v>
      </c>
    </row>
    <row r="3947" spans="40:45" x14ac:dyDescent="0.25">
      <c r="AN3947" s="112" t="s">
        <v>1147</v>
      </c>
      <c r="AO3947" s="112" t="s">
        <v>1179</v>
      </c>
      <c r="AP3947" s="112"/>
      <c r="AQ3947" s="112" t="s">
        <v>1034</v>
      </c>
      <c r="AR3947" s="112" t="s">
        <v>1088</v>
      </c>
      <c r="AS3947" s="112">
        <v>2</v>
      </c>
    </row>
    <row r="3948" spans="40:45" x14ac:dyDescent="0.25">
      <c r="AN3948" s="112" t="s">
        <v>1147</v>
      </c>
      <c r="AO3948" s="112" t="s">
        <v>1179</v>
      </c>
      <c r="AP3948" s="112"/>
      <c r="AQ3948" s="112" t="s">
        <v>1035</v>
      </c>
      <c r="AR3948" s="112" t="s">
        <v>1088</v>
      </c>
      <c r="AS3948" s="112">
        <v>268</v>
      </c>
    </row>
    <row r="3949" spans="40:45" x14ac:dyDescent="0.25">
      <c r="AN3949" s="112" t="s">
        <v>1147</v>
      </c>
      <c r="AO3949" s="112" t="s">
        <v>1179</v>
      </c>
      <c r="AP3949" s="112"/>
      <c r="AQ3949" s="112" t="s">
        <v>1037</v>
      </c>
      <c r="AR3949" s="112" t="s">
        <v>1088</v>
      </c>
      <c r="AS3949" s="112">
        <v>3</v>
      </c>
    </row>
    <row r="3950" spans="40:45" x14ac:dyDescent="0.25">
      <c r="AN3950" s="112" t="s">
        <v>1147</v>
      </c>
      <c r="AO3950" s="112" t="s">
        <v>1179</v>
      </c>
      <c r="AP3950" s="112"/>
      <c r="AQ3950" s="112" t="s">
        <v>1039</v>
      </c>
      <c r="AR3950" s="112" t="s">
        <v>1088</v>
      </c>
      <c r="AS3950" s="112">
        <v>250</v>
      </c>
    </row>
    <row r="3951" spans="40:45" x14ac:dyDescent="0.25">
      <c r="AN3951" s="112" t="s">
        <v>1147</v>
      </c>
      <c r="AO3951" s="112"/>
      <c r="AP3951" s="112"/>
      <c r="AQ3951" s="112" t="s">
        <v>3</v>
      </c>
      <c r="AR3951" s="112" t="s">
        <v>1088</v>
      </c>
      <c r="AS3951" s="112">
        <v>587</v>
      </c>
    </row>
    <row r="3952" spans="40:45" x14ac:dyDescent="0.25">
      <c r="AN3952" s="112" t="s">
        <v>1148</v>
      </c>
      <c r="AO3952" s="112" t="s">
        <v>1041</v>
      </c>
      <c r="AP3952" s="112"/>
      <c r="AQ3952" s="112" t="s">
        <v>1031</v>
      </c>
      <c r="AR3952" s="112" t="s">
        <v>1088</v>
      </c>
      <c r="AS3952" s="112">
        <v>792</v>
      </c>
    </row>
    <row r="3953" spans="40:45" x14ac:dyDescent="0.25">
      <c r="AN3953" s="112" t="s">
        <v>1148</v>
      </c>
      <c r="AO3953" s="112" t="s">
        <v>1041</v>
      </c>
      <c r="AP3953" s="112"/>
      <c r="AQ3953" s="112" t="s">
        <v>1032</v>
      </c>
      <c r="AR3953" s="112" t="s">
        <v>1088</v>
      </c>
      <c r="AS3953" s="112">
        <v>1</v>
      </c>
    </row>
    <row r="3954" spans="40:45" x14ac:dyDescent="0.25">
      <c r="AN3954" s="112" t="s">
        <v>1148</v>
      </c>
      <c r="AO3954" s="112" t="s">
        <v>1041</v>
      </c>
      <c r="AP3954" s="112"/>
      <c r="AQ3954" s="112" t="s">
        <v>1034</v>
      </c>
      <c r="AR3954" s="112" t="s">
        <v>1088</v>
      </c>
      <c r="AS3954" s="112">
        <v>79</v>
      </c>
    </row>
    <row r="3955" spans="40:45" x14ac:dyDescent="0.25">
      <c r="AN3955" s="112" t="s">
        <v>1148</v>
      </c>
      <c r="AO3955" s="112" t="s">
        <v>1041</v>
      </c>
      <c r="AP3955" s="112"/>
      <c r="AQ3955" s="112" t="s">
        <v>1035</v>
      </c>
      <c r="AR3955" s="112" t="s">
        <v>1088</v>
      </c>
      <c r="AS3955" s="112">
        <v>2144</v>
      </c>
    </row>
    <row r="3956" spans="40:45" x14ac:dyDescent="0.25">
      <c r="AN3956" s="112" t="s">
        <v>1148</v>
      </c>
      <c r="AO3956" s="112" t="s">
        <v>1041</v>
      </c>
      <c r="AP3956" s="112"/>
      <c r="AQ3956" s="112" t="s">
        <v>1036</v>
      </c>
      <c r="AR3956" s="112" t="s">
        <v>1088</v>
      </c>
      <c r="AS3956" s="112">
        <v>2726</v>
      </c>
    </row>
    <row r="3957" spans="40:45" x14ac:dyDescent="0.25">
      <c r="AN3957" s="112" t="s">
        <v>1148</v>
      </c>
      <c r="AO3957" s="112" t="s">
        <v>1041</v>
      </c>
      <c r="AP3957" s="112"/>
      <c r="AQ3957" s="112" t="s">
        <v>1037</v>
      </c>
      <c r="AR3957" s="112" t="s">
        <v>1088</v>
      </c>
      <c r="AS3957" s="112">
        <v>1411</v>
      </c>
    </row>
    <row r="3958" spans="40:45" x14ac:dyDescent="0.25">
      <c r="AN3958" s="112" t="s">
        <v>1148</v>
      </c>
      <c r="AO3958" s="112" t="s">
        <v>1041</v>
      </c>
      <c r="AP3958" s="112"/>
      <c r="AQ3958" s="112" t="s">
        <v>1038</v>
      </c>
      <c r="AR3958" s="112" t="s">
        <v>1088</v>
      </c>
      <c r="AS3958" s="112">
        <v>155</v>
      </c>
    </row>
    <row r="3959" spans="40:45" x14ac:dyDescent="0.25">
      <c r="AN3959" s="112" t="s">
        <v>1148</v>
      </c>
      <c r="AO3959" s="112" t="s">
        <v>1041</v>
      </c>
      <c r="AP3959" s="112"/>
      <c r="AQ3959" s="112" t="s">
        <v>1039</v>
      </c>
      <c r="AR3959" s="112" t="s">
        <v>1088</v>
      </c>
      <c r="AS3959" s="112">
        <v>2166</v>
      </c>
    </row>
    <row r="3960" spans="40:45" x14ac:dyDescent="0.25">
      <c r="AN3960" s="112" t="s">
        <v>1148</v>
      </c>
      <c r="AO3960" s="112"/>
      <c r="AP3960" s="112"/>
      <c r="AQ3960" s="112" t="s">
        <v>3</v>
      </c>
      <c r="AR3960" s="112" t="s">
        <v>1088</v>
      </c>
      <c r="AS3960" s="112">
        <v>9472</v>
      </c>
    </row>
    <row r="3961" spans="40:45" x14ac:dyDescent="0.25">
      <c r="AN3961" s="112" t="s">
        <v>1148</v>
      </c>
      <c r="AO3961" s="112" t="s">
        <v>1175</v>
      </c>
      <c r="AP3961" s="112"/>
      <c r="AQ3961" s="112" t="s">
        <v>1031</v>
      </c>
      <c r="AR3961" s="112" t="s">
        <v>1088</v>
      </c>
      <c r="AS3961" s="112">
        <v>150</v>
      </c>
    </row>
    <row r="3962" spans="40:45" x14ac:dyDescent="0.25">
      <c r="AN3962" s="112" t="s">
        <v>1148</v>
      </c>
      <c r="AO3962" s="112" t="s">
        <v>1175</v>
      </c>
      <c r="AP3962" s="112"/>
      <c r="AQ3962" s="112" t="s">
        <v>1034</v>
      </c>
      <c r="AR3962" s="112" t="s">
        <v>1088</v>
      </c>
      <c r="AS3962" s="112">
        <v>63</v>
      </c>
    </row>
    <row r="3963" spans="40:45" x14ac:dyDescent="0.25">
      <c r="AN3963" s="112" t="s">
        <v>1148</v>
      </c>
      <c r="AO3963" s="112" t="s">
        <v>1175</v>
      </c>
      <c r="AP3963" s="112"/>
      <c r="AQ3963" s="112" t="s">
        <v>1035</v>
      </c>
      <c r="AR3963" s="112" t="s">
        <v>1088</v>
      </c>
      <c r="AS3963" s="112">
        <v>1340</v>
      </c>
    </row>
    <row r="3964" spans="40:45" x14ac:dyDescent="0.25">
      <c r="AN3964" s="112" t="s">
        <v>1148</v>
      </c>
      <c r="AO3964" s="112" t="s">
        <v>1175</v>
      </c>
      <c r="AP3964" s="112"/>
      <c r="AQ3964" s="112" t="s">
        <v>1036</v>
      </c>
      <c r="AR3964" s="112" t="s">
        <v>1088</v>
      </c>
      <c r="AS3964" s="112">
        <v>1130</v>
      </c>
    </row>
    <row r="3965" spans="40:45" x14ac:dyDescent="0.25">
      <c r="AN3965" s="112" t="s">
        <v>1148</v>
      </c>
      <c r="AO3965" s="112" t="s">
        <v>1175</v>
      </c>
      <c r="AP3965" s="112"/>
      <c r="AQ3965" s="112" t="s">
        <v>1037</v>
      </c>
      <c r="AR3965" s="112" t="s">
        <v>1088</v>
      </c>
      <c r="AS3965" s="112">
        <v>537</v>
      </c>
    </row>
    <row r="3966" spans="40:45" x14ac:dyDescent="0.25">
      <c r="AN3966" s="112" t="s">
        <v>1148</v>
      </c>
      <c r="AO3966" s="112" t="s">
        <v>1175</v>
      </c>
      <c r="AP3966" s="112"/>
      <c r="AQ3966" s="112" t="s">
        <v>1038</v>
      </c>
      <c r="AR3966" s="112" t="s">
        <v>1088</v>
      </c>
      <c r="AS3966" s="112">
        <v>140</v>
      </c>
    </row>
    <row r="3967" spans="40:45" x14ac:dyDescent="0.25">
      <c r="AN3967" s="112" t="s">
        <v>1148</v>
      </c>
      <c r="AO3967" s="112" t="s">
        <v>1175</v>
      </c>
      <c r="AP3967" s="112"/>
      <c r="AQ3967" s="112" t="s">
        <v>1039</v>
      </c>
      <c r="AR3967" s="112" t="s">
        <v>1088</v>
      </c>
      <c r="AS3967" s="112">
        <v>274</v>
      </c>
    </row>
    <row r="3968" spans="40:45" x14ac:dyDescent="0.25">
      <c r="AN3968" s="112" t="s">
        <v>1148</v>
      </c>
      <c r="AO3968" s="112"/>
      <c r="AP3968" s="112"/>
      <c r="AQ3968" s="112" t="s">
        <v>3</v>
      </c>
      <c r="AR3968" s="112" t="s">
        <v>1088</v>
      </c>
      <c r="AS3968" s="112">
        <v>3635</v>
      </c>
    </row>
    <row r="3969" spans="40:45" x14ac:dyDescent="0.25">
      <c r="AN3969" s="112" t="s">
        <v>1148</v>
      </c>
      <c r="AO3969" s="112" t="s">
        <v>1176</v>
      </c>
      <c r="AP3969" s="112"/>
      <c r="AQ3969" s="112" t="s">
        <v>1031</v>
      </c>
      <c r="AR3969" s="112" t="s">
        <v>1088</v>
      </c>
      <c r="AS3969" s="112">
        <v>65</v>
      </c>
    </row>
    <row r="3970" spans="40:45" x14ac:dyDescent="0.25">
      <c r="AN3970" s="112" t="s">
        <v>1148</v>
      </c>
      <c r="AO3970" s="112" t="s">
        <v>1176</v>
      </c>
      <c r="AP3970" s="112"/>
      <c r="AQ3970" s="112" t="s">
        <v>1032</v>
      </c>
      <c r="AR3970" s="112" t="s">
        <v>1088</v>
      </c>
      <c r="AS3970" s="112">
        <v>1</v>
      </c>
    </row>
    <row r="3971" spans="40:45" x14ac:dyDescent="0.25">
      <c r="AN3971" s="112" t="s">
        <v>1148</v>
      </c>
      <c r="AO3971" s="112" t="s">
        <v>1176</v>
      </c>
      <c r="AP3971" s="112"/>
      <c r="AQ3971" s="112" t="s">
        <v>1034</v>
      </c>
      <c r="AR3971" s="112" t="s">
        <v>1088</v>
      </c>
      <c r="AS3971" s="112">
        <v>12</v>
      </c>
    </row>
    <row r="3972" spans="40:45" x14ac:dyDescent="0.25">
      <c r="AN3972" s="112" t="s">
        <v>1148</v>
      </c>
      <c r="AO3972" s="112" t="s">
        <v>1176</v>
      </c>
      <c r="AP3972" s="112"/>
      <c r="AQ3972" s="112" t="s">
        <v>1035</v>
      </c>
      <c r="AR3972" s="112" t="s">
        <v>1088</v>
      </c>
      <c r="AS3972" s="112">
        <v>207</v>
      </c>
    </row>
    <row r="3973" spans="40:45" x14ac:dyDescent="0.25">
      <c r="AN3973" s="112" t="s">
        <v>1148</v>
      </c>
      <c r="AO3973" s="112" t="s">
        <v>1176</v>
      </c>
      <c r="AP3973" s="112"/>
      <c r="AQ3973" s="112" t="s">
        <v>1036</v>
      </c>
      <c r="AR3973" s="112" t="s">
        <v>1088</v>
      </c>
      <c r="AS3973" s="112">
        <v>1594</v>
      </c>
    </row>
    <row r="3974" spans="40:45" x14ac:dyDescent="0.25">
      <c r="AN3974" s="112" t="s">
        <v>1148</v>
      </c>
      <c r="AO3974" s="112" t="s">
        <v>1176</v>
      </c>
      <c r="AP3974" s="112"/>
      <c r="AQ3974" s="112" t="s">
        <v>1037</v>
      </c>
      <c r="AR3974" s="112" t="s">
        <v>1088</v>
      </c>
      <c r="AS3974" s="112">
        <v>30</v>
      </c>
    </row>
    <row r="3975" spans="40:45" x14ac:dyDescent="0.25">
      <c r="AN3975" s="112" t="s">
        <v>1148</v>
      </c>
      <c r="AO3975" s="112" t="s">
        <v>1176</v>
      </c>
      <c r="AP3975" s="112"/>
      <c r="AQ3975" s="112" t="s">
        <v>1039</v>
      </c>
      <c r="AR3975" s="112" t="s">
        <v>1088</v>
      </c>
      <c r="AS3975" s="112">
        <v>888</v>
      </c>
    </row>
    <row r="3976" spans="40:45" x14ac:dyDescent="0.25">
      <c r="AN3976" s="112" t="s">
        <v>1148</v>
      </c>
      <c r="AO3976" s="112"/>
      <c r="AP3976" s="112"/>
      <c r="AQ3976" s="112" t="s">
        <v>3</v>
      </c>
      <c r="AR3976" s="112" t="s">
        <v>1088</v>
      </c>
      <c r="AS3976" s="112">
        <v>2796</v>
      </c>
    </row>
    <row r="3977" spans="40:45" x14ac:dyDescent="0.25">
      <c r="AN3977" s="112" t="s">
        <v>1148</v>
      </c>
      <c r="AO3977" s="112" t="s">
        <v>1177</v>
      </c>
      <c r="AP3977" s="112"/>
      <c r="AQ3977" s="112" t="s">
        <v>1031</v>
      </c>
      <c r="AR3977" s="112" t="s">
        <v>1088</v>
      </c>
      <c r="AS3977" s="112">
        <v>576</v>
      </c>
    </row>
    <row r="3978" spans="40:45" x14ac:dyDescent="0.25">
      <c r="AN3978" s="112" t="s">
        <v>1148</v>
      </c>
      <c r="AO3978" s="112" t="s">
        <v>1177</v>
      </c>
      <c r="AP3978" s="112"/>
      <c r="AQ3978" s="112" t="s">
        <v>1035</v>
      </c>
      <c r="AR3978" s="112" t="s">
        <v>1088</v>
      </c>
      <c r="AS3978" s="112">
        <v>81</v>
      </c>
    </row>
    <row r="3979" spans="40:45" x14ac:dyDescent="0.25">
      <c r="AN3979" s="112" t="s">
        <v>1148</v>
      </c>
      <c r="AO3979" s="112" t="s">
        <v>1177</v>
      </c>
      <c r="AP3979" s="112"/>
      <c r="AQ3979" s="112" t="s">
        <v>1036</v>
      </c>
      <c r="AR3979" s="112" t="s">
        <v>1088</v>
      </c>
      <c r="AS3979" s="112">
        <v>2</v>
      </c>
    </row>
    <row r="3980" spans="40:45" x14ac:dyDescent="0.25">
      <c r="AN3980" s="112" t="s">
        <v>1148</v>
      </c>
      <c r="AO3980" s="112" t="s">
        <v>1177</v>
      </c>
      <c r="AP3980" s="112"/>
      <c r="AQ3980" s="112" t="s">
        <v>1037</v>
      </c>
      <c r="AR3980" s="112" t="s">
        <v>1088</v>
      </c>
      <c r="AS3980" s="112">
        <v>844</v>
      </c>
    </row>
    <row r="3981" spans="40:45" x14ac:dyDescent="0.25">
      <c r="AN3981" s="112" t="s">
        <v>1148</v>
      </c>
      <c r="AO3981" s="112" t="s">
        <v>1177</v>
      </c>
      <c r="AP3981" s="112"/>
      <c r="AQ3981" s="112" t="s">
        <v>1039</v>
      </c>
      <c r="AR3981" s="112" t="s">
        <v>1088</v>
      </c>
      <c r="AS3981" s="112">
        <v>990</v>
      </c>
    </row>
    <row r="3982" spans="40:45" x14ac:dyDescent="0.25">
      <c r="AN3982" s="112" t="s">
        <v>1148</v>
      </c>
      <c r="AO3982" s="112"/>
      <c r="AP3982" s="112"/>
      <c r="AQ3982" s="112" t="s">
        <v>3</v>
      </c>
      <c r="AR3982" s="112" t="s">
        <v>1088</v>
      </c>
      <c r="AS3982" s="112">
        <v>2494</v>
      </c>
    </row>
    <row r="3983" spans="40:45" x14ac:dyDescent="0.25">
      <c r="AN3983" s="112" t="s">
        <v>1148</v>
      </c>
      <c r="AO3983" s="112" t="s">
        <v>1179</v>
      </c>
      <c r="AP3983" s="112"/>
      <c r="AQ3983" s="112" t="s">
        <v>1034</v>
      </c>
      <c r="AR3983" s="112" t="s">
        <v>1088</v>
      </c>
      <c r="AS3983" s="112">
        <v>4</v>
      </c>
    </row>
    <row r="3984" spans="40:45" x14ac:dyDescent="0.25">
      <c r="AN3984" s="112" t="s">
        <v>1148</v>
      </c>
      <c r="AO3984" s="112" t="s">
        <v>1179</v>
      </c>
      <c r="AP3984" s="112"/>
      <c r="AQ3984" s="112" t="s">
        <v>1035</v>
      </c>
      <c r="AR3984" s="112" t="s">
        <v>1088</v>
      </c>
      <c r="AS3984" s="112">
        <v>515</v>
      </c>
    </row>
    <row r="3985" spans="40:45" x14ac:dyDescent="0.25">
      <c r="AN3985" s="112" t="s">
        <v>1148</v>
      </c>
      <c r="AO3985" s="112" t="s">
        <v>1179</v>
      </c>
      <c r="AP3985" s="112"/>
      <c r="AQ3985" s="112" t="s">
        <v>1037</v>
      </c>
      <c r="AR3985" s="112" t="s">
        <v>1088</v>
      </c>
      <c r="AS3985" s="112">
        <v>1</v>
      </c>
    </row>
    <row r="3986" spans="40:45" x14ac:dyDescent="0.25">
      <c r="AN3986" s="112" t="s">
        <v>1148</v>
      </c>
      <c r="AO3986" s="112" t="s">
        <v>1179</v>
      </c>
      <c r="AP3986" s="112"/>
      <c r="AQ3986" s="112" t="s">
        <v>1038</v>
      </c>
      <c r="AR3986" s="112" t="s">
        <v>1088</v>
      </c>
      <c r="AS3986" s="112">
        <v>14</v>
      </c>
    </row>
    <row r="3987" spans="40:45" x14ac:dyDescent="0.25">
      <c r="AN3987" s="112" t="s">
        <v>1148</v>
      </c>
      <c r="AO3987" s="112" t="s">
        <v>1179</v>
      </c>
      <c r="AP3987" s="112"/>
      <c r="AQ3987" s="112" t="s">
        <v>1039</v>
      </c>
      <c r="AR3987" s="112" t="s">
        <v>1088</v>
      </c>
      <c r="AS3987" s="112">
        <v>14</v>
      </c>
    </row>
    <row r="3988" spans="40:45" x14ac:dyDescent="0.25">
      <c r="AN3988" s="112" t="s">
        <v>1148</v>
      </c>
      <c r="AO3988" s="112"/>
      <c r="AP3988" s="112"/>
      <c r="AQ3988" s="112" t="s">
        <v>3</v>
      </c>
      <c r="AR3988" s="112" t="s">
        <v>1088</v>
      </c>
      <c r="AS3988" s="112">
        <v>548</v>
      </c>
    </row>
    <row r="3989" spans="40:45" x14ac:dyDescent="0.25">
      <c r="AN3989" s="112" t="s">
        <v>1010</v>
      </c>
      <c r="AO3989" s="112" t="s">
        <v>1041</v>
      </c>
      <c r="AP3989" s="112"/>
      <c r="AQ3989" s="112" t="s">
        <v>1031</v>
      </c>
      <c r="AR3989" s="112" t="s">
        <v>1088</v>
      </c>
      <c r="AS3989" s="112">
        <v>216486</v>
      </c>
    </row>
    <row r="3990" spans="40:45" x14ac:dyDescent="0.25">
      <c r="AN3990" s="112" t="s">
        <v>1010</v>
      </c>
      <c r="AO3990" s="112" t="s">
        <v>1041</v>
      </c>
      <c r="AP3990" s="112"/>
      <c r="AQ3990" s="112" t="s">
        <v>1032</v>
      </c>
      <c r="AR3990" s="112" t="s">
        <v>1088</v>
      </c>
      <c r="AS3990" s="112">
        <v>1975</v>
      </c>
    </row>
    <row r="3991" spans="40:45" x14ac:dyDescent="0.25">
      <c r="AN3991" s="112" t="s">
        <v>1010</v>
      </c>
      <c r="AO3991" s="112" t="s">
        <v>1041</v>
      </c>
      <c r="AP3991" s="112"/>
      <c r="AQ3991" s="112" t="s">
        <v>1033</v>
      </c>
      <c r="AR3991" s="112" t="s">
        <v>1088</v>
      </c>
      <c r="AS3991" s="112">
        <v>66982</v>
      </c>
    </row>
    <row r="3992" spans="40:45" x14ac:dyDescent="0.25">
      <c r="AN3992" s="112" t="s">
        <v>1010</v>
      </c>
      <c r="AO3992" s="112" t="s">
        <v>1041</v>
      </c>
      <c r="AP3992" s="112"/>
      <c r="AQ3992" s="112" t="s">
        <v>1034</v>
      </c>
      <c r="AR3992" s="112" t="s">
        <v>1088</v>
      </c>
      <c r="AS3992" s="112">
        <v>93777</v>
      </c>
    </row>
    <row r="3993" spans="40:45" x14ac:dyDescent="0.25">
      <c r="AN3993" s="112" t="s">
        <v>1010</v>
      </c>
      <c r="AO3993" s="112" t="s">
        <v>1041</v>
      </c>
      <c r="AP3993" s="112"/>
      <c r="AQ3993" s="112" t="s">
        <v>1036</v>
      </c>
      <c r="AR3993" s="112" t="s">
        <v>1088</v>
      </c>
      <c r="AS3993" s="112">
        <v>65612</v>
      </c>
    </row>
    <row r="3994" spans="40:45" x14ac:dyDescent="0.25">
      <c r="AN3994" s="112" t="s">
        <v>1010</v>
      </c>
      <c r="AO3994" s="112" t="s">
        <v>1041</v>
      </c>
      <c r="AP3994" s="112"/>
      <c r="AQ3994" s="112" t="s">
        <v>1037</v>
      </c>
      <c r="AR3994" s="112" t="s">
        <v>1088</v>
      </c>
      <c r="AS3994" s="112">
        <v>328</v>
      </c>
    </row>
    <row r="3995" spans="40:45" x14ac:dyDescent="0.25">
      <c r="AN3995" s="112" t="s">
        <v>1010</v>
      </c>
      <c r="AO3995" s="112" t="s">
        <v>1041</v>
      </c>
      <c r="AP3995" s="112"/>
      <c r="AQ3995" s="112" t="s">
        <v>1038</v>
      </c>
      <c r="AR3995" s="112" t="s">
        <v>1088</v>
      </c>
      <c r="AS3995" s="112">
        <v>50</v>
      </c>
    </row>
    <row r="3996" spans="40:45" x14ac:dyDescent="0.25">
      <c r="AN3996" s="112" t="s">
        <v>1010</v>
      </c>
      <c r="AO3996" s="112" t="s">
        <v>1041</v>
      </c>
      <c r="AP3996" s="112"/>
      <c r="AQ3996" s="112" t="s">
        <v>1039</v>
      </c>
      <c r="AR3996" s="112" t="s">
        <v>1088</v>
      </c>
      <c r="AS3996" s="112">
        <v>157676</v>
      </c>
    </row>
    <row r="3997" spans="40:45" x14ac:dyDescent="0.25">
      <c r="AN3997" s="112" t="s">
        <v>1010</v>
      </c>
      <c r="AO3997" s="112"/>
      <c r="AP3997" s="112"/>
      <c r="AQ3997" s="112" t="s">
        <v>3</v>
      </c>
      <c r="AR3997" s="112" t="s">
        <v>1088</v>
      </c>
      <c r="AS3997" s="112">
        <v>602886</v>
      </c>
    </row>
    <row r="3998" spans="40:45" x14ac:dyDescent="0.25">
      <c r="AN3998" s="112" t="s">
        <v>1010</v>
      </c>
      <c r="AO3998" s="112" t="s">
        <v>1175</v>
      </c>
      <c r="AP3998" s="112"/>
      <c r="AQ3998" s="112" t="s">
        <v>1031</v>
      </c>
      <c r="AR3998" s="112" t="s">
        <v>1088</v>
      </c>
      <c r="AS3998" s="112">
        <v>161801</v>
      </c>
    </row>
    <row r="3999" spans="40:45" x14ac:dyDescent="0.25">
      <c r="AN3999" s="112" t="s">
        <v>1010</v>
      </c>
      <c r="AO3999" s="112" t="s">
        <v>1175</v>
      </c>
      <c r="AP3999" s="112"/>
      <c r="AQ3999" s="112" t="s">
        <v>1032</v>
      </c>
      <c r="AR3999" s="112" t="s">
        <v>1088</v>
      </c>
      <c r="AS3999" s="112">
        <v>1954</v>
      </c>
    </row>
    <row r="4000" spans="40:45" x14ac:dyDescent="0.25">
      <c r="AN4000" s="112" t="s">
        <v>1010</v>
      </c>
      <c r="AO4000" s="112" t="s">
        <v>1175</v>
      </c>
      <c r="AP4000" s="112"/>
      <c r="AQ4000" s="112" t="s">
        <v>1033</v>
      </c>
      <c r="AR4000" s="112" t="s">
        <v>1088</v>
      </c>
      <c r="AS4000" s="112">
        <v>55442</v>
      </c>
    </row>
    <row r="4001" spans="40:45" x14ac:dyDescent="0.25">
      <c r="AN4001" s="112" t="s">
        <v>1010</v>
      </c>
      <c r="AO4001" s="112" t="s">
        <v>1175</v>
      </c>
      <c r="AP4001" s="112"/>
      <c r="AQ4001" s="112" t="s">
        <v>1034</v>
      </c>
      <c r="AR4001" s="112" t="s">
        <v>1088</v>
      </c>
      <c r="AS4001" s="112">
        <v>92870</v>
      </c>
    </row>
    <row r="4002" spans="40:45" x14ac:dyDescent="0.25">
      <c r="AN4002" s="112" t="s">
        <v>1010</v>
      </c>
      <c r="AO4002" s="112" t="s">
        <v>1175</v>
      </c>
      <c r="AP4002" s="112"/>
      <c r="AQ4002" s="112" t="s">
        <v>1036</v>
      </c>
      <c r="AR4002" s="112" t="s">
        <v>1088</v>
      </c>
      <c r="AS4002" s="112">
        <v>52494</v>
      </c>
    </row>
    <row r="4003" spans="40:45" x14ac:dyDescent="0.25">
      <c r="AN4003" s="112" t="s">
        <v>1010</v>
      </c>
      <c r="AO4003" s="112" t="s">
        <v>1175</v>
      </c>
      <c r="AP4003" s="112"/>
      <c r="AQ4003" s="112" t="s">
        <v>1037</v>
      </c>
      <c r="AR4003" s="112" t="s">
        <v>1088</v>
      </c>
      <c r="AS4003" s="112">
        <v>64</v>
      </c>
    </row>
    <row r="4004" spans="40:45" x14ac:dyDescent="0.25">
      <c r="AN4004" s="112" t="s">
        <v>1010</v>
      </c>
      <c r="AO4004" s="112" t="s">
        <v>1175</v>
      </c>
      <c r="AP4004" s="112"/>
      <c r="AQ4004" s="112" t="s">
        <v>1038</v>
      </c>
      <c r="AR4004" s="112" t="s">
        <v>1088</v>
      </c>
      <c r="AS4004" s="112">
        <v>5</v>
      </c>
    </row>
    <row r="4005" spans="40:45" x14ac:dyDescent="0.25">
      <c r="AN4005" s="112" t="s">
        <v>1010</v>
      </c>
      <c r="AO4005" s="112" t="s">
        <v>1175</v>
      </c>
      <c r="AP4005" s="112"/>
      <c r="AQ4005" s="112" t="s">
        <v>1039</v>
      </c>
      <c r="AR4005" s="112" t="s">
        <v>1088</v>
      </c>
      <c r="AS4005" s="112">
        <v>145619</v>
      </c>
    </row>
    <row r="4006" spans="40:45" x14ac:dyDescent="0.25">
      <c r="AN4006" s="112" t="s">
        <v>1010</v>
      </c>
      <c r="AO4006" s="112"/>
      <c r="AP4006" s="112"/>
      <c r="AQ4006" s="112" t="s">
        <v>3</v>
      </c>
      <c r="AR4006" s="112" t="s">
        <v>1088</v>
      </c>
      <c r="AS4006" s="112">
        <v>510247</v>
      </c>
    </row>
    <row r="4007" spans="40:45" x14ac:dyDescent="0.25">
      <c r="AN4007" s="112" t="s">
        <v>1010</v>
      </c>
      <c r="AO4007" s="112" t="s">
        <v>1176</v>
      </c>
      <c r="AP4007" s="112"/>
      <c r="AQ4007" s="112" t="s">
        <v>1031</v>
      </c>
      <c r="AR4007" s="112" t="s">
        <v>1088</v>
      </c>
      <c r="AS4007" s="112">
        <v>39299</v>
      </c>
    </row>
    <row r="4008" spans="40:45" x14ac:dyDescent="0.25">
      <c r="AN4008" s="112" t="s">
        <v>1010</v>
      </c>
      <c r="AO4008" s="112" t="s">
        <v>1176</v>
      </c>
      <c r="AP4008" s="112"/>
      <c r="AQ4008" s="112" t="s">
        <v>1032</v>
      </c>
      <c r="AR4008" s="112" t="s">
        <v>1088</v>
      </c>
      <c r="AS4008" s="112">
        <v>20</v>
      </c>
    </row>
    <row r="4009" spans="40:45" x14ac:dyDescent="0.25">
      <c r="AN4009" s="112" t="s">
        <v>1010</v>
      </c>
      <c r="AO4009" s="112" t="s">
        <v>1176</v>
      </c>
      <c r="AP4009" s="112"/>
      <c r="AQ4009" s="112" t="s">
        <v>1033</v>
      </c>
      <c r="AR4009" s="112" t="s">
        <v>1088</v>
      </c>
      <c r="AS4009" s="112">
        <v>11296</v>
      </c>
    </row>
    <row r="4010" spans="40:45" x14ac:dyDescent="0.25">
      <c r="AN4010" s="112" t="s">
        <v>1010</v>
      </c>
      <c r="AO4010" s="112" t="s">
        <v>1176</v>
      </c>
      <c r="AP4010" s="112"/>
      <c r="AQ4010" s="112" t="s">
        <v>1034</v>
      </c>
      <c r="AR4010" s="112" t="s">
        <v>1088</v>
      </c>
      <c r="AS4010" s="112">
        <v>908</v>
      </c>
    </row>
    <row r="4011" spans="40:45" x14ac:dyDescent="0.25">
      <c r="AN4011" s="112" t="s">
        <v>1010</v>
      </c>
      <c r="AO4011" s="112" t="s">
        <v>1176</v>
      </c>
      <c r="AP4011" s="112"/>
      <c r="AQ4011" s="112" t="s">
        <v>1036</v>
      </c>
      <c r="AR4011" s="112" t="s">
        <v>1088</v>
      </c>
      <c r="AS4011" s="112">
        <v>13118</v>
      </c>
    </row>
    <row r="4012" spans="40:45" x14ac:dyDescent="0.25">
      <c r="AN4012" s="112" t="s">
        <v>1010</v>
      </c>
      <c r="AO4012" s="112" t="s">
        <v>1176</v>
      </c>
      <c r="AP4012" s="112"/>
      <c r="AQ4012" s="112" t="s">
        <v>1037</v>
      </c>
      <c r="AR4012" s="112" t="s">
        <v>1088</v>
      </c>
      <c r="AS4012" s="112">
        <v>136</v>
      </c>
    </row>
    <row r="4013" spans="40:45" x14ac:dyDescent="0.25">
      <c r="AN4013" s="112" t="s">
        <v>1010</v>
      </c>
      <c r="AO4013" s="112" t="s">
        <v>1176</v>
      </c>
      <c r="AP4013" s="112"/>
      <c r="AQ4013" s="112" t="s">
        <v>1039</v>
      </c>
      <c r="AR4013" s="112" t="s">
        <v>1088</v>
      </c>
      <c r="AS4013" s="112">
        <v>9939</v>
      </c>
    </row>
    <row r="4014" spans="40:45" x14ac:dyDescent="0.25">
      <c r="AN4014" s="112" t="s">
        <v>1010</v>
      </c>
      <c r="AO4014" s="112"/>
      <c r="AP4014" s="112"/>
      <c r="AQ4014" s="112" t="s">
        <v>3</v>
      </c>
      <c r="AR4014" s="112" t="s">
        <v>1088</v>
      </c>
      <c r="AS4014" s="112">
        <v>74715</v>
      </c>
    </row>
    <row r="4015" spans="40:45" x14ac:dyDescent="0.25">
      <c r="AN4015" s="112" t="s">
        <v>1010</v>
      </c>
      <c r="AO4015" s="112" t="s">
        <v>1177</v>
      </c>
      <c r="AP4015" s="112"/>
      <c r="AQ4015" s="112" t="s">
        <v>1031</v>
      </c>
      <c r="AR4015" s="112" t="s">
        <v>1088</v>
      </c>
      <c r="AS4015" s="112">
        <v>20</v>
      </c>
    </row>
    <row r="4016" spans="40:45" x14ac:dyDescent="0.25">
      <c r="AN4016" s="112" t="s">
        <v>1010</v>
      </c>
      <c r="AO4016" s="112" t="s">
        <v>1177</v>
      </c>
      <c r="AP4016" s="112"/>
      <c r="AQ4016" s="112" t="s">
        <v>1033</v>
      </c>
      <c r="AR4016" s="112" t="s">
        <v>1088</v>
      </c>
      <c r="AS4016" s="112">
        <v>25</v>
      </c>
    </row>
    <row r="4017" spans="40:45" x14ac:dyDescent="0.25">
      <c r="AN4017" s="112" t="s">
        <v>1010</v>
      </c>
      <c r="AO4017" s="112" t="s">
        <v>1177</v>
      </c>
      <c r="AP4017" s="112"/>
      <c r="AQ4017" s="112" t="s">
        <v>1039</v>
      </c>
      <c r="AR4017" s="112" t="s">
        <v>1088</v>
      </c>
      <c r="AS4017" s="112">
        <v>1500</v>
      </c>
    </row>
    <row r="4018" spans="40:45" x14ac:dyDescent="0.25">
      <c r="AN4018" s="112" t="s">
        <v>1010</v>
      </c>
      <c r="AO4018" s="112"/>
      <c r="AP4018" s="112"/>
      <c r="AQ4018" s="112" t="s">
        <v>3</v>
      </c>
      <c r="AR4018" s="112" t="s">
        <v>1088</v>
      </c>
      <c r="AS4018" s="112">
        <v>1545</v>
      </c>
    </row>
    <row r="4019" spans="40:45" x14ac:dyDescent="0.25">
      <c r="AN4019" s="112" t="s">
        <v>1010</v>
      </c>
      <c r="AO4019" s="112" t="s">
        <v>1178</v>
      </c>
      <c r="AP4019" s="112"/>
      <c r="AQ4019" s="112" t="s">
        <v>1031</v>
      </c>
      <c r="AR4019" s="112" t="s">
        <v>1088</v>
      </c>
      <c r="AS4019" s="112">
        <v>11708</v>
      </c>
    </row>
    <row r="4020" spans="40:45" x14ac:dyDescent="0.25">
      <c r="AN4020" s="112" t="s">
        <v>1010</v>
      </c>
      <c r="AO4020" s="112"/>
      <c r="AP4020" s="112"/>
      <c r="AQ4020" s="112" t="s">
        <v>3</v>
      </c>
      <c r="AR4020" s="112" t="s">
        <v>1088</v>
      </c>
      <c r="AS4020" s="112">
        <v>11708</v>
      </c>
    </row>
    <row r="4021" spans="40:45" x14ac:dyDescent="0.25">
      <c r="AN4021" s="112" t="s">
        <v>1010</v>
      </c>
      <c r="AO4021" s="112" t="s">
        <v>1179</v>
      </c>
      <c r="AP4021" s="112"/>
      <c r="AQ4021" s="112" t="s">
        <v>1031</v>
      </c>
      <c r="AR4021" s="112" t="s">
        <v>1088</v>
      </c>
      <c r="AS4021" s="112">
        <v>3658</v>
      </c>
    </row>
    <row r="4022" spans="40:45" x14ac:dyDescent="0.25">
      <c r="AN4022" s="112" t="s">
        <v>1010</v>
      </c>
      <c r="AO4022" s="112" t="s">
        <v>1179</v>
      </c>
      <c r="AP4022" s="112"/>
      <c r="AQ4022" s="112" t="s">
        <v>1032</v>
      </c>
      <c r="AR4022" s="112" t="s">
        <v>1088</v>
      </c>
      <c r="AS4022" s="112">
        <v>2</v>
      </c>
    </row>
    <row r="4023" spans="40:45" x14ac:dyDescent="0.25">
      <c r="AN4023" s="112" t="s">
        <v>1010</v>
      </c>
      <c r="AO4023" s="112" t="s">
        <v>1179</v>
      </c>
      <c r="AP4023" s="112"/>
      <c r="AQ4023" s="112" t="s">
        <v>1033</v>
      </c>
      <c r="AR4023" s="112" t="s">
        <v>1088</v>
      </c>
      <c r="AS4023" s="112">
        <v>220</v>
      </c>
    </row>
    <row r="4024" spans="40:45" x14ac:dyDescent="0.25">
      <c r="AN4024" s="112" t="s">
        <v>1010</v>
      </c>
      <c r="AO4024" s="112" t="s">
        <v>1179</v>
      </c>
      <c r="AP4024" s="112"/>
      <c r="AQ4024" s="112" t="s">
        <v>1037</v>
      </c>
      <c r="AR4024" s="112" t="s">
        <v>1088</v>
      </c>
      <c r="AS4024" s="112">
        <v>128</v>
      </c>
    </row>
    <row r="4025" spans="40:45" x14ac:dyDescent="0.25">
      <c r="AN4025" s="112" t="s">
        <v>1010</v>
      </c>
      <c r="AO4025" s="112" t="s">
        <v>1179</v>
      </c>
      <c r="AP4025" s="112"/>
      <c r="AQ4025" s="112" t="s">
        <v>1038</v>
      </c>
      <c r="AR4025" s="112" t="s">
        <v>1088</v>
      </c>
      <c r="AS4025" s="112">
        <v>45</v>
      </c>
    </row>
    <row r="4026" spans="40:45" x14ac:dyDescent="0.25">
      <c r="AN4026" s="112" t="s">
        <v>1010</v>
      </c>
      <c r="AO4026" s="112" t="s">
        <v>1179</v>
      </c>
      <c r="AP4026" s="112"/>
      <c r="AQ4026" s="112" t="s">
        <v>1039</v>
      </c>
      <c r="AR4026" s="112" t="s">
        <v>1088</v>
      </c>
      <c r="AS4026" s="112">
        <v>617</v>
      </c>
    </row>
    <row r="4027" spans="40:45" x14ac:dyDescent="0.25">
      <c r="AN4027" s="112" t="s">
        <v>1010</v>
      </c>
      <c r="AO4027" s="112"/>
      <c r="AP4027" s="112"/>
      <c r="AQ4027" s="112" t="s">
        <v>3</v>
      </c>
      <c r="AR4027" s="112" t="s">
        <v>1088</v>
      </c>
      <c r="AS4027" s="112">
        <v>4670</v>
      </c>
    </row>
    <row r="4028" spans="40:45" x14ac:dyDescent="0.25">
      <c r="AN4028" s="112" t="s">
        <v>1151</v>
      </c>
      <c r="AO4028" s="112" t="s">
        <v>1041</v>
      </c>
      <c r="AP4028" s="112"/>
      <c r="AQ4028" s="112" t="s">
        <v>1031</v>
      </c>
      <c r="AR4028" s="112" t="s">
        <v>1088</v>
      </c>
      <c r="AS4028" s="112">
        <v>2698</v>
      </c>
    </row>
    <row r="4029" spans="40:45" x14ac:dyDescent="0.25">
      <c r="AN4029" s="112" t="s">
        <v>1151</v>
      </c>
      <c r="AO4029" s="112" t="s">
        <v>1041</v>
      </c>
      <c r="AP4029" s="112"/>
      <c r="AQ4029" s="112" t="s">
        <v>1032</v>
      </c>
      <c r="AR4029" s="112" t="s">
        <v>1088</v>
      </c>
      <c r="AS4029" s="112">
        <v>9149</v>
      </c>
    </row>
    <row r="4030" spans="40:45" x14ac:dyDescent="0.25">
      <c r="AN4030" s="112" t="s">
        <v>1151</v>
      </c>
      <c r="AO4030" s="112" t="s">
        <v>1041</v>
      </c>
      <c r="AP4030" s="112"/>
      <c r="AQ4030" s="112" t="s">
        <v>1034</v>
      </c>
      <c r="AR4030" s="112" t="s">
        <v>1088</v>
      </c>
      <c r="AS4030" s="112">
        <v>860</v>
      </c>
    </row>
    <row r="4031" spans="40:45" x14ac:dyDescent="0.25">
      <c r="AN4031" s="112" t="s">
        <v>1151</v>
      </c>
      <c r="AO4031" s="112" t="s">
        <v>1041</v>
      </c>
      <c r="AP4031" s="112"/>
      <c r="AQ4031" s="112" t="s">
        <v>1035</v>
      </c>
      <c r="AR4031" s="112" t="s">
        <v>1088</v>
      </c>
      <c r="AS4031" s="112">
        <v>13190</v>
      </c>
    </row>
    <row r="4032" spans="40:45" x14ac:dyDescent="0.25">
      <c r="AN4032" s="112" t="s">
        <v>1151</v>
      </c>
      <c r="AO4032" s="112" t="s">
        <v>1041</v>
      </c>
      <c r="AP4032" s="112"/>
      <c r="AQ4032" s="112" t="s">
        <v>1036</v>
      </c>
      <c r="AR4032" s="112" t="s">
        <v>1088</v>
      </c>
      <c r="AS4032" s="112">
        <v>12859</v>
      </c>
    </row>
    <row r="4033" spans="40:45" x14ac:dyDescent="0.25">
      <c r="AN4033" s="112" t="s">
        <v>1151</v>
      </c>
      <c r="AO4033" s="112" t="s">
        <v>1041</v>
      </c>
      <c r="AP4033" s="112"/>
      <c r="AQ4033" s="112" t="s">
        <v>1037</v>
      </c>
      <c r="AR4033" s="112" t="s">
        <v>1088</v>
      </c>
      <c r="AS4033" s="112">
        <v>6452</v>
      </c>
    </row>
    <row r="4034" spans="40:45" x14ac:dyDescent="0.25">
      <c r="AN4034" s="112" t="s">
        <v>1151</v>
      </c>
      <c r="AO4034" s="112" t="s">
        <v>1041</v>
      </c>
      <c r="AP4034" s="112"/>
      <c r="AQ4034" s="112" t="s">
        <v>1038</v>
      </c>
      <c r="AR4034" s="112" t="s">
        <v>1088</v>
      </c>
      <c r="AS4034" s="112">
        <v>10155</v>
      </c>
    </row>
    <row r="4035" spans="40:45" x14ac:dyDescent="0.25">
      <c r="AN4035" s="112" t="s">
        <v>1151</v>
      </c>
      <c r="AO4035" s="112" t="s">
        <v>1041</v>
      </c>
      <c r="AP4035" s="112"/>
      <c r="AQ4035" s="112" t="s">
        <v>1039</v>
      </c>
      <c r="AR4035" s="112" t="s">
        <v>1088</v>
      </c>
      <c r="AS4035" s="112">
        <v>18662</v>
      </c>
    </row>
    <row r="4036" spans="40:45" x14ac:dyDescent="0.25">
      <c r="AN4036" s="112" t="s">
        <v>1151</v>
      </c>
      <c r="AO4036" s="112"/>
      <c r="AP4036" s="112"/>
      <c r="AQ4036" s="112" t="s">
        <v>3</v>
      </c>
      <c r="AR4036" s="112" t="s">
        <v>1088</v>
      </c>
      <c r="AS4036" s="112">
        <v>74026</v>
      </c>
    </row>
    <row r="4037" spans="40:45" x14ac:dyDescent="0.25">
      <c r="AN4037" s="112" t="s">
        <v>1151</v>
      </c>
      <c r="AO4037" s="112" t="s">
        <v>1175</v>
      </c>
      <c r="AP4037" s="112"/>
      <c r="AQ4037" s="112" t="s">
        <v>1031</v>
      </c>
      <c r="AR4037" s="112" t="s">
        <v>1088</v>
      </c>
      <c r="AS4037" s="112">
        <v>1046</v>
      </c>
    </row>
    <row r="4038" spans="40:45" x14ac:dyDescent="0.25">
      <c r="AN4038" s="112" t="s">
        <v>1151</v>
      </c>
      <c r="AO4038" s="112" t="s">
        <v>1175</v>
      </c>
      <c r="AP4038" s="112"/>
      <c r="AQ4038" s="112" t="s">
        <v>1032</v>
      </c>
      <c r="AR4038" s="112" t="s">
        <v>1088</v>
      </c>
      <c r="AS4038" s="112">
        <v>7460</v>
      </c>
    </row>
    <row r="4039" spans="40:45" x14ac:dyDescent="0.25">
      <c r="AN4039" s="112" t="s">
        <v>1151</v>
      </c>
      <c r="AO4039" s="112" t="s">
        <v>1175</v>
      </c>
      <c r="AP4039" s="112"/>
      <c r="AQ4039" s="112" t="s">
        <v>1034</v>
      </c>
      <c r="AR4039" s="112" t="s">
        <v>1088</v>
      </c>
      <c r="AS4039" s="112">
        <v>298</v>
      </c>
    </row>
    <row r="4040" spans="40:45" x14ac:dyDescent="0.25">
      <c r="AN4040" s="112" t="s">
        <v>1151</v>
      </c>
      <c r="AO4040" s="112" t="s">
        <v>1175</v>
      </c>
      <c r="AP4040" s="112"/>
      <c r="AQ4040" s="112" t="s">
        <v>1035</v>
      </c>
      <c r="AR4040" s="112" t="s">
        <v>1088</v>
      </c>
      <c r="AS4040" s="112">
        <v>4059</v>
      </c>
    </row>
    <row r="4041" spans="40:45" x14ac:dyDescent="0.25">
      <c r="AN4041" s="112" t="s">
        <v>1151</v>
      </c>
      <c r="AO4041" s="112" t="s">
        <v>1175</v>
      </c>
      <c r="AP4041" s="112"/>
      <c r="AQ4041" s="112" t="s">
        <v>1036</v>
      </c>
      <c r="AR4041" s="112" t="s">
        <v>1088</v>
      </c>
      <c r="AS4041" s="112">
        <v>3196</v>
      </c>
    </row>
    <row r="4042" spans="40:45" x14ac:dyDescent="0.25">
      <c r="AN4042" s="112" t="s">
        <v>1151</v>
      </c>
      <c r="AO4042" s="112" t="s">
        <v>1175</v>
      </c>
      <c r="AP4042" s="112"/>
      <c r="AQ4042" s="112" t="s">
        <v>1037</v>
      </c>
      <c r="AR4042" s="112" t="s">
        <v>1088</v>
      </c>
      <c r="AS4042" s="112">
        <v>6230</v>
      </c>
    </row>
    <row r="4043" spans="40:45" x14ac:dyDescent="0.25">
      <c r="AN4043" s="112" t="s">
        <v>1151</v>
      </c>
      <c r="AO4043" s="112" t="s">
        <v>1175</v>
      </c>
      <c r="AP4043" s="112"/>
      <c r="AQ4043" s="112" t="s">
        <v>1038</v>
      </c>
      <c r="AR4043" s="112" t="s">
        <v>1088</v>
      </c>
      <c r="AS4043" s="112">
        <v>7858</v>
      </c>
    </row>
    <row r="4044" spans="40:45" x14ac:dyDescent="0.25">
      <c r="AN4044" s="112" t="s">
        <v>1151</v>
      </c>
      <c r="AO4044" s="112" t="s">
        <v>1175</v>
      </c>
      <c r="AP4044" s="112"/>
      <c r="AQ4044" s="112" t="s">
        <v>1039</v>
      </c>
      <c r="AR4044" s="112" t="s">
        <v>1088</v>
      </c>
      <c r="AS4044" s="112">
        <v>11674</v>
      </c>
    </row>
    <row r="4045" spans="40:45" x14ac:dyDescent="0.25">
      <c r="AN4045" s="112" t="s">
        <v>1151</v>
      </c>
      <c r="AO4045" s="112"/>
      <c r="AP4045" s="112"/>
      <c r="AQ4045" s="112" t="s">
        <v>3</v>
      </c>
      <c r="AR4045" s="112" t="s">
        <v>1088</v>
      </c>
      <c r="AS4045" s="112">
        <v>41821</v>
      </c>
    </row>
    <row r="4046" spans="40:45" x14ac:dyDescent="0.25">
      <c r="AN4046" s="112" t="s">
        <v>1151</v>
      </c>
      <c r="AO4046" s="112" t="s">
        <v>1176</v>
      </c>
      <c r="AP4046" s="112"/>
      <c r="AQ4046" s="112" t="s">
        <v>1031</v>
      </c>
      <c r="AR4046" s="112" t="s">
        <v>1088</v>
      </c>
      <c r="AS4046" s="112">
        <v>408</v>
      </c>
    </row>
    <row r="4047" spans="40:45" x14ac:dyDescent="0.25">
      <c r="AN4047" s="112" t="s">
        <v>1151</v>
      </c>
      <c r="AO4047" s="112" t="s">
        <v>1176</v>
      </c>
      <c r="AP4047" s="112"/>
      <c r="AQ4047" s="112" t="s">
        <v>1032</v>
      </c>
      <c r="AR4047" s="112" t="s">
        <v>1088</v>
      </c>
      <c r="AS4047" s="112">
        <v>1666</v>
      </c>
    </row>
    <row r="4048" spans="40:45" x14ac:dyDescent="0.25">
      <c r="AN4048" s="112" t="s">
        <v>1151</v>
      </c>
      <c r="AO4048" s="112" t="s">
        <v>1176</v>
      </c>
      <c r="AP4048" s="112"/>
      <c r="AQ4048" s="112" t="s">
        <v>1034</v>
      </c>
      <c r="AR4048" s="112" t="s">
        <v>1088</v>
      </c>
      <c r="AS4048" s="112">
        <v>562</v>
      </c>
    </row>
    <row r="4049" spans="40:45" x14ac:dyDescent="0.25">
      <c r="AN4049" s="112" t="s">
        <v>1151</v>
      </c>
      <c r="AO4049" s="112" t="s">
        <v>1176</v>
      </c>
      <c r="AP4049" s="112"/>
      <c r="AQ4049" s="112" t="s">
        <v>1035</v>
      </c>
      <c r="AR4049" s="112" t="s">
        <v>1088</v>
      </c>
      <c r="AS4049" s="112">
        <v>4767</v>
      </c>
    </row>
    <row r="4050" spans="40:45" x14ac:dyDescent="0.25">
      <c r="AN4050" s="112" t="s">
        <v>1151</v>
      </c>
      <c r="AO4050" s="112" t="s">
        <v>1176</v>
      </c>
      <c r="AP4050" s="112"/>
      <c r="AQ4050" s="112" t="s">
        <v>1036</v>
      </c>
      <c r="AR4050" s="112" t="s">
        <v>1088</v>
      </c>
      <c r="AS4050" s="112">
        <v>7582</v>
      </c>
    </row>
    <row r="4051" spans="40:45" x14ac:dyDescent="0.25">
      <c r="AN4051" s="112" t="s">
        <v>1151</v>
      </c>
      <c r="AO4051" s="112" t="s">
        <v>1176</v>
      </c>
      <c r="AP4051" s="112"/>
      <c r="AQ4051" s="112" t="s">
        <v>1037</v>
      </c>
      <c r="AR4051" s="112" t="s">
        <v>1088</v>
      </c>
      <c r="AS4051" s="112">
        <v>44</v>
      </c>
    </row>
    <row r="4052" spans="40:45" x14ac:dyDescent="0.25">
      <c r="AN4052" s="112" t="s">
        <v>1151</v>
      </c>
      <c r="AO4052" s="112" t="s">
        <v>1176</v>
      </c>
      <c r="AP4052" s="112"/>
      <c r="AQ4052" s="112" t="s">
        <v>1038</v>
      </c>
      <c r="AR4052" s="112" t="s">
        <v>1088</v>
      </c>
      <c r="AS4052" s="112">
        <v>1706</v>
      </c>
    </row>
    <row r="4053" spans="40:45" x14ac:dyDescent="0.25">
      <c r="AN4053" s="112" t="s">
        <v>1151</v>
      </c>
      <c r="AO4053" s="112" t="s">
        <v>1176</v>
      </c>
      <c r="AP4053" s="112"/>
      <c r="AQ4053" s="112" t="s">
        <v>1039</v>
      </c>
      <c r="AR4053" s="112" t="s">
        <v>1088</v>
      </c>
      <c r="AS4053" s="112">
        <v>4510</v>
      </c>
    </row>
    <row r="4054" spans="40:45" x14ac:dyDescent="0.25">
      <c r="AN4054" s="112" t="s">
        <v>1151</v>
      </c>
      <c r="AO4054" s="112"/>
      <c r="AP4054" s="112"/>
      <c r="AQ4054" s="112" t="s">
        <v>3</v>
      </c>
      <c r="AR4054" s="112" t="s">
        <v>1088</v>
      </c>
      <c r="AS4054" s="112">
        <v>21244</v>
      </c>
    </row>
    <row r="4055" spans="40:45" x14ac:dyDescent="0.25">
      <c r="AN4055" s="112" t="s">
        <v>1151</v>
      </c>
      <c r="AO4055" s="112" t="s">
        <v>1177</v>
      </c>
      <c r="AP4055" s="112"/>
      <c r="AQ4055" s="112" t="s">
        <v>1035</v>
      </c>
      <c r="AR4055" s="112" t="s">
        <v>1088</v>
      </c>
      <c r="AS4055" s="112">
        <v>2910</v>
      </c>
    </row>
    <row r="4056" spans="40:45" x14ac:dyDescent="0.25">
      <c r="AN4056" s="112" t="s">
        <v>1151</v>
      </c>
      <c r="AO4056" s="112" t="s">
        <v>1177</v>
      </c>
      <c r="AP4056" s="112"/>
      <c r="AQ4056" s="112" t="s">
        <v>1037</v>
      </c>
      <c r="AR4056" s="112" t="s">
        <v>1088</v>
      </c>
      <c r="AS4056" s="112">
        <v>176</v>
      </c>
    </row>
    <row r="4057" spans="40:45" x14ac:dyDescent="0.25">
      <c r="AN4057" s="112" t="s">
        <v>1151</v>
      </c>
      <c r="AO4057" s="112" t="s">
        <v>1177</v>
      </c>
      <c r="AP4057" s="112"/>
      <c r="AQ4057" s="112" t="s">
        <v>1039</v>
      </c>
      <c r="AR4057" s="112" t="s">
        <v>1088</v>
      </c>
      <c r="AS4057" s="112">
        <v>1629</v>
      </c>
    </row>
    <row r="4058" spans="40:45" x14ac:dyDescent="0.25">
      <c r="AN4058" s="112" t="s">
        <v>1151</v>
      </c>
      <c r="AO4058" s="112"/>
      <c r="AP4058" s="112"/>
      <c r="AQ4058" s="112" t="s">
        <v>3</v>
      </c>
      <c r="AR4058" s="112" t="s">
        <v>1088</v>
      </c>
      <c r="AS4058" s="112">
        <v>4715</v>
      </c>
    </row>
    <row r="4059" spans="40:45" x14ac:dyDescent="0.25">
      <c r="AN4059" s="112" t="s">
        <v>1151</v>
      </c>
      <c r="AO4059" s="112" t="s">
        <v>1179</v>
      </c>
      <c r="AP4059" s="112"/>
      <c r="AQ4059" s="112" t="s">
        <v>1031</v>
      </c>
      <c r="AR4059" s="112" t="s">
        <v>1088</v>
      </c>
      <c r="AS4059" s="112">
        <v>1243</v>
      </c>
    </row>
    <row r="4060" spans="40:45" x14ac:dyDescent="0.25">
      <c r="AN4060" s="112" t="s">
        <v>1151</v>
      </c>
      <c r="AO4060" s="112" t="s">
        <v>1179</v>
      </c>
      <c r="AP4060" s="112"/>
      <c r="AQ4060" s="112" t="s">
        <v>1032</v>
      </c>
      <c r="AR4060" s="112" t="s">
        <v>1088</v>
      </c>
      <c r="AS4060" s="112">
        <v>23</v>
      </c>
    </row>
    <row r="4061" spans="40:45" x14ac:dyDescent="0.25">
      <c r="AN4061" s="112" t="s">
        <v>1151</v>
      </c>
      <c r="AO4061" s="112" t="s">
        <v>1179</v>
      </c>
      <c r="AP4061" s="112"/>
      <c r="AQ4061" s="112" t="s">
        <v>1035</v>
      </c>
      <c r="AR4061" s="112" t="s">
        <v>1088</v>
      </c>
      <c r="AS4061" s="112">
        <v>1454</v>
      </c>
    </row>
    <row r="4062" spans="40:45" x14ac:dyDescent="0.25">
      <c r="AN4062" s="112" t="s">
        <v>1151</v>
      </c>
      <c r="AO4062" s="112" t="s">
        <v>1179</v>
      </c>
      <c r="AP4062" s="112"/>
      <c r="AQ4062" s="112" t="s">
        <v>1036</v>
      </c>
      <c r="AR4062" s="112" t="s">
        <v>1088</v>
      </c>
      <c r="AS4062" s="112">
        <v>2081</v>
      </c>
    </row>
    <row r="4063" spans="40:45" x14ac:dyDescent="0.25">
      <c r="AN4063" s="112" t="s">
        <v>1151</v>
      </c>
      <c r="AO4063" s="112" t="s">
        <v>1179</v>
      </c>
      <c r="AP4063" s="112"/>
      <c r="AQ4063" s="112" t="s">
        <v>1037</v>
      </c>
      <c r="AR4063" s="112" t="s">
        <v>1088</v>
      </c>
      <c r="AS4063" s="112">
        <v>2</v>
      </c>
    </row>
    <row r="4064" spans="40:45" x14ac:dyDescent="0.25">
      <c r="AN4064" s="112" t="s">
        <v>1151</v>
      </c>
      <c r="AO4064" s="112" t="s">
        <v>1179</v>
      </c>
      <c r="AP4064" s="112"/>
      <c r="AQ4064" s="112" t="s">
        <v>1038</v>
      </c>
      <c r="AR4064" s="112" t="s">
        <v>1088</v>
      </c>
      <c r="AS4064" s="112">
        <v>592</v>
      </c>
    </row>
    <row r="4065" spans="40:45" x14ac:dyDescent="0.25">
      <c r="AN4065" s="112" t="s">
        <v>1151</v>
      </c>
      <c r="AO4065" s="112" t="s">
        <v>1179</v>
      </c>
      <c r="AP4065" s="112"/>
      <c r="AQ4065" s="112" t="s">
        <v>1039</v>
      </c>
      <c r="AR4065" s="112" t="s">
        <v>1088</v>
      </c>
      <c r="AS4065" s="112">
        <v>849</v>
      </c>
    </row>
    <row r="4066" spans="40:45" x14ac:dyDescent="0.25">
      <c r="AN4066" s="112" t="s">
        <v>1151</v>
      </c>
      <c r="AO4066" s="112"/>
      <c r="AP4066" s="112"/>
      <c r="AQ4066" s="112" t="s">
        <v>3</v>
      </c>
      <c r="AR4066" s="112" t="s">
        <v>1088</v>
      </c>
      <c r="AS4066" s="112">
        <v>6245</v>
      </c>
    </row>
    <row r="4067" spans="40:45" x14ac:dyDescent="0.25">
      <c r="AN4067" s="112" t="s">
        <v>961</v>
      </c>
      <c r="AO4067" s="112" t="s">
        <v>1041</v>
      </c>
      <c r="AP4067" s="112"/>
      <c r="AQ4067" s="112" t="s">
        <v>1031</v>
      </c>
      <c r="AR4067" s="112" t="s">
        <v>1088</v>
      </c>
      <c r="AS4067" s="112">
        <v>143050</v>
      </c>
    </row>
    <row r="4068" spans="40:45" x14ac:dyDescent="0.25">
      <c r="AN4068" s="112" t="s">
        <v>961</v>
      </c>
      <c r="AO4068" s="112" t="s">
        <v>1041</v>
      </c>
      <c r="AP4068" s="112"/>
      <c r="AQ4068" s="112" t="s">
        <v>1032</v>
      </c>
      <c r="AR4068" s="112" t="s">
        <v>1088</v>
      </c>
      <c r="AS4068" s="112">
        <v>69729</v>
      </c>
    </row>
    <row r="4069" spans="40:45" x14ac:dyDescent="0.25">
      <c r="AN4069" s="112" t="s">
        <v>961</v>
      </c>
      <c r="AO4069" s="112" t="s">
        <v>1041</v>
      </c>
      <c r="AP4069" s="112"/>
      <c r="AQ4069" s="112" t="s">
        <v>1033</v>
      </c>
      <c r="AR4069" s="112" t="s">
        <v>1088</v>
      </c>
      <c r="AS4069" s="112">
        <v>205717</v>
      </c>
    </row>
    <row r="4070" spans="40:45" x14ac:dyDescent="0.25">
      <c r="AN4070" s="112" t="s">
        <v>961</v>
      </c>
      <c r="AO4070" s="112" t="s">
        <v>1041</v>
      </c>
      <c r="AP4070" s="112"/>
      <c r="AQ4070" s="112" t="s">
        <v>1034</v>
      </c>
      <c r="AR4070" s="112" t="s">
        <v>1088</v>
      </c>
      <c r="AS4070" s="112">
        <v>727594</v>
      </c>
    </row>
    <row r="4071" spans="40:45" x14ac:dyDescent="0.25">
      <c r="AN4071" s="112" t="s">
        <v>961</v>
      </c>
      <c r="AO4071" s="112" t="s">
        <v>1041</v>
      </c>
      <c r="AP4071" s="112"/>
      <c r="AQ4071" s="112" t="s">
        <v>1035</v>
      </c>
      <c r="AR4071" s="112" t="s">
        <v>1088</v>
      </c>
      <c r="AS4071" s="112">
        <v>50074</v>
      </c>
    </row>
    <row r="4072" spans="40:45" x14ac:dyDescent="0.25">
      <c r="AN4072" s="112" t="s">
        <v>961</v>
      </c>
      <c r="AO4072" s="112" t="s">
        <v>1041</v>
      </c>
      <c r="AP4072" s="112"/>
      <c r="AQ4072" s="112" t="s">
        <v>1036</v>
      </c>
      <c r="AR4072" s="112" t="s">
        <v>1088</v>
      </c>
      <c r="AS4072" s="112">
        <v>118188</v>
      </c>
    </row>
    <row r="4073" spans="40:45" x14ac:dyDescent="0.25">
      <c r="AN4073" s="112" t="s">
        <v>961</v>
      </c>
      <c r="AO4073" s="112" t="s">
        <v>1041</v>
      </c>
      <c r="AP4073" s="112"/>
      <c r="AQ4073" s="112" t="s">
        <v>1037</v>
      </c>
      <c r="AR4073" s="112" t="s">
        <v>1088</v>
      </c>
      <c r="AS4073" s="112">
        <v>116283</v>
      </c>
    </row>
    <row r="4074" spans="40:45" x14ac:dyDescent="0.25">
      <c r="AN4074" s="112" t="s">
        <v>961</v>
      </c>
      <c r="AO4074" s="112" t="s">
        <v>1041</v>
      </c>
      <c r="AP4074" s="112"/>
      <c r="AQ4074" s="112" t="s">
        <v>1038</v>
      </c>
      <c r="AR4074" s="112" t="s">
        <v>1088</v>
      </c>
      <c r="AS4074" s="112">
        <v>62362</v>
      </c>
    </row>
    <row r="4075" spans="40:45" x14ac:dyDescent="0.25">
      <c r="AN4075" s="112" t="s">
        <v>961</v>
      </c>
      <c r="AO4075" s="112" t="s">
        <v>1041</v>
      </c>
      <c r="AP4075" s="112"/>
      <c r="AQ4075" s="112" t="s">
        <v>1039</v>
      </c>
      <c r="AR4075" s="112" t="s">
        <v>1088</v>
      </c>
      <c r="AS4075" s="112">
        <v>482049</v>
      </c>
    </row>
    <row r="4076" spans="40:45" x14ac:dyDescent="0.25">
      <c r="AN4076" s="112" t="s">
        <v>961</v>
      </c>
      <c r="AO4076" s="112"/>
      <c r="AP4076" s="112"/>
      <c r="AQ4076" s="112" t="s">
        <v>3</v>
      </c>
      <c r="AR4076" s="112" t="s">
        <v>1088</v>
      </c>
      <c r="AS4076" s="112">
        <v>1975046</v>
      </c>
    </row>
    <row r="4077" spans="40:45" x14ac:dyDescent="0.25">
      <c r="AN4077" s="112" t="s">
        <v>961</v>
      </c>
      <c r="AO4077" s="112" t="s">
        <v>1175</v>
      </c>
      <c r="AP4077" s="112"/>
      <c r="AQ4077" s="112" t="s">
        <v>1031</v>
      </c>
      <c r="AR4077" s="112" t="s">
        <v>1088</v>
      </c>
      <c r="AS4077" s="112">
        <v>74473</v>
      </c>
    </row>
    <row r="4078" spans="40:45" x14ac:dyDescent="0.25">
      <c r="AN4078" s="112" t="s">
        <v>961</v>
      </c>
      <c r="AO4078" s="112" t="s">
        <v>1175</v>
      </c>
      <c r="AP4078" s="112"/>
      <c r="AQ4078" s="112" t="s">
        <v>1032</v>
      </c>
      <c r="AR4078" s="112" t="s">
        <v>1088</v>
      </c>
      <c r="AS4078" s="112">
        <v>45923</v>
      </c>
    </row>
    <row r="4079" spans="40:45" x14ac:dyDescent="0.25">
      <c r="AN4079" s="112" t="s">
        <v>961</v>
      </c>
      <c r="AO4079" s="112" t="s">
        <v>1175</v>
      </c>
      <c r="AP4079" s="112"/>
      <c r="AQ4079" s="112" t="s">
        <v>1033</v>
      </c>
      <c r="AR4079" s="112" t="s">
        <v>1088</v>
      </c>
      <c r="AS4079" s="112">
        <v>150262</v>
      </c>
    </row>
    <row r="4080" spans="40:45" x14ac:dyDescent="0.25">
      <c r="AN4080" s="112" t="s">
        <v>961</v>
      </c>
      <c r="AO4080" s="112" t="s">
        <v>1175</v>
      </c>
      <c r="AP4080" s="112"/>
      <c r="AQ4080" s="112" t="s">
        <v>1034</v>
      </c>
      <c r="AR4080" s="112" t="s">
        <v>1088</v>
      </c>
      <c r="AS4080" s="112">
        <v>472977</v>
      </c>
    </row>
    <row r="4081" spans="40:45" x14ac:dyDescent="0.25">
      <c r="AN4081" s="112" t="s">
        <v>961</v>
      </c>
      <c r="AO4081" s="112" t="s">
        <v>1175</v>
      </c>
      <c r="AP4081" s="112"/>
      <c r="AQ4081" s="112" t="s">
        <v>1035</v>
      </c>
      <c r="AR4081" s="112" t="s">
        <v>1088</v>
      </c>
      <c r="AS4081" s="112">
        <v>33798</v>
      </c>
    </row>
    <row r="4082" spans="40:45" x14ac:dyDescent="0.25">
      <c r="AN4082" s="112" t="s">
        <v>961</v>
      </c>
      <c r="AO4082" s="112" t="s">
        <v>1175</v>
      </c>
      <c r="AP4082" s="112"/>
      <c r="AQ4082" s="112" t="s">
        <v>1036</v>
      </c>
      <c r="AR4082" s="112" t="s">
        <v>1088</v>
      </c>
      <c r="AS4082" s="112">
        <v>75161</v>
      </c>
    </row>
    <row r="4083" spans="40:45" x14ac:dyDescent="0.25">
      <c r="AN4083" s="112" t="s">
        <v>961</v>
      </c>
      <c r="AO4083" s="112" t="s">
        <v>1175</v>
      </c>
      <c r="AP4083" s="112"/>
      <c r="AQ4083" s="112" t="s">
        <v>1037</v>
      </c>
      <c r="AR4083" s="112" t="s">
        <v>1088</v>
      </c>
      <c r="AS4083" s="112">
        <v>6005</v>
      </c>
    </row>
    <row r="4084" spans="40:45" x14ac:dyDescent="0.25">
      <c r="AN4084" s="112" t="s">
        <v>961</v>
      </c>
      <c r="AO4084" s="112" t="s">
        <v>1175</v>
      </c>
      <c r="AP4084" s="112"/>
      <c r="AQ4084" s="112" t="s">
        <v>1038</v>
      </c>
      <c r="AR4084" s="112" t="s">
        <v>1088</v>
      </c>
      <c r="AS4084" s="112">
        <v>32010</v>
      </c>
    </row>
    <row r="4085" spans="40:45" x14ac:dyDescent="0.25">
      <c r="AN4085" s="112" t="s">
        <v>961</v>
      </c>
      <c r="AO4085" s="112" t="s">
        <v>1175</v>
      </c>
      <c r="AP4085" s="112"/>
      <c r="AQ4085" s="112" t="s">
        <v>1039</v>
      </c>
      <c r="AR4085" s="112" t="s">
        <v>1088</v>
      </c>
      <c r="AS4085" s="112">
        <v>397459</v>
      </c>
    </row>
    <row r="4086" spans="40:45" x14ac:dyDescent="0.25">
      <c r="AN4086" s="112" t="s">
        <v>961</v>
      </c>
      <c r="AO4086" s="112"/>
      <c r="AP4086" s="112"/>
      <c r="AQ4086" s="112" t="s">
        <v>3</v>
      </c>
      <c r="AR4086" s="112" t="s">
        <v>1088</v>
      </c>
      <c r="AS4086" s="112">
        <v>1288068</v>
      </c>
    </row>
    <row r="4087" spans="40:45" x14ac:dyDescent="0.25">
      <c r="AN4087" s="112" t="s">
        <v>961</v>
      </c>
      <c r="AO4087" s="112" t="s">
        <v>1176</v>
      </c>
      <c r="AP4087" s="112"/>
      <c r="AQ4087" s="112" t="s">
        <v>1031</v>
      </c>
      <c r="AR4087" s="112" t="s">
        <v>1088</v>
      </c>
      <c r="AS4087" s="112">
        <v>22147</v>
      </c>
    </row>
    <row r="4088" spans="40:45" x14ac:dyDescent="0.25">
      <c r="AN4088" s="112" t="s">
        <v>961</v>
      </c>
      <c r="AO4088" s="112" t="s">
        <v>1176</v>
      </c>
      <c r="AP4088" s="112"/>
      <c r="AQ4088" s="112" t="s">
        <v>1032</v>
      </c>
      <c r="AR4088" s="112" t="s">
        <v>1088</v>
      </c>
      <c r="AS4088" s="112">
        <v>10448</v>
      </c>
    </row>
    <row r="4089" spans="40:45" x14ac:dyDescent="0.25">
      <c r="AN4089" s="112" t="s">
        <v>961</v>
      </c>
      <c r="AO4089" s="112" t="s">
        <v>1176</v>
      </c>
      <c r="AP4089" s="112"/>
      <c r="AQ4089" s="112" t="s">
        <v>1033</v>
      </c>
      <c r="AR4089" s="112" t="s">
        <v>1088</v>
      </c>
      <c r="AS4089" s="112">
        <v>28040</v>
      </c>
    </row>
    <row r="4090" spans="40:45" x14ac:dyDescent="0.25">
      <c r="AN4090" s="112" t="s">
        <v>961</v>
      </c>
      <c r="AO4090" s="112" t="s">
        <v>1176</v>
      </c>
      <c r="AP4090" s="112"/>
      <c r="AQ4090" s="112" t="s">
        <v>1034</v>
      </c>
      <c r="AR4090" s="112" t="s">
        <v>1088</v>
      </c>
      <c r="AS4090" s="112">
        <v>114919</v>
      </c>
    </row>
    <row r="4091" spans="40:45" x14ac:dyDescent="0.25">
      <c r="AN4091" s="112" t="s">
        <v>961</v>
      </c>
      <c r="AO4091" s="112" t="s">
        <v>1176</v>
      </c>
      <c r="AP4091" s="112"/>
      <c r="AQ4091" s="112" t="s">
        <v>1035</v>
      </c>
      <c r="AR4091" s="112" t="s">
        <v>1088</v>
      </c>
      <c r="AS4091" s="112">
        <v>6356</v>
      </c>
    </row>
    <row r="4092" spans="40:45" x14ac:dyDescent="0.25">
      <c r="AN4092" s="112" t="s">
        <v>961</v>
      </c>
      <c r="AO4092" s="112" t="s">
        <v>1176</v>
      </c>
      <c r="AP4092" s="112"/>
      <c r="AQ4092" s="112" t="s">
        <v>1036</v>
      </c>
      <c r="AR4092" s="112" t="s">
        <v>1088</v>
      </c>
      <c r="AS4092" s="112">
        <v>28278</v>
      </c>
    </row>
    <row r="4093" spans="40:45" x14ac:dyDescent="0.25">
      <c r="AN4093" s="112" t="s">
        <v>961</v>
      </c>
      <c r="AO4093" s="112" t="s">
        <v>1176</v>
      </c>
      <c r="AP4093" s="112"/>
      <c r="AQ4093" s="112" t="s">
        <v>1037</v>
      </c>
      <c r="AR4093" s="112" t="s">
        <v>1088</v>
      </c>
      <c r="AS4093" s="112">
        <v>9621</v>
      </c>
    </row>
    <row r="4094" spans="40:45" x14ac:dyDescent="0.25">
      <c r="AN4094" s="112" t="s">
        <v>961</v>
      </c>
      <c r="AO4094" s="112" t="s">
        <v>1176</v>
      </c>
      <c r="AP4094" s="112"/>
      <c r="AQ4094" s="112" t="s">
        <v>1038</v>
      </c>
      <c r="AR4094" s="112" t="s">
        <v>1088</v>
      </c>
      <c r="AS4094" s="112">
        <v>1723</v>
      </c>
    </row>
    <row r="4095" spans="40:45" x14ac:dyDescent="0.25">
      <c r="AN4095" s="112" t="s">
        <v>961</v>
      </c>
      <c r="AO4095" s="112" t="s">
        <v>1176</v>
      </c>
      <c r="AP4095" s="112"/>
      <c r="AQ4095" s="112" t="s">
        <v>1039</v>
      </c>
      <c r="AR4095" s="112" t="s">
        <v>1088</v>
      </c>
      <c r="AS4095" s="112">
        <v>44106</v>
      </c>
    </row>
    <row r="4096" spans="40:45" x14ac:dyDescent="0.25">
      <c r="AN4096" s="112" t="s">
        <v>961</v>
      </c>
      <c r="AO4096" s="112"/>
      <c r="AP4096" s="112"/>
      <c r="AQ4096" s="112" t="s">
        <v>3</v>
      </c>
      <c r="AR4096" s="112" t="s">
        <v>1088</v>
      </c>
      <c r="AS4096" s="112">
        <v>265637</v>
      </c>
    </row>
    <row r="4097" spans="40:45" x14ac:dyDescent="0.25">
      <c r="AN4097" s="112" t="s">
        <v>961</v>
      </c>
      <c r="AO4097" s="112" t="s">
        <v>1177</v>
      </c>
      <c r="AP4097" s="112"/>
      <c r="AQ4097" s="112" t="s">
        <v>1031</v>
      </c>
      <c r="AR4097" s="112" t="s">
        <v>1088</v>
      </c>
      <c r="AS4097" s="112">
        <v>36236</v>
      </c>
    </row>
    <row r="4098" spans="40:45" x14ac:dyDescent="0.25">
      <c r="AN4098" s="112" t="s">
        <v>961</v>
      </c>
      <c r="AO4098" s="112" t="s">
        <v>1177</v>
      </c>
      <c r="AP4098" s="112"/>
      <c r="AQ4098" s="112" t="s">
        <v>1032</v>
      </c>
      <c r="AR4098" s="112" t="s">
        <v>1088</v>
      </c>
      <c r="AS4098" s="112">
        <v>9301</v>
      </c>
    </row>
    <row r="4099" spans="40:45" x14ac:dyDescent="0.25">
      <c r="AN4099" s="112" t="s">
        <v>961</v>
      </c>
      <c r="AO4099" s="112" t="s">
        <v>1177</v>
      </c>
      <c r="AP4099" s="112"/>
      <c r="AQ4099" s="112" t="s">
        <v>1033</v>
      </c>
      <c r="AR4099" s="112" t="s">
        <v>1088</v>
      </c>
      <c r="AS4099" s="112">
        <v>19645</v>
      </c>
    </row>
    <row r="4100" spans="40:45" x14ac:dyDescent="0.25">
      <c r="AN4100" s="112" t="s">
        <v>961</v>
      </c>
      <c r="AO4100" s="112" t="s">
        <v>1177</v>
      </c>
      <c r="AP4100" s="112"/>
      <c r="AQ4100" s="112" t="s">
        <v>1034</v>
      </c>
      <c r="AR4100" s="112" t="s">
        <v>1088</v>
      </c>
      <c r="AS4100" s="112">
        <v>63532</v>
      </c>
    </row>
    <row r="4101" spans="40:45" x14ac:dyDescent="0.25">
      <c r="AN4101" s="112" t="s">
        <v>961</v>
      </c>
      <c r="AO4101" s="112" t="s">
        <v>1177</v>
      </c>
      <c r="AP4101" s="112"/>
      <c r="AQ4101" s="112" t="s">
        <v>1036</v>
      </c>
      <c r="AR4101" s="112" t="s">
        <v>1088</v>
      </c>
      <c r="AS4101" s="112">
        <v>7786</v>
      </c>
    </row>
    <row r="4102" spans="40:45" x14ac:dyDescent="0.25">
      <c r="AN4102" s="112" t="s">
        <v>961</v>
      </c>
      <c r="AO4102" s="112" t="s">
        <v>1177</v>
      </c>
      <c r="AP4102" s="112"/>
      <c r="AQ4102" s="112" t="s">
        <v>1037</v>
      </c>
      <c r="AR4102" s="112" t="s">
        <v>1088</v>
      </c>
      <c r="AS4102" s="112">
        <v>20088</v>
      </c>
    </row>
    <row r="4103" spans="40:45" x14ac:dyDescent="0.25">
      <c r="AN4103" s="112" t="s">
        <v>961</v>
      </c>
      <c r="AO4103" s="112" t="s">
        <v>1177</v>
      </c>
      <c r="AP4103" s="112"/>
      <c r="AQ4103" s="112" t="s">
        <v>1038</v>
      </c>
      <c r="AR4103" s="112" t="s">
        <v>1088</v>
      </c>
      <c r="AS4103" s="112">
        <v>9643</v>
      </c>
    </row>
    <row r="4104" spans="40:45" x14ac:dyDescent="0.25">
      <c r="AN4104" s="112" t="s">
        <v>961</v>
      </c>
      <c r="AO4104" s="112" t="s">
        <v>1177</v>
      </c>
      <c r="AP4104" s="112"/>
      <c r="AQ4104" s="112" t="s">
        <v>1039</v>
      </c>
      <c r="AR4104" s="112" t="s">
        <v>1088</v>
      </c>
      <c r="AS4104" s="112">
        <v>36421</v>
      </c>
    </row>
    <row r="4105" spans="40:45" x14ac:dyDescent="0.25">
      <c r="AN4105" s="112" t="s">
        <v>961</v>
      </c>
      <c r="AO4105" s="112"/>
      <c r="AP4105" s="112"/>
      <c r="AQ4105" s="112" t="s">
        <v>3</v>
      </c>
      <c r="AR4105" s="112" t="s">
        <v>1088</v>
      </c>
      <c r="AS4105" s="112">
        <v>202651</v>
      </c>
    </row>
    <row r="4106" spans="40:45" x14ac:dyDescent="0.25">
      <c r="AN4106" s="112" t="s">
        <v>961</v>
      </c>
      <c r="AO4106" s="112" t="s">
        <v>1178</v>
      </c>
      <c r="AP4106" s="112"/>
      <c r="AQ4106" s="112" t="s">
        <v>1031</v>
      </c>
      <c r="AR4106" s="112" t="s">
        <v>1088</v>
      </c>
      <c r="AS4106" s="112">
        <v>6124</v>
      </c>
    </row>
    <row r="4107" spans="40:45" x14ac:dyDescent="0.25">
      <c r="AN4107" s="112" t="s">
        <v>961</v>
      </c>
      <c r="AO4107" s="112" t="s">
        <v>1178</v>
      </c>
      <c r="AP4107" s="112"/>
      <c r="AQ4107" s="112" t="s">
        <v>1032</v>
      </c>
      <c r="AR4107" s="112" t="s">
        <v>1088</v>
      </c>
      <c r="AS4107" s="112">
        <v>429</v>
      </c>
    </row>
    <row r="4108" spans="40:45" x14ac:dyDescent="0.25">
      <c r="AN4108" s="112" t="s">
        <v>961</v>
      </c>
      <c r="AO4108" s="112" t="s">
        <v>1178</v>
      </c>
      <c r="AP4108" s="112"/>
      <c r="AQ4108" s="112" t="s">
        <v>1037</v>
      </c>
      <c r="AR4108" s="112" t="s">
        <v>1088</v>
      </c>
      <c r="AS4108" s="112">
        <v>79000</v>
      </c>
    </row>
    <row r="4109" spans="40:45" x14ac:dyDescent="0.25">
      <c r="AN4109" s="112" t="s">
        <v>961</v>
      </c>
      <c r="AO4109" s="112" t="s">
        <v>1178</v>
      </c>
      <c r="AP4109" s="112"/>
      <c r="AQ4109" s="112" t="s">
        <v>1038</v>
      </c>
      <c r="AR4109" s="112" t="s">
        <v>1088</v>
      </c>
      <c r="AS4109" s="112">
        <v>4403</v>
      </c>
    </row>
    <row r="4110" spans="40:45" x14ac:dyDescent="0.25">
      <c r="AN4110" s="112" t="s">
        <v>961</v>
      </c>
      <c r="AO4110" s="112" t="s">
        <v>1178</v>
      </c>
      <c r="AP4110" s="112"/>
      <c r="AQ4110" s="112" t="s">
        <v>1039</v>
      </c>
      <c r="AR4110" s="112" t="s">
        <v>1088</v>
      </c>
      <c r="AS4110" s="112">
        <v>141</v>
      </c>
    </row>
    <row r="4111" spans="40:45" x14ac:dyDescent="0.25">
      <c r="AN4111" s="112" t="s">
        <v>961</v>
      </c>
      <c r="AO4111" s="112"/>
      <c r="AP4111" s="112"/>
      <c r="AQ4111" s="112" t="s">
        <v>3</v>
      </c>
      <c r="AR4111" s="112" t="s">
        <v>1088</v>
      </c>
      <c r="AS4111" s="112">
        <v>90097</v>
      </c>
    </row>
    <row r="4112" spans="40:45" x14ac:dyDescent="0.25">
      <c r="AN4112" s="112" t="s">
        <v>961</v>
      </c>
      <c r="AO4112" s="112" t="s">
        <v>1179</v>
      </c>
      <c r="AP4112" s="112"/>
      <c r="AQ4112" s="112" t="s">
        <v>1031</v>
      </c>
      <c r="AR4112" s="112" t="s">
        <v>1088</v>
      </c>
      <c r="AS4112" s="112">
        <v>4070</v>
      </c>
    </row>
    <row r="4113" spans="40:45" x14ac:dyDescent="0.25">
      <c r="AN4113" s="112" t="s">
        <v>961</v>
      </c>
      <c r="AO4113" s="112" t="s">
        <v>1179</v>
      </c>
      <c r="AP4113" s="112"/>
      <c r="AQ4113" s="112" t="s">
        <v>1032</v>
      </c>
      <c r="AR4113" s="112" t="s">
        <v>1088</v>
      </c>
      <c r="AS4113" s="112">
        <v>3629</v>
      </c>
    </row>
    <row r="4114" spans="40:45" x14ac:dyDescent="0.25">
      <c r="AN4114" s="112" t="s">
        <v>961</v>
      </c>
      <c r="AO4114" s="112" t="s">
        <v>1179</v>
      </c>
      <c r="AP4114" s="112"/>
      <c r="AQ4114" s="112" t="s">
        <v>1033</v>
      </c>
      <c r="AR4114" s="112" t="s">
        <v>1088</v>
      </c>
      <c r="AS4114" s="112">
        <v>7770</v>
      </c>
    </row>
    <row r="4115" spans="40:45" x14ac:dyDescent="0.25">
      <c r="AN4115" s="112" t="s">
        <v>961</v>
      </c>
      <c r="AO4115" s="112" t="s">
        <v>1179</v>
      </c>
      <c r="AP4115" s="112"/>
      <c r="AQ4115" s="112" t="s">
        <v>1034</v>
      </c>
      <c r="AR4115" s="112" t="s">
        <v>1088</v>
      </c>
      <c r="AS4115" s="112">
        <v>76166</v>
      </c>
    </row>
    <row r="4116" spans="40:45" x14ac:dyDescent="0.25">
      <c r="AN4116" s="112" t="s">
        <v>961</v>
      </c>
      <c r="AO4116" s="112" t="s">
        <v>1179</v>
      </c>
      <c r="AP4116" s="112"/>
      <c r="AQ4116" s="112" t="s">
        <v>1035</v>
      </c>
      <c r="AR4116" s="112" t="s">
        <v>1088</v>
      </c>
      <c r="AS4116" s="112">
        <v>9920</v>
      </c>
    </row>
    <row r="4117" spans="40:45" x14ac:dyDescent="0.25">
      <c r="AN4117" s="112" t="s">
        <v>961</v>
      </c>
      <c r="AO4117" s="112" t="s">
        <v>1179</v>
      </c>
      <c r="AP4117" s="112"/>
      <c r="AQ4117" s="112" t="s">
        <v>1036</v>
      </c>
      <c r="AR4117" s="112" t="s">
        <v>1088</v>
      </c>
      <c r="AS4117" s="112">
        <v>6963</v>
      </c>
    </row>
    <row r="4118" spans="40:45" x14ac:dyDescent="0.25">
      <c r="AN4118" s="112" t="s">
        <v>961</v>
      </c>
      <c r="AO4118" s="112" t="s">
        <v>1179</v>
      </c>
      <c r="AP4118" s="112"/>
      <c r="AQ4118" s="112" t="s">
        <v>1037</v>
      </c>
      <c r="AR4118" s="112" t="s">
        <v>1088</v>
      </c>
      <c r="AS4118" s="112">
        <v>1569</v>
      </c>
    </row>
    <row r="4119" spans="40:45" x14ac:dyDescent="0.25">
      <c r="AN4119" s="112" t="s">
        <v>961</v>
      </c>
      <c r="AO4119" s="112" t="s">
        <v>1179</v>
      </c>
      <c r="AP4119" s="112"/>
      <c r="AQ4119" s="112" t="s">
        <v>1038</v>
      </c>
      <c r="AR4119" s="112" t="s">
        <v>1088</v>
      </c>
      <c r="AS4119" s="112">
        <v>14583</v>
      </c>
    </row>
    <row r="4120" spans="40:45" x14ac:dyDescent="0.25">
      <c r="AN4120" s="112" t="s">
        <v>961</v>
      </c>
      <c r="AO4120" s="112" t="s">
        <v>1179</v>
      </c>
      <c r="AP4120" s="112"/>
      <c r="AQ4120" s="112" t="s">
        <v>1039</v>
      </c>
      <c r="AR4120" s="112" t="s">
        <v>1088</v>
      </c>
      <c r="AS4120" s="112">
        <v>3923</v>
      </c>
    </row>
    <row r="4121" spans="40:45" x14ac:dyDescent="0.25">
      <c r="AN4121" s="112" t="s">
        <v>961</v>
      </c>
      <c r="AO4121" s="112"/>
      <c r="AP4121" s="112"/>
      <c r="AQ4121" s="112" t="s">
        <v>3</v>
      </c>
      <c r="AR4121" s="112" t="s">
        <v>1088</v>
      </c>
      <c r="AS4121" s="112">
        <v>128594</v>
      </c>
    </row>
    <row r="4122" spans="40:45" x14ac:dyDescent="0.25">
      <c r="AN4122" s="112" t="s">
        <v>1182</v>
      </c>
      <c r="AO4122" s="112" t="s">
        <v>1041</v>
      </c>
      <c r="AP4122" s="112"/>
      <c r="AQ4122" s="112" t="s">
        <v>1031</v>
      </c>
      <c r="AR4122" s="112" t="s">
        <v>1088</v>
      </c>
      <c r="AS4122" s="112">
        <v>3168</v>
      </c>
    </row>
    <row r="4123" spans="40:45" x14ac:dyDescent="0.25">
      <c r="AN4123" s="112" t="s">
        <v>1182</v>
      </c>
      <c r="AO4123" s="112" t="s">
        <v>1041</v>
      </c>
      <c r="AP4123" s="112"/>
      <c r="AQ4123" s="112" t="s">
        <v>1032</v>
      </c>
      <c r="AR4123" s="112" t="s">
        <v>1088</v>
      </c>
      <c r="AS4123" s="112">
        <v>3351</v>
      </c>
    </row>
    <row r="4124" spans="40:45" x14ac:dyDescent="0.25">
      <c r="AN4124" s="112" t="s">
        <v>1182</v>
      </c>
      <c r="AO4124" s="112" t="s">
        <v>1041</v>
      </c>
      <c r="AP4124" s="112"/>
      <c r="AQ4124" s="112" t="s">
        <v>1033</v>
      </c>
      <c r="AR4124" s="112" t="s">
        <v>1088</v>
      </c>
      <c r="AS4124" s="112">
        <v>5235</v>
      </c>
    </row>
    <row r="4125" spans="40:45" x14ac:dyDescent="0.25">
      <c r="AN4125" s="112" t="s">
        <v>1182</v>
      </c>
      <c r="AO4125" s="112" t="s">
        <v>1041</v>
      </c>
      <c r="AP4125" s="112"/>
      <c r="AQ4125" s="112" t="s">
        <v>1034</v>
      </c>
      <c r="AR4125" s="112" t="s">
        <v>1088</v>
      </c>
      <c r="AS4125" s="112">
        <v>10635</v>
      </c>
    </row>
    <row r="4126" spans="40:45" x14ac:dyDescent="0.25">
      <c r="AN4126" s="112" t="s">
        <v>1182</v>
      </c>
      <c r="AO4126" s="112" t="s">
        <v>1041</v>
      </c>
      <c r="AP4126" s="112"/>
      <c r="AQ4126" s="112" t="s">
        <v>1035</v>
      </c>
      <c r="AR4126" s="112" t="s">
        <v>1088</v>
      </c>
      <c r="AS4126" s="112">
        <v>3568</v>
      </c>
    </row>
    <row r="4127" spans="40:45" x14ac:dyDescent="0.25">
      <c r="AN4127" s="112" t="s">
        <v>1182</v>
      </c>
      <c r="AO4127" s="112" t="s">
        <v>1041</v>
      </c>
      <c r="AP4127" s="112"/>
      <c r="AQ4127" s="112" t="s">
        <v>1036</v>
      </c>
      <c r="AR4127" s="112" t="s">
        <v>1088</v>
      </c>
      <c r="AS4127" s="112">
        <v>6062</v>
      </c>
    </row>
    <row r="4128" spans="40:45" x14ac:dyDescent="0.25">
      <c r="AN4128" s="112" t="s">
        <v>1182</v>
      </c>
      <c r="AO4128" s="112" t="s">
        <v>1041</v>
      </c>
      <c r="AP4128" s="112"/>
      <c r="AQ4128" s="112" t="s">
        <v>1037</v>
      </c>
      <c r="AR4128" s="112" t="s">
        <v>1088</v>
      </c>
      <c r="AS4128" s="112">
        <v>4044</v>
      </c>
    </row>
    <row r="4129" spans="40:45" x14ac:dyDescent="0.25">
      <c r="AN4129" s="112" t="s">
        <v>1182</v>
      </c>
      <c r="AO4129" s="112" t="s">
        <v>1041</v>
      </c>
      <c r="AP4129" s="112"/>
      <c r="AQ4129" s="112" t="s">
        <v>1038</v>
      </c>
      <c r="AR4129" s="112" t="s">
        <v>1088</v>
      </c>
      <c r="AS4129" s="112">
        <v>894</v>
      </c>
    </row>
    <row r="4130" spans="40:45" x14ac:dyDescent="0.25">
      <c r="AN4130" s="112" t="s">
        <v>1182</v>
      </c>
      <c r="AO4130" s="112" t="s">
        <v>1041</v>
      </c>
      <c r="AP4130" s="112"/>
      <c r="AQ4130" s="112" t="s">
        <v>1039</v>
      </c>
      <c r="AR4130" s="112" t="s">
        <v>1088</v>
      </c>
      <c r="AS4130" s="112">
        <v>21026</v>
      </c>
    </row>
    <row r="4131" spans="40:45" x14ac:dyDescent="0.25">
      <c r="AN4131" s="112" t="s">
        <v>1182</v>
      </c>
      <c r="AO4131" s="112"/>
      <c r="AP4131" s="112"/>
      <c r="AQ4131" s="112" t="s">
        <v>3</v>
      </c>
      <c r="AR4131" s="112" t="s">
        <v>1088</v>
      </c>
      <c r="AS4131" s="112">
        <v>57983</v>
      </c>
    </row>
    <row r="4132" spans="40:45" x14ac:dyDescent="0.25">
      <c r="AN4132" s="112" t="s">
        <v>1182</v>
      </c>
      <c r="AO4132" s="112" t="s">
        <v>1175</v>
      </c>
      <c r="AP4132" s="112"/>
      <c r="AQ4132" s="112" t="s">
        <v>1031</v>
      </c>
      <c r="AR4132" s="112" t="s">
        <v>1088</v>
      </c>
      <c r="AS4132" s="112">
        <v>1859</v>
      </c>
    </row>
    <row r="4133" spans="40:45" x14ac:dyDescent="0.25">
      <c r="AN4133" s="112" t="s">
        <v>1182</v>
      </c>
      <c r="AO4133" s="112" t="s">
        <v>1175</v>
      </c>
      <c r="AP4133" s="112"/>
      <c r="AQ4133" s="112" t="s">
        <v>1032</v>
      </c>
      <c r="AR4133" s="112" t="s">
        <v>1088</v>
      </c>
      <c r="AS4133" s="112">
        <v>1892</v>
      </c>
    </row>
    <row r="4134" spans="40:45" x14ac:dyDescent="0.25">
      <c r="AN4134" s="112" t="s">
        <v>1182</v>
      </c>
      <c r="AO4134" s="112" t="s">
        <v>1175</v>
      </c>
      <c r="AP4134" s="112"/>
      <c r="AQ4134" s="112" t="s">
        <v>1033</v>
      </c>
      <c r="AR4134" s="112" t="s">
        <v>1088</v>
      </c>
      <c r="AS4134" s="112">
        <v>5220</v>
      </c>
    </row>
    <row r="4135" spans="40:45" x14ac:dyDescent="0.25">
      <c r="AN4135" s="112" t="s">
        <v>1182</v>
      </c>
      <c r="AO4135" s="112" t="s">
        <v>1175</v>
      </c>
      <c r="AP4135" s="112"/>
      <c r="AQ4135" s="112" t="s">
        <v>1034</v>
      </c>
      <c r="AR4135" s="112" t="s">
        <v>1088</v>
      </c>
      <c r="AS4135" s="112">
        <v>8310</v>
      </c>
    </row>
    <row r="4136" spans="40:45" x14ac:dyDescent="0.25">
      <c r="AN4136" s="112" t="s">
        <v>1182</v>
      </c>
      <c r="AO4136" s="112" t="s">
        <v>1175</v>
      </c>
      <c r="AP4136" s="112"/>
      <c r="AQ4136" s="112" t="s">
        <v>1035</v>
      </c>
      <c r="AR4136" s="112" t="s">
        <v>1088</v>
      </c>
      <c r="AS4136" s="112">
        <v>1520</v>
      </c>
    </row>
    <row r="4137" spans="40:45" x14ac:dyDescent="0.25">
      <c r="AN4137" s="112" t="s">
        <v>1182</v>
      </c>
      <c r="AO4137" s="112" t="s">
        <v>1175</v>
      </c>
      <c r="AP4137" s="112"/>
      <c r="AQ4137" s="112" t="s">
        <v>1036</v>
      </c>
      <c r="AR4137" s="112" t="s">
        <v>1088</v>
      </c>
      <c r="AS4137" s="112">
        <v>4296</v>
      </c>
    </row>
    <row r="4138" spans="40:45" x14ac:dyDescent="0.25">
      <c r="AN4138" s="112" t="s">
        <v>1182</v>
      </c>
      <c r="AO4138" s="112" t="s">
        <v>1175</v>
      </c>
      <c r="AP4138" s="112"/>
      <c r="AQ4138" s="112" t="s">
        <v>1037</v>
      </c>
      <c r="AR4138" s="112" t="s">
        <v>1088</v>
      </c>
      <c r="AS4138" s="112">
        <v>3974</v>
      </c>
    </row>
    <row r="4139" spans="40:45" x14ac:dyDescent="0.25">
      <c r="AN4139" s="112" t="s">
        <v>1182</v>
      </c>
      <c r="AO4139" s="112" t="s">
        <v>1175</v>
      </c>
      <c r="AP4139" s="112"/>
      <c r="AQ4139" s="112" t="s">
        <v>1038</v>
      </c>
      <c r="AR4139" s="112" t="s">
        <v>1088</v>
      </c>
      <c r="AS4139" s="112">
        <v>891</v>
      </c>
    </row>
    <row r="4140" spans="40:45" x14ac:dyDescent="0.25">
      <c r="AN4140" s="112" t="s">
        <v>1182</v>
      </c>
      <c r="AO4140" s="112" t="s">
        <v>1175</v>
      </c>
      <c r="AP4140" s="112"/>
      <c r="AQ4140" s="112" t="s">
        <v>1039</v>
      </c>
      <c r="AR4140" s="112" t="s">
        <v>1088</v>
      </c>
      <c r="AS4140" s="112">
        <v>14377</v>
      </c>
    </row>
    <row r="4141" spans="40:45" x14ac:dyDescent="0.25">
      <c r="AN4141" s="112" t="s">
        <v>1182</v>
      </c>
      <c r="AO4141" s="112"/>
      <c r="AP4141" s="112"/>
      <c r="AQ4141" s="112" t="s">
        <v>3</v>
      </c>
      <c r="AR4141" s="112" t="s">
        <v>1088</v>
      </c>
      <c r="AS4141" s="112">
        <v>42337</v>
      </c>
    </row>
    <row r="4142" spans="40:45" x14ac:dyDescent="0.25">
      <c r="AN4142" s="112" t="s">
        <v>1182</v>
      </c>
      <c r="AO4142" s="112" t="s">
        <v>1176</v>
      </c>
      <c r="AP4142" s="112"/>
      <c r="AQ4142" s="112" t="s">
        <v>1031</v>
      </c>
      <c r="AR4142" s="112" t="s">
        <v>1088</v>
      </c>
      <c r="AS4142" s="112">
        <v>621</v>
      </c>
    </row>
    <row r="4143" spans="40:45" x14ac:dyDescent="0.25">
      <c r="AN4143" s="112" t="s">
        <v>1182</v>
      </c>
      <c r="AO4143" s="112" t="s">
        <v>1176</v>
      </c>
      <c r="AP4143" s="112"/>
      <c r="AQ4143" s="112" t="s">
        <v>1032</v>
      </c>
      <c r="AR4143" s="112" t="s">
        <v>1088</v>
      </c>
      <c r="AS4143" s="112">
        <v>1434</v>
      </c>
    </row>
    <row r="4144" spans="40:45" x14ac:dyDescent="0.25">
      <c r="AN4144" s="112" t="s">
        <v>1182</v>
      </c>
      <c r="AO4144" s="112" t="s">
        <v>1176</v>
      </c>
      <c r="AP4144" s="112"/>
      <c r="AQ4144" s="112" t="s">
        <v>1033</v>
      </c>
      <c r="AR4144" s="112" t="s">
        <v>1088</v>
      </c>
      <c r="AS4144" s="112">
        <v>15</v>
      </c>
    </row>
    <row r="4145" spans="40:45" x14ac:dyDescent="0.25">
      <c r="AN4145" s="112" t="s">
        <v>1182</v>
      </c>
      <c r="AO4145" s="112" t="s">
        <v>1176</v>
      </c>
      <c r="AP4145" s="112"/>
      <c r="AQ4145" s="112" t="s">
        <v>1034</v>
      </c>
      <c r="AR4145" s="112" t="s">
        <v>1088</v>
      </c>
      <c r="AS4145" s="112">
        <v>2227</v>
      </c>
    </row>
    <row r="4146" spans="40:45" x14ac:dyDescent="0.25">
      <c r="AN4146" s="112" t="s">
        <v>1182</v>
      </c>
      <c r="AO4146" s="112" t="s">
        <v>1176</v>
      </c>
      <c r="AP4146" s="112"/>
      <c r="AQ4146" s="112" t="s">
        <v>1035</v>
      </c>
      <c r="AR4146" s="112" t="s">
        <v>1088</v>
      </c>
      <c r="AS4146" s="112">
        <v>611</v>
      </c>
    </row>
    <row r="4147" spans="40:45" x14ac:dyDescent="0.25">
      <c r="AN4147" s="112" t="s">
        <v>1182</v>
      </c>
      <c r="AO4147" s="112" t="s">
        <v>1176</v>
      </c>
      <c r="AP4147" s="112"/>
      <c r="AQ4147" s="112" t="s">
        <v>1036</v>
      </c>
      <c r="AR4147" s="112" t="s">
        <v>1088</v>
      </c>
      <c r="AS4147" s="112">
        <v>1673</v>
      </c>
    </row>
    <row r="4148" spans="40:45" x14ac:dyDescent="0.25">
      <c r="AN4148" s="112" t="s">
        <v>1182</v>
      </c>
      <c r="AO4148" s="112" t="s">
        <v>1176</v>
      </c>
      <c r="AP4148" s="112"/>
      <c r="AQ4148" s="112" t="s">
        <v>1039</v>
      </c>
      <c r="AR4148" s="112" t="s">
        <v>1088</v>
      </c>
      <c r="AS4148" s="112">
        <v>2593</v>
      </c>
    </row>
    <row r="4149" spans="40:45" x14ac:dyDescent="0.25">
      <c r="AN4149" s="112" t="s">
        <v>1182</v>
      </c>
      <c r="AO4149" s="112"/>
      <c r="AP4149" s="112"/>
      <c r="AQ4149" s="112" t="s">
        <v>3</v>
      </c>
      <c r="AR4149" s="112" t="s">
        <v>1088</v>
      </c>
      <c r="AS4149" s="112">
        <v>9174</v>
      </c>
    </row>
    <row r="4150" spans="40:45" x14ac:dyDescent="0.25">
      <c r="AN4150" s="112" t="s">
        <v>1182</v>
      </c>
      <c r="AO4150" s="112" t="s">
        <v>1177</v>
      </c>
      <c r="AP4150" s="112"/>
      <c r="AQ4150" s="112" t="s">
        <v>1031</v>
      </c>
      <c r="AR4150" s="112" t="s">
        <v>1088</v>
      </c>
      <c r="AS4150" s="112">
        <v>206</v>
      </c>
    </row>
    <row r="4151" spans="40:45" x14ac:dyDescent="0.25">
      <c r="AN4151" s="112" t="s">
        <v>1182</v>
      </c>
      <c r="AO4151" s="112" t="s">
        <v>1177</v>
      </c>
      <c r="AP4151" s="112"/>
      <c r="AQ4151" s="112" t="s">
        <v>1032</v>
      </c>
      <c r="AR4151" s="112" t="s">
        <v>1088</v>
      </c>
      <c r="AS4151" s="112">
        <v>2</v>
      </c>
    </row>
    <row r="4152" spans="40:45" x14ac:dyDescent="0.25">
      <c r="AN4152" s="112" t="s">
        <v>1182</v>
      </c>
      <c r="AO4152" s="112" t="s">
        <v>1177</v>
      </c>
      <c r="AP4152" s="112"/>
      <c r="AQ4152" s="112" t="s">
        <v>1035</v>
      </c>
      <c r="AR4152" s="112" t="s">
        <v>1088</v>
      </c>
      <c r="AS4152" s="112">
        <v>815</v>
      </c>
    </row>
    <row r="4153" spans="40:45" x14ac:dyDescent="0.25">
      <c r="AN4153" s="112" t="s">
        <v>1182</v>
      </c>
      <c r="AO4153" s="112" t="s">
        <v>1177</v>
      </c>
      <c r="AP4153" s="112"/>
      <c r="AQ4153" s="112" t="s">
        <v>1039</v>
      </c>
      <c r="AR4153" s="112" t="s">
        <v>1088</v>
      </c>
      <c r="AS4153" s="112">
        <v>3375</v>
      </c>
    </row>
    <row r="4154" spans="40:45" x14ac:dyDescent="0.25">
      <c r="AN4154" s="112" t="s">
        <v>1182</v>
      </c>
      <c r="AO4154" s="112"/>
      <c r="AP4154" s="112"/>
      <c r="AQ4154" s="112" t="s">
        <v>3</v>
      </c>
      <c r="AR4154" s="112" t="s">
        <v>1088</v>
      </c>
      <c r="AS4154" s="112">
        <v>4398</v>
      </c>
    </row>
    <row r="4155" spans="40:45" x14ac:dyDescent="0.25">
      <c r="AN4155" s="112" t="s">
        <v>1182</v>
      </c>
      <c r="AO4155" s="112" t="s">
        <v>1178</v>
      </c>
      <c r="AP4155" s="112"/>
      <c r="AQ4155" s="112" t="s">
        <v>1031</v>
      </c>
      <c r="AR4155" s="112" t="s">
        <v>1088</v>
      </c>
      <c r="AS4155" s="112">
        <v>323</v>
      </c>
    </row>
    <row r="4156" spans="40:45" x14ac:dyDescent="0.25">
      <c r="AN4156" s="112" t="s">
        <v>1182</v>
      </c>
      <c r="AO4156" s="112" t="s">
        <v>1178</v>
      </c>
      <c r="AP4156" s="112"/>
      <c r="AQ4156" s="112" t="s">
        <v>1032</v>
      </c>
      <c r="AR4156" s="112" t="s">
        <v>1088</v>
      </c>
      <c r="AS4156" s="112">
        <v>5</v>
      </c>
    </row>
    <row r="4157" spans="40:45" x14ac:dyDescent="0.25">
      <c r="AN4157" s="112" t="s">
        <v>1182</v>
      </c>
      <c r="AO4157" s="112"/>
      <c r="AP4157" s="112"/>
      <c r="AQ4157" s="112" t="s">
        <v>3</v>
      </c>
      <c r="AR4157" s="112" t="s">
        <v>1088</v>
      </c>
      <c r="AS4157" s="112">
        <v>328</v>
      </c>
    </row>
    <row r="4158" spans="40:45" x14ac:dyDescent="0.25">
      <c r="AN4158" s="112" t="s">
        <v>1182</v>
      </c>
      <c r="AO4158" s="112" t="s">
        <v>1179</v>
      </c>
      <c r="AP4158" s="112"/>
      <c r="AQ4158" s="112" t="s">
        <v>1031</v>
      </c>
      <c r="AR4158" s="112" t="s">
        <v>1088</v>
      </c>
      <c r="AS4158" s="112">
        <v>159</v>
      </c>
    </row>
    <row r="4159" spans="40:45" x14ac:dyDescent="0.25">
      <c r="AN4159" s="112" t="s">
        <v>1182</v>
      </c>
      <c r="AO4159" s="112" t="s">
        <v>1179</v>
      </c>
      <c r="AP4159" s="112"/>
      <c r="AQ4159" s="112" t="s">
        <v>1032</v>
      </c>
      <c r="AR4159" s="112" t="s">
        <v>1088</v>
      </c>
      <c r="AS4159" s="112">
        <v>18</v>
      </c>
    </row>
    <row r="4160" spans="40:45" x14ac:dyDescent="0.25">
      <c r="AN4160" s="112" t="s">
        <v>1182</v>
      </c>
      <c r="AO4160" s="112" t="s">
        <v>1179</v>
      </c>
      <c r="AP4160" s="112"/>
      <c r="AQ4160" s="112" t="s">
        <v>1034</v>
      </c>
      <c r="AR4160" s="112" t="s">
        <v>1088</v>
      </c>
      <c r="AS4160" s="112">
        <v>98</v>
      </c>
    </row>
    <row r="4161" spans="40:45" x14ac:dyDescent="0.25">
      <c r="AN4161" s="112" t="s">
        <v>1182</v>
      </c>
      <c r="AO4161" s="112" t="s">
        <v>1179</v>
      </c>
      <c r="AP4161" s="112"/>
      <c r="AQ4161" s="112" t="s">
        <v>1035</v>
      </c>
      <c r="AR4161" s="112" t="s">
        <v>1088</v>
      </c>
      <c r="AS4161" s="112">
        <v>623</v>
      </c>
    </row>
    <row r="4162" spans="40:45" x14ac:dyDescent="0.25">
      <c r="AN4162" s="112" t="s">
        <v>1182</v>
      </c>
      <c r="AO4162" s="112" t="s">
        <v>1179</v>
      </c>
      <c r="AP4162" s="112"/>
      <c r="AQ4162" s="112" t="s">
        <v>1036</v>
      </c>
      <c r="AR4162" s="112" t="s">
        <v>1088</v>
      </c>
      <c r="AS4162" s="112">
        <v>94</v>
      </c>
    </row>
    <row r="4163" spans="40:45" x14ac:dyDescent="0.25">
      <c r="AN4163" s="112" t="s">
        <v>1182</v>
      </c>
      <c r="AO4163" s="112" t="s">
        <v>1179</v>
      </c>
      <c r="AP4163" s="112"/>
      <c r="AQ4163" s="112" t="s">
        <v>1037</v>
      </c>
      <c r="AR4163" s="112" t="s">
        <v>1088</v>
      </c>
      <c r="AS4163" s="112">
        <v>70</v>
      </c>
    </row>
    <row r="4164" spans="40:45" x14ac:dyDescent="0.25">
      <c r="AN4164" s="112" t="s">
        <v>1182</v>
      </c>
      <c r="AO4164" s="112" t="s">
        <v>1179</v>
      </c>
      <c r="AP4164" s="112"/>
      <c r="AQ4164" s="112" t="s">
        <v>1038</v>
      </c>
      <c r="AR4164" s="112" t="s">
        <v>1088</v>
      </c>
      <c r="AS4164" s="112">
        <v>3</v>
      </c>
    </row>
    <row r="4165" spans="40:45" x14ac:dyDescent="0.25">
      <c r="AN4165" s="112" t="s">
        <v>1182</v>
      </c>
      <c r="AO4165" s="112" t="s">
        <v>1179</v>
      </c>
      <c r="AP4165" s="112"/>
      <c r="AQ4165" s="112" t="s">
        <v>1039</v>
      </c>
      <c r="AR4165" s="112" t="s">
        <v>1088</v>
      </c>
      <c r="AS4165" s="112">
        <v>681</v>
      </c>
    </row>
    <row r="4166" spans="40:45" x14ac:dyDescent="0.25">
      <c r="AN4166" s="112" t="s">
        <v>1182</v>
      </c>
      <c r="AO4166" s="112"/>
      <c r="AP4166" s="112"/>
      <c r="AQ4166" s="112" t="s">
        <v>3</v>
      </c>
      <c r="AR4166" s="112" t="s">
        <v>1088</v>
      </c>
      <c r="AS4166" s="112">
        <v>1746</v>
      </c>
    </row>
    <row r="4167" spans="40:45" x14ac:dyDescent="0.25">
      <c r="AN4167" s="112" t="s">
        <v>975</v>
      </c>
      <c r="AO4167" s="112" t="s">
        <v>1041</v>
      </c>
      <c r="AP4167" s="112"/>
      <c r="AQ4167" s="112" t="s">
        <v>1031</v>
      </c>
      <c r="AR4167" s="112" t="s">
        <v>1088</v>
      </c>
      <c r="AS4167" s="112">
        <v>11742</v>
      </c>
    </row>
    <row r="4168" spans="40:45" x14ac:dyDescent="0.25">
      <c r="AN4168" s="112" t="s">
        <v>975</v>
      </c>
      <c r="AO4168" s="112" t="s">
        <v>1041</v>
      </c>
      <c r="AP4168" s="112"/>
      <c r="AQ4168" s="112" t="s">
        <v>1032</v>
      </c>
      <c r="AR4168" s="112" t="s">
        <v>1088</v>
      </c>
      <c r="AS4168" s="112">
        <v>1286</v>
      </c>
    </row>
    <row r="4169" spans="40:45" x14ac:dyDescent="0.25">
      <c r="AN4169" s="112" t="s">
        <v>975</v>
      </c>
      <c r="AO4169" s="112" t="s">
        <v>1041</v>
      </c>
      <c r="AP4169" s="112"/>
      <c r="AQ4169" s="112" t="s">
        <v>1034</v>
      </c>
      <c r="AR4169" s="112" t="s">
        <v>1088</v>
      </c>
      <c r="AS4169" s="112">
        <v>71520</v>
      </c>
    </row>
    <row r="4170" spans="40:45" x14ac:dyDescent="0.25">
      <c r="AN4170" s="112" t="s">
        <v>975</v>
      </c>
      <c r="AO4170" s="112" t="s">
        <v>1041</v>
      </c>
      <c r="AP4170" s="112"/>
      <c r="AQ4170" s="112" t="s">
        <v>1035</v>
      </c>
      <c r="AR4170" s="112" t="s">
        <v>1088</v>
      </c>
      <c r="AS4170" s="112">
        <v>1238</v>
      </c>
    </row>
    <row r="4171" spans="40:45" x14ac:dyDescent="0.25">
      <c r="AN4171" s="112" t="s">
        <v>975</v>
      </c>
      <c r="AO4171" s="112" t="s">
        <v>1041</v>
      </c>
      <c r="AP4171" s="112"/>
      <c r="AQ4171" s="112" t="s">
        <v>1036</v>
      </c>
      <c r="AR4171" s="112" t="s">
        <v>1088</v>
      </c>
      <c r="AS4171" s="112">
        <v>20604</v>
      </c>
    </row>
    <row r="4172" spans="40:45" x14ac:dyDescent="0.25">
      <c r="AN4172" s="112" t="s">
        <v>975</v>
      </c>
      <c r="AO4172" s="112" t="s">
        <v>1041</v>
      </c>
      <c r="AP4172" s="112"/>
      <c r="AQ4172" s="112" t="s">
        <v>1037</v>
      </c>
      <c r="AR4172" s="112" t="s">
        <v>1088</v>
      </c>
      <c r="AS4172" s="112">
        <v>154</v>
      </c>
    </row>
    <row r="4173" spans="40:45" x14ac:dyDescent="0.25">
      <c r="AN4173" s="112" t="s">
        <v>975</v>
      </c>
      <c r="AO4173" s="112" t="s">
        <v>1041</v>
      </c>
      <c r="AP4173" s="112"/>
      <c r="AQ4173" s="112" t="s">
        <v>1038</v>
      </c>
      <c r="AR4173" s="112" t="s">
        <v>1088</v>
      </c>
      <c r="AS4173" s="112">
        <v>6800</v>
      </c>
    </row>
    <row r="4174" spans="40:45" x14ac:dyDescent="0.25">
      <c r="AN4174" s="112" t="s">
        <v>975</v>
      </c>
      <c r="AO4174" s="112" t="s">
        <v>1041</v>
      </c>
      <c r="AP4174" s="112"/>
      <c r="AQ4174" s="112" t="s">
        <v>1039</v>
      </c>
      <c r="AR4174" s="112" t="s">
        <v>1088</v>
      </c>
      <c r="AS4174" s="112">
        <v>28343</v>
      </c>
    </row>
    <row r="4175" spans="40:45" x14ac:dyDescent="0.25">
      <c r="AN4175" s="112" t="s">
        <v>975</v>
      </c>
      <c r="AO4175" s="112"/>
      <c r="AP4175" s="112"/>
      <c r="AQ4175" s="112" t="s">
        <v>3</v>
      </c>
      <c r="AR4175" s="112" t="s">
        <v>1088</v>
      </c>
      <c r="AS4175" s="112">
        <v>141688</v>
      </c>
    </row>
    <row r="4176" spans="40:45" x14ac:dyDescent="0.25">
      <c r="AN4176" s="112" t="s">
        <v>975</v>
      </c>
      <c r="AO4176" s="112" t="s">
        <v>1175</v>
      </c>
      <c r="AP4176" s="112"/>
      <c r="AQ4176" s="112" t="s">
        <v>1031</v>
      </c>
      <c r="AR4176" s="112" t="s">
        <v>1088</v>
      </c>
      <c r="AS4176" s="112">
        <v>4400</v>
      </c>
    </row>
    <row r="4177" spans="40:45" x14ac:dyDescent="0.25">
      <c r="AN4177" s="112" t="s">
        <v>975</v>
      </c>
      <c r="AO4177" s="112" t="s">
        <v>1175</v>
      </c>
      <c r="AP4177" s="112"/>
      <c r="AQ4177" s="112" t="s">
        <v>1032</v>
      </c>
      <c r="AR4177" s="112" t="s">
        <v>1088</v>
      </c>
      <c r="AS4177" s="112">
        <v>1006</v>
      </c>
    </row>
    <row r="4178" spans="40:45" x14ac:dyDescent="0.25">
      <c r="AN4178" s="112" t="s">
        <v>975</v>
      </c>
      <c r="AO4178" s="112" t="s">
        <v>1175</v>
      </c>
      <c r="AP4178" s="112"/>
      <c r="AQ4178" s="112" t="s">
        <v>1034</v>
      </c>
      <c r="AR4178" s="112" t="s">
        <v>1088</v>
      </c>
      <c r="AS4178" s="112">
        <v>71513</v>
      </c>
    </row>
    <row r="4179" spans="40:45" x14ac:dyDescent="0.25">
      <c r="AN4179" s="112" t="s">
        <v>975</v>
      </c>
      <c r="AO4179" s="112" t="s">
        <v>1175</v>
      </c>
      <c r="AP4179" s="112"/>
      <c r="AQ4179" s="112" t="s">
        <v>1035</v>
      </c>
      <c r="AR4179" s="112" t="s">
        <v>1088</v>
      </c>
      <c r="AS4179" s="112">
        <v>619</v>
      </c>
    </row>
    <row r="4180" spans="40:45" x14ac:dyDescent="0.25">
      <c r="AN4180" s="112" t="s">
        <v>975</v>
      </c>
      <c r="AO4180" s="112" t="s">
        <v>1175</v>
      </c>
      <c r="AP4180" s="112"/>
      <c r="AQ4180" s="112" t="s">
        <v>1036</v>
      </c>
      <c r="AR4180" s="112" t="s">
        <v>1088</v>
      </c>
      <c r="AS4180" s="112">
        <v>10646</v>
      </c>
    </row>
    <row r="4181" spans="40:45" x14ac:dyDescent="0.25">
      <c r="AN4181" s="112" t="s">
        <v>975</v>
      </c>
      <c r="AO4181" s="112" t="s">
        <v>1175</v>
      </c>
      <c r="AP4181" s="112"/>
      <c r="AQ4181" s="112" t="s">
        <v>1037</v>
      </c>
      <c r="AR4181" s="112" t="s">
        <v>1088</v>
      </c>
      <c r="AS4181" s="112">
        <v>154</v>
      </c>
    </row>
    <row r="4182" spans="40:45" x14ac:dyDescent="0.25">
      <c r="AN4182" s="112" t="s">
        <v>975</v>
      </c>
      <c r="AO4182" s="112" t="s">
        <v>1175</v>
      </c>
      <c r="AP4182" s="112"/>
      <c r="AQ4182" s="112" t="s">
        <v>1038</v>
      </c>
      <c r="AR4182" s="112" t="s">
        <v>1088</v>
      </c>
      <c r="AS4182" s="112">
        <v>1174</v>
      </c>
    </row>
    <row r="4183" spans="40:45" x14ac:dyDescent="0.25">
      <c r="AN4183" s="112" t="s">
        <v>975</v>
      </c>
      <c r="AO4183" s="112" t="s">
        <v>1175</v>
      </c>
      <c r="AP4183" s="112"/>
      <c r="AQ4183" s="112" t="s">
        <v>1039</v>
      </c>
      <c r="AR4183" s="112" t="s">
        <v>1088</v>
      </c>
      <c r="AS4183" s="112">
        <v>21048</v>
      </c>
    </row>
    <row r="4184" spans="40:45" x14ac:dyDescent="0.25">
      <c r="AN4184" s="112" t="s">
        <v>975</v>
      </c>
      <c r="AO4184" s="112"/>
      <c r="AP4184" s="112"/>
      <c r="AQ4184" s="112" t="s">
        <v>3</v>
      </c>
      <c r="AR4184" s="112" t="s">
        <v>1088</v>
      </c>
      <c r="AS4184" s="112">
        <v>110561</v>
      </c>
    </row>
    <row r="4185" spans="40:45" x14ac:dyDescent="0.25">
      <c r="AN4185" s="112" t="s">
        <v>975</v>
      </c>
      <c r="AO4185" s="112" t="s">
        <v>1176</v>
      </c>
      <c r="AP4185" s="112"/>
      <c r="AQ4185" s="112" t="s">
        <v>1031</v>
      </c>
      <c r="AR4185" s="112" t="s">
        <v>1088</v>
      </c>
      <c r="AS4185" s="112">
        <v>1027</v>
      </c>
    </row>
    <row r="4186" spans="40:45" x14ac:dyDescent="0.25">
      <c r="AN4186" s="112" t="s">
        <v>975</v>
      </c>
      <c r="AO4186" s="112" t="s">
        <v>1176</v>
      </c>
      <c r="AP4186" s="112"/>
      <c r="AQ4186" s="112" t="s">
        <v>1032</v>
      </c>
      <c r="AR4186" s="112" t="s">
        <v>1088</v>
      </c>
      <c r="AS4186" s="112">
        <v>280</v>
      </c>
    </row>
    <row r="4187" spans="40:45" x14ac:dyDescent="0.25">
      <c r="AN4187" s="112" t="s">
        <v>975</v>
      </c>
      <c r="AO4187" s="112" t="s">
        <v>1176</v>
      </c>
      <c r="AP4187" s="112"/>
      <c r="AQ4187" s="112" t="s">
        <v>1035</v>
      </c>
      <c r="AR4187" s="112" t="s">
        <v>1088</v>
      </c>
      <c r="AS4187" s="112">
        <v>619</v>
      </c>
    </row>
    <row r="4188" spans="40:45" x14ac:dyDescent="0.25">
      <c r="AN4188" s="112" t="s">
        <v>975</v>
      </c>
      <c r="AO4188" s="112" t="s">
        <v>1176</v>
      </c>
      <c r="AP4188" s="112"/>
      <c r="AQ4188" s="112" t="s">
        <v>1036</v>
      </c>
      <c r="AR4188" s="112" t="s">
        <v>1088</v>
      </c>
      <c r="AS4188" s="112">
        <v>9958</v>
      </c>
    </row>
    <row r="4189" spans="40:45" x14ac:dyDescent="0.25">
      <c r="AN4189" s="112" t="s">
        <v>975</v>
      </c>
      <c r="AO4189" s="112" t="s">
        <v>1176</v>
      </c>
      <c r="AP4189" s="112"/>
      <c r="AQ4189" s="112" t="s">
        <v>1038</v>
      </c>
      <c r="AR4189" s="112" t="s">
        <v>1088</v>
      </c>
      <c r="AS4189" s="112">
        <v>3358</v>
      </c>
    </row>
    <row r="4190" spans="40:45" x14ac:dyDescent="0.25">
      <c r="AN4190" s="112" t="s">
        <v>975</v>
      </c>
      <c r="AO4190" s="112" t="s">
        <v>1176</v>
      </c>
      <c r="AP4190" s="112"/>
      <c r="AQ4190" s="112" t="s">
        <v>1039</v>
      </c>
      <c r="AR4190" s="112" t="s">
        <v>1088</v>
      </c>
      <c r="AS4190" s="112">
        <v>1879</v>
      </c>
    </row>
    <row r="4191" spans="40:45" x14ac:dyDescent="0.25">
      <c r="AN4191" s="112" t="s">
        <v>975</v>
      </c>
      <c r="AO4191" s="112"/>
      <c r="AP4191" s="112"/>
      <c r="AQ4191" s="112" t="s">
        <v>3</v>
      </c>
      <c r="AR4191" s="112" t="s">
        <v>1088</v>
      </c>
      <c r="AS4191" s="112">
        <v>17121</v>
      </c>
    </row>
    <row r="4192" spans="40:45" x14ac:dyDescent="0.25">
      <c r="AN4192" s="112" t="s">
        <v>975</v>
      </c>
      <c r="AO4192" s="112" t="s">
        <v>1177</v>
      </c>
      <c r="AP4192" s="112"/>
      <c r="AQ4192" s="112" t="s">
        <v>1031</v>
      </c>
      <c r="AR4192" s="112" t="s">
        <v>1088</v>
      </c>
      <c r="AS4192" s="112">
        <v>326</v>
      </c>
    </row>
    <row r="4193" spans="40:45" x14ac:dyDescent="0.25">
      <c r="AN4193" s="112" t="s">
        <v>975</v>
      </c>
      <c r="AO4193" s="112" t="s">
        <v>1177</v>
      </c>
      <c r="AP4193" s="112"/>
      <c r="AQ4193" s="112" t="s">
        <v>1038</v>
      </c>
      <c r="AR4193" s="112" t="s">
        <v>1088</v>
      </c>
      <c r="AS4193" s="112">
        <v>2238</v>
      </c>
    </row>
    <row r="4194" spans="40:45" x14ac:dyDescent="0.25">
      <c r="AN4194" s="112" t="s">
        <v>975</v>
      </c>
      <c r="AO4194" s="112" t="s">
        <v>1177</v>
      </c>
      <c r="AP4194" s="112"/>
      <c r="AQ4194" s="112" t="s">
        <v>1039</v>
      </c>
      <c r="AR4194" s="112" t="s">
        <v>1088</v>
      </c>
      <c r="AS4194" s="112">
        <v>4722</v>
      </c>
    </row>
    <row r="4195" spans="40:45" x14ac:dyDescent="0.25">
      <c r="AN4195" s="112" t="s">
        <v>975</v>
      </c>
      <c r="AO4195" s="112"/>
      <c r="AP4195" s="112"/>
      <c r="AQ4195" s="112" t="s">
        <v>3</v>
      </c>
      <c r="AR4195" s="112" t="s">
        <v>1088</v>
      </c>
      <c r="AS4195" s="112">
        <v>7287</v>
      </c>
    </row>
    <row r="4196" spans="40:45" x14ac:dyDescent="0.25">
      <c r="AN4196" s="112" t="s">
        <v>975</v>
      </c>
      <c r="AO4196" s="112" t="s">
        <v>1178</v>
      </c>
      <c r="AP4196" s="112"/>
      <c r="AQ4196" s="112" t="s">
        <v>1031</v>
      </c>
      <c r="AR4196" s="112" t="s">
        <v>1088</v>
      </c>
      <c r="AS4196" s="112">
        <v>5988</v>
      </c>
    </row>
    <row r="4197" spans="40:45" x14ac:dyDescent="0.25">
      <c r="AN4197" s="112" t="s">
        <v>975</v>
      </c>
      <c r="AO4197" s="112" t="s">
        <v>1178</v>
      </c>
      <c r="AP4197" s="112"/>
      <c r="AQ4197" s="112" t="s">
        <v>1039</v>
      </c>
      <c r="AR4197" s="112" t="s">
        <v>1088</v>
      </c>
      <c r="AS4197" s="112">
        <v>168</v>
      </c>
    </row>
    <row r="4198" spans="40:45" x14ac:dyDescent="0.25">
      <c r="AN4198" s="112" t="s">
        <v>975</v>
      </c>
      <c r="AO4198" s="112"/>
      <c r="AP4198" s="112"/>
      <c r="AQ4198" s="112" t="s">
        <v>3</v>
      </c>
      <c r="AR4198" s="112" t="s">
        <v>1088</v>
      </c>
      <c r="AS4198" s="112">
        <v>6156</v>
      </c>
    </row>
    <row r="4199" spans="40:45" x14ac:dyDescent="0.25">
      <c r="AN4199" s="112" t="s">
        <v>975</v>
      </c>
      <c r="AO4199" s="112" t="s">
        <v>1179</v>
      </c>
      <c r="AP4199" s="112"/>
      <c r="AQ4199" s="112" t="s">
        <v>1031</v>
      </c>
      <c r="AR4199" s="112" t="s">
        <v>1088</v>
      </c>
      <c r="AS4199" s="112">
        <v>1</v>
      </c>
    </row>
    <row r="4200" spans="40:45" x14ac:dyDescent="0.25">
      <c r="AN4200" s="112" t="s">
        <v>975</v>
      </c>
      <c r="AO4200" s="112" t="s">
        <v>1179</v>
      </c>
      <c r="AP4200" s="112"/>
      <c r="AQ4200" s="112" t="s">
        <v>1034</v>
      </c>
      <c r="AR4200" s="112" t="s">
        <v>1088</v>
      </c>
      <c r="AS4200" s="112">
        <v>7</v>
      </c>
    </row>
    <row r="4201" spans="40:45" x14ac:dyDescent="0.25">
      <c r="AN4201" s="112" t="s">
        <v>975</v>
      </c>
      <c r="AO4201" s="112" t="s">
        <v>1179</v>
      </c>
      <c r="AP4201" s="112"/>
      <c r="AQ4201" s="112" t="s">
        <v>1038</v>
      </c>
      <c r="AR4201" s="112" t="s">
        <v>1088</v>
      </c>
      <c r="AS4201" s="112">
        <v>30</v>
      </c>
    </row>
    <row r="4202" spans="40:45" x14ac:dyDescent="0.25">
      <c r="AN4202" s="112" t="s">
        <v>975</v>
      </c>
      <c r="AO4202" s="112" t="s">
        <v>1179</v>
      </c>
      <c r="AP4202" s="112"/>
      <c r="AQ4202" s="112" t="s">
        <v>1039</v>
      </c>
      <c r="AR4202" s="112" t="s">
        <v>1088</v>
      </c>
      <c r="AS4202" s="112">
        <v>525</v>
      </c>
    </row>
    <row r="4203" spans="40:45" x14ac:dyDescent="0.25">
      <c r="AN4203" s="112" t="s">
        <v>975</v>
      </c>
      <c r="AO4203" s="112"/>
      <c r="AP4203" s="112"/>
      <c r="AQ4203" s="112" t="s">
        <v>3</v>
      </c>
      <c r="AR4203" s="112" t="s">
        <v>1088</v>
      </c>
      <c r="AS4203" s="112">
        <v>563</v>
      </c>
    </row>
    <row r="4204" spans="40:45" x14ac:dyDescent="0.25">
      <c r="AN4204" s="112" t="s">
        <v>979</v>
      </c>
      <c r="AO4204" s="112" t="s">
        <v>1041</v>
      </c>
      <c r="AP4204" s="112"/>
      <c r="AQ4204" s="112" t="s">
        <v>1031</v>
      </c>
      <c r="AR4204" s="112" t="s">
        <v>1088</v>
      </c>
      <c r="AS4204" s="112">
        <v>30087</v>
      </c>
    </row>
    <row r="4205" spans="40:45" x14ac:dyDescent="0.25">
      <c r="AN4205" s="112" t="s">
        <v>979</v>
      </c>
      <c r="AO4205" s="112" t="s">
        <v>1041</v>
      </c>
      <c r="AP4205" s="112"/>
      <c r="AQ4205" s="112" t="s">
        <v>1032</v>
      </c>
      <c r="AR4205" s="112" t="s">
        <v>1088</v>
      </c>
      <c r="AS4205" s="112">
        <v>2708</v>
      </c>
    </row>
    <row r="4206" spans="40:45" x14ac:dyDescent="0.25">
      <c r="AN4206" s="112" t="s">
        <v>979</v>
      </c>
      <c r="AO4206" s="112" t="s">
        <v>1041</v>
      </c>
      <c r="AP4206" s="112"/>
      <c r="AQ4206" s="112" t="s">
        <v>1033</v>
      </c>
      <c r="AR4206" s="112" t="s">
        <v>1088</v>
      </c>
      <c r="AS4206" s="112">
        <v>4734</v>
      </c>
    </row>
    <row r="4207" spans="40:45" x14ac:dyDescent="0.25">
      <c r="AN4207" s="112" t="s">
        <v>979</v>
      </c>
      <c r="AO4207" s="112" t="s">
        <v>1041</v>
      </c>
      <c r="AP4207" s="112"/>
      <c r="AQ4207" s="112" t="s">
        <v>1034</v>
      </c>
      <c r="AR4207" s="112" t="s">
        <v>1088</v>
      </c>
      <c r="AS4207" s="112">
        <v>2426</v>
      </c>
    </row>
    <row r="4208" spans="40:45" x14ac:dyDescent="0.25">
      <c r="AN4208" s="112" t="s">
        <v>979</v>
      </c>
      <c r="AO4208" s="112" t="s">
        <v>1041</v>
      </c>
      <c r="AP4208" s="112"/>
      <c r="AQ4208" s="112" t="s">
        <v>1035</v>
      </c>
      <c r="AR4208" s="112" t="s">
        <v>1088</v>
      </c>
      <c r="AS4208" s="112">
        <v>29569</v>
      </c>
    </row>
    <row r="4209" spans="40:45" x14ac:dyDescent="0.25">
      <c r="AN4209" s="112" t="s">
        <v>979</v>
      </c>
      <c r="AO4209" s="112" t="s">
        <v>1041</v>
      </c>
      <c r="AP4209" s="112"/>
      <c r="AQ4209" s="112" t="s">
        <v>1036</v>
      </c>
      <c r="AR4209" s="112" t="s">
        <v>1088</v>
      </c>
      <c r="AS4209" s="112">
        <v>16049</v>
      </c>
    </row>
    <row r="4210" spans="40:45" x14ac:dyDescent="0.25">
      <c r="AN4210" s="112" t="s">
        <v>979</v>
      </c>
      <c r="AO4210" s="112" t="s">
        <v>1041</v>
      </c>
      <c r="AP4210" s="112"/>
      <c r="AQ4210" s="112" t="s">
        <v>1037</v>
      </c>
      <c r="AR4210" s="112" t="s">
        <v>1088</v>
      </c>
      <c r="AS4210" s="112">
        <v>4506</v>
      </c>
    </row>
    <row r="4211" spans="40:45" x14ac:dyDescent="0.25">
      <c r="AN4211" s="112" t="s">
        <v>979</v>
      </c>
      <c r="AO4211" s="112" t="s">
        <v>1041</v>
      </c>
      <c r="AP4211" s="112"/>
      <c r="AQ4211" s="112" t="s">
        <v>1038</v>
      </c>
      <c r="AR4211" s="112" t="s">
        <v>1088</v>
      </c>
      <c r="AS4211" s="112">
        <v>10963</v>
      </c>
    </row>
    <row r="4212" spans="40:45" x14ac:dyDescent="0.25">
      <c r="AN4212" s="112" t="s">
        <v>979</v>
      </c>
      <c r="AO4212" s="112" t="s">
        <v>1041</v>
      </c>
      <c r="AP4212" s="112"/>
      <c r="AQ4212" s="112" t="s">
        <v>1039</v>
      </c>
      <c r="AR4212" s="112" t="s">
        <v>1088</v>
      </c>
      <c r="AS4212" s="112">
        <v>261124</v>
      </c>
    </row>
    <row r="4213" spans="40:45" x14ac:dyDescent="0.25">
      <c r="AN4213" s="112" t="s">
        <v>979</v>
      </c>
      <c r="AO4213" s="112"/>
      <c r="AP4213" s="112"/>
      <c r="AQ4213" s="112" t="s">
        <v>3</v>
      </c>
      <c r="AR4213" s="112" t="s">
        <v>1088</v>
      </c>
      <c r="AS4213" s="112">
        <v>362167</v>
      </c>
    </row>
    <row r="4214" spans="40:45" x14ac:dyDescent="0.25">
      <c r="AN4214" s="112" t="s">
        <v>979</v>
      </c>
      <c r="AO4214" s="112" t="s">
        <v>1175</v>
      </c>
      <c r="AP4214" s="112"/>
      <c r="AQ4214" s="112" t="s">
        <v>1031</v>
      </c>
      <c r="AR4214" s="112" t="s">
        <v>1088</v>
      </c>
      <c r="AS4214" s="112">
        <v>10219</v>
      </c>
    </row>
    <row r="4215" spans="40:45" x14ac:dyDescent="0.25">
      <c r="AN4215" s="112" t="s">
        <v>979</v>
      </c>
      <c r="AO4215" s="112" t="s">
        <v>1175</v>
      </c>
      <c r="AP4215" s="112"/>
      <c r="AQ4215" s="112" t="s">
        <v>1032</v>
      </c>
      <c r="AR4215" s="112" t="s">
        <v>1088</v>
      </c>
      <c r="AS4215" s="112">
        <v>1305</v>
      </c>
    </row>
    <row r="4216" spans="40:45" x14ac:dyDescent="0.25">
      <c r="AN4216" s="112" t="s">
        <v>979</v>
      </c>
      <c r="AO4216" s="112" t="s">
        <v>1175</v>
      </c>
      <c r="AP4216" s="112"/>
      <c r="AQ4216" s="112" t="s">
        <v>1034</v>
      </c>
      <c r="AR4216" s="112" t="s">
        <v>1088</v>
      </c>
      <c r="AS4216" s="112">
        <v>2311</v>
      </c>
    </row>
    <row r="4217" spans="40:45" x14ac:dyDescent="0.25">
      <c r="AN4217" s="112" t="s">
        <v>979</v>
      </c>
      <c r="AO4217" s="112" t="s">
        <v>1175</v>
      </c>
      <c r="AP4217" s="112"/>
      <c r="AQ4217" s="112" t="s">
        <v>1035</v>
      </c>
      <c r="AR4217" s="112" t="s">
        <v>1088</v>
      </c>
      <c r="AS4217" s="112">
        <v>1981</v>
      </c>
    </row>
    <row r="4218" spans="40:45" x14ac:dyDescent="0.25">
      <c r="AN4218" s="112" t="s">
        <v>979</v>
      </c>
      <c r="AO4218" s="112" t="s">
        <v>1175</v>
      </c>
      <c r="AP4218" s="112"/>
      <c r="AQ4218" s="112" t="s">
        <v>1036</v>
      </c>
      <c r="AR4218" s="112" t="s">
        <v>1088</v>
      </c>
      <c r="AS4218" s="112">
        <v>4632</v>
      </c>
    </row>
    <row r="4219" spans="40:45" x14ac:dyDescent="0.25">
      <c r="AN4219" s="112" t="s">
        <v>979</v>
      </c>
      <c r="AO4219" s="112" t="s">
        <v>1175</v>
      </c>
      <c r="AP4219" s="112"/>
      <c r="AQ4219" s="112" t="s">
        <v>1037</v>
      </c>
      <c r="AR4219" s="112" t="s">
        <v>1088</v>
      </c>
      <c r="AS4219" s="112">
        <v>3327</v>
      </c>
    </row>
    <row r="4220" spans="40:45" x14ac:dyDescent="0.25">
      <c r="AN4220" s="112" t="s">
        <v>979</v>
      </c>
      <c r="AO4220" s="112" t="s">
        <v>1175</v>
      </c>
      <c r="AP4220" s="112"/>
      <c r="AQ4220" s="112" t="s">
        <v>1038</v>
      </c>
      <c r="AR4220" s="112" t="s">
        <v>1088</v>
      </c>
      <c r="AS4220" s="112">
        <v>8344</v>
      </c>
    </row>
    <row r="4221" spans="40:45" x14ac:dyDescent="0.25">
      <c r="AN4221" s="112" t="s">
        <v>979</v>
      </c>
      <c r="AO4221" s="112" t="s">
        <v>1175</v>
      </c>
      <c r="AP4221" s="112"/>
      <c r="AQ4221" s="112" t="s">
        <v>1039</v>
      </c>
      <c r="AR4221" s="112" t="s">
        <v>1088</v>
      </c>
      <c r="AS4221" s="112">
        <v>125109</v>
      </c>
    </row>
    <row r="4222" spans="40:45" x14ac:dyDescent="0.25">
      <c r="AN4222" s="112" t="s">
        <v>979</v>
      </c>
      <c r="AO4222" s="112"/>
      <c r="AP4222" s="112"/>
      <c r="AQ4222" s="112" t="s">
        <v>3</v>
      </c>
      <c r="AR4222" s="112" t="s">
        <v>1088</v>
      </c>
      <c r="AS4222" s="112">
        <v>157228</v>
      </c>
    </row>
    <row r="4223" spans="40:45" x14ac:dyDescent="0.25">
      <c r="AN4223" s="112" t="s">
        <v>979</v>
      </c>
      <c r="AO4223" s="112" t="s">
        <v>1176</v>
      </c>
      <c r="AP4223" s="112"/>
      <c r="AQ4223" s="112" t="s">
        <v>1031</v>
      </c>
      <c r="AR4223" s="112" t="s">
        <v>1088</v>
      </c>
      <c r="AS4223" s="112">
        <v>9385</v>
      </c>
    </row>
    <row r="4224" spans="40:45" x14ac:dyDescent="0.25">
      <c r="AN4224" s="112" t="s">
        <v>979</v>
      </c>
      <c r="AO4224" s="112" t="s">
        <v>1176</v>
      </c>
      <c r="AP4224" s="112"/>
      <c r="AQ4224" s="112" t="s">
        <v>1032</v>
      </c>
      <c r="AR4224" s="112" t="s">
        <v>1088</v>
      </c>
      <c r="AS4224" s="112">
        <v>1268</v>
      </c>
    </row>
    <row r="4225" spans="40:45" x14ac:dyDescent="0.25">
      <c r="AN4225" s="112" t="s">
        <v>979</v>
      </c>
      <c r="AO4225" s="112" t="s">
        <v>1176</v>
      </c>
      <c r="AP4225" s="112"/>
      <c r="AQ4225" s="112" t="s">
        <v>1033</v>
      </c>
      <c r="AR4225" s="112" t="s">
        <v>1088</v>
      </c>
      <c r="AS4225" s="112">
        <v>3125</v>
      </c>
    </row>
    <row r="4226" spans="40:45" x14ac:dyDescent="0.25">
      <c r="AN4226" s="112" t="s">
        <v>979</v>
      </c>
      <c r="AO4226" s="112" t="s">
        <v>1176</v>
      </c>
      <c r="AP4226" s="112"/>
      <c r="AQ4226" s="112" t="s">
        <v>1035</v>
      </c>
      <c r="AR4226" s="112" t="s">
        <v>1088</v>
      </c>
      <c r="AS4226" s="112">
        <v>11871</v>
      </c>
    </row>
    <row r="4227" spans="40:45" x14ac:dyDescent="0.25">
      <c r="AN4227" s="112" t="s">
        <v>979</v>
      </c>
      <c r="AO4227" s="112" t="s">
        <v>1176</v>
      </c>
      <c r="AP4227" s="112"/>
      <c r="AQ4227" s="112" t="s">
        <v>1036</v>
      </c>
      <c r="AR4227" s="112" t="s">
        <v>1088</v>
      </c>
      <c r="AS4227" s="112">
        <v>11414</v>
      </c>
    </row>
    <row r="4228" spans="40:45" x14ac:dyDescent="0.25">
      <c r="AN4228" s="112" t="s">
        <v>979</v>
      </c>
      <c r="AO4228" s="112" t="s">
        <v>1176</v>
      </c>
      <c r="AP4228" s="112"/>
      <c r="AQ4228" s="112" t="s">
        <v>1037</v>
      </c>
      <c r="AR4228" s="112" t="s">
        <v>1088</v>
      </c>
      <c r="AS4228" s="112">
        <v>996</v>
      </c>
    </row>
    <row r="4229" spans="40:45" x14ac:dyDescent="0.25">
      <c r="AN4229" s="112" t="s">
        <v>979</v>
      </c>
      <c r="AO4229" s="112" t="s">
        <v>1176</v>
      </c>
      <c r="AP4229" s="112"/>
      <c r="AQ4229" s="112" t="s">
        <v>1038</v>
      </c>
      <c r="AR4229" s="112" t="s">
        <v>1088</v>
      </c>
      <c r="AS4229" s="112">
        <v>2577</v>
      </c>
    </row>
    <row r="4230" spans="40:45" x14ac:dyDescent="0.25">
      <c r="AN4230" s="112" t="s">
        <v>979</v>
      </c>
      <c r="AO4230" s="112" t="s">
        <v>1176</v>
      </c>
      <c r="AP4230" s="112"/>
      <c r="AQ4230" s="112" t="s">
        <v>1039</v>
      </c>
      <c r="AR4230" s="112" t="s">
        <v>1088</v>
      </c>
      <c r="AS4230" s="112">
        <v>71013</v>
      </c>
    </row>
    <row r="4231" spans="40:45" x14ac:dyDescent="0.25">
      <c r="AN4231" s="112" t="s">
        <v>979</v>
      </c>
      <c r="AO4231" s="112"/>
      <c r="AP4231" s="112"/>
      <c r="AQ4231" s="112" t="s">
        <v>3</v>
      </c>
      <c r="AR4231" s="112" t="s">
        <v>1088</v>
      </c>
      <c r="AS4231" s="112">
        <v>111650</v>
      </c>
    </row>
    <row r="4232" spans="40:45" x14ac:dyDescent="0.25">
      <c r="AN4232" s="112" t="s">
        <v>979</v>
      </c>
      <c r="AO4232" s="112" t="s">
        <v>1177</v>
      </c>
      <c r="AP4232" s="112"/>
      <c r="AQ4232" s="112" t="s">
        <v>1031</v>
      </c>
      <c r="AR4232" s="112" t="s">
        <v>1088</v>
      </c>
      <c r="AS4232" s="112">
        <v>8994</v>
      </c>
    </row>
    <row r="4233" spans="40:45" x14ac:dyDescent="0.25">
      <c r="AN4233" s="112" t="s">
        <v>979</v>
      </c>
      <c r="AO4233" s="112" t="s">
        <v>1177</v>
      </c>
      <c r="AP4233" s="112"/>
      <c r="AQ4233" s="112" t="s">
        <v>1033</v>
      </c>
      <c r="AR4233" s="112" t="s">
        <v>1088</v>
      </c>
      <c r="AS4233" s="112">
        <v>1609</v>
      </c>
    </row>
    <row r="4234" spans="40:45" x14ac:dyDescent="0.25">
      <c r="AN4234" s="112" t="s">
        <v>979</v>
      </c>
      <c r="AO4234" s="112" t="s">
        <v>1177</v>
      </c>
      <c r="AP4234" s="112"/>
      <c r="AQ4234" s="112" t="s">
        <v>1034</v>
      </c>
      <c r="AR4234" s="112" t="s">
        <v>1088</v>
      </c>
      <c r="AS4234" s="112">
        <v>10</v>
      </c>
    </row>
    <row r="4235" spans="40:45" x14ac:dyDescent="0.25">
      <c r="AN4235" s="112" t="s">
        <v>979</v>
      </c>
      <c r="AO4235" s="112" t="s">
        <v>1177</v>
      </c>
      <c r="AP4235" s="112"/>
      <c r="AQ4235" s="112" t="s">
        <v>1035</v>
      </c>
      <c r="AR4235" s="112" t="s">
        <v>1088</v>
      </c>
      <c r="AS4235" s="112">
        <v>8614</v>
      </c>
    </row>
    <row r="4236" spans="40:45" x14ac:dyDescent="0.25">
      <c r="AN4236" s="112" t="s">
        <v>979</v>
      </c>
      <c r="AO4236" s="112" t="s">
        <v>1177</v>
      </c>
      <c r="AP4236" s="112"/>
      <c r="AQ4236" s="112" t="s">
        <v>1039</v>
      </c>
      <c r="AR4236" s="112" t="s">
        <v>1088</v>
      </c>
      <c r="AS4236" s="112">
        <v>36649</v>
      </c>
    </row>
    <row r="4237" spans="40:45" x14ac:dyDescent="0.25">
      <c r="AN4237" s="112" t="s">
        <v>979</v>
      </c>
      <c r="AO4237" s="112"/>
      <c r="AP4237" s="112"/>
      <c r="AQ4237" s="112" t="s">
        <v>3</v>
      </c>
      <c r="AR4237" s="112" t="s">
        <v>1088</v>
      </c>
      <c r="AS4237" s="112">
        <v>55876</v>
      </c>
    </row>
    <row r="4238" spans="40:45" x14ac:dyDescent="0.25">
      <c r="AN4238" s="112" t="s">
        <v>979</v>
      </c>
      <c r="AO4238" s="112" t="s">
        <v>1178</v>
      </c>
      <c r="AP4238" s="112"/>
      <c r="AQ4238" s="112" t="s">
        <v>1035</v>
      </c>
      <c r="AR4238" s="112" t="s">
        <v>1088</v>
      </c>
      <c r="AS4238" s="112">
        <v>5572</v>
      </c>
    </row>
    <row r="4239" spans="40:45" x14ac:dyDescent="0.25">
      <c r="AN4239" s="112" t="s">
        <v>979</v>
      </c>
      <c r="AO4239" s="112" t="s">
        <v>1178</v>
      </c>
      <c r="AP4239" s="112"/>
      <c r="AQ4239" s="112" t="s">
        <v>1039</v>
      </c>
      <c r="AR4239" s="112" t="s">
        <v>1088</v>
      </c>
      <c r="AS4239" s="112">
        <v>8506</v>
      </c>
    </row>
    <row r="4240" spans="40:45" x14ac:dyDescent="0.25">
      <c r="AN4240" s="112" t="s">
        <v>979</v>
      </c>
      <c r="AO4240" s="112"/>
      <c r="AP4240" s="112"/>
      <c r="AQ4240" s="112" t="s">
        <v>3</v>
      </c>
      <c r="AR4240" s="112" t="s">
        <v>1088</v>
      </c>
      <c r="AS4240" s="112">
        <v>14078</v>
      </c>
    </row>
    <row r="4241" spans="40:45" x14ac:dyDescent="0.25">
      <c r="AN4241" s="112" t="s">
        <v>979</v>
      </c>
      <c r="AO4241" s="112" t="s">
        <v>1179</v>
      </c>
      <c r="AP4241" s="112"/>
      <c r="AQ4241" s="112" t="s">
        <v>1031</v>
      </c>
      <c r="AR4241" s="112" t="s">
        <v>1088</v>
      </c>
      <c r="AS4241" s="112">
        <v>1490</v>
      </c>
    </row>
    <row r="4242" spans="40:45" x14ac:dyDescent="0.25">
      <c r="AN4242" s="112" t="s">
        <v>979</v>
      </c>
      <c r="AO4242" s="112" t="s">
        <v>1179</v>
      </c>
      <c r="AP4242" s="112"/>
      <c r="AQ4242" s="112" t="s">
        <v>1032</v>
      </c>
      <c r="AR4242" s="112" t="s">
        <v>1088</v>
      </c>
      <c r="AS4242" s="112">
        <v>135</v>
      </c>
    </row>
    <row r="4243" spans="40:45" x14ac:dyDescent="0.25">
      <c r="AN4243" s="112" t="s">
        <v>979</v>
      </c>
      <c r="AO4243" s="112" t="s">
        <v>1179</v>
      </c>
      <c r="AP4243" s="112"/>
      <c r="AQ4243" s="112" t="s">
        <v>1034</v>
      </c>
      <c r="AR4243" s="112" t="s">
        <v>1088</v>
      </c>
      <c r="AS4243" s="112">
        <v>105</v>
      </c>
    </row>
    <row r="4244" spans="40:45" x14ac:dyDescent="0.25">
      <c r="AN4244" s="112" t="s">
        <v>979</v>
      </c>
      <c r="AO4244" s="112" t="s">
        <v>1179</v>
      </c>
      <c r="AP4244" s="112"/>
      <c r="AQ4244" s="112" t="s">
        <v>1035</v>
      </c>
      <c r="AR4244" s="112" t="s">
        <v>1088</v>
      </c>
      <c r="AS4244" s="112">
        <v>1530</v>
      </c>
    </row>
    <row r="4245" spans="40:45" x14ac:dyDescent="0.25">
      <c r="AN4245" s="112" t="s">
        <v>979</v>
      </c>
      <c r="AO4245" s="112" t="s">
        <v>1179</v>
      </c>
      <c r="AP4245" s="112"/>
      <c r="AQ4245" s="112" t="s">
        <v>1036</v>
      </c>
      <c r="AR4245" s="112" t="s">
        <v>1088</v>
      </c>
      <c r="AS4245" s="112">
        <v>3</v>
      </c>
    </row>
    <row r="4246" spans="40:45" x14ac:dyDescent="0.25">
      <c r="AN4246" s="112" t="s">
        <v>979</v>
      </c>
      <c r="AO4246" s="112" t="s">
        <v>1179</v>
      </c>
      <c r="AP4246" s="112"/>
      <c r="AQ4246" s="112" t="s">
        <v>1037</v>
      </c>
      <c r="AR4246" s="112" t="s">
        <v>1088</v>
      </c>
      <c r="AS4246" s="112">
        <v>183</v>
      </c>
    </row>
    <row r="4247" spans="40:45" x14ac:dyDescent="0.25">
      <c r="AN4247" s="112" t="s">
        <v>979</v>
      </c>
      <c r="AO4247" s="112" t="s">
        <v>1179</v>
      </c>
      <c r="AP4247" s="112"/>
      <c r="AQ4247" s="112" t="s">
        <v>1038</v>
      </c>
      <c r="AR4247" s="112" t="s">
        <v>1088</v>
      </c>
      <c r="AS4247" s="112">
        <v>42</v>
      </c>
    </row>
    <row r="4248" spans="40:45" x14ac:dyDescent="0.25">
      <c r="AN4248" s="112" t="s">
        <v>979</v>
      </c>
      <c r="AO4248" s="112" t="s">
        <v>1179</v>
      </c>
      <c r="AP4248" s="112"/>
      <c r="AQ4248" s="112" t="s">
        <v>1039</v>
      </c>
      <c r="AR4248" s="112" t="s">
        <v>1088</v>
      </c>
      <c r="AS4248" s="112">
        <v>19847</v>
      </c>
    </row>
    <row r="4249" spans="40:45" x14ac:dyDescent="0.25">
      <c r="AN4249" s="112" t="s">
        <v>979</v>
      </c>
      <c r="AO4249" s="112"/>
      <c r="AP4249" s="112"/>
      <c r="AQ4249" s="112" t="s">
        <v>3</v>
      </c>
      <c r="AR4249" s="112" t="s">
        <v>1088</v>
      </c>
      <c r="AS4249" s="112">
        <v>23335</v>
      </c>
    </row>
    <row r="4250" spans="40:45" x14ac:dyDescent="0.25">
      <c r="AN4250" s="112" t="s">
        <v>1183</v>
      </c>
      <c r="AO4250" s="112" t="s">
        <v>1152</v>
      </c>
      <c r="AP4250" s="112" t="s">
        <v>908</v>
      </c>
      <c r="AQ4250" s="112" t="s">
        <v>1031</v>
      </c>
      <c r="AR4250" s="112" t="s">
        <v>1088</v>
      </c>
      <c r="AS4250" s="112">
        <v>8466</v>
      </c>
    </row>
    <row r="4251" spans="40:45" x14ac:dyDescent="0.25">
      <c r="AN4251" s="112" t="s">
        <v>1183</v>
      </c>
      <c r="AO4251" s="112" t="s">
        <v>1152</v>
      </c>
      <c r="AP4251" s="112" t="s">
        <v>908</v>
      </c>
      <c r="AQ4251" s="112" t="s">
        <v>1032</v>
      </c>
      <c r="AR4251" s="112" t="s">
        <v>1088</v>
      </c>
      <c r="AS4251" s="112">
        <v>4353</v>
      </c>
    </row>
    <row r="4252" spans="40:45" x14ac:dyDescent="0.25">
      <c r="AN4252" s="112" t="s">
        <v>1183</v>
      </c>
      <c r="AO4252" s="112" t="s">
        <v>1152</v>
      </c>
      <c r="AP4252" s="112" t="s">
        <v>908</v>
      </c>
      <c r="AQ4252" s="112" t="s">
        <v>1033</v>
      </c>
      <c r="AR4252" s="112" t="s">
        <v>1088</v>
      </c>
      <c r="AS4252" s="112">
        <v>23278</v>
      </c>
    </row>
    <row r="4253" spans="40:45" x14ac:dyDescent="0.25">
      <c r="AN4253" s="112" t="s">
        <v>1183</v>
      </c>
      <c r="AO4253" s="112" t="s">
        <v>1152</v>
      </c>
      <c r="AP4253" s="112" t="s">
        <v>908</v>
      </c>
      <c r="AQ4253" s="112" t="s">
        <v>1035</v>
      </c>
      <c r="AR4253" s="112" t="s">
        <v>1088</v>
      </c>
      <c r="AS4253" s="112">
        <v>24661</v>
      </c>
    </row>
    <row r="4254" spans="40:45" x14ac:dyDescent="0.25">
      <c r="AN4254" s="112" t="s">
        <v>1183</v>
      </c>
      <c r="AO4254" s="112" t="s">
        <v>1152</v>
      </c>
      <c r="AP4254" s="112" t="s">
        <v>908</v>
      </c>
      <c r="AQ4254" s="112" t="s">
        <v>1038</v>
      </c>
      <c r="AR4254" s="112" t="s">
        <v>1088</v>
      </c>
      <c r="AS4254" s="112">
        <v>73936</v>
      </c>
    </row>
    <row r="4255" spans="40:45" x14ac:dyDescent="0.25">
      <c r="AN4255" s="112" t="s">
        <v>1183</v>
      </c>
      <c r="AO4255" s="112" t="s">
        <v>1152</v>
      </c>
      <c r="AP4255" s="112" t="s">
        <v>908</v>
      </c>
      <c r="AQ4255" s="112" t="s">
        <v>1039</v>
      </c>
      <c r="AR4255" s="112" t="s">
        <v>1088</v>
      </c>
      <c r="AS4255" s="112">
        <v>347486</v>
      </c>
    </row>
    <row r="4256" spans="40:45" x14ac:dyDescent="0.25">
      <c r="AN4256" s="112" t="s">
        <v>1183</v>
      </c>
      <c r="AO4256" s="112"/>
      <c r="AP4256" s="112"/>
      <c r="AQ4256" s="112" t="s">
        <v>3</v>
      </c>
      <c r="AR4256" s="112" t="s">
        <v>1088</v>
      </c>
      <c r="AS4256" s="112">
        <v>482181</v>
      </c>
    </row>
    <row r="4257" spans="40:45" x14ac:dyDescent="0.25">
      <c r="AN4257" s="112" t="s">
        <v>1183</v>
      </c>
      <c r="AO4257" s="112" t="s">
        <v>1152</v>
      </c>
      <c r="AP4257" s="112" t="s">
        <v>1175</v>
      </c>
      <c r="AQ4257" s="112" t="s">
        <v>1031</v>
      </c>
      <c r="AR4257" s="112" t="s">
        <v>1088</v>
      </c>
      <c r="AS4257" s="112">
        <v>114</v>
      </c>
    </row>
    <row r="4258" spans="40:45" x14ac:dyDescent="0.25">
      <c r="AN4258" s="112" t="s">
        <v>1183</v>
      </c>
      <c r="AO4258" s="112" t="s">
        <v>1152</v>
      </c>
      <c r="AP4258" s="112" t="s">
        <v>1175</v>
      </c>
      <c r="AQ4258" s="112" t="s">
        <v>1032</v>
      </c>
      <c r="AR4258" s="112" t="s">
        <v>1088</v>
      </c>
      <c r="AS4258" s="112">
        <v>585</v>
      </c>
    </row>
    <row r="4259" spans="40:45" x14ac:dyDescent="0.25">
      <c r="AN4259" s="112" t="s">
        <v>1183</v>
      </c>
      <c r="AO4259" s="112" t="s">
        <v>1152</v>
      </c>
      <c r="AP4259" s="112" t="s">
        <v>1175</v>
      </c>
      <c r="AQ4259" s="112" t="s">
        <v>1035</v>
      </c>
      <c r="AR4259" s="112" t="s">
        <v>1088</v>
      </c>
      <c r="AS4259" s="112">
        <v>4030</v>
      </c>
    </row>
    <row r="4260" spans="40:45" x14ac:dyDescent="0.25">
      <c r="AN4260" s="112" t="s">
        <v>1183</v>
      </c>
      <c r="AO4260" s="112" t="s">
        <v>1152</v>
      </c>
      <c r="AP4260" s="112" t="s">
        <v>1175</v>
      </c>
      <c r="AQ4260" s="112" t="s">
        <v>1038</v>
      </c>
      <c r="AR4260" s="112" t="s">
        <v>1088</v>
      </c>
      <c r="AS4260" s="112">
        <v>1921</v>
      </c>
    </row>
    <row r="4261" spans="40:45" x14ac:dyDescent="0.25">
      <c r="AN4261" s="112" t="s">
        <v>1183</v>
      </c>
      <c r="AO4261" s="112" t="s">
        <v>1152</v>
      </c>
      <c r="AP4261" s="112" t="s">
        <v>1175</v>
      </c>
      <c r="AQ4261" s="112" t="s">
        <v>1039</v>
      </c>
      <c r="AR4261" s="112" t="s">
        <v>1088</v>
      </c>
      <c r="AS4261" s="112">
        <v>8119</v>
      </c>
    </row>
    <row r="4262" spans="40:45" x14ac:dyDescent="0.25">
      <c r="AN4262" s="112" t="s">
        <v>1183</v>
      </c>
      <c r="AO4262" s="112"/>
      <c r="AP4262" s="112"/>
      <c r="AQ4262" s="112" t="s">
        <v>3</v>
      </c>
      <c r="AR4262" s="112" t="s">
        <v>1088</v>
      </c>
      <c r="AS4262" s="112">
        <v>14768</v>
      </c>
    </row>
    <row r="4263" spans="40:45" x14ac:dyDescent="0.25">
      <c r="AN4263" s="112" t="s">
        <v>1183</v>
      </c>
      <c r="AO4263" s="112" t="s">
        <v>1152</v>
      </c>
      <c r="AP4263" s="112" t="s">
        <v>1176</v>
      </c>
      <c r="AQ4263" s="112" t="s">
        <v>1031</v>
      </c>
      <c r="AR4263" s="112" t="s">
        <v>1088</v>
      </c>
      <c r="AS4263" s="112">
        <v>26</v>
      </c>
    </row>
    <row r="4264" spans="40:45" x14ac:dyDescent="0.25">
      <c r="AN4264" s="112" t="s">
        <v>1183</v>
      </c>
      <c r="AO4264" s="112" t="s">
        <v>1152</v>
      </c>
      <c r="AP4264" s="112" t="s">
        <v>1176</v>
      </c>
      <c r="AQ4264" s="112" t="s">
        <v>1032</v>
      </c>
      <c r="AR4264" s="112" t="s">
        <v>1088</v>
      </c>
      <c r="AS4264" s="112">
        <v>509</v>
      </c>
    </row>
    <row r="4265" spans="40:45" x14ac:dyDescent="0.25">
      <c r="AN4265" s="112" t="s">
        <v>1183</v>
      </c>
      <c r="AO4265" s="112" t="s">
        <v>1152</v>
      </c>
      <c r="AP4265" s="112" t="s">
        <v>1176</v>
      </c>
      <c r="AQ4265" s="112" t="s">
        <v>1035</v>
      </c>
      <c r="AR4265" s="112" t="s">
        <v>1088</v>
      </c>
      <c r="AS4265" s="112">
        <v>4030</v>
      </c>
    </row>
    <row r="4266" spans="40:45" x14ac:dyDescent="0.25">
      <c r="AN4266" s="112" t="s">
        <v>1183</v>
      </c>
      <c r="AO4266" s="112" t="s">
        <v>1152</v>
      </c>
      <c r="AP4266" s="112" t="s">
        <v>1176</v>
      </c>
      <c r="AQ4266" s="112" t="s">
        <v>1038</v>
      </c>
      <c r="AR4266" s="112" t="s">
        <v>1088</v>
      </c>
      <c r="AS4266" s="112">
        <v>899</v>
      </c>
    </row>
    <row r="4267" spans="40:45" x14ac:dyDescent="0.25">
      <c r="AN4267" s="112" t="s">
        <v>1183</v>
      </c>
      <c r="AO4267" s="112" t="s">
        <v>1152</v>
      </c>
      <c r="AP4267" s="112" t="s">
        <v>1176</v>
      </c>
      <c r="AQ4267" s="112" t="s">
        <v>1039</v>
      </c>
      <c r="AR4267" s="112" t="s">
        <v>1088</v>
      </c>
      <c r="AS4267" s="112">
        <v>1563</v>
      </c>
    </row>
    <row r="4268" spans="40:45" x14ac:dyDescent="0.25">
      <c r="AN4268" s="112" t="s">
        <v>1183</v>
      </c>
      <c r="AO4268" s="112"/>
      <c r="AP4268" s="112"/>
      <c r="AQ4268" s="112" t="s">
        <v>3</v>
      </c>
      <c r="AR4268" s="112" t="s">
        <v>1088</v>
      </c>
      <c r="AS4268" s="112">
        <v>7027</v>
      </c>
    </row>
    <row r="4269" spans="40:45" x14ac:dyDescent="0.25">
      <c r="AN4269" s="112" t="s">
        <v>1183</v>
      </c>
      <c r="AO4269" s="112" t="s">
        <v>1152</v>
      </c>
      <c r="AP4269" s="112" t="s">
        <v>1177</v>
      </c>
      <c r="AQ4269" s="112" t="s">
        <v>1031</v>
      </c>
      <c r="AR4269" s="112" t="s">
        <v>1088</v>
      </c>
      <c r="AS4269" s="112">
        <v>6782</v>
      </c>
    </row>
    <row r="4270" spans="40:45" x14ac:dyDescent="0.25">
      <c r="AN4270" s="112" t="s">
        <v>1183</v>
      </c>
      <c r="AO4270" s="112" t="s">
        <v>1152</v>
      </c>
      <c r="AP4270" s="112" t="s">
        <v>1177</v>
      </c>
      <c r="AQ4270" s="112" t="s">
        <v>1032</v>
      </c>
      <c r="AR4270" s="112" t="s">
        <v>1088</v>
      </c>
      <c r="AS4270" s="112">
        <v>350</v>
      </c>
    </row>
    <row r="4271" spans="40:45" x14ac:dyDescent="0.25">
      <c r="AN4271" s="112" t="s">
        <v>1183</v>
      </c>
      <c r="AO4271" s="112" t="s">
        <v>1152</v>
      </c>
      <c r="AP4271" s="112" t="s">
        <v>1177</v>
      </c>
      <c r="AQ4271" s="112" t="s">
        <v>1033</v>
      </c>
      <c r="AR4271" s="112" t="s">
        <v>1088</v>
      </c>
      <c r="AS4271" s="112">
        <v>6453</v>
      </c>
    </row>
    <row r="4272" spans="40:45" x14ac:dyDescent="0.25">
      <c r="AN4272" s="112" t="s">
        <v>1183</v>
      </c>
      <c r="AO4272" s="112" t="s">
        <v>1152</v>
      </c>
      <c r="AP4272" s="112" t="s">
        <v>1177</v>
      </c>
      <c r="AQ4272" s="112" t="s">
        <v>1035</v>
      </c>
      <c r="AR4272" s="112" t="s">
        <v>1088</v>
      </c>
      <c r="AS4272" s="112">
        <v>4870</v>
      </c>
    </row>
    <row r="4273" spans="40:45" x14ac:dyDescent="0.25">
      <c r="AN4273" s="112" t="s">
        <v>1183</v>
      </c>
      <c r="AO4273" s="112" t="s">
        <v>1152</v>
      </c>
      <c r="AP4273" s="112" t="s">
        <v>1177</v>
      </c>
      <c r="AQ4273" s="112" t="s">
        <v>1038</v>
      </c>
      <c r="AR4273" s="112" t="s">
        <v>1088</v>
      </c>
      <c r="AS4273" s="112">
        <v>26788</v>
      </c>
    </row>
    <row r="4274" spans="40:45" x14ac:dyDescent="0.25">
      <c r="AN4274" s="112" t="s">
        <v>1183</v>
      </c>
      <c r="AO4274" s="112" t="s">
        <v>1152</v>
      </c>
      <c r="AP4274" s="112" t="s">
        <v>1177</v>
      </c>
      <c r="AQ4274" s="112" t="s">
        <v>1039</v>
      </c>
      <c r="AR4274" s="112" t="s">
        <v>1088</v>
      </c>
      <c r="AS4274" s="112">
        <v>49515</v>
      </c>
    </row>
    <row r="4275" spans="40:45" x14ac:dyDescent="0.25">
      <c r="AN4275" s="112" t="s">
        <v>1183</v>
      </c>
      <c r="AO4275" s="112"/>
      <c r="AP4275" s="112"/>
      <c r="AQ4275" s="112" t="s">
        <v>3</v>
      </c>
      <c r="AR4275" s="112" t="s">
        <v>1088</v>
      </c>
      <c r="AS4275" s="112">
        <v>94757</v>
      </c>
    </row>
    <row r="4276" spans="40:45" x14ac:dyDescent="0.25">
      <c r="AN4276" s="112" t="s">
        <v>1183</v>
      </c>
      <c r="AO4276" s="112" t="s">
        <v>1152</v>
      </c>
      <c r="AP4276" s="112" t="s">
        <v>1178</v>
      </c>
      <c r="AQ4276" s="112" t="s">
        <v>1031</v>
      </c>
      <c r="AR4276" s="112" t="s">
        <v>1088</v>
      </c>
      <c r="AS4276" s="112">
        <v>1545</v>
      </c>
    </row>
    <row r="4277" spans="40:45" x14ac:dyDescent="0.25">
      <c r="AN4277" s="112" t="s">
        <v>1183</v>
      </c>
      <c r="AO4277" s="112" t="s">
        <v>1152</v>
      </c>
      <c r="AP4277" s="112" t="s">
        <v>1178</v>
      </c>
      <c r="AQ4277" s="112" t="s">
        <v>1032</v>
      </c>
      <c r="AR4277" s="112" t="s">
        <v>1088</v>
      </c>
      <c r="AS4277" s="112">
        <v>2909</v>
      </c>
    </row>
    <row r="4278" spans="40:45" x14ac:dyDescent="0.25">
      <c r="AN4278" s="112" t="s">
        <v>1183</v>
      </c>
      <c r="AO4278" s="112" t="s">
        <v>1152</v>
      </c>
      <c r="AP4278" s="112" t="s">
        <v>1178</v>
      </c>
      <c r="AQ4278" s="112" t="s">
        <v>1033</v>
      </c>
      <c r="AR4278" s="112" t="s">
        <v>1088</v>
      </c>
      <c r="AS4278" s="112">
        <v>16825</v>
      </c>
    </row>
    <row r="4279" spans="40:45" x14ac:dyDescent="0.25">
      <c r="AN4279" s="112" t="s">
        <v>1183</v>
      </c>
      <c r="AO4279" s="112" t="s">
        <v>1152</v>
      </c>
      <c r="AP4279" s="112" t="s">
        <v>1178</v>
      </c>
      <c r="AQ4279" s="112" t="s">
        <v>1035</v>
      </c>
      <c r="AR4279" s="112" t="s">
        <v>1088</v>
      </c>
      <c r="AS4279" s="112">
        <v>7701</v>
      </c>
    </row>
    <row r="4280" spans="40:45" x14ac:dyDescent="0.25">
      <c r="AN4280" s="112" t="s">
        <v>1183</v>
      </c>
      <c r="AO4280" s="112" t="s">
        <v>1152</v>
      </c>
      <c r="AP4280" s="112" t="s">
        <v>1178</v>
      </c>
      <c r="AQ4280" s="112" t="s">
        <v>1038</v>
      </c>
      <c r="AR4280" s="112" t="s">
        <v>1088</v>
      </c>
      <c r="AS4280" s="112">
        <v>44329</v>
      </c>
    </row>
    <row r="4281" spans="40:45" x14ac:dyDescent="0.25">
      <c r="AN4281" s="112" t="s">
        <v>1183</v>
      </c>
      <c r="AO4281" s="112" t="s">
        <v>1152</v>
      </c>
      <c r="AP4281" s="112" t="s">
        <v>1178</v>
      </c>
      <c r="AQ4281" s="112" t="s">
        <v>1039</v>
      </c>
      <c r="AR4281" s="112" t="s">
        <v>1088</v>
      </c>
      <c r="AS4281" s="112">
        <v>283390</v>
      </c>
    </row>
    <row r="4282" spans="40:45" x14ac:dyDescent="0.25">
      <c r="AN4282" s="112" t="s">
        <v>1183</v>
      </c>
      <c r="AO4282" s="112"/>
      <c r="AP4282" s="112"/>
      <c r="AQ4282" s="112" t="s">
        <v>3</v>
      </c>
      <c r="AR4282" s="112" t="s">
        <v>1088</v>
      </c>
      <c r="AS4282" s="112">
        <v>356699</v>
      </c>
    </row>
    <row r="4283" spans="40:45" x14ac:dyDescent="0.25">
      <c r="AN4283" s="112" t="s">
        <v>1183</v>
      </c>
      <c r="AO4283" s="112" t="s">
        <v>1152</v>
      </c>
      <c r="AP4283" s="112" t="s">
        <v>1179</v>
      </c>
      <c r="AQ4283" s="112" t="s">
        <v>1035</v>
      </c>
      <c r="AR4283" s="112" t="s">
        <v>1088</v>
      </c>
      <c r="AS4283" s="112">
        <v>4030</v>
      </c>
    </row>
    <row r="4284" spans="40:45" x14ac:dyDescent="0.25">
      <c r="AN4284" s="112" t="s">
        <v>1183</v>
      </c>
      <c r="AO4284" s="112" t="s">
        <v>1152</v>
      </c>
      <c r="AP4284" s="112" t="s">
        <v>1179</v>
      </c>
      <c r="AQ4284" s="112" t="s">
        <v>1039</v>
      </c>
      <c r="AR4284" s="112" t="s">
        <v>1088</v>
      </c>
      <c r="AS4284" s="112">
        <v>4900</v>
      </c>
    </row>
    <row r="4285" spans="40:45" x14ac:dyDescent="0.25">
      <c r="AN4285" s="112" t="s">
        <v>1183</v>
      </c>
      <c r="AO4285" s="112"/>
      <c r="AP4285" s="112"/>
      <c r="AQ4285" s="112" t="s">
        <v>3</v>
      </c>
      <c r="AR4285" s="112" t="s">
        <v>1088</v>
      </c>
      <c r="AS4285" s="112">
        <v>8930</v>
      </c>
    </row>
    <row r="4286" spans="40:45" x14ac:dyDescent="0.25">
      <c r="AN4286" s="112" t="s">
        <v>1183</v>
      </c>
      <c r="AO4286" s="112" t="s">
        <v>1015</v>
      </c>
      <c r="AP4286" s="112" t="s">
        <v>908</v>
      </c>
      <c r="AQ4286" s="112" t="s">
        <v>1031</v>
      </c>
      <c r="AR4286" s="112" t="s">
        <v>1088</v>
      </c>
      <c r="AS4286" s="112">
        <v>41285</v>
      </c>
    </row>
    <row r="4287" spans="40:45" x14ac:dyDescent="0.25">
      <c r="AN4287" s="112" t="s">
        <v>1183</v>
      </c>
      <c r="AO4287" s="112" t="s">
        <v>1015</v>
      </c>
      <c r="AP4287" s="112" t="s">
        <v>908</v>
      </c>
      <c r="AQ4287" s="112" t="s">
        <v>1032</v>
      </c>
      <c r="AR4287" s="112" t="s">
        <v>1088</v>
      </c>
      <c r="AS4287" s="112">
        <v>139056</v>
      </c>
    </row>
    <row r="4288" spans="40:45" x14ac:dyDescent="0.25">
      <c r="AN4288" s="112" t="s">
        <v>1183</v>
      </c>
      <c r="AO4288" s="112" t="s">
        <v>1015</v>
      </c>
      <c r="AP4288" s="112" t="s">
        <v>908</v>
      </c>
      <c r="AQ4288" s="112" t="s">
        <v>1033</v>
      </c>
      <c r="AR4288" s="112" t="s">
        <v>1088</v>
      </c>
      <c r="AS4288" s="112">
        <v>1725</v>
      </c>
    </row>
    <row r="4289" spans="40:45" x14ac:dyDescent="0.25">
      <c r="AN4289" s="112" t="s">
        <v>1183</v>
      </c>
      <c r="AO4289" s="112" t="s">
        <v>1015</v>
      </c>
      <c r="AP4289" s="112" t="s">
        <v>908</v>
      </c>
      <c r="AQ4289" s="112" t="s">
        <v>1035</v>
      </c>
      <c r="AR4289" s="112" t="s">
        <v>1088</v>
      </c>
      <c r="AS4289" s="112">
        <v>6903</v>
      </c>
    </row>
    <row r="4290" spans="40:45" x14ac:dyDescent="0.25">
      <c r="AN4290" s="112" t="s">
        <v>1183</v>
      </c>
      <c r="AO4290" s="112" t="s">
        <v>1015</v>
      </c>
      <c r="AP4290" s="112" t="s">
        <v>908</v>
      </c>
      <c r="AQ4290" s="112" t="s">
        <v>1036</v>
      </c>
      <c r="AR4290" s="112" t="s">
        <v>1088</v>
      </c>
      <c r="AS4290" s="112">
        <v>2924</v>
      </c>
    </row>
    <row r="4291" spans="40:45" x14ac:dyDescent="0.25">
      <c r="AN4291" s="112" t="s">
        <v>1183</v>
      </c>
      <c r="AO4291" s="112" t="s">
        <v>1015</v>
      </c>
      <c r="AP4291" s="112" t="s">
        <v>908</v>
      </c>
      <c r="AQ4291" s="112" t="s">
        <v>1038</v>
      </c>
      <c r="AR4291" s="112" t="s">
        <v>1088</v>
      </c>
      <c r="AS4291" s="112">
        <v>34606</v>
      </c>
    </row>
    <row r="4292" spans="40:45" x14ac:dyDescent="0.25">
      <c r="AN4292" s="112" t="s">
        <v>1183</v>
      </c>
      <c r="AO4292" s="112" t="s">
        <v>1015</v>
      </c>
      <c r="AP4292" s="112" t="s">
        <v>908</v>
      </c>
      <c r="AQ4292" s="112" t="s">
        <v>1039</v>
      </c>
      <c r="AR4292" s="112" t="s">
        <v>1088</v>
      </c>
      <c r="AS4292" s="112">
        <v>161505</v>
      </c>
    </row>
    <row r="4293" spans="40:45" x14ac:dyDescent="0.25">
      <c r="AN4293" s="112" t="s">
        <v>1183</v>
      </c>
      <c r="AO4293" s="112"/>
      <c r="AP4293" s="112"/>
      <c r="AQ4293" s="112" t="s">
        <v>3</v>
      </c>
      <c r="AR4293" s="112" t="s">
        <v>1088</v>
      </c>
      <c r="AS4293" s="112">
        <v>388005</v>
      </c>
    </row>
    <row r="4294" spans="40:45" x14ac:dyDescent="0.25">
      <c r="AN4294" s="112" t="s">
        <v>1183</v>
      </c>
      <c r="AO4294" s="112" t="s">
        <v>1015</v>
      </c>
      <c r="AP4294" s="112" t="s">
        <v>1175</v>
      </c>
      <c r="AQ4294" s="112" t="s">
        <v>1031</v>
      </c>
      <c r="AR4294" s="112" t="s">
        <v>1088</v>
      </c>
      <c r="AS4294" s="112">
        <v>4030</v>
      </c>
    </row>
    <row r="4295" spans="40:45" x14ac:dyDescent="0.25">
      <c r="AN4295" s="112" t="s">
        <v>1183</v>
      </c>
      <c r="AO4295" s="112" t="s">
        <v>1015</v>
      </c>
      <c r="AP4295" s="112" t="s">
        <v>1175</v>
      </c>
      <c r="AQ4295" s="112" t="s">
        <v>1032</v>
      </c>
      <c r="AR4295" s="112" t="s">
        <v>1088</v>
      </c>
      <c r="AS4295" s="112">
        <v>6178</v>
      </c>
    </row>
    <row r="4296" spans="40:45" x14ac:dyDescent="0.25">
      <c r="AN4296" s="112" t="s">
        <v>1183</v>
      </c>
      <c r="AO4296" s="112" t="s">
        <v>1015</v>
      </c>
      <c r="AP4296" s="112" t="s">
        <v>1175</v>
      </c>
      <c r="AQ4296" s="112" t="s">
        <v>1033</v>
      </c>
      <c r="AR4296" s="112" t="s">
        <v>1088</v>
      </c>
      <c r="AS4296" s="112">
        <v>172</v>
      </c>
    </row>
    <row r="4297" spans="40:45" x14ac:dyDescent="0.25">
      <c r="AN4297" s="112" t="s">
        <v>1183</v>
      </c>
      <c r="AO4297" s="112" t="s">
        <v>1015</v>
      </c>
      <c r="AP4297" s="112" t="s">
        <v>1175</v>
      </c>
      <c r="AQ4297" s="112" t="s">
        <v>1035</v>
      </c>
      <c r="AR4297" s="112" t="s">
        <v>1088</v>
      </c>
      <c r="AS4297" s="112">
        <v>1427</v>
      </c>
    </row>
    <row r="4298" spans="40:45" x14ac:dyDescent="0.25">
      <c r="AN4298" s="112" t="s">
        <v>1183</v>
      </c>
      <c r="AO4298" s="112" t="s">
        <v>1015</v>
      </c>
      <c r="AP4298" s="112" t="s">
        <v>1175</v>
      </c>
      <c r="AQ4298" s="112" t="s">
        <v>1036</v>
      </c>
      <c r="AR4298" s="112" t="s">
        <v>1088</v>
      </c>
      <c r="AS4298" s="112">
        <v>310</v>
      </c>
    </row>
    <row r="4299" spans="40:45" x14ac:dyDescent="0.25">
      <c r="AN4299" s="112" t="s">
        <v>1183</v>
      </c>
      <c r="AO4299" s="112" t="s">
        <v>1015</v>
      </c>
      <c r="AP4299" s="112" t="s">
        <v>1175</v>
      </c>
      <c r="AQ4299" s="112" t="s">
        <v>1038</v>
      </c>
      <c r="AR4299" s="112" t="s">
        <v>1088</v>
      </c>
      <c r="AS4299" s="112">
        <v>803</v>
      </c>
    </row>
    <row r="4300" spans="40:45" x14ac:dyDescent="0.25">
      <c r="AN4300" s="112" t="s">
        <v>1183</v>
      </c>
      <c r="AO4300" s="112" t="s">
        <v>1015</v>
      </c>
      <c r="AP4300" s="112" t="s">
        <v>1175</v>
      </c>
      <c r="AQ4300" s="112" t="s">
        <v>1039</v>
      </c>
      <c r="AR4300" s="112" t="s">
        <v>1088</v>
      </c>
      <c r="AS4300" s="112">
        <v>9809</v>
      </c>
    </row>
    <row r="4301" spans="40:45" x14ac:dyDescent="0.25">
      <c r="AN4301" s="112" t="s">
        <v>1183</v>
      </c>
      <c r="AO4301" s="112"/>
      <c r="AP4301" s="112"/>
      <c r="AQ4301" s="112" t="s">
        <v>3</v>
      </c>
      <c r="AR4301" s="112" t="s">
        <v>1088</v>
      </c>
      <c r="AS4301" s="112">
        <v>22729</v>
      </c>
    </row>
    <row r="4302" spans="40:45" x14ac:dyDescent="0.25">
      <c r="AN4302" s="112" t="s">
        <v>1183</v>
      </c>
      <c r="AO4302" s="112" t="s">
        <v>1015</v>
      </c>
      <c r="AP4302" s="112" t="s">
        <v>1176</v>
      </c>
      <c r="AQ4302" s="112" t="s">
        <v>1031</v>
      </c>
      <c r="AR4302" s="112" t="s">
        <v>1088</v>
      </c>
      <c r="AS4302" s="112">
        <v>1342</v>
      </c>
    </row>
    <row r="4303" spans="40:45" x14ac:dyDescent="0.25">
      <c r="AN4303" s="112" t="s">
        <v>1183</v>
      </c>
      <c r="AO4303" s="112" t="s">
        <v>1015</v>
      </c>
      <c r="AP4303" s="112" t="s">
        <v>1176</v>
      </c>
      <c r="AQ4303" s="112" t="s">
        <v>1032</v>
      </c>
      <c r="AR4303" s="112" t="s">
        <v>1088</v>
      </c>
      <c r="AS4303" s="112">
        <v>1249</v>
      </c>
    </row>
    <row r="4304" spans="40:45" x14ac:dyDescent="0.25">
      <c r="AN4304" s="112" t="s">
        <v>1183</v>
      </c>
      <c r="AO4304" s="112" t="s">
        <v>1015</v>
      </c>
      <c r="AP4304" s="112" t="s">
        <v>1176</v>
      </c>
      <c r="AQ4304" s="112" t="s">
        <v>1033</v>
      </c>
      <c r="AR4304" s="112" t="s">
        <v>1088</v>
      </c>
      <c r="AS4304" s="112">
        <v>172</v>
      </c>
    </row>
    <row r="4305" spans="40:45" x14ac:dyDescent="0.25">
      <c r="AN4305" s="112" t="s">
        <v>1183</v>
      </c>
      <c r="AO4305" s="112" t="s">
        <v>1015</v>
      </c>
      <c r="AP4305" s="112" t="s">
        <v>1176</v>
      </c>
      <c r="AQ4305" s="112" t="s">
        <v>1035</v>
      </c>
      <c r="AR4305" s="112" t="s">
        <v>1088</v>
      </c>
      <c r="AS4305" s="112">
        <v>1337</v>
      </c>
    </row>
    <row r="4306" spans="40:45" x14ac:dyDescent="0.25">
      <c r="AN4306" s="112" t="s">
        <v>1183</v>
      </c>
      <c r="AO4306" s="112" t="s">
        <v>1015</v>
      </c>
      <c r="AP4306" s="112" t="s">
        <v>1176</v>
      </c>
      <c r="AQ4306" s="112" t="s">
        <v>1038</v>
      </c>
      <c r="AR4306" s="112" t="s">
        <v>1088</v>
      </c>
      <c r="AS4306" s="112">
        <v>4655</v>
      </c>
    </row>
    <row r="4307" spans="40:45" x14ac:dyDescent="0.25">
      <c r="AN4307" s="112" t="s">
        <v>1183</v>
      </c>
      <c r="AO4307" s="112" t="s">
        <v>1015</v>
      </c>
      <c r="AP4307" s="112" t="s">
        <v>1176</v>
      </c>
      <c r="AQ4307" s="112" t="s">
        <v>1039</v>
      </c>
      <c r="AR4307" s="112" t="s">
        <v>1088</v>
      </c>
      <c r="AS4307" s="112">
        <v>6981</v>
      </c>
    </row>
    <row r="4308" spans="40:45" x14ac:dyDescent="0.25">
      <c r="AN4308" s="112" t="s">
        <v>1183</v>
      </c>
      <c r="AO4308" s="112"/>
      <c r="AP4308" s="112"/>
      <c r="AQ4308" s="112" t="s">
        <v>3</v>
      </c>
      <c r="AR4308" s="112" t="s">
        <v>1088</v>
      </c>
      <c r="AS4308" s="112">
        <v>15736</v>
      </c>
    </row>
    <row r="4309" spans="40:45" x14ac:dyDescent="0.25">
      <c r="AN4309" s="112" t="s">
        <v>1183</v>
      </c>
      <c r="AO4309" s="112" t="s">
        <v>1015</v>
      </c>
      <c r="AP4309" s="112" t="s">
        <v>1177</v>
      </c>
      <c r="AQ4309" s="112" t="s">
        <v>1031</v>
      </c>
      <c r="AR4309" s="112" t="s">
        <v>1088</v>
      </c>
      <c r="AS4309" s="112">
        <v>4420</v>
      </c>
    </row>
    <row r="4310" spans="40:45" x14ac:dyDescent="0.25">
      <c r="AN4310" s="112" t="s">
        <v>1183</v>
      </c>
      <c r="AO4310" s="112" t="s">
        <v>1015</v>
      </c>
      <c r="AP4310" s="112" t="s">
        <v>1177</v>
      </c>
      <c r="AQ4310" s="112" t="s">
        <v>1032</v>
      </c>
      <c r="AR4310" s="112" t="s">
        <v>1088</v>
      </c>
      <c r="AS4310" s="112">
        <v>6107</v>
      </c>
    </row>
    <row r="4311" spans="40:45" x14ac:dyDescent="0.25">
      <c r="AN4311" s="112" t="s">
        <v>1183</v>
      </c>
      <c r="AO4311" s="112" t="s">
        <v>1015</v>
      </c>
      <c r="AP4311" s="112" t="s">
        <v>1177</v>
      </c>
      <c r="AQ4311" s="112" t="s">
        <v>1033</v>
      </c>
      <c r="AR4311" s="112" t="s">
        <v>1088</v>
      </c>
      <c r="AS4311" s="112">
        <v>345</v>
      </c>
    </row>
    <row r="4312" spans="40:45" x14ac:dyDescent="0.25">
      <c r="AN4312" s="112" t="s">
        <v>1183</v>
      </c>
      <c r="AO4312" s="112" t="s">
        <v>1015</v>
      </c>
      <c r="AP4312" s="112" t="s">
        <v>1177</v>
      </c>
      <c r="AQ4312" s="112" t="s">
        <v>1035</v>
      </c>
      <c r="AR4312" s="112" t="s">
        <v>1088</v>
      </c>
      <c r="AS4312" s="112">
        <v>1423</v>
      </c>
    </row>
    <row r="4313" spans="40:45" x14ac:dyDescent="0.25">
      <c r="AN4313" s="112" t="s">
        <v>1183</v>
      </c>
      <c r="AO4313" s="112" t="s">
        <v>1015</v>
      </c>
      <c r="AP4313" s="112" t="s">
        <v>1177</v>
      </c>
      <c r="AQ4313" s="112" t="s">
        <v>1036</v>
      </c>
      <c r="AR4313" s="112" t="s">
        <v>1088</v>
      </c>
      <c r="AS4313" s="112">
        <v>2108</v>
      </c>
    </row>
    <row r="4314" spans="40:45" x14ac:dyDescent="0.25">
      <c r="AN4314" s="112" t="s">
        <v>1183</v>
      </c>
      <c r="AO4314" s="112" t="s">
        <v>1015</v>
      </c>
      <c r="AP4314" s="112" t="s">
        <v>1177</v>
      </c>
      <c r="AQ4314" s="112" t="s">
        <v>1038</v>
      </c>
      <c r="AR4314" s="112" t="s">
        <v>1088</v>
      </c>
      <c r="AS4314" s="112">
        <v>5549</v>
      </c>
    </row>
    <row r="4315" spans="40:45" x14ac:dyDescent="0.25">
      <c r="AN4315" s="112" t="s">
        <v>1183</v>
      </c>
      <c r="AO4315" s="112" t="s">
        <v>1015</v>
      </c>
      <c r="AP4315" s="112" t="s">
        <v>1177</v>
      </c>
      <c r="AQ4315" s="112" t="s">
        <v>1039</v>
      </c>
      <c r="AR4315" s="112" t="s">
        <v>1088</v>
      </c>
      <c r="AS4315" s="112">
        <v>26523</v>
      </c>
    </row>
    <row r="4316" spans="40:45" x14ac:dyDescent="0.25">
      <c r="AN4316" s="112" t="s">
        <v>1183</v>
      </c>
      <c r="AO4316" s="112"/>
      <c r="AP4316" s="112"/>
      <c r="AQ4316" s="112" t="s">
        <v>3</v>
      </c>
      <c r="AR4316" s="112" t="s">
        <v>1088</v>
      </c>
      <c r="AS4316" s="112">
        <v>46475</v>
      </c>
    </row>
    <row r="4317" spans="40:45" x14ac:dyDescent="0.25">
      <c r="AN4317" s="112" t="s">
        <v>1183</v>
      </c>
      <c r="AO4317" s="112" t="s">
        <v>1015</v>
      </c>
      <c r="AP4317" s="112" t="s">
        <v>1178</v>
      </c>
      <c r="AQ4317" s="112" t="s">
        <v>1031</v>
      </c>
      <c r="AR4317" s="112" t="s">
        <v>1088</v>
      </c>
      <c r="AS4317" s="112">
        <v>31285</v>
      </c>
    </row>
    <row r="4318" spans="40:45" x14ac:dyDescent="0.25">
      <c r="AN4318" s="112" t="s">
        <v>1183</v>
      </c>
      <c r="AO4318" s="112" t="s">
        <v>1015</v>
      </c>
      <c r="AP4318" s="112" t="s">
        <v>1178</v>
      </c>
      <c r="AQ4318" s="112" t="s">
        <v>1032</v>
      </c>
      <c r="AR4318" s="112" t="s">
        <v>1088</v>
      </c>
      <c r="AS4318" s="112">
        <v>124843</v>
      </c>
    </row>
    <row r="4319" spans="40:45" x14ac:dyDescent="0.25">
      <c r="AN4319" s="112" t="s">
        <v>1183</v>
      </c>
      <c r="AO4319" s="112" t="s">
        <v>1015</v>
      </c>
      <c r="AP4319" s="112" t="s">
        <v>1178</v>
      </c>
      <c r="AQ4319" s="112" t="s">
        <v>1033</v>
      </c>
      <c r="AR4319" s="112" t="s">
        <v>1088</v>
      </c>
      <c r="AS4319" s="112">
        <v>862</v>
      </c>
    </row>
    <row r="4320" spans="40:45" x14ac:dyDescent="0.25">
      <c r="AN4320" s="112" t="s">
        <v>1183</v>
      </c>
      <c r="AO4320" s="112" t="s">
        <v>1015</v>
      </c>
      <c r="AP4320" s="112" t="s">
        <v>1178</v>
      </c>
      <c r="AQ4320" s="112" t="s">
        <v>1035</v>
      </c>
      <c r="AR4320" s="112" t="s">
        <v>1088</v>
      </c>
      <c r="AS4320" s="112">
        <v>2464</v>
      </c>
    </row>
    <row r="4321" spans="40:45" x14ac:dyDescent="0.25">
      <c r="AN4321" s="112" t="s">
        <v>1183</v>
      </c>
      <c r="AO4321" s="112" t="s">
        <v>1015</v>
      </c>
      <c r="AP4321" s="112" t="s">
        <v>1178</v>
      </c>
      <c r="AQ4321" s="112" t="s">
        <v>1036</v>
      </c>
      <c r="AR4321" s="112" t="s">
        <v>1088</v>
      </c>
      <c r="AS4321" s="112">
        <v>505</v>
      </c>
    </row>
    <row r="4322" spans="40:45" x14ac:dyDescent="0.25">
      <c r="AN4322" s="112" t="s">
        <v>1183</v>
      </c>
      <c r="AO4322" s="112" t="s">
        <v>1015</v>
      </c>
      <c r="AP4322" s="112" t="s">
        <v>1178</v>
      </c>
      <c r="AQ4322" s="112" t="s">
        <v>1038</v>
      </c>
      <c r="AR4322" s="112" t="s">
        <v>1088</v>
      </c>
      <c r="AS4322" s="112">
        <v>23591</v>
      </c>
    </row>
    <row r="4323" spans="40:45" x14ac:dyDescent="0.25">
      <c r="AN4323" s="112" t="s">
        <v>1183</v>
      </c>
      <c r="AO4323" s="112" t="s">
        <v>1015</v>
      </c>
      <c r="AP4323" s="112" t="s">
        <v>1178</v>
      </c>
      <c r="AQ4323" s="112" t="s">
        <v>1039</v>
      </c>
      <c r="AR4323" s="112" t="s">
        <v>1088</v>
      </c>
      <c r="AS4323" s="112">
        <v>117922</v>
      </c>
    </row>
    <row r="4324" spans="40:45" x14ac:dyDescent="0.25">
      <c r="AN4324" s="112" t="s">
        <v>1183</v>
      </c>
      <c r="AO4324" s="112"/>
      <c r="AP4324" s="112"/>
      <c r="AQ4324" s="112" t="s">
        <v>3</v>
      </c>
      <c r="AR4324" s="112" t="s">
        <v>1088</v>
      </c>
      <c r="AS4324" s="112">
        <v>301472</v>
      </c>
    </row>
    <row r="4325" spans="40:45" x14ac:dyDescent="0.25">
      <c r="AN4325" s="112" t="s">
        <v>1183</v>
      </c>
      <c r="AO4325" s="112" t="s">
        <v>1015</v>
      </c>
      <c r="AP4325" s="112" t="s">
        <v>1179</v>
      </c>
      <c r="AQ4325" s="112" t="s">
        <v>1031</v>
      </c>
      <c r="AR4325" s="112" t="s">
        <v>1088</v>
      </c>
      <c r="AS4325" s="112">
        <v>208</v>
      </c>
    </row>
    <row r="4326" spans="40:45" x14ac:dyDescent="0.25">
      <c r="AN4326" s="112" t="s">
        <v>1183</v>
      </c>
      <c r="AO4326" s="112" t="s">
        <v>1015</v>
      </c>
      <c r="AP4326" s="112" t="s">
        <v>1179</v>
      </c>
      <c r="AQ4326" s="112" t="s">
        <v>1032</v>
      </c>
      <c r="AR4326" s="112" t="s">
        <v>1088</v>
      </c>
      <c r="AS4326" s="112">
        <v>679</v>
      </c>
    </row>
    <row r="4327" spans="40:45" x14ac:dyDescent="0.25">
      <c r="AN4327" s="112" t="s">
        <v>1183</v>
      </c>
      <c r="AO4327" s="112" t="s">
        <v>1015</v>
      </c>
      <c r="AP4327" s="112" t="s">
        <v>1179</v>
      </c>
      <c r="AQ4327" s="112" t="s">
        <v>1033</v>
      </c>
      <c r="AR4327" s="112" t="s">
        <v>1088</v>
      </c>
      <c r="AS4327" s="112">
        <v>172</v>
      </c>
    </row>
    <row r="4328" spans="40:45" x14ac:dyDescent="0.25">
      <c r="AN4328" s="112" t="s">
        <v>1183</v>
      </c>
      <c r="AO4328" s="112" t="s">
        <v>1015</v>
      </c>
      <c r="AP4328" s="112" t="s">
        <v>1179</v>
      </c>
      <c r="AQ4328" s="112" t="s">
        <v>1035</v>
      </c>
      <c r="AR4328" s="112" t="s">
        <v>1088</v>
      </c>
      <c r="AS4328" s="112">
        <v>252</v>
      </c>
    </row>
    <row r="4329" spans="40:45" x14ac:dyDescent="0.25">
      <c r="AN4329" s="112" t="s">
        <v>1183</v>
      </c>
      <c r="AO4329" s="112" t="s">
        <v>1015</v>
      </c>
      <c r="AP4329" s="112" t="s">
        <v>1179</v>
      </c>
      <c r="AQ4329" s="112" t="s">
        <v>1038</v>
      </c>
      <c r="AR4329" s="112" t="s">
        <v>1088</v>
      </c>
      <c r="AS4329" s="112">
        <v>10</v>
      </c>
    </row>
    <row r="4330" spans="40:45" x14ac:dyDescent="0.25">
      <c r="AN4330" s="112" t="s">
        <v>1183</v>
      </c>
      <c r="AO4330" s="112" t="s">
        <v>1015</v>
      </c>
      <c r="AP4330" s="112" t="s">
        <v>1179</v>
      </c>
      <c r="AQ4330" s="112" t="s">
        <v>1039</v>
      </c>
      <c r="AR4330" s="112" t="s">
        <v>1088</v>
      </c>
      <c r="AS4330" s="112">
        <v>271</v>
      </c>
    </row>
    <row r="4331" spans="40:45" x14ac:dyDescent="0.25">
      <c r="AN4331" s="112" t="s">
        <v>1183</v>
      </c>
      <c r="AO4331" s="112"/>
      <c r="AP4331" s="112"/>
      <c r="AQ4331" s="112" t="s">
        <v>3</v>
      </c>
      <c r="AR4331" s="112" t="s">
        <v>1088</v>
      </c>
      <c r="AS4331" s="112">
        <v>1593</v>
      </c>
    </row>
    <row r="4332" spans="40:45" x14ac:dyDescent="0.25">
      <c r="AN4332" s="112" t="s">
        <v>1183</v>
      </c>
      <c r="AO4332" s="112" t="s">
        <v>1014</v>
      </c>
      <c r="AP4332" s="112" t="s">
        <v>908</v>
      </c>
      <c r="AQ4332" s="112" t="s">
        <v>1031</v>
      </c>
      <c r="AR4332" s="112" t="s">
        <v>1088</v>
      </c>
      <c r="AS4332" s="112">
        <v>57396</v>
      </c>
    </row>
    <row r="4333" spans="40:45" x14ac:dyDescent="0.25">
      <c r="AN4333" s="112" t="s">
        <v>1183</v>
      </c>
      <c r="AO4333" s="112" t="s">
        <v>1014</v>
      </c>
      <c r="AP4333" s="112" t="s">
        <v>908</v>
      </c>
      <c r="AQ4333" s="112" t="s">
        <v>1032</v>
      </c>
      <c r="AR4333" s="112" t="s">
        <v>1088</v>
      </c>
      <c r="AS4333" s="112">
        <v>35935</v>
      </c>
    </row>
    <row r="4334" spans="40:45" x14ac:dyDescent="0.25">
      <c r="AN4334" s="112" t="s">
        <v>1183</v>
      </c>
      <c r="AO4334" s="112" t="s">
        <v>1014</v>
      </c>
      <c r="AP4334" s="112" t="s">
        <v>908</v>
      </c>
      <c r="AQ4334" s="112" t="s">
        <v>1033</v>
      </c>
      <c r="AR4334" s="112" t="s">
        <v>1088</v>
      </c>
      <c r="AS4334" s="112">
        <v>2163</v>
      </c>
    </row>
    <row r="4335" spans="40:45" x14ac:dyDescent="0.25">
      <c r="AN4335" s="112" t="s">
        <v>1183</v>
      </c>
      <c r="AO4335" s="112" t="s">
        <v>1014</v>
      </c>
      <c r="AP4335" s="112" t="s">
        <v>908</v>
      </c>
      <c r="AQ4335" s="112" t="s">
        <v>1036</v>
      </c>
      <c r="AR4335" s="112" t="s">
        <v>1088</v>
      </c>
      <c r="AS4335" s="112">
        <v>5420</v>
      </c>
    </row>
    <row r="4336" spans="40:45" x14ac:dyDescent="0.25">
      <c r="AN4336" s="112" t="s">
        <v>1183</v>
      </c>
      <c r="AO4336" s="112" t="s">
        <v>1014</v>
      </c>
      <c r="AP4336" s="112" t="s">
        <v>908</v>
      </c>
      <c r="AQ4336" s="112" t="s">
        <v>1038</v>
      </c>
      <c r="AR4336" s="112" t="s">
        <v>1088</v>
      </c>
      <c r="AS4336" s="112">
        <v>6209</v>
      </c>
    </row>
    <row r="4337" spans="40:45" x14ac:dyDescent="0.25">
      <c r="AN4337" s="112" t="s">
        <v>1183</v>
      </c>
      <c r="AO4337" s="112" t="s">
        <v>1014</v>
      </c>
      <c r="AP4337" s="112" t="s">
        <v>908</v>
      </c>
      <c r="AQ4337" s="112" t="s">
        <v>1039</v>
      </c>
      <c r="AR4337" s="112" t="s">
        <v>1088</v>
      </c>
      <c r="AS4337" s="112">
        <v>94495</v>
      </c>
    </row>
    <row r="4338" spans="40:45" x14ac:dyDescent="0.25">
      <c r="AN4338" s="112" t="s">
        <v>1183</v>
      </c>
      <c r="AO4338" s="112"/>
      <c r="AP4338" s="112"/>
      <c r="AQ4338" s="112" t="s">
        <v>3</v>
      </c>
      <c r="AR4338" s="112" t="s">
        <v>1088</v>
      </c>
      <c r="AS4338" s="112">
        <v>201618</v>
      </c>
    </row>
    <row r="4339" spans="40:45" x14ac:dyDescent="0.25">
      <c r="AN4339" s="112" t="s">
        <v>1183</v>
      </c>
      <c r="AO4339" s="112" t="s">
        <v>1014</v>
      </c>
      <c r="AP4339" s="112" t="s">
        <v>1175</v>
      </c>
      <c r="AQ4339" s="112" t="s">
        <v>1031</v>
      </c>
      <c r="AR4339" s="112" t="s">
        <v>1088</v>
      </c>
      <c r="AS4339" s="112">
        <v>1771</v>
      </c>
    </row>
    <row r="4340" spans="40:45" x14ac:dyDescent="0.25">
      <c r="AN4340" s="112" t="s">
        <v>1183</v>
      </c>
      <c r="AO4340" s="112" t="s">
        <v>1014</v>
      </c>
      <c r="AP4340" s="112" t="s">
        <v>1175</v>
      </c>
      <c r="AQ4340" s="112" t="s">
        <v>1032</v>
      </c>
      <c r="AR4340" s="112" t="s">
        <v>1088</v>
      </c>
      <c r="AS4340" s="112">
        <v>12297</v>
      </c>
    </row>
    <row r="4341" spans="40:45" x14ac:dyDescent="0.25">
      <c r="AN4341" s="112" t="s">
        <v>1183</v>
      </c>
      <c r="AO4341" s="112" t="s">
        <v>1014</v>
      </c>
      <c r="AP4341" s="112" t="s">
        <v>1175</v>
      </c>
      <c r="AQ4341" s="112" t="s">
        <v>1033</v>
      </c>
      <c r="AR4341" s="112" t="s">
        <v>1088</v>
      </c>
      <c r="AS4341" s="112">
        <v>77</v>
      </c>
    </row>
    <row r="4342" spans="40:45" x14ac:dyDescent="0.25">
      <c r="AN4342" s="112" t="s">
        <v>1183</v>
      </c>
      <c r="AO4342" s="112" t="s">
        <v>1014</v>
      </c>
      <c r="AP4342" s="112" t="s">
        <v>1175</v>
      </c>
      <c r="AQ4342" s="112" t="s">
        <v>1036</v>
      </c>
      <c r="AR4342" s="112" t="s">
        <v>1088</v>
      </c>
      <c r="AS4342" s="112">
        <v>359</v>
      </c>
    </row>
    <row r="4343" spans="40:45" x14ac:dyDescent="0.25">
      <c r="AN4343" s="112" t="s">
        <v>1183</v>
      </c>
      <c r="AO4343" s="112" t="s">
        <v>1014</v>
      </c>
      <c r="AP4343" s="112" t="s">
        <v>1175</v>
      </c>
      <c r="AQ4343" s="112" t="s">
        <v>1038</v>
      </c>
      <c r="AR4343" s="112" t="s">
        <v>1088</v>
      </c>
      <c r="AS4343" s="112">
        <v>280</v>
      </c>
    </row>
    <row r="4344" spans="40:45" x14ac:dyDescent="0.25">
      <c r="AN4344" s="112" t="s">
        <v>1183</v>
      </c>
      <c r="AO4344" s="112" t="s">
        <v>1014</v>
      </c>
      <c r="AP4344" s="112" t="s">
        <v>1175</v>
      </c>
      <c r="AQ4344" s="112" t="s">
        <v>1039</v>
      </c>
      <c r="AR4344" s="112" t="s">
        <v>1088</v>
      </c>
      <c r="AS4344" s="112">
        <v>8691</v>
      </c>
    </row>
    <row r="4345" spans="40:45" x14ac:dyDescent="0.25">
      <c r="AN4345" s="112" t="s">
        <v>1183</v>
      </c>
      <c r="AO4345" s="112"/>
      <c r="AP4345" s="112"/>
      <c r="AQ4345" s="112" t="s">
        <v>3</v>
      </c>
      <c r="AR4345" s="112" t="s">
        <v>1088</v>
      </c>
      <c r="AS4345" s="112">
        <v>23474</v>
      </c>
    </row>
    <row r="4346" spans="40:45" x14ac:dyDescent="0.25">
      <c r="AN4346" s="112" t="s">
        <v>1183</v>
      </c>
      <c r="AO4346" s="112" t="s">
        <v>1014</v>
      </c>
      <c r="AP4346" s="112" t="s">
        <v>1176</v>
      </c>
      <c r="AQ4346" s="112" t="s">
        <v>1031</v>
      </c>
      <c r="AR4346" s="112" t="s">
        <v>1088</v>
      </c>
      <c r="AS4346" s="112">
        <v>839</v>
      </c>
    </row>
    <row r="4347" spans="40:45" x14ac:dyDescent="0.25">
      <c r="AN4347" s="112" t="s">
        <v>1183</v>
      </c>
      <c r="AO4347" s="112" t="s">
        <v>1014</v>
      </c>
      <c r="AP4347" s="112" t="s">
        <v>1176</v>
      </c>
      <c r="AQ4347" s="112" t="s">
        <v>1032</v>
      </c>
      <c r="AR4347" s="112" t="s">
        <v>1088</v>
      </c>
      <c r="AS4347" s="112">
        <v>301</v>
      </c>
    </row>
    <row r="4348" spans="40:45" x14ac:dyDescent="0.25">
      <c r="AN4348" s="112" t="s">
        <v>1183</v>
      </c>
      <c r="AO4348" s="112" t="s">
        <v>1014</v>
      </c>
      <c r="AP4348" s="112" t="s">
        <v>1176</v>
      </c>
      <c r="AQ4348" s="112" t="s">
        <v>1033</v>
      </c>
      <c r="AR4348" s="112" t="s">
        <v>1088</v>
      </c>
      <c r="AS4348" s="112">
        <v>115</v>
      </c>
    </row>
    <row r="4349" spans="40:45" x14ac:dyDescent="0.25">
      <c r="AN4349" s="112" t="s">
        <v>1183</v>
      </c>
      <c r="AO4349" s="112" t="s">
        <v>1014</v>
      </c>
      <c r="AP4349" s="112" t="s">
        <v>1176</v>
      </c>
      <c r="AQ4349" s="112" t="s">
        <v>1038</v>
      </c>
      <c r="AR4349" s="112" t="s">
        <v>1088</v>
      </c>
      <c r="AS4349" s="112">
        <v>324</v>
      </c>
    </row>
    <row r="4350" spans="40:45" x14ac:dyDescent="0.25">
      <c r="AN4350" s="112" t="s">
        <v>1183</v>
      </c>
      <c r="AO4350" s="112" t="s">
        <v>1014</v>
      </c>
      <c r="AP4350" s="112" t="s">
        <v>1176</v>
      </c>
      <c r="AQ4350" s="112" t="s">
        <v>1039</v>
      </c>
      <c r="AR4350" s="112" t="s">
        <v>1088</v>
      </c>
      <c r="AS4350" s="112">
        <v>23863</v>
      </c>
    </row>
    <row r="4351" spans="40:45" x14ac:dyDescent="0.25">
      <c r="AN4351" s="112" t="s">
        <v>1183</v>
      </c>
      <c r="AO4351" s="112"/>
      <c r="AP4351" s="112"/>
      <c r="AQ4351" s="112" t="s">
        <v>3</v>
      </c>
      <c r="AR4351" s="112" t="s">
        <v>1088</v>
      </c>
      <c r="AS4351" s="112">
        <v>25443</v>
      </c>
    </row>
    <row r="4352" spans="40:45" x14ac:dyDescent="0.25">
      <c r="AN4352" s="112" t="s">
        <v>1183</v>
      </c>
      <c r="AO4352" s="112" t="s">
        <v>1014</v>
      </c>
      <c r="AP4352" s="112" t="s">
        <v>1177</v>
      </c>
      <c r="AQ4352" s="112" t="s">
        <v>1031</v>
      </c>
      <c r="AR4352" s="112" t="s">
        <v>1088</v>
      </c>
      <c r="AS4352" s="112">
        <v>53</v>
      </c>
    </row>
    <row r="4353" spans="40:45" x14ac:dyDescent="0.25">
      <c r="AN4353" s="112" t="s">
        <v>1183</v>
      </c>
      <c r="AO4353" s="112" t="s">
        <v>1014</v>
      </c>
      <c r="AP4353" s="112" t="s">
        <v>1177</v>
      </c>
      <c r="AQ4353" s="112" t="s">
        <v>1032</v>
      </c>
      <c r="AR4353" s="112" t="s">
        <v>1088</v>
      </c>
      <c r="AS4353" s="112">
        <v>621</v>
      </c>
    </row>
    <row r="4354" spans="40:45" x14ac:dyDescent="0.25">
      <c r="AN4354" s="112" t="s">
        <v>1183</v>
      </c>
      <c r="AO4354" s="112" t="s">
        <v>1014</v>
      </c>
      <c r="AP4354" s="112" t="s">
        <v>1177</v>
      </c>
      <c r="AQ4354" s="112" t="s">
        <v>1033</v>
      </c>
      <c r="AR4354" s="112" t="s">
        <v>1088</v>
      </c>
      <c r="AS4354" s="112">
        <v>400</v>
      </c>
    </row>
    <row r="4355" spans="40:45" x14ac:dyDescent="0.25">
      <c r="AN4355" s="112" t="s">
        <v>1183</v>
      </c>
      <c r="AO4355" s="112" t="s">
        <v>1014</v>
      </c>
      <c r="AP4355" s="112" t="s">
        <v>1177</v>
      </c>
      <c r="AQ4355" s="112" t="s">
        <v>1036</v>
      </c>
      <c r="AR4355" s="112" t="s">
        <v>1088</v>
      </c>
      <c r="AS4355" s="112">
        <v>1793</v>
      </c>
    </row>
    <row r="4356" spans="40:45" x14ac:dyDescent="0.25">
      <c r="AN4356" s="112" t="s">
        <v>1183</v>
      </c>
      <c r="AO4356" s="112" t="s">
        <v>1014</v>
      </c>
      <c r="AP4356" s="112" t="s">
        <v>1177</v>
      </c>
      <c r="AQ4356" s="112" t="s">
        <v>1038</v>
      </c>
      <c r="AR4356" s="112" t="s">
        <v>1088</v>
      </c>
      <c r="AS4356" s="112">
        <v>237</v>
      </c>
    </row>
    <row r="4357" spans="40:45" x14ac:dyDescent="0.25">
      <c r="AN4357" s="112" t="s">
        <v>1183</v>
      </c>
      <c r="AO4357" s="112" t="s">
        <v>1014</v>
      </c>
      <c r="AP4357" s="112" t="s">
        <v>1177</v>
      </c>
      <c r="AQ4357" s="112" t="s">
        <v>1039</v>
      </c>
      <c r="AR4357" s="112" t="s">
        <v>1088</v>
      </c>
      <c r="AS4357" s="112">
        <v>8597</v>
      </c>
    </row>
    <row r="4358" spans="40:45" x14ac:dyDescent="0.25">
      <c r="AN4358" s="112" t="s">
        <v>1183</v>
      </c>
      <c r="AO4358" s="112"/>
      <c r="AP4358" s="112"/>
      <c r="AQ4358" s="112" t="s">
        <v>3</v>
      </c>
      <c r="AR4358" s="112" t="s">
        <v>1088</v>
      </c>
      <c r="AS4358" s="112">
        <v>11700</v>
      </c>
    </row>
    <row r="4359" spans="40:45" x14ac:dyDescent="0.25">
      <c r="AN4359" s="112" t="s">
        <v>1183</v>
      </c>
      <c r="AO4359" s="112" t="s">
        <v>1014</v>
      </c>
      <c r="AP4359" s="112" t="s">
        <v>1178</v>
      </c>
      <c r="AQ4359" s="112" t="s">
        <v>1031</v>
      </c>
      <c r="AR4359" s="112" t="s">
        <v>1088</v>
      </c>
      <c r="AS4359" s="112">
        <v>54706</v>
      </c>
    </row>
    <row r="4360" spans="40:45" x14ac:dyDescent="0.25">
      <c r="AN4360" s="112" t="s">
        <v>1183</v>
      </c>
      <c r="AO4360" s="112" t="s">
        <v>1014</v>
      </c>
      <c r="AP4360" s="112" t="s">
        <v>1178</v>
      </c>
      <c r="AQ4360" s="112" t="s">
        <v>1032</v>
      </c>
      <c r="AR4360" s="112" t="s">
        <v>1088</v>
      </c>
      <c r="AS4360" s="112">
        <v>22717</v>
      </c>
    </row>
    <row r="4361" spans="40:45" x14ac:dyDescent="0.25">
      <c r="AN4361" s="112" t="s">
        <v>1183</v>
      </c>
      <c r="AO4361" s="112" t="s">
        <v>1014</v>
      </c>
      <c r="AP4361" s="112" t="s">
        <v>1178</v>
      </c>
      <c r="AQ4361" s="112" t="s">
        <v>1033</v>
      </c>
      <c r="AR4361" s="112" t="s">
        <v>1088</v>
      </c>
      <c r="AS4361" s="112">
        <v>1354</v>
      </c>
    </row>
    <row r="4362" spans="40:45" x14ac:dyDescent="0.25">
      <c r="AN4362" s="112" t="s">
        <v>1183</v>
      </c>
      <c r="AO4362" s="112" t="s">
        <v>1014</v>
      </c>
      <c r="AP4362" s="112" t="s">
        <v>1178</v>
      </c>
      <c r="AQ4362" s="112" t="s">
        <v>1036</v>
      </c>
      <c r="AR4362" s="112" t="s">
        <v>1088</v>
      </c>
      <c r="AS4362" s="112">
        <v>3063</v>
      </c>
    </row>
    <row r="4363" spans="40:45" x14ac:dyDescent="0.25">
      <c r="AN4363" s="112" t="s">
        <v>1183</v>
      </c>
      <c r="AO4363" s="112" t="s">
        <v>1014</v>
      </c>
      <c r="AP4363" s="112" t="s">
        <v>1178</v>
      </c>
      <c r="AQ4363" s="112" t="s">
        <v>1038</v>
      </c>
      <c r="AR4363" s="112" t="s">
        <v>1088</v>
      </c>
      <c r="AS4363" s="112">
        <v>5043</v>
      </c>
    </row>
    <row r="4364" spans="40:45" x14ac:dyDescent="0.25">
      <c r="AN4364" s="112" t="s">
        <v>1183</v>
      </c>
      <c r="AO4364" s="112" t="s">
        <v>1014</v>
      </c>
      <c r="AP4364" s="112" t="s">
        <v>1178</v>
      </c>
      <c r="AQ4364" s="112" t="s">
        <v>1039</v>
      </c>
      <c r="AR4364" s="112" t="s">
        <v>1088</v>
      </c>
      <c r="AS4364" s="112">
        <v>50247</v>
      </c>
    </row>
    <row r="4365" spans="40:45" x14ac:dyDescent="0.25">
      <c r="AN4365" s="112" t="s">
        <v>1183</v>
      </c>
      <c r="AO4365" s="112"/>
      <c r="AP4365" s="112"/>
      <c r="AQ4365" s="112" t="s">
        <v>3</v>
      </c>
      <c r="AR4365" s="112" t="s">
        <v>1088</v>
      </c>
      <c r="AS4365" s="112">
        <v>137131</v>
      </c>
    </row>
    <row r="4366" spans="40:45" x14ac:dyDescent="0.25">
      <c r="AN4366" s="112" t="s">
        <v>1183</v>
      </c>
      <c r="AO4366" s="112" t="s">
        <v>1014</v>
      </c>
      <c r="AP4366" s="112" t="s">
        <v>1179</v>
      </c>
      <c r="AQ4366" s="112" t="s">
        <v>1031</v>
      </c>
      <c r="AR4366" s="112" t="s">
        <v>1088</v>
      </c>
      <c r="AS4366" s="112">
        <v>27</v>
      </c>
    </row>
    <row r="4367" spans="40:45" x14ac:dyDescent="0.25">
      <c r="AN4367" s="112" t="s">
        <v>1183</v>
      </c>
      <c r="AO4367" s="112" t="s">
        <v>1014</v>
      </c>
      <c r="AP4367" s="112" t="s">
        <v>1179</v>
      </c>
      <c r="AQ4367" s="112" t="s">
        <v>1033</v>
      </c>
      <c r="AR4367" s="112" t="s">
        <v>1088</v>
      </c>
      <c r="AS4367" s="112">
        <v>217</v>
      </c>
    </row>
    <row r="4368" spans="40:45" x14ac:dyDescent="0.25">
      <c r="AN4368" s="112" t="s">
        <v>1183</v>
      </c>
      <c r="AO4368" s="112" t="s">
        <v>1014</v>
      </c>
      <c r="AP4368" s="112" t="s">
        <v>1179</v>
      </c>
      <c r="AQ4368" s="112" t="s">
        <v>1036</v>
      </c>
      <c r="AR4368" s="112" t="s">
        <v>1088</v>
      </c>
      <c r="AS4368" s="112">
        <v>206</v>
      </c>
    </row>
    <row r="4369" spans="40:45" x14ac:dyDescent="0.25">
      <c r="AN4369" s="112" t="s">
        <v>1183</v>
      </c>
      <c r="AO4369" s="112" t="s">
        <v>1014</v>
      </c>
      <c r="AP4369" s="112" t="s">
        <v>1179</v>
      </c>
      <c r="AQ4369" s="112" t="s">
        <v>1038</v>
      </c>
      <c r="AR4369" s="112" t="s">
        <v>1088</v>
      </c>
      <c r="AS4369" s="112">
        <v>325</v>
      </c>
    </row>
    <row r="4370" spans="40:45" x14ac:dyDescent="0.25">
      <c r="AN4370" s="112" t="s">
        <v>1183</v>
      </c>
      <c r="AO4370" s="112" t="s">
        <v>1014</v>
      </c>
      <c r="AP4370" s="112" t="s">
        <v>1179</v>
      </c>
      <c r="AQ4370" s="112" t="s">
        <v>1039</v>
      </c>
      <c r="AR4370" s="112" t="s">
        <v>1088</v>
      </c>
      <c r="AS4370" s="112">
        <v>3096</v>
      </c>
    </row>
    <row r="4371" spans="40:45" x14ac:dyDescent="0.25">
      <c r="AN4371" s="112" t="s">
        <v>1183</v>
      </c>
      <c r="AO4371" s="112"/>
      <c r="AP4371" s="112"/>
      <c r="AQ4371" s="112" t="s">
        <v>3</v>
      </c>
      <c r="AR4371" s="112" t="s">
        <v>1088</v>
      </c>
      <c r="AS4371" s="112">
        <v>3871</v>
      </c>
    </row>
    <row r="4372" spans="40:45" x14ac:dyDescent="0.25">
      <c r="AN4372" s="112" t="s">
        <v>1183</v>
      </c>
      <c r="AO4372" s="112" t="s">
        <v>953</v>
      </c>
      <c r="AP4372" s="112" t="s">
        <v>908</v>
      </c>
      <c r="AQ4372" s="112" t="s">
        <v>1031</v>
      </c>
      <c r="AR4372" s="112" t="s">
        <v>1088</v>
      </c>
      <c r="AS4372" s="112">
        <v>155881</v>
      </c>
    </row>
    <row r="4373" spans="40:45" x14ac:dyDescent="0.25">
      <c r="AN4373" s="112" t="s">
        <v>1183</v>
      </c>
      <c r="AO4373" s="112" t="s">
        <v>953</v>
      </c>
      <c r="AP4373" s="112" t="s">
        <v>908</v>
      </c>
      <c r="AQ4373" s="112" t="s">
        <v>1032</v>
      </c>
      <c r="AR4373" s="112" t="s">
        <v>1088</v>
      </c>
      <c r="AS4373" s="112">
        <v>305865</v>
      </c>
    </row>
    <row r="4374" spans="40:45" x14ac:dyDescent="0.25">
      <c r="AN4374" s="112" t="s">
        <v>1183</v>
      </c>
      <c r="AO4374" s="112" t="s">
        <v>953</v>
      </c>
      <c r="AP4374" s="112" t="s">
        <v>908</v>
      </c>
      <c r="AQ4374" s="112" t="s">
        <v>1033</v>
      </c>
      <c r="AR4374" s="112" t="s">
        <v>1088</v>
      </c>
      <c r="AS4374" s="112">
        <v>16066</v>
      </c>
    </row>
    <row r="4375" spans="40:45" x14ac:dyDescent="0.25">
      <c r="AN4375" s="112" t="s">
        <v>1183</v>
      </c>
      <c r="AO4375" s="112" t="s">
        <v>953</v>
      </c>
      <c r="AP4375" s="112" t="s">
        <v>908</v>
      </c>
      <c r="AQ4375" s="112" t="s">
        <v>1035</v>
      </c>
      <c r="AR4375" s="112" t="s">
        <v>1088</v>
      </c>
      <c r="AS4375" s="112">
        <v>27807</v>
      </c>
    </row>
    <row r="4376" spans="40:45" x14ac:dyDescent="0.25">
      <c r="AN4376" s="112" t="s">
        <v>1183</v>
      </c>
      <c r="AO4376" s="112" t="s">
        <v>953</v>
      </c>
      <c r="AP4376" s="112" t="s">
        <v>908</v>
      </c>
      <c r="AQ4376" s="112" t="s">
        <v>1036</v>
      </c>
      <c r="AR4376" s="112" t="s">
        <v>1088</v>
      </c>
      <c r="AS4376" s="112">
        <v>18346</v>
      </c>
    </row>
    <row r="4377" spans="40:45" x14ac:dyDescent="0.25">
      <c r="AN4377" s="112" t="s">
        <v>1183</v>
      </c>
      <c r="AO4377" s="112" t="s">
        <v>953</v>
      </c>
      <c r="AP4377" s="112" t="s">
        <v>908</v>
      </c>
      <c r="AQ4377" s="112" t="s">
        <v>1037</v>
      </c>
      <c r="AR4377" s="112" t="s">
        <v>1088</v>
      </c>
      <c r="AS4377" s="112">
        <v>42</v>
      </c>
    </row>
    <row r="4378" spans="40:45" x14ac:dyDescent="0.25">
      <c r="AN4378" s="112" t="s">
        <v>1183</v>
      </c>
      <c r="AO4378" s="112" t="s">
        <v>953</v>
      </c>
      <c r="AP4378" s="112" t="s">
        <v>908</v>
      </c>
      <c r="AQ4378" s="112" t="s">
        <v>1038</v>
      </c>
      <c r="AR4378" s="112" t="s">
        <v>1088</v>
      </c>
      <c r="AS4378" s="112">
        <v>159794</v>
      </c>
    </row>
    <row r="4379" spans="40:45" x14ac:dyDescent="0.25">
      <c r="AN4379" s="112" t="s">
        <v>1183</v>
      </c>
      <c r="AO4379" s="112" t="s">
        <v>953</v>
      </c>
      <c r="AP4379" s="112" t="s">
        <v>908</v>
      </c>
      <c r="AQ4379" s="112" t="s">
        <v>1039</v>
      </c>
      <c r="AR4379" s="112" t="s">
        <v>1088</v>
      </c>
      <c r="AS4379" s="112">
        <v>688437</v>
      </c>
    </row>
    <row r="4380" spans="40:45" x14ac:dyDescent="0.25">
      <c r="AN4380" s="112" t="s">
        <v>1183</v>
      </c>
      <c r="AO4380" s="112"/>
      <c r="AP4380" s="112"/>
      <c r="AQ4380" s="112" t="s">
        <v>3</v>
      </c>
      <c r="AR4380" s="112" t="s">
        <v>1088</v>
      </c>
      <c r="AS4380" s="112">
        <v>1372238</v>
      </c>
    </row>
    <row r="4381" spans="40:45" x14ac:dyDescent="0.25">
      <c r="AN4381" s="112" t="s">
        <v>1183</v>
      </c>
      <c r="AO4381" s="112" t="s">
        <v>953</v>
      </c>
      <c r="AP4381" s="112" t="s">
        <v>1175</v>
      </c>
      <c r="AQ4381" s="112" t="s">
        <v>1031</v>
      </c>
      <c r="AR4381" s="112" t="s">
        <v>1088</v>
      </c>
      <c r="AS4381" s="112">
        <v>14034</v>
      </c>
    </row>
    <row r="4382" spans="40:45" x14ac:dyDescent="0.25">
      <c r="AN4382" s="112" t="s">
        <v>1183</v>
      </c>
      <c r="AO4382" s="112" t="s">
        <v>953</v>
      </c>
      <c r="AP4382" s="112" t="s">
        <v>1175</v>
      </c>
      <c r="AQ4382" s="112" t="s">
        <v>1032</v>
      </c>
      <c r="AR4382" s="112" t="s">
        <v>1088</v>
      </c>
      <c r="AS4382" s="112">
        <v>11440</v>
      </c>
    </row>
    <row r="4383" spans="40:45" x14ac:dyDescent="0.25">
      <c r="AN4383" s="112" t="s">
        <v>1183</v>
      </c>
      <c r="AO4383" s="112" t="s">
        <v>953</v>
      </c>
      <c r="AP4383" s="112" t="s">
        <v>1175</v>
      </c>
      <c r="AQ4383" s="112" t="s">
        <v>1033</v>
      </c>
      <c r="AR4383" s="112" t="s">
        <v>1088</v>
      </c>
      <c r="AS4383" s="112">
        <v>5247</v>
      </c>
    </row>
    <row r="4384" spans="40:45" x14ac:dyDescent="0.25">
      <c r="AN4384" s="112" t="s">
        <v>1183</v>
      </c>
      <c r="AO4384" s="112" t="s">
        <v>953</v>
      </c>
      <c r="AP4384" s="112" t="s">
        <v>1175</v>
      </c>
      <c r="AQ4384" s="112" t="s">
        <v>1035</v>
      </c>
      <c r="AR4384" s="112" t="s">
        <v>1088</v>
      </c>
      <c r="AS4384" s="112">
        <v>10601</v>
      </c>
    </row>
    <row r="4385" spans="40:45" x14ac:dyDescent="0.25">
      <c r="AN4385" s="112" t="s">
        <v>1183</v>
      </c>
      <c r="AO4385" s="112" t="s">
        <v>953</v>
      </c>
      <c r="AP4385" s="112" t="s">
        <v>1175</v>
      </c>
      <c r="AQ4385" s="112" t="s">
        <v>1036</v>
      </c>
      <c r="AR4385" s="112" t="s">
        <v>1088</v>
      </c>
      <c r="AS4385" s="112">
        <v>366</v>
      </c>
    </row>
    <row r="4386" spans="40:45" x14ac:dyDescent="0.25">
      <c r="AN4386" s="112" t="s">
        <v>1183</v>
      </c>
      <c r="AO4386" s="112" t="s">
        <v>953</v>
      </c>
      <c r="AP4386" s="112" t="s">
        <v>1175</v>
      </c>
      <c r="AQ4386" s="112" t="s">
        <v>1037</v>
      </c>
      <c r="AR4386" s="112" t="s">
        <v>1088</v>
      </c>
      <c r="AS4386" s="112">
        <v>37</v>
      </c>
    </row>
    <row r="4387" spans="40:45" x14ac:dyDescent="0.25">
      <c r="AN4387" s="112" t="s">
        <v>1183</v>
      </c>
      <c r="AO4387" s="112" t="s">
        <v>953</v>
      </c>
      <c r="AP4387" s="112" t="s">
        <v>1175</v>
      </c>
      <c r="AQ4387" s="112" t="s">
        <v>1038</v>
      </c>
      <c r="AR4387" s="112" t="s">
        <v>1088</v>
      </c>
      <c r="AS4387" s="112">
        <v>7266</v>
      </c>
    </row>
    <row r="4388" spans="40:45" x14ac:dyDescent="0.25">
      <c r="AN4388" s="112" t="s">
        <v>1183</v>
      </c>
      <c r="AO4388" s="112" t="s">
        <v>953</v>
      </c>
      <c r="AP4388" s="112" t="s">
        <v>1175</v>
      </c>
      <c r="AQ4388" s="112" t="s">
        <v>1039</v>
      </c>
      <c r="AR4388" s="112" t="s">
        <v>1088</v>
      </c>
      <c r="AS4388" s="112">
        <v>38816</v>
      </c>
    </row>
    <row r="4389" spans="40:45" x14ac:dyDescent="0.25">
      <c r="AN4389" s="112" t="s">
        <v>1183</v>
      </c>
      <c r="AO4389" s="112"/>
      <c r="AP4389" s="112"/>
      <c r="AQ4389" s="112" t="s">
        <v>3</v>
      </c>
      <c r="AR4389" s="112" t="s">
        <v>1088</v>
      </c>
      <c r="AS4389" s="112">
        <v>87808</v>
      </c>
    </row>
    <row r="4390" spans="40:45" x14ac:dyDescent="0.25">
      <c r="AN4390" s="112" t="s">
        <v>1183</v>
      </c>
      <c r="AO4390" s="112" t="s">
        <v>953</v>
      </c>
      <c r="AP4390" s="112" t="s">
        <v>1176</v>
      </c>
      <c r="AQ4390" s="112" t="s">
        <v>1031</v>
      </c>
      <c r="AR4390" s="112" t="s">
        <v>1088</v>
      </c>
      <c r="AS4390" s="112">
        <v>1920</v>
      </c>
    </row>
    <row r="4391" spans="40:45" x14ac:dyDescent="0.25">
      <c r="AN4391" s="112" t="s">
        <v>1183</v>
      </c>
      <c r="AO4391" s="112" t="s">
        <v>953</v>
      </c>
      <c r="AP4391" s="112" t="s">
        <v>1176</v>
      </c>
      <c r="AQ4391" s="112" t="s">
        <v>1032</v>
      </c>
      <c r="AR4391" s="112" t="s">
        <v>1088</v>
      </c>
      <c r="AS4391" s="112">
        <v>644</v>
      </c>
    </row>
    <row r="4392" spans="40:45" x14ac:dyDescent="0.25">
      <c r="AN4392" s="112" t="s">
        <v>1183</v>
      </c>
      <c r="AO4392" s="112" t="s">
        <v>953</v>
      </c>
      <c r="AP4392" s="112" t="s">
        <v>1176</v>
      </c>
      <c r="AQ4392" s="112" t="s">
        <v>1036</v>
      </c>
      <c r="AR4392" s="112" t="s">
        <v>1088</v>
      </c>
      <c r="AS4392" s="112">
        <v>1217</v>
      </c>
    </row>
    <row r="4393" spans="40:45" x14ac:dyDescent="0.25">
      <c r="AN4393" s="112" t="s">
        <v>1183</v>
      </c>
      <c r="AO4393" s="112" t="s">
        <v>953</v>
      </c>
      <c r="AP4393" s="112" t="s">
        <v>1176</v>
      </c>
      <c r="AQ4393" s="112" t="s">
        <v>1038</v>
      </c>
      <c r="AR4393" s="112" t="s">
        <v>1088</v>
      </c>
      <c r="AS4393" s="112">
        <v>10287</v>
      </c>
    </row>
    <row r="4394" spans="40:45" x14ac:dyDescent="0.25">
      <c r="AN4394" s="112" t="s">
        <v>1183</v>
      </c>
      <c r="AO4394" s="112" t="s">
        <v>953</v>
      </c>
      <c r="AP4394" s="112" t="s">
        <v>1176</v>
      </c>
      <c r="AQ4394" s="112" t="s">
        <v>1039</v>
      </c>
      <c r="AR4394" s="112" t="s">
        <v>1088</v>
      </c>
      <c r="AS4394" s="112">
        <v>11245</v>
      </c>
    </row>
    <row r="4395" spans="40:45" x14ac:dyDescent="0.25">
      <c r="AN4395" s="112" t="s">
        <v>1183</v>
      </c>
      <c r="AO4395" s="112"/>
      <c r="AP4395" s="112"/>
      <c r="AQ4395" s="112" t="s">
        <v>3</v>
      </c>
      <c r="AR4395" s="112" t="s">
        <v>1088</v>
      </c>
      <c r="AS4395" s="112">
        <v>25313</v>
      </c>
    </row>
    <row r="4396" spans="40:45" x14ac:dyDescent="0.25">
      <c r="AN4396" s="112" t="s">
        <v>1183</v>
      </c>
      <c r="AO4396" s="112" t="s">
        <v>953</v>
      </c>
      <c r="AP4396" s="112" t="s">
        <v>1177</v>
      </c>
      <c r="AQ4396" s="112" t="s">
        <v>1031</v>
      </c>
      <c r="AR4396" s="112" t="s">
        <v>1088</v>
      </c>
      <c r="AS4396" s="112">
        <v>16769</v>
      </c>
    </row>
    <row r="4397" spans="40:45" x14ac:dyDescent="0.25">
      <c r="AN4397" s="112" t="s">
        <v>1183</v>
      </c>
      <c r="AO4397" s="112" t="s">
        <v>953</v>
      </c>
      <c r="AP4397" s="112" t="s">
        <v>1177</v>
      </c>
      <c r="AQ4397" s="112" t="s">
        <v>1032</v>
      </c>
      <c r="AR4397" s="112" t="s">
        <v>1088</v>
      </c>
      <c r="AS4397" s="112">
        <v>48374</v>
      </c>
    </row>
    <row r="4398" spans="40:45" x14ac:dyDescent="0.25">
      <c r="AN4398" s="112" t="s">
        <v>1183</v>
      </c>
      <c r="AO4398" s="112" t="s">
        <v>953</v>
      </c>
      <c r="AP4398" s="112" t="s">
        <v>1177</v>
      </c>
      <c r="AQ4398" s="112" t="s">
        <v>1033</v>
      </c>
      <c r="AR4398" s="112" t="s">
        <v>1088</v>
      </c>
      <c r="AS4398" s="112">
        <v>2551</v>
      </c>
    </row>
    <row r="4399" spans="40:45" x14ac:dyDescent="0.25">
      <c r="AN4399" s="112" t="s">
        <v>1183</v>
      </c>
      <c r="AO4399" s="112" t="s">
        <v>953</v>
      </c>
      <c r="AP4399" s="112" t="s">
        <v>1177</v>
      </c>
      <c r="AQ4399" s="112" t="s">
        <v>1035</v>
      </c>
      <c r="AR4399" s="112" t="s">
        <v>1088</v>
      </c>
      <c r="AS4399" s="112">
        <v>1085</v>
      </c>
    </row>
    <row r="4400" spans="40:45" x14ac:dyDescent="0.25">
      <c r="AN4400" s="112" t="s">
        <v>1183</v>
      </c>
      <c r="AO4400" s="112" t="s">
        <v>953</v>
      </c>
      <c r="AP4400" s="112" t="s">
        <v>1177</v>
      </c>
      <c r="AQ4400" s="112" t="s">
        <v>1036</v>
      </c>
      <c r="AR4400" s="112" t="s">
        <v>1088</v>
      </c>
      <c r="AS4400" s="112">
        <v>10290</v>
      </c>
    </row>
    <row r="4401" spans="40:45" x14ac:dyDescent="0.25">
      <c r="AN4401" s="112" t="s">
        <v>1183</v>
      </c>
      <c r="AO4401" s="112" t="s">
        <v>953</v>
      </c>
      <c r="AP4401" s="112" t="s">
        <v>1177</v>
      </c>
      <c r="AQ4401" s="112" t="s">
        <v>1038</v>
      </c>
      <c r="AR4401" s="112" t="s">
        <v>1088</v>
      </c>
      <c r="AS4401" s="112">
        <v>43073</v>
      </c>
    </row>
    <row r="4402" spans="40:45" x14ac:dyDescent="0.25">
      <c r="AN4402" s="112" t="s">
        <v>1183</v>
      </c>
      <c r="AO4402" s="112" t="s">
        <v>953</v>
      </c>
      <c r="AP4402" s="112" t="s">
        <v>1177</v>
      </c>
      <c r="AQ4402" s="112" t="s">
        <v>1039</v>
      </c>
      <c r="AR4402" s="112" t="s">
        <v>1088</v>
      </c>
      <c r="AS4402" s="112">
        <v>142678</v>
      </c>
    </row>
    <row r="4403" spans="40:45" x14ac:dyDescent="0.25">
      <c r="AN4403" s="112" t="s">
        <v>1183</v>
      </c>
      <c r="AO4403" s="112"/>
      <c r="AP4403" s="112"/>
      <c r="AQ4403" s="112" t="s">
        <v>3</v>
      </c>
      <c r="AR4403" s="112" t="s">
        <v>1088</v>
      </c>
      <c r="AS4403" s="112">
        <v>264820</v>
      </c>
    </row>
    <row r="4404" spans="40:45" x14ac:dyDescent="0.25">
      <c r="AN4404" s="112" t="s">
        <v>1183</v>
      </c>
      <c r="AO4404" s="112" t="s">
        <v>953</v>
      </c>
      <c r="AP4404" s="112" t="s">
        <v>1178</v>
      </c>
      <c r="AQ4404" s="112" t="s">
        <v>1031</v>
      </c>
      <c r="AR4404" s="112" t="s">
        <v>1088</v>
      </c>
      <c r="AS4404" s="112">
        <v>123157</v>
      </c>
    </row>
    <row r="4405" spans="40:45" x14ac:dyDescent="0.25">
      <c r="AN4405" s="112" t="s">
        <v>1183</v>
      </c>
      <c r="AO4405" s="112" t="s">
        <v>953</v>
      </c>
      <c r="AP4405" s="112" t="s">
        <v>1178</v>
      </c>
      <c r="AQ4405" s="112" t="s">
        <v>1032</v>
      </c>
      <c r="AR4405" s="112" t="s">
        <v>1088</v>
      </c>
      <c r="AS4405" s="112">
        <v>245056</v>
      </c>
    </row>
    <row r="4406" spans="40:45" x14ac:dyDescent="0.25">
      <c r="AN4406" s="112" t="s">
        <v>1183</v>
      </c>
      <c r="AO4406" s="112" t="s">
        <v>953</v>
      </c>
      <c r="AP4406" s="112" t="s">
        <v>1178</v>
      </c>
      <c r="AQ4406" s="112" t="s">
        <v>1033</v>
      </c>
      <c r="AR4406" s="112" t="s">
        <v>1088</v>
      </c>
      <c r="AS4406" s="112">
        <v>8268</v>
      </c>
    </row>
    <row r="4407" spans="40:45" x14ac:dyDescent="0.25">
      <c r="AN4407" s="112" t="s">
        <v>1183</v>
      </c>
      <c r="AO4407" s="112" t="s">
        <v>953</v>
      </c>
      <c r="AP4407" s="112" t="s">
        <v>1178</v>
      </c>
      <c r="AQ4407" s="112" t="s">
        <v>1035</v>
      </c>
      <c r="AR4407" s="112" t="s">
        <v>1088</v>
      </c>
      <c r="AS4407" s="112">
        <v>15888</v>
      </c>
    </row>
    <row r="4408" spans="40:45" x14ac:dyDescent="0.25">
      <c r="AN4408" s="112" t="s">
        <v>1183</v>
      </c>
      <c r="AO4408" s="112" t="s">
        <v>953</v>
      </c>
      <c r="AP4408" s="112" t="s">
        <v>1178</v>
      </c>
      <c r="AQ4408" s="112" t="s">
        <v>1036</v>
      </c>
      <c r="AR4408" s="112" t="s">
        <v>1088</v>
      </c>
      <c r="AS4408" s="112">
        <v>5789</v>
      </c>
    </row>
    <row r="4409" spans="40:45" x14ac:dyDescent="0.25">
      <c r="AN4409" s="112" t="s">
        <v>1183</v>
      </c>
      <c r="AO4409" s="112" t="s">
        <v>953</v>
      </c>
      <c r="AP4409" s="112" t="s">
        <v>1178</v>
      </c>
      <c r="AQ4409" s="112" t="s">
        <v>1038</v>
      </c>
      <c r="AR4409" s="112" t="s">
        <v>1088</v>
      </c>
      <c r="AS4409" s="112">
        <v>97583</v>
      </c>
    </row>
    <row r="4410" spans="40:45" x14ac:dyDescent="0.25">
      <c r="AN4410" s="112" t="s">
        <v>1183</v>
      </c>
      <c r="AO4410" s="112" t="s">
        <v>953</v>
      </c>
      <c r="AP4410" s="112" t="s">
        <v>1178</v>
      </c>
      <c r="AQ4410" s="112" t="s">
        <v>1039</v>
      </c>
      <c r="AR4410" s="112" t="s">
        <v>1088</v>
      </c>
      <c r="AS4410" s="112">
        <v>470961</v>
      </c>
    </row>
    <row r="4411" spans="40:45" x14ac:dyDescent="0.25">
      <c r="AN4411" s="112" t="s">
        <v>1183</v>
      </c>
      <c r="AO4411" s="112"/>
      <c r="AP4411" s="112"/>
      <c r="AQ4411" s="112" t="s">
        <v>3</v>
      </c>
      <c r="AR4411" s="112" t="s">
        <v>1088</v>
      </c>
      <c r="AS4411" s="112">
        <v>966702</v>
      </c>
    </row>
    <row r="4412" spans="40:45" x14ac:dyDescent="0.25">
      <c r="AN4412" s="112" t="s">
        <v>1183</v>
      </c>
      <c r="AO4412" s="112" t="s">
        <v>953</v>
      </c>
      <c r="AP4412" s="112" t="s">
        <v>1179</v>
      </c>
      <c r="AQ4412" s="112" t="s">
        <v>1031</v>
      </c>
      <c r="AR4412" s="112" t="s">
        <v>1088</v>
      </c>
      <c r="AS4412" s="112">
        <v>1</v>
      </c>
    </row>
    <row r="4413" spans="40:45" x14ac:dyDescent="0.25">
      <c r="AN4413" s="112" t="s">
        <v>1183</v>
      </c>
      <c r="AO4413" s="112" t="s">
        <v>953</v>
      </c>
      <c r="AP4413" s="112" t="s">
        <v>1179</v>
      </c>
      <c r="AQ4413" s="112" t="s">
        <v>1032</v>
      </c>
      <c r="AR4413" s="112" t="s">
        <v>1088</v>
      </c>
      <c r="AS4413" s="112">
        <v>352</v>
      </c>
    </row>
    <row r="4414" spans="40:45" x14ac:dyDescent="0.25">
      <c r="AN4414" s="112" t="s">
        <v>1183</v>
      </c>
      <c r="AO4414" s="112" t="s">
        <v>953</v>
      </c>
      <c r="AP4414" s="112" t="s">
        <v>1179</v>
      </c>
      <c r="AQ4414" s="112" t="s">
        <v>1035</v>
      </c>
      <c r="AR4414" s="112" t="s">
        <v>1088</v>
      </c>
      <c r="AS4414" s="112">
        <v>232</v>
      </c>
    </row>
    <row r="4415" spans="40:45" x14ac:dyDescent="0.25">
      <c r="AN4415" s="112" t="s">
        <v>1183</v>
      </c>
      <c r="AO4415" s="112" t="s">
        <v>953</v>
      </c>
      <c r="AP4415" s="112" t="s">
        <v>1179</v>
      </c>
      <c r="AQ4415" s="112" t="s">
        <v>1036</v>
      </c>
      <c r="AR4415" s="112" t="s">
        <v>1088</v>
      </c>
      <c r="AS4415" s="112">
        <v>683</v>
      </c>
    </row>
    <row r="4416" spans="40:45" x14ac:dyDescent="0.25">
      <c r="AN4416" s="112" t="s">
        <v>1183</v>
      </c>
      <c r="AO4416" s="112" t="s">
        <v>953</v>
      </c>
      <c r="AP4416" s="112" t="s">
        <v>1179</v>
      </c>
      <c r="AQ4416" s="112" t="s">
        <v>1037</v>
      </c>
      <c r="AR4416" s="112" t="s">
        <v>1088</v>
      </c>
      <c r="AS4416" s="112">
        <v>5</v>
      </c>
    </row>
    <row r="4417" spans="40:45" x14ac:dyDescent="0.25">
      <c r="AN4417" s="112" t="s">
        <v>1183</v>
      </c>
      <c r="AO4417" s="112" t="s">
        <v>953</v>
      </c>
      <c r="AP4417" s="112" t="s">
        <v>1179</v>
      </c>
      <c r="AQ4417" s="112" t="s">
        <v>1038</v>
      </c>
      <c r="AR4417" s="112" t="s">
        <v>1088</v>
      </c>
      <c r="AS4417" s="112">
        <v>1586</v>
      </c>
    </row>
    <row r="4418" spans="40:45" x14ac:dyDescent="0.25">
      <c r="AN4418" s="112" t="s">
        <v>1183</v>
      </c>
      <c r="AO4418" s="112" t="s">
        <v>953</v>
      </c>
      <c r="AP4418" s="112" t="s">
        <v>1179</v>
      </c>
      <c r="AQ4418" s="112" t="s">
        <v>1039</v>
      </c>
      <c r="AR4418" s="112" t="s">
        <v>1088</v>
      </c>
      <c r="AS4418" s="112">
        <v>24735</v>
      </c>
    </row>
    <row r="4419" spans="40:45" x14ac:dyDescent="0.25">
      <c r="AN4419" s="112" t="s">
        <v>1183</v>
      </c>
      <c r="AO4419" s="112"/>
      <c r="AP4419" s="112"/>
      <c r="AQ4419" s="112" t="s">
        <v>3</v>
      </c>
      <c r="AR4419" s="112" t="s">
        <v>1088</v>
      </c>
      <c r="AS4419" s="112">
        <v>27594</v>
      </c>
    </row>
    <row r="4420" spans="40:45" x14ac:dyDescent="0.25">
      <c r="AN4420" s="112" t="s">
        <v>1183</v>
      </c>
      <c r="AO4420" s="112" t="s">
        <v>1170</v>
      </c>
      <c r="AP4420" s="112" t="s">
        <v>908</v>
      </c>
      <c r="AQ4420" s="112" t="s">
        <v>1031</v>
      </c>
      <c r="AR4420" s="112" t="s">
        <v>1088</v>
      </c>
      <c r="AS4420" s="112">
        <v>46155</v>
      </c>
    </row>
    <row r="4421" spans="40:45" x14ac:dyDescent="0.25">
      <c r="AN4421" s="112" t="s">
        <v>1183</v>
      </c>
      <c r="AO4421" s="112" t="s">
        <v>1170</v>
      </c>
      <c r="AP4421" s="112" t="s">
        <v>908</v>
      </c>
      <c r="AQ4421" s="112" t="s">
        <v>1032</v>
      </c>
      <c r="AR4421" s="112" t="s">
        <v>1088</v>
      </c>
      <c r="AS4421" s="112">
        <v>90885</v>
      </c>
    </row>
    <row r="4422" spans="40:45" x14ac:dyDescent="0.25">
      <c r="AN4422" s="112" t="s">
        <v>1183</v>
      </c>
      <c r="AO4422" s="112" t="s">
        <v>1170</v>
      </c>
      <c r="AP4422" s="112" t="s">
        <v>908</v>
      </c>
      <c r="AQ4422" s="112" t="s">
        <v>1033</v>
      </c>
      <c r="AR4422" s="112" t="s">
        <v>1088</v>
      </c>
      <c r="AS4422" s="112">
        <v>10120</v>
      </c>
    </row>
    <row r="4423" spans="40:45" x14ac:dyDescent="0.25">
      <c r="AN4423" s="112" t="s">
        <v>1183</v>
      </c>
      <c r="AO4423" s="112" t="s">
        <v>1170</v>
      </c>
      <c r="AP4423" s="112" t="s">
        <v>908</v>
      </c>
      <c r="AQ4423" s="112" t="s">
        <v>1035</v>
      </c>
      <c r="AR4423" s="112" t="s">
        <v>1088</v>
      </c>
      <c r="AS4423" s="112">
        <v>458</v>
      </c>
    </row>
    <row r="4424" spans="40:45" x14ac:dyDescent="0.25">
      <c r="AN4424" s="112" t="s">
        <v>1183</v>
      </c>
      <c r="AO4424" s="112" t="s">
        <v>1170</v>
      </c>
      <c r="AP4424" s="112" t="s">
        <v>908</v>
      </c>
      <c r="AQ4424" s="112" t="s">
        <v>1036</v>
      </c>
      <c r="AR4424" s="112" t="s">
        <v>1088</v>
      </c>
      <c r="AS4424" s="112">
        <v>2942</v>
      </c>
    </row>
    <row r="4425" spans="40:45" x14ac:dyDescent="0.25">
      <c r="AN4425" s="112" t="s">
        <v>1183</v>
      </c>
      <c r="AO4425" s="112" t="s">
        <v>1170</v>
      </c>
      <c r="AP4425" s="112" t="s">
        <v>908</v>
      </c>
      <c r="AQ4425" s="112" t="s">
        <v>1038</v>
      </c>
      <c r="AR4425" s="112" t="s">
        <v>1088</v>
      </c>
      <c r="AS4425" s="112">
        <v>2666</v>
      </c>
    </row>
    <row r="4426" spans="40:45" x14ac:dyDescent="0.25">
      <c r="AN4426" s="112" t="s">
        <v>1183</v>
      </c>
      <c r="AO4426" s="112" t="s">
        <v>1170</v>
      </c>
      <c r="AP4426" s="112" t="s">
        <v>908</v>
      </c>
      <c r="AQ4426" s="112" t="s">
        <v>1039</v>
      </c>
      <c r="AR4426" s="112" t="s">
        <v>1088</v>
      </c>
      <c r="AS4426" s="112">
        <v>15929</v>
      </c>
    </row>
    <row r="4427" spans="40:45" x14ac:dyDescent="0.25">
      <c r="AN4427" s="112" t="s">
        <v>1183</v>
      </c>
      <c r="AO4427" s="112"/>
      <c r="AP4427" s="112"/>
      <c r="AQ4427" s="112" t="s">
        <v>3</v>
      </c>
      <c r="AR4427" s="112" t="s">
        <v>1088</v>
      </c>
      <c r="AS4427" s="112">
        <v>169156</v>
      </c>
    </row>
    <row r="4428" spans="40:45" x14ac:dyDescent="0.25">
      <c r="AN4428" s="112" t="s">
        <v>1183</v>
      </c>
      <c r="AO4428" s="112" t="s">
        <v>1170</v>
      </c>
      <c r="AP4428" s="112" t="s">
        <v>1175</v>
      </c>
      <c r="AQ4428" s="112" t="s">
        <v>1031</v>
      </c>
      <c r="AR4428" s="112" t="s">
        <v>1088</v>
      </c>
      <c r="AS4428" s="112">
        <v>1684</v>
      </c>
    </row>
    <row r="4429" spans="40:45" x14ac:dyDescent="0.25">
      <c r="AN4429" s="112" t="s">
        <v>1183</v>
      </c>
      <c r="AO4429" s="112" t="s">
        <v>1170</v>
      </c>
      <c r="AP4429" s="112" t="s">
        <v>1175</v>
      </c>
      <c r="AQ4429" s="112" t="s">
        <v>1032</v>
      </c>
      <c r="AR4429" s="112" t="s">
        <v>1088</v>
      </c>
      <c r="AS4429" s="112">
        <v>3664</v>
      </c>
    </row>
    <row r="4430" spans="40:45" x14ac:dyDescent="0.25">
      <c r="AN4430" s="112" t="s">
        <v>1183</v>
      </c>
      <c r="AO4430" s="112" t="s">
        <v>1170</v>
      </c>
      <c r="AP4430" s="112" t="s">
        <v>1175</v>
      </c>
      <c r="AQ4430" s="112" t="s">
        <v>1036</v>
      </c>
      <c r="AR4430" s="112" t="s">
        <v>1088</v>
      </c>
      <c r="AS4430" s="112">
        <v>542</v>
      </c>
    </row>
    <row r="4431" spans="40:45" x14ac:dyDescent="0.25">
      <c r="AN4431" s="112" t="s">
        <v>1183</v>
      </c>
      <c r="AO4431" s="112" t="s">
        <v>1170</v>
      </c>
      <c r="AP4431" s="112" t="s">
        <v>1175</v>
      </c>
      <c r="AQ4431" s="112" t="s">
        <v>1038</v>
      </c>
      <c r="AR4431" s="112" t="s">
        <v>1088</v>
      </c>
      <c r="AS4431" s="112">
        <v>341</v>
      </c>
    </row>
    <row r="4432" spans="40:45" x14ac:dyDescent="0.25">
      <c r="AN4432" s="112" t="s">
        <v>1183</v>
      </c>
      <c r="AO4432" s="112" t="s">
        <v>1170</v>
      </c>
      <c r="AP4432" s="112" t="s">
        <v>1175</v>
      </c>
      <c r="AQ4432" s="112" t="s">
        <v>1039</v>
      </c>
      <c r="AR4432" s="112" t="s">
        <v>1088</v>
      </c>
      <c r="AS4432" s="112">
        <v>305</v>
      </c>
    </row>
    <row r="4433" spans="40:45" x14ac:dyDescent="0.25">
      <c r="AN4433" s="112" t="s">
        <v>1183</v>
      </c>
      <c r="AO4433" s="112"/>
      <c r="AP4433" s="112"/>
      <c r="AQ4433" s="112" t="s">
        <v>3</v>
      </c>
      <c r="AR4433" s="112" t="s">
        <v>1088</v>
      </c>
      <c r="AS4433" s="112">
        <v>6536</v>
      </c>
    </row>
    <row r="4434" spans="40:45" x14ac:dyDescent="0.25">
      <c r="AN4434" s="112" t="s">
        <v>1183</v>
      </c>
      <c r="AO4434" s="112" t="s">
        <v>1170</v>
      </c>
      <c r="AP4434" s="112" t="s">
        <v>1176</v>
      </c>
      <c r="AQ4434" s="112" t="s">
        <v>1031</v>
      </c>
      <c r="AR4434" s="112" t="s">
        <v>1088</v>
      </c>
      <c r="AS4434" s="112">
        <v>1668</v>
      </c>
    </row>
    <row r="4435" spans="40:45" x14ac:dyDescent="0.25">
      <c r="AN4435" s="112" t="s">
        <v>1183</v>
      </c>
      <c r="AO4435" s="112" t="s">
        <v>1170</v>
      </c>
      <c r="AP4435" s="112" t="s">
        <v>1176</v>
      </c>
      <c r="AQ4435" s="112" t="s">
        <v>1032</v>
      </c>
      <c r="AR4435" s="112" t="s">
        <v>1088</v>
      </c>
      <c r="AS4435" s="112">
        <v>455</v>
      </c>
    </row>
    <row r="4436" spans="40:45" x14ac:dyDescent="0.25">
      <c r="AN4436" s="112" t="s">
        <v>1183</v>
      </c>
      <c r="AO4436" s="112" t="s">
        <v>1170</v>
      </c>
      <c r="AP4436" s="112" t="s">
        <v>1176</v>
      </c>
      <c r="AQ4436" s="112" t="s">
        <v>1036</v>
      </c>
      <c r="AR4436" s="112" t="s">
        <v>1088</v>
      </c>
      <c r="AS4436" s="112">
        <v>1321</v>
      </c>
    </row>
    <row r="4437" spans="40:45" x14ac:dyDescent="0.25">
      <c r="AN4437" s="112" t="s">
        <v>1183</v>
      </c>
      <c r="AO4437" s="112" t="s">
        <v>1170</v>
      </c>
      <c r="AP4437" s="112" t="s">
        <v>1176</v>
      </c>
      <c r="AQ4437" s="112" t="s">
        <v>1038</v>
      </c>
      <c r="AR4437" s="112" t="s">
        <v>1088</v>
      </c>
      <c r="AS4437" s="112">
        <v>351</v>
      </c>
    </row>
    <row r="4438" spans="40:45" x14ac:dyDescent="0.25">
      <c r="AN4438" s="112" t="s">
        <v>1183</v>
      </c>
      <c r="AO4438" s="112" t="s">
        <v>1170</v>
      </c>
      <c r="AP4438" s="112" t="s">
        <v>1176</v>
      </c>
      <c r="AQ4438" s="112" t="s">
        <v>1039</v>
      </c>
      <c r="AR4438" s="112" t="s">
        <v>1088</v>
      </c>
      <c r="AS4438" s="112">
        <v>262</v>
      </c>
    </row>
    <row r="4439" spans="40:45" x14ac:dyDescent="0.25">
      <c r="AN4439" s="112" t="s">
        <v>1183</v>
      </c>
      <c r="AO4439" s="112"/>
      <c r="AP4439" s="112"/>
      <c r="AQ4439" s="112" t="s">
        <v>3</v>
      </c>
      <c r="AR4439" s="112" t="s">
        <v>1088</v>
      </c>
      <c r="AS4439" s="112">
        <v>4058</v>
      </c>
    </row>
    <row r="4440" spans="40:45" x14ac:dyDescent="0.25">
      <c r="AN4440" s="112" t="s">
        <v>1183</v>
      </c>
      <c r="AO4440" s="112" t="s">
        <v>1170</v>
      </c>
      <c r="AP4440" s="112" t="s">
        <v>1177</v>
      </c>
      <c r="AQ4440" s="112" t="s">
        <v>1031</v>
      </c>
      <c r="AR4440" s="112" t="s">
        <v>1088</v>
      </c>
      <c r="AS4440" s="112">
        <v>2311</v>
      </c>
    </row>
    <row r="4441" spans="40:45" x14ac:dyDescent="0.25">
      <c r="AN4441" s="112" t="s">
        <v>1183</v>
      </c>
      <c r="AO4441" s="112" t="s">
        <v>1170</v>
      </c>
      <c r="AP4441" s="112" t="s">
        <v>1177</v>
      </c>
      <c r="AQ4441" s="112" t="s">
        <v>1032</v>
      </c>
      <c r="AR4441" s="112" t="s">
        <v>1088</v>
      </c>
      <c r="AS4441" s="112">
        <v>19867</v>
      </c>
    </row>
    <row r="4442" spans="40:45" x14ac:dyDescent="0.25">
      <c r="AN4442" s="112" t="s">
        <v>1183</v>
      </c>
      <c r="AO4442" s="112" t="s">
        <v>1170</v>
      </c>
      <c r="AP4442" s="112" t="s">
        <v>1177</v>
      </c>
      <c r="AQ4442" s="112" t="s">
        <v>1033</v>
      </c>
      <c r="AR4442" s="112" t="s">
        <v>1088</v>
      </c>
      <c r="AS4442" s="112">
        <v>3697</v>
      </c>
    </row>
    <row r="4443" spans="40:45" x14ac:dyDescent="0.25">
      <c r="AN4443" s="112" t="s">
        <v>1183</v>
      </c>
      <c r="AO4443" s="112" t="s">
        <v>1170</v>
      </c>
      <c r="AP4443" s="112" t="s">
        <v>1177</v>
      </c>
      <c r="AQ4443" s="112" t="s">
        <v>1036</v>
      </c>
      <c r="AR4443" s="112" t="s">
        <v>1088</v>
      </c>
      <c r="AS4443" s="112">
        <v>43</v>
      </c>
    </row>
    <row r="4444" spans="40:45" x14ac:dyDescent="0.25">
      <c r="AN4444" s="112" t="s">
        <v>1183</v>
      </c>
      <c r="AO4444" s="112" t="s">
        <v>1170</v>
      </c>
      <c r="AP4444" s="112" t="s">
        <v>1177</v>
      </c>
      <c r="AQ4444" s="112" t="s">
        <v>1039</v>
      </c>
      <c r="AR4444" s="112" t="s">
        <v>1088</v>
      </c>
      <c r="AS4444" s="112">
        <v>349</v>
      </c>
    </row>
    <row r="4445" spans="40:45" x14ac:dyDescent="0.25">
      <c r="AN4445" s="112" t="s">
        <v>1183</v>
      </c>
      <c r="AO4445" s="112"/>
      <c r="AP4445" s="112"/>
      <c r="AQ4445" s="112" t="s">
        <v>3</v>
      </c>
      <c r="AR4445" s="112" t="s">
        <v>1088</v>
      </c>
      <c r="AS4445" s="112">
        <v>26266</v>
      </c>
    </row>
    <row r="4446" spans="40:45" x14ac:dyDescent="0.25">
      <c r="AN4446" s="112" t="s">
        <v>1183</v>
      </c>
      <c r="AO4446" s="112" t="s">
        <v>1170</v>
      </c>
      <c r="AP4446" s="112" t="s">
        <v>1178</v>
      </c>
      <c r="AQ4446" s="112" t="s">
        <v>1031</v>
      </c>
      <c r="AR4446" s="112" t="s">
        <v>1088</v>
      </c>
      <c r="AS4446" s="112">
        <v>40277</v>
      </c>
    </row>
    <row r="4447" spans="40:45" x14ac:dyDescent="0.25">
      <c r="AN4447" s="112" t="s">
        <v>1183</v>
      </c>
      <c r="AO4447" s="112" t="s">
        <v>1170</v>
      </c>
      <c r="AP4447" s="112" t="s">
        <v>1178</v>
      </c>
      <c r="AQ4447" s="112" t="s">
        <v>1032</v>
      </c>
      <c r="AR4447" s="112" t="s">
        <v>1088</v>
      </c>
      <c r="AS4447" s="112">
        <v>66879</v>
      </c>
    </row>
    <row r="4448" spans="40:45" x14ac:dyDescent="0.25">
      <c r="AN4448" s="112" t="s">
        <v>1183</v>
      </c>
      <c r="AO4448" s="112" t="s">
        <v>1170</v>
      </c>
      <c r="AP4448" s="112" t="s">
        <v>1178</v>
      </c>
      <c r="AQ4448" s="112" t="s">
        <v>1033</v>
      </c>
      <c r="AR4448" s="112" t="s">
        <v>1088</v>
      </c>
      <c r="AS4448" s="112">
        <v>6423</v>
      </c>
    </row>
    <row r="4449" spans="40:45" x14ac:dyDescent="0.25">
      <c r="AN4449" s="112" t="s">
        <v>1183</v>
      </c>
      <c r="AO4449" s="112" t="s">
        <v>1170</v>
      </c>
      <c r="AP4449" s="112" t="s">
        <v>1178</v>
      </c>
      <c r="AQ4449" s="112" t="s">
        <v>1035</v>
      </c>
      <c r="AR4449" s="112" t="s">
        <v>1088</v>
      </c>
      <c r="AS4449" s="112">
        <v>33</v>
      </c>
    </row>
    <row r="4450" spans="40:45" x14ac:dyDescent="0.25">
      <c r="AN4450" s="112" t="s">
        <v>1183</v>
      </c>
      <c r="AO4450" s="112" t="s">
        <v>1170</v>
      </c>
      <c r="AP4450" s="112" t="s">
        <v>1178</v>
      </c>
      <c r="AQ4450" s="112" t="s">
        <v>1036</v>
      </c>
      <c r="AR4450" s="112" t="s">
        <v>1088</v>
      </c>
      <c r="AS4450" s="112">
        <v>1036</v>
      </c>
    </row>
    <row r="4451" spans="40:45" x14ac:dyDescent="0.25">
      <c r="AN4451" s="112" t="s">
        <v>1183</v>
      </c>
      <c r="AO4451" s="112" t="s">
        <v>1170</v>
      </c>
      <c r="AP4451" s="112" t="s">
        <v>1178</v>
      </c>
      <c r="AQ4451" s="112" t="s">
        <v>1038</v>
      </c>
      <c r="AR4451" s="112" t="s">
        <v>1088</v>
      </c>
      <c r="AS4451" s="112">
        <v>1974</v>
      </c>
    </row>
    <row r="4452" spans="40:45" x14ac:dyDescent="0.25">
      <c r="AN4452" s="112" t="s">
        <v>1183</v>
      </c>
      <c r="AO4452" s="112" t="s">
        <v>1170</v>
      </c>
      <c r="AP4452" s="112" t="s">
        <v>1178</v>
      </c>
      <c r="AQ4452" s="112" t="s">
        <v>1039</v>
      </c>
      <c r="AR4452" s="112" t="s">
        <v>1088</v>
      </c>
      <c r="AS4452" s="112">
        <v>14978</v>
      </c>
    </row>
    <row r="4453" spans="40:45" x14ac:dyDescent="0.25">
      <c r="AN4453" s="112" t="s">
        <v>1183</v>
      </c>
      <c r="AO4453" s="112"/>
      <c r="AP4453" s="112"/>
      <c r="AQ4453" s="112" t="s">
        <v>3</v>
      </c>
      <c r="AR4453" s="112" t="s">
        <v>1088</v>
      </c>
      <c r="AS4453" s="112">
        <v>131601</v>
      </c>
    </row>
    <row r="4454" spans="40:45" x14ac:dyDescent="0.25">
      <c r="AN4454" s="112" t="s">
        <v>1183</v>
      </c>
      <c r="AO4454" s="112" t="s">
        <v>1170</v>
      </c>
      <c r="AP4454" s="112" t="s">
        <v>1179</v>
      </c>
      <c r="AQ4454" s="112" t="s">
        <v>1031</v>
      </c>
      <c r="AR4454" s="112" t="s">
        <v>1088</v>
      </c>
      <c r="AS4454" s="112">
        <v>215</v>
      </c>
    </row>
    <row r="4455" spans="40:45" x14ac:dyDescent="0.25">
      <c r="AN4455" s="112" t="s">
        <v>1183</v>
      </c>
      <c r="AO4455" s="112" t="s">
        <v>1170</v>
      </c>
      <c r="AP4455" s="112" t="s">
        <v>1179</v>
      </c>
      <c r="AQ4455" s="112" t="s">
        <v>1032</v>
      </c>
      <c r="AR4455" s="112" t="s">
        <v>1088</v>
      </c>
      <c r="AS4455" s="112">
        <v>18</v>
      </c>
    </row>
    <row r="4456" spans="40:45" x14ac:dyDescent="0.25">
      <c r="AN4456" s="112" t="s">
        <v>1183</v>
      </c>
      <c r="AO4456" s="112" t="s">
        <v>1170</v>
      </c>
      <c r="AP4456" s="112" t="s">
        <v>1179</v>
      </c>
      <c r="AQ4456" s="112" t="s">
        <v>1035</v>
      </c>
      <c r="AR4456" s="112" t="s">
        <v>1088</v>
      </c>
      <c r="AS4456" s="112">
        <v>425</v>
      </c>
    </row>
    <row r="4457" spans="40:45" x14ac:dyDescent="0.25">
      <c r="AN4457" s="112" t="s">
        <v>1183</v>
      </c>
      <c r="AO4457" s="112" t="s">
        <v>1170</v>
      </c>
      <c r="AP4457" s="112" t="s">
        <v>1179</v>
      </c>
      <c r="AQ4457" s="112" t="s">
        <v>1039</v>
      </c>
      <c r="AR4457" s="112" t="s">
        <v>1088</v>
      </c>
      <c r="AS4457" s="112">
        <v>36</v>
      </c>
    </row>
    <row r="4458" spans="40:45" x14ac:dyDescent="0.25">
      <c r="AN4458" s="112" t="s">
        <v>1183</v>
      </c>
      <c r="AO4458" s="112"/>
      <c r="AP4458" s="112"/>
      <c r="AQ4458" s="112" t="s">
        <v>3</v>
      </c>
      <c r="AR4458" s="112" t="s">
        <v>1088</v>
      </c>
      <c r="AS4458" s="112">
        <v>694</v>
      </c>
    </row>
    <row r="4459" spans="40:45" x14ac:dyDescent="0.25">
      <c r="AN4459" s="112" t="s">
        <v>953</v>
      </c>
      <c r="AO4459" s="112" t="s">
        <v>1041</v>
      </c>
      <c r="AP4459" s="112"/>
      <c r="AQ4459" s="112" t="s">
        <v>1031</v>
      </c>
      <c r="AR4459" s="112" t="s">
        <v>1088</v>
      </c>
      <c r="AS4459" s="112">
        <v>155882</v>
      </c>
    </row>
    <row r="4460" spans="40:45" x14ac:dyDescent="0.25">
      <c r="AN4460" s="112" t="s">
        <v>953</v>
      </c>
      <c r="AO4460" s="112" t="s">
        <v>1041</v>
      </c>
      <c r="AP4460" s="112"/>
      <c r="AQ4460" s="112" t="s">
        <v>1032</v>
      </c>
      <c r="AR4460" s="112" t="s">
        <v>1088</v>
      </c>
      <c r="AS4460" s="112">
        <v>305864</v>
      </c>
    </row>
    <row r="4461" spans="40:45" x14ac:dyDescent="0.25">
      <c r="AN4461" s="112" t="s">
        <v>953</v>
      </c>
      <c r="AO4461" s="112" t="s">
        <v>1041</v>
      </c>
      <c r="AP4461" s="112"/>
      <c r="AQ4461" s="112" t="s">
        <v>1033</v>
      </c>
      <c r="AR4461" s="112" t="s">
        <v>1088</v>
      </c>
      <c r="AS4461" s="112">
        <v>16066</v>
      </c>
    </row>
    <row r="4462" spans="40:45" x14ac:dyDescent="0.25">
      <c r="AN4462" s="112" t="s">
        <v>953</v>
      </c>
      <c r="AO4462" s="112" t="s">
        <v>1041</v>
      </c>
      <c r="AP4462" s="112"/>
      <c r="AQ4462" s="112" t="s">
        <v>1035</v>
      </c>
      <c r="AR4462" s="112" t="s">
        <v>1088</v>
      </c>
      <c r="AS4462" s="112">
        <v>27807</v>
      </c>
    </row>
    <row r="4463" spans="40:45" x14ac:dyDescent="0.25">
      <c r="AN4463" s="112" t="s">
        <v>953</v>
      </c>
      <c r="AO4463" s="112" t="s">
        <v>1041</v>
      </c>
      <c r="AP4463" s="112"/>
      <c r="AQ4463" s="112" t="s">
        <v>1036</v>
      </c>
      <c r="AR4463" s="112" t="s">
        <v>1088</v>
      </c>
      <c r="AS4463" s="112">
        <v>18346</v>
      </c>
    </row>
    <row r="4464" spans="40:45" x14ac:dyDescent="0.25">
      <c r="AN4464" s="112" t="s">
        <v>953</v>
      </c>
      <c r="AO4464" s="112" t="s">
        <v>1041</v>
      </c>
      <c r="AP4464" s="112"/>
      <c r="AQ4464" s="112" t="s">
        <v>1037</v>
      </c>
      <c r="AR4464" s="112" t="s">
        <v>1088</v>
      </c>
      <c r="AS4464" s="112">
        <v>42</v>
      </c>
    </row>
    <row r="4465" spans="40:45" x14ac:dyDescent="0.25">
      <c r="AN4465" s="112" t="s">
        <v>953</v>
      </c>
      <c r="AO4465" s="112" t="s">
        <v>1041</v>
      </c>
      <c r="AP4465" s="112"/>
      <c r="AQ4465" s="112" t="s">
        <v>1038</v>
      </c>
      <c r="AR4465" s="112" t="s">
        <v>1088</v>
      </c>
      <c r="AS4465" s="112">
        <v>159794</v>
      </c>
    </row>
    <row r="4466" spans="40:45" x14ac:dyDescent="0.25">
      <c r="AN4466" s="112" t="s">
        <v>953</v>
      </c>
      <c r="AO4466" s="112" t="s">
        <v>1041</v>
      </c>
      <c r="AP4466" s="112"/>
      <c r="AQ4466" s="112" t="s">
        <v>1039</v>
      </c>
      <c r="AR4466" s="112" t="s">
        <v>1088</v>
      </c>
      <c r="AS4466" s="112">
        <v>688436</v>
      </c>
    </row>
    <row r="4467" spans="40:45" x14ac:dyDescent="0.25">
      <c r="AN4467" s="112" t="s">
        <v>953</v>
      </c>
      <c r="AO4467" s="112"/>
      <c r="AP4467" s="112"/>
      <c r="AQ4467" s="112" t="s">
        <v>3</v>
      </c>
      <c r="AR4467" s="112" t="s">
        <v>1088</v>
      </c>
      <c r="AS4467" s="112">
        <v>1372237</v>
      </c>
    </row>
    <row r="4468" spans="40:45" x14ac:dyDescent="0.25">
      <c r="AN4468" s="112" t="s">
        <v>953</v>
      </c>
      <c r="AO4468" s="112" t="s">
        <v>1175</v>
      </c>
      <c r="AP4468" s="112"/>
      <c r="AQ4468" s="112" t="s">
        <v>1031</v>
      </c>
      <c r="AR4468" s="112" t="s">
        <v>1088</v>
      </c>
      <c r="AS4468" s="112">
        <v>14034</v>
      </c>
    </row>
    <row r="4469" spans="40:45" x14ac:dyDescent="0.25">
      <c r="AN4469" s="112" t="s">
        <v>953</v>
      </c>
      <c r="AO4469" s="112" t="s">
        <v>1175</v>
      </c>
      <c r="AP4469" s="112"/>
      <c r="AQ4469" s="112" t="s">
        <v>1032</v>
      </c>
      <c r="AR4469" s="112" t="s">
        <v>1088</v>
      </c>
      <c r="AS4469" s="112">
        <v>11440</v>
      </c>
    </row>
    <row r="4470" spans="40:45" x14ac:dyDescent="0.25">
      <c r="AN4470" s="112" t="s">
        <v>953</v>
      </c>
      <c r="AO4470" s="112" t="s">
        <v>1175</v>
      </c>
      <c r="AP4470" s="112"/>
      <c r="AQ4470" s="112" t="s">
        <v>1033</v>
      </c>
      <c r="AR4470" s="112" t="s">
        <v>1088</v>
      </c>
      <c r="AS4470" s="112">
        <v>5247</v>
      </c>
    </row>
    <row r="4471" spans="40:45" x14ac:dyDescent="0.25">
      <c r="AN4471" s="112" t="s">
        <v>953</v>
      </c>
      <c r="AO4471" s="112" t="s">
        <v>1175</v>
      </c>
      <c r="AP4471" s="112"/>
      <c r="AQ4471" s="112" t="s">
        <v>1035</v>
      </c>
      <c r="AR4471" s="112" t="s">
        <v>1088</v>
      </c>
      <c r="AS4471" s="112">
        <v>10601</v>
      </c>
    </row>
    <row r="4472" spans="40:45" x14ac:dyDescent="0.25">
      <c r="AN4472" s="112" t="s">
        <v>953</v>
      </c>
      <c r="AO4472" s="112" t="s">
        <v>1175</v>
      </c>
      <c r="AP4472" s="112"/>
      <c r="AQ4472" s="112" t="s">
        <v>1036</v>
      </c>
      <c r="AR4472" s="112" t="s">
        <v>1088</v>
      </c>
      <c r="AS4472" s="112">
        <v>366</v>
      </c>
    </row>
    <row r="4473" spans="40:45" x14ac:dyDescent="0.25">
      <c r="AN4473" s="112" t="s">
        <v>953</v>
      </c>
      <c r="AO4473" s="112" t="s">
        <v>1175</v>
      </c>
      <c r="AP4473" s="112"/>
      <c r="AQ4473" s="112" t="s">
        <v>1037</v>
      </c>
      <c r="AR4473" s="112" t="s">
        <v>1088</v>
      </c>
      <c r="AS4473" s="112">
        <v>37</v>
      </c>
    </row>
    <row r="4474" spans="40:45" x14ac:dyDescent="0.25">
      <c r="AN4474" s="112" t="s">
        <v>953</v>
      </c>
      <c r="AO4474" s="112" t="s">
        <v>1175</v>
      </c>
      <c r="AP4474" s="112"/>
      <c r="AQ4474" s="112" t="s">
        <v>1038</v>
      </c>
      <c r="AR4474" s="112" t="s">
        <v>1088</v>
      </c>
      <c r="AS4474" s="112">
        <v>7266</v>
      </c>
    </row>
    <row r="4475" spans="40:45" x14ac:dyDescent="0.25">
      <c r="AN4475" s="112" t="s">
        <v>953</v>
      </c>
      <c r="AO4475" s="112" t="s">
        <v>1175</v>
      </c>
      <c r="AP4475" s="112"/>
      <c r="AQ4475" s="112" t="s">
        <v>1039</v>
      </c>
      <c r="AR4475" s="112" t="s">
        <v>1088</v>
      </c>
      <c r="AS4475" s="112">
        <v>38816</v>
      </c>
    </row>
    <row r="4476" spans="40:45" x14ac:dyDescent="0.25">
      <c r="AN4476" s="112" t="s">
        <v>953</v>
      </c>
      <c r="AO4476" s="112"/>
      <c r="AP4476" s="112"/>
      <c r="AQ4476" s="112" t="s">
        <v>3</v>
      </c>
      <c r="AR4476" s="112" t="s">
        <v>1088</v>
      </c>
      <c r="AS4476" s="112">
        <v>87808</v>
      </c>
    </row>
    <row r="4477" spans="40:45" x14ac:dyDescent="0.25">
      <c r="AN4477" s="112" t="s">
        <v>953</v>
      </c>
      <c r="AO4477" s="112" t="s">
        <v>1176</v>
      </c>
      <c r="AP4477" s="112"/>
      <c r="AQ4477" s="112" t="s">
        <v>1031</v>
      </c>
      <c r="AR4477" s="112" t="s">
        <v>1088</v>
      </c>
      <c r="AS4477" s="112">
        <v>1920</v>
      </c>
    </row>
    <row r="4478" spans="40:45" x14ac:dyDescent="0.25">
      <c r="AN4478" s="112" t="s">
        <v>953</v>
      </c>
      <c r="AO4478" s="112" t="s">
        <v>1176</v>
      </c>
      <c r="AP4478" s="112"/>
      <c r="AQ4478" s="112" t="s">
        <v>1032</v>
      </c>
      <c r="AR4478" s="112" t="s">
        <v>1088</v>
      </c>
      <c r="AS4478" s="112">
        <v>644</v>
      </c>
    </row>
    <row r="4479" spans="40:45" x14ac:dyDescent="0.25">
      <c r="AN4479" s="112" t="s">
        <v>953</v>
      </c>
      <c r="AO4479" s="112" t="s">
        <v>1176</v>
      </c>
      <c r="AP4479" s="112"/>
      <c r="AQ4479" s="112" t="s">
        <v>1036</v>
      </c>
      <c r="AR4479" s="112" t="s">
        <v>1088</v>
      </c>
      <c r="AS4479" s="112">
        <v>1217</v>
      </c>
    </row>
    <row r="4480" spans="40:45" x14ac:dyDescent="0.25">
      <c r="AN4480" s="112" t="s">
        <v>953</v>
      </c>
      <c r="AO4480" s="112" t="s">
        <v>1176</v>
      </c>
      <c r="AP4480" s="112"/>
      <c r="AQ4480" s="112" t="s">
        <v>1038</v>
      </c>
      <c r="AR4480" s="112" t="s">
        <v>1088</v>
      </c>
      <c r="AS4480" s="112">
        <v>10287</v>
      </c>
    </row>
    <row r="4481" spans="40:45" x14ac:dyDescent="0.25">
      <c r="AN4481" s="112" t="s">
        <v>953</v>
      </c>
      <c r="AO4481" s="112" t="s">
        <v>1176</v>
      </c>
      <c r="AP4481" s="112"/>
      <c r="AQ4481" s="112" t="s">
        <v>1039</v>
      </c>
      <c r="AR4481" s="112" t="s">
        <v>1088</v>
      </c>
      <c r="AS4481" s="112">
        <v>11245</v>
      </c>
    </row>
    <row r="4482" spans="40:45" x14ac:dyDescent="0.25">
      <c r="AN4482" s="112" t="s">
        <v>953</v>
      </c>
      <c r="AO4482" s="112"/>
      <c r="AP4482" s="112"/>
      <c r="AQ4482" s="112" t="s">
        <v>3</v>
      </c>
      <c r="AR4482" s="112" t="s">
        <v>1088</v>
      </c>
      <c r="AS4482" s="112">
        <v>25313</v>
      </c>
    </row>
    <row r="4483" spans="40:45" x14ac:dyDescent="0.25">
      <c r="AN4483" s="112" t="s">
        <v>953</v>
      </c>
      <c r="AO4483" s="112" t="s">
        <v>1177</v>
      </c>
      <c r="AP4483" s="112"/>
      <c r="AQ4483" s="112" t="s">
        <v>1031</v>
      </c>
      <c r="AR4483" s="112" t="s">
        <v>1088</v>
      </c>
      <c r="AS4483" s="112">
        <v>16769</v>
      </c>
    </row>
    <row r="4484" spans="40:45" x14ac:dyDescent="0.25">
      <c r="AN4484" s="112" t="s">
        <v>953</v>
      </c>
      <c r="AO4484" s="112" t="s">
        <v>1177</v>
      </c>
      <c r="AP4484" s="112"/>
      <c r="AQ4484" s="112" t="s">
        <v>1032</v>
      </c>
      <c r="AR4484" s="112" t="s">
        <v>1088</v>
      </c>
      <c r="AS4484" s="112">
        <v>48374</v>
      </c>
    </row>
    <row r="4485" spans="40:45" x14ac:dyDescent="0.25">
      <c r="AN4485" s="112" t="s">
        <v>953</v>
      </c>
      <c r="AO4485" s="112" t="s">
        <v>1177</v>
      </c>
      <c r="AP4485" s="112"/>
      <c r="AQ4485" s="112" t="s">
        <v>1033</v>
      </c>
      <c r="AR4485" s="112" t="s">
        <v>1088</v>
      </c>
      <c r="AS4485" s="112">
        <v>2551</v>
      </c>
    </row>
    <row r="4486" spans="40:45" x14ac:dyDescent="0.25">
      <c r="AN4486" s="112" t="s">
        <v>953</v>
      </c>
      <c r="AO4486" s="112" t="s">
        <v>1177</v>
      </c>
      <c r="AP4486" s="112"/>
      <c r="AQ4486" s="112" t="s">
        <v>1035</v>
      </c>
      <c r="AR4486" s="112" t="s">
        <v>1088</v>
      </c>
      <c r="AS4486" s="112">
        <v>1085</v>
      </c>
    </row>
    <row r="4487" spans="40:45" x14ac:dyDescent="0.25">
      <c r="AN4487" s="112" t="s">
        <v>953</v>
      </c>
      <c r="AO4487" s="112" t="s">
        <v>1177</v>
      </c>
      <c r="AP4487" s="112"/>
      <c r="AQ4487" s="112" t="s">
        <v>1036</v>
      </c>
      <c r="AR4487" s="112" t="s">
        <v>1088</v>
      </c>
      <c r="AS4487" s="112">
        <v>10290</v>
      </c>
    </row>
    <row r="4488" spans="40:45" x14ac:dyDescent="0.25">
      <c r="AN4488" s="112" t="s">
        <v>953</v>
      </c>
      <c r="AO4488" s="112" t="s">
        <v>1177</v>
      </c>
      <c r="AP4488" s="112"/>
      <c r="AQ4488" s="112" t="s">
        <v>1038</v>
      </c>
      <c r="AR4488" s="112" t="s">
        <v>1088</v>
      </c>
      <c r="AS4488" s="112">
        <v>43073</v>
      </c>
    </row>
    <row r="4489" spans="40:45" x14ac:dyDescent="0.25">
      <c r="AN4489" s="112" t="s">
        <v>953</v>
      </c>
      <c r="AO4489" s="112" t="s">
        <v>1177</v>
      </c>
      <c r="AP4489" s="112"/>
      <c r="AQ4489" s="112" t="s">
        <v>1039</v>
      </c>
      <c r="AR4489" s="112" t="s">
        <v>1088</v>
      </c>
      <c r="AS4489" s="112">
        <v>142678</v>
      </c>
    </row>
    <row r="4490" spans="40:45" x14ac:dyDescent="0.25">
      <c r="AN4490" s="112" t="s">
        <v>953</v>
      </c>
      <c r="AO4490" s="112"/>
      <c r="AP4490" s="112"/>
      <c r="AQ4490" s="112" t="s">
        <v>3</v>
      </c>
      <c r="AR4490" s="112" t="s">
        <v>1088</v>
      </c>
      <c r="AS4490" s="112">
        <v>264820</v>
      </c>
    </row>
    <row r="4491" spans="40:45" x14ac:dyDescent="0.25">
      <c r="AN4491" s="112" t="s">
        <v>953</v>
      </c>
      <c r="AO4491" s="112" t="s">
        <v>1178</v>
      </c>
      <c r="AP4491" s="112"/>
      <c r="AQ4491" s="112" t="s">
        <v>1031</v>
      </c>
      <c r="AR4491" s="112" t="s">
        <v>1088</v>
      </c>
      <c r="AS4491" s="112">
        <v>123157</v>
      </c>
    </row>
    <row r="4492" spans="40:45" x14ac:dyDescent="0.25">
      <c r="AN4492" s="112" t="s">
        <v>953</v>
      </c>
      <c r="AO4492" s="112" t="s">
        <v>1178</v>
      </c>
      <c r="AP4492" s="112"/>
      <c r="AQ4492" s="112" t="s">
        <v>1032</v>
      </c>
      <c r="AR4492" s="112" t="s">
        <v>1088</v>
      </c>
      <c r="AS4492" s="112">
        <v>245056</v>
      </c>
    </row>
    <row r="4493" spans="40:45" x14ac:dyDescent="0.25">
      <c r="AN4493" s="112" t="s">
        <v>953</v>
      </c>
      <c r="AO4493" s="112" t="s">
        <v>1178</v>
      </c>
      <c r="AP4493" s="112"/>
      <c r="AQ4493" s="112" t="s">
        <v>1033</v>
      </c>
      <c r="AR4493" s="112" t="s">
        <v>1088</v>
      </c>
      <c r="AS4493" s="112">
        <v>8268</v>
      </c>
    </row>
    <row r="4494" spans="40:45" x14ac:dyDescent="0.25">
      <c r="AN4494" s="112" t="s">
        <v>953</v>
      </c>
      <c r="AO4494" s="112" t="s">
        <v>1178</v>
      </c>
      <c r="AP4494" s="112"/>
      <c r="AQ4494" s="112" t="s">
        <v>1035</v>
      </c>
      <c r="AR4494" s="112" t="s">
        <v>1088</v>
      </c>
      <c r="AS4494" s="112">
        <v>15888</v>
      </c>
    </row>
    <row r="4495" spans="40:45" x14ac:dyDescent="0.25">
      <c r="AN4495" s="112" t="s">
        <v>953</v>
      </c>
      <c r="AO4495" s="112" t="s">
        <v>1178</v>
      </c>
      <c r="AP4495" s="112"/>
      <c r="AQ4495" s="112" t="s">
        <v>1036</v>
      </c>
      <c r="AR4495" s="112" t="s">
        <v>1088</v>
      </c>
      <c r="AS4495" s="112">
        <v>5789</v>
      </c>
    </row>
    <row r="4496" spans="40:45" x14ac:dyDescent="0.25">
      <c r="AN4496" s="112" t="s">
        <v>953</v>
      </c>
      <c r="AO4496" s="112" t="s">
        <v>1178</v>
      </c>
      <c r="AP4496" s="112"/>
      <c r="AQ4496" s="112" t="s">
        <v>1038</v>
      </c>
      <c r="AR4496" s="112" t="s">
        <v>1088</v>
      </c>
      <c r="AS4496" s="112">
        <v>97583</v>
      </c>
    </row>
    <row r="4497" spans="40:45" x14ac:dyDescent="0.25">
      <c r="AN4497" s="112" t="s">
        <v>953</v>
      </c>
      <c r="AO4497" s="112" t="s">
        <v>1178</v>
      </c>
      <c r="AP4497" s="112"/>
      <c r="AQ4497" s="112" t="s">
        <v>1039</v>
      </c>
      <c r="AR4497" s="112" t="s">
        <v>1088</v>
      </c>
      <c r="AS4497" s="112">
        <v>470961</v>
      </c>
    </row>
    <row r="4498" spans="40:45" x14ac:dyDescent="0.25">
      <c r="AN4498" s="112" t="s">
        <v>953</v>
      </c>
      <c r="AO4498" s="112"/>
      <c r="AP4498" s="112"/>
      <c r="AQ4498" s="112" t="s">
        <v>3</v>
      </c>
      <c r="AR4498" s="112" t="s">
        <v>1088</v>
      </c>
      <c r="AS4498" s="112">
        <v>966702</v>
      </c>
    </row>
    <row r="4499" spans="40:45" x14ac:dyDescent="0.25">
      <c r="AN4499" s="112" t="s">
        <v>953</v>
      </c>
      <c r="AO4499" s="112" t="s">
        <v>1179</v>
      </c>
      <c r="AP4499" s="112"/>
      <c r="AQ4499" s="112" t="s">
        <v>1031</v>
      </c>
      <c r="AR4499" s="112" t="s">
        <v>1088</v>
      </c>
      <c r="AS4499" s="112">
        <v>1</v>
      </c>
    </row>
    <row r="4500" spans="40:45" x14ac:dyDescent="0.25">
      <c r="AN4500" s="112" t="s">
        <v>953</v>
      </c>
      <c r="AO4500" s="112" t="s">
        <v>1179</v>
      </c>
      <c r="AP4500" s="112"/>
      <c r="AQ4500" s="112" t="s">
        <v>1032</v>
      </c>
      <c r="AR4500" s="112" t="s">
        <v>1088</v>
      </c>
      <c r="AS4500" s="112">
        <v>352</v>
      </c>
    </row>
    <row r="4501" spans="40:45" x14ac:dyDescent="0.25">
      <c r="AN4501" s="112" t="s">
        <v>953</v>
      </c>
      <c r="AO4501" s="112" t="s">
        <v>1179</v>
      </c>
      <c r="AP4501" s="112"/>
      <c r="AQ4501" s="112" t="s">
        <v>1035</v>
      </c>
      <c r="AR4501" s="112" t="s">
        <v>1088</v>
      </c>
      <c r="AS4501" s="112">
        <v>232</v>
      </c>
    </row>
    <row r="4502" spans="40:45" x14ac:dyDescent="0.25">
      <c r="AN4502" s="112" t="s">
        <v>953</v>
      </c>
      <c r="AO4502" s="112" t="s">
        <v>1179</v>
      </c>
      <c r="AP4502" s="112"/>
      <c r="AQ4502" s="112" t="s">
        <v>1036</v>
      </c>
      <c r="AR4502" s="112" t="s">
        <v>1088</v>
      </c>
      <c r="AS4502" s="112">
        <v>683</v>
      </c>
    </row>
    <row r="4503" spans="40:45" x14ac:dyDescent="0.25">
      <c r="AN4503" s="112" t="s">
        <v>953</v>
      </c>
      <c r="AO4503" s="112" t="s">
        <v>1179</v>
      </c>
      <c r="AP4503" s="112"/>
      <c r="AQ4503" s="112" t="s">
        <v>1037</v>
      </c>
      <c r="AR4503" s="112" t="s">
        <v>1088</v>
      </c>
      <c r="AS4503" s="112">
        <v>5</v>
      </c>
    </row>
    <row r="4504" spans="40:45" x14ac:dyDescent="0.25">
      <c r="AN4504" s="112" t="s">
        <v>953</v>
      </c>
      <c r="AO4504" s="112" t="s">
        <v>1179</v>
      </c>
      <c r="AP4504" s="112"/>
      <c r="AQ4504" s="112" t="s">
        <v>1038</v>
      </c>
      <c r="AR4504" s="112" t="s">
        <v>1088</v>
      </c>
      <c r="AS4504" s="112">
        <v>1586</v>
      </c>
    </row>
    <row r="4505" spans="40:45" x14ac:dyDescent="0.25">
      <c r="AN4505" s="112" t="s">
        <v>953</v>
      </c>
      <c r="AO4505" s="112" t="s">
        <v>1179</v>
      </c>
      <c r="AP4505" s="112"/>
      <c r="AQ4505" s="112" t="s">
        <v>1039</v>
      </c>
      <c r="AR4505" s="112" t="s">
        <v>1088</v>
      </c>
      <c r="AS4505" s="112">
        <v>24735</v>
      </c>
    </row>
    <row r="4506" spans="40:45" x14ac:dyDescent="0.25">
      <c r="AN4506" s="112" t="s">
        <v>953</v>
      </c>
      <c r="AO4506" s="112"/>
      <c r="AP4506" s="112"/>
      <c r="AQ4506" s="112" t="s">
        <v>3</v>
      </c>
      <c r="AR4506" s="112" t="s">
        <v>1088</v>
      </c>
      <c r="AS4506" s="112">
        <v>27594</v>
      </c>
    </row>
    <row r="4507" spans="40:45" x14ac:dyDescent="0.25">
      <c r="AN4507" s="112" t="s">
        <v>1015</v>
      </c>
      <c r="AO4507" s="112" t="s">
        <v>1041</v>
      </c>
      <c r="AP4507" s="112"/>
      <c r="AQ4507" s="112" t="s">
        <v>1031</v>
      </c>
      <c r="AR4507" s="112" t="s">
        <v>1088</v>
      </c>
      <c r="AS4507" s="112">
        <v>41285</v>
      </c>
    </row>
    <row r="4508" spans="40:45" x14ac:dyDescent="0.25">
      <c r="AN4508" s="112" t="s">
        <v>1015</v>
      </c>
      <c r="AO4508" s="112" t="s">
        <v>1041</v>
      </c>
      <c r="AP4508" s="112"/>
      <c r="AQ4508" s="112" t="s">
        <v>1032</v>
      </c>
      <c r="AR4508" s="112" t="s">
        <v>1088</v>
      </c>
      <c r="AS4508" s="112">
        <v>139056</v>
      </c>
    </row>
    <row r="4509" spans="40:45" x14ac:dyDescent="0.25">
      <c r="AN4509" s="112" t="s">
        <v>1015</v>
      </c>
      <c r="AO4509" s="112" t="s">
        <v>1041</v>
      </c>
      <c r="AP4509" s="112"/>
      <c r="AQ4509" s="112" t="s">
        <v>1033</v>
      </c>
      <c r="AR4509" s="112" t="s">
        <v>1088</v>
      </c>
      <c r="AS4509" s="112">
        <v>1725</v>
      </c>
    </row>
    <row r="4510" spans="40:45" x14ac:dyDescent="0.25">
      <c r="AN4510" s="112" t="s">
        <v>1015</v>
      </c>
      <c r="AO4510" s="112" t="s">
        <v>1041</v>
      </c>
      <c r="AP4510" s="112"/>
      <c r="AQ4510" s="112" t="s">
        <v>1035</v>
      </c>
      <c r="AR4510" s="112" t="s">
        <v>1088</v>
      </c>
      <c r="AS4510" s="112">
        <v>6903</v>
      </c>
    </row>
    <row r="4511" spans="40:45" x14ac:dyDescent="0.25">
      <c r="AN4511" s="112" t="s">
        <v>1015</v>
      </c>
      <c r="AO4511" s="112" t="s">
        <v>1041</v>
      </c>
      <c r="AP4511" s="112"/>
      <c r="AQ4511" s="112" t="s">
        <v>1036</v>
      </c>
      <c r="AR4511" s="112" t="s">
        <v>1088</v>
      </c>
      <c r="AS4511" s="112">
        <v>2924</v>
      </c>
    </row>
    <row r="4512" spans="40:45" x14ac:dyDescent="0.25">
      <c r="AN4512" s="112" t="s">
        <v>1015</v>
      </c>
      <c r="AO4512" s="112" t="s">
        <v>1041</v>
      </c>
      <c r="AP4512" s="112"/>
      <c r="AQ4512" s="112" t="s">
        <v>1038</v>
      </c>
      <c r="AR4512" s="112" t="s">
        <v>1088</v>
      </c>
      <c r="AS4512" s="112">
        <v>34606</v>
      </c>
    </row>
    <row r="4513" spans="40:45" x14ac:dyDescent="0.25">
      <c r="AN4513" s="112" t="s">
        <v>1015</v>
      </c>
      <c r="AO4513" s="112" t="s">
        <v>1041</v>
      </c>
      <c r="AP4513" s="112"/>
      <c r="AQ4513" s="112" t="s">
        <v>1039</v>
      </c>
      <c r="AR4513" s="112" t="s">
        <v>1088</v>
      </c>
      <c r="AS4513" s="112">
        <v>161505</v>
      </c>
    </row>
    <row r="4514" spans="40:45" x14ac:dyDescent="0.25">
      <c r="AN4514" s="112" t="s">
        <v>1015</v>
      </c>
      <c r="AO4514" s="112"/>
      <c r="AP4514" s="112"/>
      <c r="AQ4514" s="112" t="s">
        <v>3</v>
      </c>
      <c r="AR4514" s="112" t="s">
        <v>1088</v>
      </c>
      <c r="AS4514" s="112">
        <v>388004</v>
      </c>
    </row>
    <row r="4515" spans="40:45" x14ac:dyDescent="0.25">
      <c r="AN4515" s="112" t="s">
        <v>1015</v>
      </c>
      <c r="AO4515" s="112" t="s">
        <v>1175</v>
      </c>
      <c r="AP4515" s="112"/>
      <c r="AQ4515" s="112" t="s">
        <v>1031</v>
      </c>
      <c r="AR4515" s="112" t="s">
        <v>1088</v>
      </c>
      <c r="AS4515" s="112">
        <v>4030</v>
      </c>
    </row>
    <row r="4516" spans="40:45" x14ac:dyDescent="0.25">
      <c r="AN4516" s="112" t="s">
        <v>1015</v>
      </c>
      <c r="AO4516" s="112" t="s">
        <v>1175</v>
      </c>
      <c r="AP4516" s="112"/>
      <c r="AQ4516" s="112" t="s">
        <v>1032</v>
      </c>
      <c r="AR4516" s="112" t="s">
        <v>1088</v>
      </c>
      <c r="AS4516" s="112">
        <v>6178</v>
      </c>
    </row>
    <row r="4517" spans="40:45" x14ac:dyDescent="0.25">
      <c r="AN4517" s="112" t="s">
        <v>1015</v>
      </c>
      <c r="AO4517" s="112" t="s">
        <v>1175</v>
      </c>
      <c r="AP4517" s="112"/>
      <c r="AQ4517" s="112" t="s">
        <v>1033</v>
      </c>
      <c r="AR4517" s="112" t="s">
        <v>1088</v>
      </c>
      <c r="AS4517" s="112">
        <v>172</v>
      </c>
    </row>
    <row r="4518" spans="40:45" x14ac:dyDescent="0.25">
      <c r="AN4518" s="112" t="s">
        <v>1015</v>
      </c>
      <c r="AO4518" s="112" t="s">
        <v>1175</v>
      </c>
      <c r="AP4518" s="112"/>
      <c r="AQ4518" s="112" t="s">
        <v>1035</v>
      </c>
      <c r="AR4518" s="112" t="s">
        <v>1088</v>
      </c>
      <c r="AS4518" s="112">
        <v>1427</v>
      </c>
    </row>
    <row r="4519" spans="40:45" x14ac:dyDescent="0.25">
      <c r="AN4519" s="112" t="s">
        <v>1015</v>
      </c>
      <c r="AO4519" s="112" t="s">
        <v>1175</v>
      </c>
      <c r="AP4519" s="112"/>
      <c r="AQ4519" s="112" t="s">
        <v>1036</v>
      </c>
      <c r="AR4519" s="112" t="s">
        <v>1088</v>
      </c>
      <c r="AS4519" s="112">
        <v>310</v>
      </c>
    </row>
    <row r="4520" spans="40:45" x14ac:dyDescent="0.25">
      <c r="AN4520" s="112" t="s">
        <v>1015</v>
      </c>
      <c r="AO4520" s="112" t="s">
        <v>1175</v>
      </c>
      <c r="AP4520" s="112"/>
      <c r="AQ4520" s="112" t="s">
        <v>1038</v>
      </c>
      <c r="AR4520" s="112" t="s">
        <v>1088</v>
      </c>
      <c r="AS4520" s="112">
        <v>803</v>
      </c>
    </row>
    <row r="4521" spans="40:45" x14ac:dyDescent="0.25">
      <c r="AN4521" s="112" t="s">
        <v>1015</v>
      </c>
      <c r="AO4521" s="112" t="s">
        <v>1175</v>
      </c>
      <c r="AP4521" s="112"/>
      <c r="AQ4521" s="112" t="s">
        <v>1039</v>
      </c>
      <c r="AR4521" s="112" t="s">
        <v>1088</v>
      </c>
      <c r="AS4521" s="112">
        <v>9809</v>
      </c>
    </row>
    <row r="4522" spans="40:45" x14ac:dyDescent="0.25">
      <c r="AN4522" s="112" t="s">
        <v>1015</v>
      </c>
      <c r="AO4522" s="112"/>
      <c r="AP4522" s="112"/>
      <c r="AQ4522" s="112" t="s">
        <v>3</v>
      </c>
      <c r="AR4522" s="112" t="s">
        <v>1088</v>
      </c>
      <c r="AS4522" s="112">
        <v>22729</v>
      </c>
    </row>
    <row r="4523" spans="40:45" x14ac:dyDescent="0.25">
      <c r="AN4523" s="112" t="s">
        <v>1015</v>
      </c>
      <c r="AO4523" s="112" t="s">
        <v>1176</v>
      </c>
      <c r="AP4523" s="112"/>
      <c r="AQ4523" s="112" t="s">
        <v>1031</v>
      </c>
      <c r="AR4523" s="112" t="s">
        <v>1088</v>
      </c>
      <c r="AS4523" s="112">
        <v>1342</v>
      </c>
    </row>
    <row r="4524" spans="40:45" x14ac:dyDescent="0.25">
      <c r="AN4524" s="112" t="s">
        <v>1015</v>
      </c>
      <c r="AO4524" s="112" t="s">
        <v>1176</v>
      </c>
      <c r="AP4524" s="112"/>
      <c r="AQ4524" s="112" t="s">
        <v>1032</v>
      </c>
      <c r="AR4524" s="112" t="s">
        <v>1088</v>
      </c>
      <c r="AS4524" s="112">
        <v>1249</v>
      </c>
    </row>
    <row r="4525" spans="40:45" x14ac:dyDescent="0.25">
      <c r="AN4525" s="112" t="s">
        <v>1015</v>
      </c>
      <c r="AO4525" s="112" t="s">
        <v>1176</v>
      </c>
      <c r="AP4525" s="112"/>
      <c r="AQ4525" s="112" t="s">
        <v>1033</v>
      </c>
      <c r="AR4525" s="112" t="s">
        <v>1088</v>
      </c>
      <c r="AS4525" s="112">
        <v>172</v>
      </c>
    </row>
    <row r="4526" spans="40:45" x14ac:dyDescent="0.25">
      <c r="AN4526" s="112" t="s">
        <v>1015</v>
      </c>
      <c r="AO4526" s="112" t="s">
        <v>1176</v>
      </c>
      <c r="AP4526" s="112"/>
      <c r="AQ4526" s="112" t="s">
        <v>1035</v>
      </c>
      <c r="AR4526" s="112" t="s">
        <v>1088</v>
      </c>
      <c r="AS4526" s="112">
        <v>1337</v>
      </c>
    </row>
    <row r="4527" spans="40:45" x14ac:dyDescent="0.25">
      <c r="AN4527" s="112" t="s">
        <v>1015</v>
      </c>
      <c r="AO4527" s="112" t="s">
        <v>1176</v>
      </c>
      <c r="AP4527" s="112"/>
      <c r="AQ4527" s="112" t="s">
        <v>1038</v>
      </c>
      <c r="AR4527" s="112" t="s">
        <v>1088</v>
      </c>
      <c r="AS4527" s="112">
        <v>4655</v>
      </c>
    </row>
    <row r="4528" spans="40:45" x14ac:dyDescent="0.25">
      <c r="AN4528" s="112" t="s">
        <v>1015</v>
      </c>
      <c r="AO4528" s="112" t="s">
        <v>1176</v>
      </c>
      <c r="AP4528" s="112"/>
      <c r="AQ4528" s="112" t="s">
        <v>1039</v>
      </c>
      <c r="AR4528" s="112" t="s">
        <v>1088</v>
      </c>
      <c r="AS4528" s="112">
        <v>6981</v>
      </c>
    </row>
    <row r="4529" spans="40:45" x14ac:dyDescent="0.25">
      <c r="AN4529" s="112" t="s">
        <v>1015</v>
      </c>
      <c r="AO4529" s="112"/>
      <c r="AP4529" s="112"/>
      <c r="AQ4529" s="112" t="s">
        <v>3</v>
      </c>
      <c r="AR4529" s="112" t="s">
        <v>1088</v>
      </c>
      <c r="AS4529" s="112">
        <v>15736</v>
      </c>
    </row>
    <row r="4530" spans="40:45" x14ac:dyDescent="0.25">
      <c r="AN4530" s="112" t="s">
        <v>1015</v>
      </c>
      <c r="AO4530" s="112" t="s">
        <v>1177</v>
      </c>
      <c r="AP4530" s="112"/>
      <c r="AQ4530" s="112" t="s">
        <v>1031</v>
      </c>
      <c r="AR4530" s="112" t="s">
        <v>1088</v>
      </c>
      <c r="AS4530" s="112">
        <v>4420</v>
      </c>
    </row>
    <row r="4531" spans="40:45" x14ac:dyDescent="0.25">
      <c r="AN4531" s="112" t="s">
        <v>1015</v>
      </c>
      <c r="AO4531" s="112" t="s">
        <v>1177</v>
      </c>
      <c r="AP4531" s="112"/>
      <c r="AQ4531" s="112" t="s">
        <v>1032</v>
      </c>
      <c r="AR4531" s="112" t="s">
        <v>1088</v>
      </c>
      <c r="AS4531" s="112">
        <v>6107</v>
      </c>
    </row>
    <row r="4532" spans="40:45" x14ac:dyDescent="0.25">
      <c r="AN4532" s="112" t="s">
        <v>1015</v>
      </c>
      <c r="AO4532" s="112" t="s">
        <v>1177</v>
      </c>
      <c r="AP4532" s="112"/>
      <c r="AQ4532" s="112" t="s">
        <v>1033</v>
      </c>
      <c r="AR4532" s="112" t="s">
        <v>1088</v>
      </c>
      <c r="AS4532" s="112">
        <v>345</v>
      </c>
    </row>
    <row r="4533" spans="40:45" x14ac:dyDescent="0.25">
      <c r="AN4533" s="112" t="s">
        <v>1015</v>
      </c>
      <c r="AO4533" s="112" t="s">
        <v>1177</v>
      </c>
      <c r="AP4533" s="112"/>
      <c r="AQ4533" s="112" t="s">
        <v>1035</v>
      </c>
      <c r="AR4533" s="112" t="s">
        <v>1088</v>
      </c>
      <c r="AS4533" s="112">
        <v>1423</v>
      </c>
    </row>
    <row r="4534" spans="40:45" x14ac:dyDescent="0.25">
      <c r="AN4534" s="112" t="s">
        <v>1015</v>
      </c>
      <c r="AO4534" s="112" t="s">
        <v>1177</v>
      </c>
      <c r="AP4534" s="112"/>
      <c r="AQ4534" s="112" t="s">
        <v>1036</v>
      </c>
      <c r="AR4534" s="112" t="s">
        <v>1088</v>
      </c>
      <c r="AS4534" s="112">
        <v>2108</v>
      </c>
    </row>
    <row r="4535" spans="40:45" x14ac:dyDescent="0.25">
      <c r="AN4535" s="112" t="s">
        <v>1015</v>
      </c>
      <c r="AO4535" s="112" t="s">
        <v>1177</v>
      </c>
      <c r="AP4535" s="112"/>
      <c r="AQ4535" s="112" t="s">
        <v>1038</v>
      </c>
      <c r="AR4535" s="112" t="s">
        <v>1088</v>
      </c>
      <c r="AS4535" s="112">
        <v>5549</v>
      </c>
    </row>
    <row r="4536" spans="40:45" x14ac:dyDescent="0.25">
      <c r="AN4536" s="112" t="s">
        <v>1015</v>
      </c>
      <c r="AO4536" s="112" t="s">
        <v>1177</v>
      </c>
      <c r="AP4536" s="112"/>
      <c r="AQ4536" s="112" t="s">
        <v>1039</v>
      </c>
      <c r="AR4536" s="112" t="s">
        <v>1088</v>
      </c>
      <c r="AS4536" s="112">
        <v>26523</v>
      </c>
    </row>
    <row r="4537" spans="40:45" x14ac:dyDescent="0.25">
      <c r="AN4537" s="112" t="s">
        <v>1015</v>
      </c>
      <c r="AO4537" s="112"/>
      <c r="AP4537" s="112"/>
      <c r="AQ4537" s="112" t="s">
        <v>3</v>
      </c>
      <c r="AR4537" s="112" t="s">
        <v>1088</v>
      </c>
      <c r="AS4537" s="112">
        <v>46475</v>
      </c>
    </row>
    <row r="4538" spans="40:45" x14ac:dyDescent="0.25">
      <c r="AN4538" s="112" t="s">
        <v>1015</v>
      </c>
      <c r="AO4538" s="112" t="s">
        <v>1178</v>
      </c>
      <c r="AP4538" s="112"/>
      <c r="AQ4538" s="112" t="s">
        <v>1031</v>
      </c>
      <c r="AR4538" s="112" t="s">
        <v>1088</v>
      </c>
      <c r="AS4538" s="112">
        <v>31285</v>
      </c>
    </row>
    <row r="4539" spans="40:45" x14ac:dyDescent="0.25">
      <c r="AN4539" s="112" t="s">
        <v>1015</v>
      </c>
      <c r="AO4539" s="112" t="s">
        <v>1178</v>
      </c>
      <c r="AP4539" s="112"/>
      <c r="AQ4539" s="112" t="s">
        <v>1032</v>
      </c>
      <c r="AR4539" s="112" t="s">
        <v>1088</v>
      </c>
      <c r="AS4539" s="112">
        <v>124843</v>
      </c>
    </row>
    <row r="4540" spans="40:45" x14ac:dyDescent="0.25">
      <c r="AN4540" s="112" t="s">
        <v>1015</v>
      </c>
      <c r="AO4540" s="112" t="s">
        <v>1178</v>
      </c>
      <c r="AP4540" s="112"/>
      <c r="AQ4540" s="112" t="s">
        <v>1033</v>
      </c>
      <c r="AR4540" s="112" t="s">
        <v>1088</v>
      </c>
      <c r="AS4540" s="112">
        <v>862</v>
      </c>
    </row>
    <row r="4541" spans="40:45" x14ac:dyDescent="0.25">
      <c r="AN4541" s="112" t="s">
        <v>1015</v>
      </c>
      <c r="AO4541" s="112" t="s">
        <v>1178</v>
      </c>
      <c r="AP4541" s="112"/>
      <c r="AQ4541" s="112" t="s">
        <v>1035</v>
      </c>
      <c r="AR4541" s="112" t="s">
        <v>1088</v>
      </c>
      <c r="AS4541" s="112">
        <v>2464</v>
      </c>
    </row>
    <row r="4542" spans="40:45" x14ac:dyDescent="0.25">
      <c r="AN4542" s="112" t="s">
        <v>1015</v>
      </c>
      <c r="AO4542" s="112" t="s">
        <v>1178</v>
      </c>
      <c r="AP4542" s="112"/>
      <c r="AQ4542" s="112" t="s">
        <v>1036</v>
      </c>
      <c r="AR4542" s="112" t="s">
        <v>1088</v>
      </c>
      <c r="AS4542" s="112">
        <v>505</v>
      </c>
    </row>
    <row r="4543" spans="40:45" x14ac:dyDescent="0.25">
      <c r="AN4543" s="112" t="s">
        <v>1015</v>
      </c>
      <c r="AO4543" s="112" t="s">
        <v>1178</v>
      </c>
      <c r="AP4543" s="112"/>
      <c r="AQ4543" s="112" t="s">
        <v>1038</v>
      </c>
      <c r="AR4543" s="112" t="s">
        <v>1088</v>
      </c>
      <c r="AS4543" s="112">
        <v>23591</v>
      </c>
    </row>
    <row r="4544" spans="40:45" x14ac:dyDescent="0.25">
      <c r="AN4544" s="112" t="s">
        <v>1015</v>
      </c>
      <c r="AO4544" s="112" t="s">
        <v>1178</v>
      </c>
      <c r="AP4544" s="112"/>
      <c r="AQ4544" s="112" t="s">
        <v>1039</v>
      </c>
      <c r="AR4544" s="112" t="s">
        <v>1088</v>
      </c>
      <c r="AS4544" s="112">
        <v>117922</v>
      </c>
    </row>
    <row r="4545" spans="40:45" x14ac:dyDescent="0.25">
      <c r="AN4545" s="112" t="s">
        <v>1015</v>
      </c>
      <c r="AO4545" s="112"/>
      <c r="AP4545" s="112"/>
      <c r="AQ4545" s="112" t="s">
        <v>3</v>
      </c>
      <c r="AR4545" s="112" t="s">
        <v>1088</v>
      </c>
      <c r="AS4545" s="112">
        <v>301472</v>
      </c>
    </row>
    <row r="4546" spans="40:45" x14ac:dyDescent="0.25">
      <c r="AN4546" s="112" t="s">
        <v>1015</v>
      </c>
      <c r="AO4546" s="112" t="s">
        <v>1179</v>
      </c>
      <c r="AP4546" s="112"/>
      <c r="AQ4546" s="112" t="s">
        <v>1031</v>
      </c>
      <c r="AR4546" s="112" t="s">
        <v>1088</v>
      </c>
      <c r="AS4546" s="112">
        <v>208</v>
      </c>
    </row>
    <row r="4547" spans="40:45" x14ac:dyDescent="0.25">
      <c r="AN4547" s="112" t="s">
        <v>1015</v>
      </c>
      <c r="AO4547" s="112" t="s">
        <v>1179</v>
      </c>
      <c r="AP4547" s="112"/>
      <c r="AQ4547" s="112" t="s">
        <v>1032</v>
      </c>
      <c r="AR4547" s="112" t="s">
        <v>1088</v>
      </c>
      <c r="AS4547" s="112">
        <v>679</v>
      </c>
    </row>
    <row r="4548" spans="40:45" x14ac:dyDescent="0.25">
      <c r="AN4548" s="112" t="s">
        <v>1015</v>
      </c>
      <c r="AO4548" s="112" t="s">
        <v>1179</v>
      </c>
      <c r="AP4548" s="112"/>
      <c r="AQ4548" s="112" t="s">
        <v>1033</v>
      </c>
      <c r="AR4548" s="112" t="s">
        <v>1088</v>
      </c>
      <c r="AS4548" s="112">
        <v>172</v>
      </c>
    </row>
    <row r="4549" spans="40:45" x14ac:dyDescent="0.25">
      <c r="AN4549" s="112" t="s">
        <v>1015</v>
      </c>
      <c r="AO4549" s="112" t="s">
        <v>1179</v>
      </c>
      <c r="AP4549" s="112"/>
      <c r="AQ4549" s="112" t="s">
        <v>1035</v>
      </c>
      <c r="AR4549" s="112" t="s">
        <v>1088</v>
      </c>
      <c r="AS4549" s="112">
        <v>252</v>
      </c>
    </row>
    <row r="4550" spans="40:45" x14ac:dyDescent="0.25">
      <c r="AN4550" s="112" t="s">
        <v>1015</v>
      </c>
      <c r="AO4550" s="112" t="s">
        <v>1179</v>
      </c>
      <c r="AP4550" s="112"/>
      <c r="AQ4550" s="112" t="s">
        <v>1038</v>
      </c>
      <c r="AR4550" s="112" t="s">
        <v>1088</v>
      </c>
      <c r="AS4550" s="112">
        <v>10</v>
      </c>
    </row>
    <row r="4551" spans="40:45" x14ac:dyDescent="0.25">
      <c r="AN4551" s="112" t="s">
        <v>1015</v>
      </c>
      <c r="AO4551" s="112" t="s">
        <v>1179</v>
      </c>
      <c r="AP4551" s="112"/>
      <c r="AQ4551" s="112" t="s">
        <v>1039</v>
      </c>
      <c r="AR4551" s="112" t="s">
        <v>1088</v>
      </c>
      <c r="AS4551" s="112">
        <v>271</v>
      </c>
    </row>
    <row r="4552" spans="40:45" x14ac:dyDescent="0.25">
      <c r="AN4552" s="112" t="s">
        <v>1015</v>
      </c>
      <c r="AO4552" s="112"/>
      <c r="AP4552" s="112"/>
      <c r="AQ4552" s="112" t="s">
        <v>3</v>
      </c>
      <c r="AR4552" s="112" t="s">
        <v>1088</v>
      </c>
      <c r="AS4552" s="112">
        <v>1593</v>
      </c>
    </row>
    <row r="4553" spans="40:45" x14ac:dyDescent="0.25">
      <c r="AN4553" s="112" t="s">
        <v>1169</v>
      </c>
      <c r="AO4553" s="112" t="s">
        <v>1041</v>
      </c>
      <c r="AP4553" s="112"/>
      <c r="AQ4553" s="112" t="s">
        <v>1031</v>
      </c>
      <c r="AR4553" s="112" t="s">
        <v>1088</v>
      </c>
      <c r="AS4553" s="112">
        <v>57396</v>
      </c>
    </row>
    <row r="4554" spans="40:45" x14ac:dyDescent="0.25">
      <c r="AN4554" s="112" t="s">
        <v>1169</v>
      </c>
      <c r="AO4554" s="112" t="s">
        <v>1041</v>
      </c>
      <c r="AP4554" s="112"/>
      <c r="AQ4554" s="112" t="s">
        <v>1032</v>
      </c>
      <c r="AR4554" s="112" t="s">
        <v>1088</v>
      </c>
      <c r="AS4554" s="112">
        <v>35935</v>
      </c>
    </row>
    <row r="4555" spans="40:45" x14ac:dyDescent="0.25">
      <c r="AN4555" s="112" t="s">
        <v>1169</v>
      </c>
      <c r="AO4555" s="112" t="s">
        <v>1041</v>
      </c>
      <c r="AP4555" s="112"/>
      <c r="AQ4555" s="112" t="s">
        <v>1033</v>
      </c>
      <c r="AR4555" s="112" t="s">
        <v>1088</v>
      </c>
      <c r="AS4555" s="112">
        <v>2163</v>
      </c>
    </row>
    <row r="4556" spans="40:45" x14ac:dyDescent="0.25">
      <c r="AN4556" s="112" t="s">
        <v>1169</v>
      </c>
      <c r="AO4556" s="112" t="s">
        <v>1041</v>
      </c>
      <c r="AP4556" s="112"/>
      <c r="AQ4556" s="112" t="s">
        <v>1036</v>
      </c>
      <c r="AR4556" s="112" t="s">
        <v>1088</v>
      </c>
      <c r="AS4556" s="112">
        <v>5420</v>
      </c>
    </row>
    <row r="4557" spans="40:45" x14ac:dyDescent="0.25">
      <c r="AN4557" s="112" t="s">
        <v>1169</v>
      </c>
      <c r="AO4557" s="112" t="s">
        <v>1041</v>
      </c>
      <c r="AP4557" s="112"/>
      <c r="AQ4557" s="112" t="s">
        <v>1038</v>
      </c>
      <c r="AR4557" s="112" t="s">
        <v>1088</v>
      </c>
      <c r="AS4557" s="112">
        <v>6209</v>
      </c>
    </row>
    <row r="4558" spans="40:45" x14ac:dyDescent="0.25">
      <c r="AN4558" s="112" t="s">
        <v>1169</v>
      </c>
      <c r="AO4558" s="112" t="s">
        <v>1041</v>
      </c>
      <c r="AP4558" s="112"/>
      <c r="AQ4558" s="112" t="s">
        <v>1039</v>
      </c>
      <c r="AR4558" s="112" t="s">
        <v>1088</v>
      </c>
      <c r="AS4558" s="112">
        <v>94495</v>
      </c>
    </row>
    <row r="4559" spans="40:45" x14ac:dyDescent="0.25">
      <c r="AN4559" s="112" t="s">
        <v>1169</v>
      </c>
      <c r="AO4559" s="112"/>
      <c r="AP4559" s="112"/>
      <c r="AQ4559" s="112" t="s">
        <v>3</v>
      </c>
      <c r="AR4559" s="112" t="s">
        <v>1088</v>
      </c>
      <c r="AS4559" s="112">
        <v>201618</v>
      </c>
    </row>
    <row r="4560" spans="40:45" x14ac:dyDescent="0.25">
      <c r="AN4560" s="112" t="s">
        <v>1169</v>
      </c>
      <c r="AO4560" s="112" t="s">
        <v>1175</v>
      </c>
      <c r="AP4560" s="112"/>
      <c r="AQ4560" s="112" t="s">
        <v>1031</v>
      </c>
      <c r="AR4560" s="112" t="s">
        <v>1088</v>
      </c>
      <c r="AS4560" s="112">
        <v>1771</v>
      </c>
    </row>
    <row r="4561" spans="40:45" x14ac:dyDescent="0.25">
      <c r="AN4561" s="112" t="s">
        <v>1169</v>
      </c>
      <c r="AO4561" s="112" t="s">
        <v>1175</v>
      </c>
      <c r="AP4561" s="112"/>
      <c r="AQ4561" s="112" t="s">
        <v>1032</v>
      </c>
      <c r="AR4561" s="112" t="s">
        <v>1088</v>
      </c>
      <c r="AS4561" s="112">
        <v>12297</v>
      </c>
    </row>
    <row r="4562" spans="40:45" x14ac:dyDescent="0.25">
      <c r="AN4562" s="112" t="s">
        <v>1169</v>
      </c>
      <c r="AO4562" s="112" t="s">
        <v>1175</v>
      </c>
      <c r="AP4562" s="112"/>
      <c r="AQ4562" s="112" t="s">
        <v>1033</v>
      </c>
      <c r="AR4562" s="112" t="s">
        <v>1088</v>
      </c>
      <c r="AS4562" s="112">
        <v>77</v>
      </c>
    </row>
    <row r="4563" spans="40:45" x14ac:dyDescent="0.25">
      <c r="AN4563" s="112" t="s">
        <v>1169</v>
      </c>
      <c r="AO4563" s="112" t="s">
        <v>1175</v>
      </c>
      <c r="AP4563" s="112"/>
      <c r="AQ4563" s="112" t="s">
        <v>1036</v>
      </c>
      <c r="AR4563" s="112" t="s">
        <v>1088</v>
      </c>
      <c r="AS4563" s="112">
        <v>359</v>
      </c>
    </row>
    <row r="4564" spans="40:45" x14ac:dyDescent="0.25">
      <c r="AN4564" s="112" t="s">
        <v>1169</v>
      </c>
      <c r="AO4564" s="112" t="s">
        <v>1175</v>
      </c>
      <c r="AP4564" s="112"/>
      <c r="AQ4564" s="112" t="s">
        <v>1038</v>
      </c>
      <c r="AR4564" s="112" t="s">
        <v>1088</v>
      </c>
      <c r="AS4564" s="112">
        <v>280</v>
      </c>
    </row>
    <row r="4565" spans="40:45" x14ac:dyDescent="0.25">
      <c r="AN4565" s="112" t="s">
        <v>1169</v>
      </c>
      <c r="AO4565" s="112" t="s">
        <v>1175</v>
      </c>
      <c r="AP4565" s="112"/>
      <c r="AQ4565" s="112" t="s">
        <v>1039</v>
      </c>
      <c r="AR4565" s="112" t="s">
        <v>1088</v>
      </c>
      <c r="AS4565" s="112">
        <v>8691</v>
      </c>
    </row>
    <row r="4566" spans="40:45" x14ac:dyDescent="0.25">
      <c r="AN4566" s="112" t="s">
        <v>1169</v>
      </c>
      <c r="AO4566" s="112"/>
      <c r="AP4566" s="112"/>
      <c r="AQ4566" s="112" t="s">
        <v>3</v>
      </c>
      <c r="AR4566" s="112" t="s">
        <v>1088</v>
      </c>
      <c r="AS4566" s="112">
        <v>23474</v>
      </c>
    </row>
    <row r="4567" spans="40:45" x14ac:dyDescent="0.25">
      <c r="AN4567" s="112" t="s">
        <v>1169</v>
      </c>
      <c r="AO4567" s="112" t="s">
        <v>1176</v>
      </c>
      <c r="AP4567" s="112"/>
      <c r="AQ4567" s="112" t="s">
        <v>1031</v>
      </c>
      <c r="AR4567" s="112" t="s">
        <v>1088</v>
      </c>
      <c r="AS4567" s="112">
        <v>839</v>
      </c>
    </row>
    <row r="4568" spans="40:45" x14ac:dyDescent="0.25">
      <c r="AN4568" s="112" t="s">
        <v>1169</v>
      </c>
      <c r="AO4568" s="112" t="s">
        <v>1176</v>
      </c>
      <c r="AP4568" s="112"/>
      <c r="AQ4568" s="112" t="s">
        <v>1032</v>
      </c>
      <c r="AR4568" s="112" t="s">
        <v>1088</v>
      </c>
      <c r="AS4568" s="112">
        <v>301</v>
      </c>
    </row>
    <row r="4569" spans="40:45" x14ac:dyDescent="0.25">
      <c r="AN4569" s="112" t="s">
        <v>1169</v>
      </c>
      <c r="AO4569" s="112" t="s">
        <v>1176</v>
      </c>
      <c r="AP4569" s="112"/>
      <c r="AQ4569" s="112" t="s">
        <v>1033</v>
      </c>
      <c r="AR4569" s="112" t="s">
        <v>1088</v>
      </c>
      <c r="AS4569" s="112">
        <v>115</v>
      </c>
    </row>
    <row r="4570" spans="40:45" x14ac:dyDescent="0.25">
      <c r="AN4570" s="112" t="s">
        <v>1169</v>
      </c>
      <c r="AO4570" s="112" t="s">
        <v>1176</v>
      </c>
      <c r="AP4570" s="112"/>
      <c r="AQ4570" s="112" t="s">
        <v>1038</v>
      </c>
      <c r="AR4570" s="112" t="s">
        <v>1088</v>
      </c>
      <c r="AS4570" s="112">
        <v>324</v>
      </c>
    </row>
    <row r="4571" spans="40:45" x14ac:dyDescent="0.25">
      <c r="AN4571" s="112" t="s">
        <v>1169</v>
      </c>
      <c r="AO4571" s="112" t="s">
        <v>1176</v>
      </c>
      <c r="AP4571" s="112"/>
      <c r="AQ4571" s="112" t="s">
        <v>1039</v>
      </c>
      <c r="AR4571" s="112" t="s">
        <v>1088</v>
      </c>
      <c r="AS4571" s="112">
        <v>23863</v>
      </c>
    </row>
    <row r="4572" spans="40:45" x14ac:dyDescent="0.25">
      <c r="AN4572" s="112" t="s">
        <v>1169</v>
      </c>
      <c r="AO4572" s="112"/>
      <c r="AP4572" s="112"/>
      <c r="AQ4572" s="112" t="s">
        <v>3</v>
      </c>
      <c r="AR4572" s="112" t="s">
        <v>1088</v>
      </c>
      <c r="AS4572" s="112">
        <v>25443</v>
      </c>
    </row>
    <row r="4573" spans="40:45" x14ac:dyDescent="0.25">
      <c r="AN4573" s="112" t="s">
        <v>1169</v>
      </c>
      <c r="AO4573" s="112" t="s">
        <v>1177</v>
      </c>
      <c r="AP4573" s="112"/>
      <c r="AQ4573" s="112" t="s">
        <v>1031</v>
      </c>
      <c r="AR4573" s="112" t="s">
        <v>1088</v>
      </c>
      <c r="AS4573" s="112">
        <v>53</v>
      </c>
    </row>
    <row r="4574" spans="40:45" x14ac:dyDescent="0.25">
      <c r="AN4574" s="112" t="s">
        <v>1169</v>
      </c>
      <c r="AO4574" s="112" t="s">
        <v>1177</v>
      </c>
      <c r="AP4574" s="112"/>
      <c r="AQ4574" s="112" t="s">
        <v>1032</v>
      </c>
      <c r="AR4574" s="112" t="s">
        <v>1088</v>
      </c>
      <c r="AS4574" s="112">
        <v>621</v>
      </c>
    </row>
    <row r="4575" spans="40:45" x14ac:dyDescent="0.25">
      <c r="AN4575" s="112" t="s">
        <v>1169</v>
      </c>
      <c r="AO4575" s="112" t="s">
        <v>1177</v>
      </c>
      <c r="AP4575" s="112"/>
      <c r="AQ4575" s="112" t="s">
        <v>1033</v>
      </c>
      <c r="AR4575" s="112" t="s">
        <v>1088</v>
      </c>
      <c r="AS4575" s="112">
        <v>400</v>
      </c>
    </row>
    <row r="4576" spans="40:45" x14ac:dyDescent="0.25">
      <c r="AN4576" s="112" t="s">
        <v>1169</v>
      </c>
      <c r="AO4576" s="112" t="s">
        <v>1177</v>
      </c>
      <c r="AP4576" s="112"/>
      <c r="AQ4576" s="112" t="s">
        <v>1036</v>
      </c>
      <c r="AR4576" s="112" t="s">
        <v>1088</v>
      </c>
      <c r="AS4576" s="112">
        <v>1793</v>
      </c>
    </row>
    <row r="4577" spans="40:45" x14ac:dyDescent="0.25">
      <c r="AN4577" s="112" t="s">
        <v>1169</v>
      </c>
      <c r="AO4577" s="112" t="s">
        <v>1177</v>
      </c>
      <c r="AP4577" s="112"/>
      <c r="AQ4577" s="112" t="s">
        <v>1038</v>
      </c>
      <c r="AR4577" s="112" t="s">
        <v>1088</v>
      </c>
      <c r="AS4577" s="112">
        <v>237</v>
      </c>
    </row>
    <row r="4578" spans="40:45" x14ac:dyDescent="0.25">
      <c r="AN4578" s="112" t="s">
        <v>1169</v>
      </c>
      <c r="AO4578" s="112" t="s">
        <v>1177</v>
      </c>
      <c r="AP4578" s="112"/>
      <c r="AQ4578" s="112" t="s">
        <v>1039</v>
      </c>
      <c r="AR4578" s="112" t="s">
        <v>1088</v>
      </c>
      <c r="AS4578" s="112">
        <v>8597</v>
      </c>
    </row>
    <row r="4579" spans="40:45" x14ac:dyDescent="0.25">
      <c r="AN4579" s="112" t="s">
        <v>1169</v>
      </c>
      <c r="AO4579" s="112"/>
      <c r="AP4579" s="112"/>
      <c r="AQ4579" s="112" t="s">
        <v>3</v>
      </c>
      <c r="AR4579" s="112" t="s">
        <v>1088</v>
      </c>
      <c r="AS4579" s="112">
        <v>11700</v>
      </c>
    </row>
    <row r="4580" spans="40:45" x14ac:dyDescent="0.25">
      <c r="AN4580" s="112" t="s">
        <v>1169</v>
      </c>
      <c r="AO4580" s="112" t="s">
        <v>1178</v>
      </c>
      <c r="AP4580" s="112"/>
      <c r="AQ4580" s="112" t="s">
        <v>1031</v>
      </c>
      <c r="AR4580" s="112" t="s">
        <v>1088</v>
      </c>
      <c r="AS4580" s="112">
        <v>54706</v>
      </c>
    </row>
    <row r="4581" spans="40:45" x14ac:dyDescent="0.25">
      <c r="AN4581" s="112" t="s">
        <v>1169</v>
      </c>
      <c r="AO4581" s="112" t="s">
        <v>1178</v>
      </c>
      <c r="AP4581" s="112"/>
      <c r="AQ4581" s="112" t="s">
        <v>1032</v>
      </c>
      <c r="AR4581" s="112" t="s">
        <v>1088</v>
      </c>
      <c r="AS4581" s="112">
        <v>22717</v>
      </c>
    </row>
    <row r="4582" spans="40:45" x14ac:dyDescent="0.25">
      <c r="AN4582" s="112" t="s">
        <v>1169</v>
      </c>
      <c r="AO4582" s="112" t="s">
        <v>1178</v>
      </c>
      <c r="AP4582" s="112"/>
      <c r="AQ4582" s="112" t="s">
        <v>1033</v>
      </c>
      <c r="AR4582" s="112" t="s">
        <v>1088</v>
      </c>
      <c r="AS4582" s="112">
        <v>1354</v>
      </c>
    </row>
    <row r="4583" spans="40:45" x14ac:dyDescent="0.25">
      <c r="AN4583" s="112" t="s">
        <v>1169</v>
      </c>
      <c r="AO4583" s="112" t="s">
        <v>1178</v>
      </c>
      <c r="AP4583" s="112"/>
      <c r="AQ4583" s="112" t="s">
        <v>1036</v>
      </c>
      <c r="AR4583" s="112" t="s">
        <v>1088</v>
      </c>
      <c r="AS4583" s="112">
        <v>3063</v>
      </c>
    </row>
    <row r="4584" spans="40:45" x14ac:dyDescent="0.25">
      <c r="AN4584" s="112" t="s">
        <v>1169</v>
      </c>
      <c r="AO4584" s="112" t="s">
        <v>1178</v>
      </c>
      <c r="AP4584" s="112"/>
      <c r="AQ4584" s="112" t="s">
        <v>1038</v>
      </c>
      <c r="AR4584" s="112" t="s">
        <v>1088</v>
      </c>
      <c r="AS4584" s="112">
        <v>5043</v>
      </c>
    </row>
    <row r="4585" spans="40:45" x14ac:dyDescent="0.25">
      <c r="AN4585" s="112" t="s">
        <v>1169</v>
      </c>
      <c r="AO4585" s="112" t="s">
        <v>1178</v>
      </c>
      <c r="AP4585" s="112"/>
      <c r="AQ4585" s="112" t="s">
        <v>1039</v>
      </c>
      <c r="AR4585" s="112" t="s">
        <v>1088</v>
      </c>
      <c r="AS4585" s="112">
        <v>50247</v>
      </c>
    </row>
    <row r="4586" spans="40:45" x14ac:dyDescent="0.25">
      <c r="AN4586" s="112" t="s">
        <v>1169</v>
      </c>
      <c r="AO4586" s="112"/>
      <c r="AP4586" s="112"/>
      <c r="AQ4586" s="112" t="s">
        <v>3</v>
      </c>
      <c r="AR4586" s="112" t="s">
        <v>1088</v>
      </c>
      <c r="AS4586" s="112">
        <v>137131</v>
      </c>
    </row>
    <row r="4587" spans="40:45" x14ac:dyDescent="0.25">
      <c r="AN4587" s="112" t="s">
        <v>1169</v>
      </c>
      <c r="AO4587" s="112" t="s">
        <v>1179</v>
      </c>
      <c r="AP4587" s="112"/>
      <c r="AQ4587" s="112" t="s">
        <v>1031</v>
      </c>
      <c r="AR4587" s="112" t="s">
        <v>1088</v>
      </c>
      <c r="AS4587" s="112">
        <v>27</v>
      </c>
    </row>
    <row r="4588" spans="40:45" x14ac:dyDescent="0.25">
      <c r="AN4588" s="112" t="s">
        <v>1169</v>
      </c>
      <c r="AO4588" s="112" t="s">
        <v>1179</v>
      </c>
      <c r="AP4588" s="112"/>
      <c r="AQ4588" s="112" t="s">
        <v>1033</v>
      </c>
      <c r="AR4588" s="112" t="s">
        <v>1088</v>
      </c>
      <c r="AS4588" s="112">
        <v>217</v>
      </c>
    </row>
    <row r="4589" spans="40:45" x14ac:dyDescent="0.25">
      <c r="AN4589" s="112" t="s">
        <v>1169</v>
      </c>
      <c r="AO4589" s="112" t="s">
        <v>1179</v>
      </c>
      <c r="AP4589" s="112"/>
      <c r="AQ4589" s="112" t="s">
        <v>1036</v>
      </c>
      <c r="AR4589" s="112" t="s">
        <v>1088</v>
      </c>
      <c r="AS4589" s="112">
        <v>206</v>
      </c>
    </row>
    <row r="4590" spans="40:45" x14ac:dyDescent="0.25">
      <c r="AN4590" s="112" t="s">
        <v>1169</v>
      </c>
      <c r="AO4590" s="112" t="s">
        <v>1179</v>
      </c>
      <c r="AP4590" s="112"/>
      <c r="AQ4590" s="112" t="s">
        <v>1038</v>
      </c>
      <c r="AR4590" s="112" t="s">
        <v>1088</v>
      </c>
      <c r="AS4590" s="112">
        <v>325</v>
      </c>
    </row>
    <row r="4591" spans="40:45" x14ac:dyDescent="0.25">
      <c r="AN4591" s="112" t="s">
        <v>1169</v>
      </c>
      <c r="AO4591" s="112" t="s">
        <v>1179</v>
      </c>
      <c r="AP4591" s="112"/>
      <c r="AQ4591" s="112" t="s">
        <v>1039</v>
      </c>
      <c r="AR4591" s="112" t="s">
        <v>1088</v>
      </c>
      <c r="AS4591" s="112">
        <v>3096</v>
      </c>
    </row>
    <row r="4592" spans="40:45" x14ac:dyDescent="0.25">
      <c r="AN4592" s="112" t="s">
        <v>1169</v>
      </c>
      <c r="AO4592" s="112"/>
      <c r="AP4592" s="112"/>
      <c r="AQ4592" s="112" t="s">
        <v>3</v>
      </c>
      <c r="AR4592" s="112" t="s">
        <v>1088</v>
      </c>
      <c r="AS4592" s="112">
        <v>3871</v>
      </c>
    </row>
    <row r="4593" spans="40:45" x14ac:dyDescent="0.25">
      <c r="AN4593" s="112" t="s">
        <v>1170</v>
      </c>
      <c r="AO4593" s="112" t="s">
        <v>1041</v>
      </c>
      <c r="AP4593" s="112"/>
      <c r="AQ4593" s="112" t="s">
        <v>1031</v>
      </c>
      <c r="AR4593" s="112" t="s">
        <v>1088</v>
      </c>
      <c r="AS4593" s="112">
        <v>46154</v>
      </c>
    </row>
    <row r="4594" spans="40:45" x14ac:dyDescent="0.25">
      <c r="AN4594" s="112" t="s">
        <v>1170</v>
      </c>
      <c r="AO4594" s="112" t="s">
        <v>1041</v>
      </c>
      <c r="AP4594" s="112"/>
      <c r="AQ4594" s="112" t="s">
        <v>1032</v>
      </c>
      <c r="AR4594" s="112" t="s">
        <v>1088</v>
      </c>
      <c r="AS4594" s="112">
        <v>90885</v>
      </c>
    </row>
    <row r="4595" spans="40:45" x14ac:dyDescent="0.25">
      <c r="AN4595" s="112" t="s">
        <v>1170</v>
      </c>
      <c r="AO4595" s="112" t="s">
        <v>1041</v>
      </c>
      <c r="AP4595" s="112"/>
      <c r="AQ4595" s="112" t="s">
        <v>1033</v>
      </c>
      <c r="AR4595" s="112" t="s">
        <v>1088</v>
      </c>
      <c r="AS4595" s="112">
        <v>10120</v>
      </c>
    </row>
    <row r="4596" spans="40:45" x14ac:dyDescent="0.25">
      <c r="AN4596" s="112" t="s">
        <v>1170</v>
      </c>
      <c r="AO4596" s="112" t="s">
        <v>1041</v>
      </c>
      <c r="AP4596" s="112"/>
      <c r="AQ4596" s="112" t="s">
        <v>1035</v>
      </c>
      <c r="AR4596" s="112" t="s">
        <v>1088</v>
      </c>
      <c r="AS4596" s="112">
        <v>458</v>
      </c>
    </row>
    <row r="4597" spans="40:45" x14ac:dyDescent="0.25">
      <c r="AN4597" s="112" t="s">
        <v>1170</v>
      </c>
      <c r="AO4597" s="112" t="s">
        <v>1041</v>
      </c>
      <c r="AP4597" s="112"/>
      <c r="AQ4597" s="112" t="s">
        <v>1036</v>
      </c>
      <c r="AR4597" s="112" t="s">
        <v>1088</v>
      </c>
      <c r="AS4597" s="112">
        <v>2942</v>
      </c>
    </row>
    <row r="4598" spans="40:45" x14ac:dyDescent="0.25">
      <c r="AN4598" s="112" t="s">
        <v>1170</v>
      </c>
      <c r="AO4598" s="112" t="s">
        <v>1041</v>
      </c>
      <c r="AP4598" s="112"/>
      <c r="AQ4598" s="112" t="s">
        <v>1038</v>
      </c>
      <c r="AR4598" s="112" t="s">
        <v>1088</v>
      </c>
      <c r="AS4598" s="112">
        <v>2666</v>
      </c>
    </row>
    <row r="4599" spans="40:45" x14ac:dyDescent="0.25">
      <c r="AN4599" s="112" t="s">
        <v>1170</v>
      </c>
      <c r="AO4599" s="112" t="s">
        <v>1041</v>
      </c>
      <c r="AP4599" s="112"/>
      <c r="AQ4599" s="112" t="s">
        <v>1039</v>
      </c>
      <c r="AR4599" s="112" t="s">
        <v>1088</v>
      </c>
      <c r="AS4599" s="112">
        <v>15929</v>
      </c>
    </row>
    <row r="4600" spans="40:45" x14ac:dyDescent="0.25">
      <c r="AN4600" s="112" t="s">
        <v>1170</v>
      </c>
      <c r="AO4600" s="112"/>
      <c r="AP4600" s="112"/>
      <c r="AQ4600" s="112" t="s">
        <v>3</v>
      </c>
      <c r="AR4600" s="112" t="s">
        <v>1088</v>
      </c>
      <c r="AS4600" s="112">
        <v>169154</v>
      </c>
    </row>
    <row r="4601" spans="40:45" x14ac:dyDescent="0.25">
      <c r="AN4601" s="112" t="s">
        <v>1170</v>
      </c>
      <c r="AO4601" s="112" t="s">
        <v>1175</v>
      </c>
      <c r="AP4601" s="112"/>
      <c r="AQ4601" s="112" t="s">
        <v>1031</v>
      </c>
      <c r="AR4601" s="112" t="s">
        <v>1088</v>
      </c>
      <c r="AS4601" s="112">
        <v>1684</v>
      </c>
    </row>
    <row r="4602" spans="40:45" x14ac:dyDescent="0.25">
      <c r="AN4602" s="112" t="s">
        <v>1170</v>
      </c>
      <c r="AO4602" s="112" t="s">
        <v>1175</v>
      </c>
      <c r="AP4602" s="112"/>
      <c r="AQ4602" s="112" t="s">
        <v>1032</v>
      </c>
      <c r="AR4602" s="112" t="s">
        <v>1088</v>
      </c>
      <c r="AS4602" s="112">
        <v>3664</v>
      </c>
    </row>
    <row r="4603" spans="40:45" x14ac:dyDescent="0.25">
      <c r="AN4603" s="112" t="s">
        <v>1170</v>
      </c>
      <c r="AO4603" s="112" t="s">
        <v>1175</v>
      </c>
      <c r="AP4603" s="112"/>
      <c r="AQ4603" s="112" t="s">
        <v>1036</v>
      </c>
      <c r="AR4603" s="112" t="s">
        <v>1088</v>
      </c>
      <c r="AS4603" s="112">
        <v>542</v>
      </c>
    </row>
    <row r="4604" spans="40:45" x14ac:dyDescent="0.25">
      <c r="AN4604" s="112" t="s">
        <v>1170</v>
      </c>
      <c r="AO4604" s="112" t="s">
        <v>1175</v>
      </c>
      <c r="AP4604" s="112"/>
      <c r="AQ4604" s="112" t="s">
        <v>1038</v>
      </c>
      <c r="AR4604" s="112" t="s">
        <v>1088</v>
      </c>
      <c r="AS4604" s="112">
        <v>341</v>
      </c>
    </row>
    <row r="4605" spans="40:45" x14ac:dyDescent="0.25">
      <c r="AN4605" s="112" t="s">
        <v>1170</v>
      </c>
      <c r="AO4605" s="112" t="s">
        <v>1175</v>
      </c>
      <c r="AP4605" s="112"/>
      <c r="AQ4605" s="112" t="s">
        <v>1039</v>
      </c>
      <c r="AR4605" s="112" t="s">
        <v>1088</v>
      </c>
      <c r="AS4605" s="112">
        <v>305</v>
      </c>
    </row>
    <row r="4606" spans="40:45" x14ac:dyDescent="0.25">
      <c r="AN4606" s="112" t="s">
        <v>1170</v>
      </c>
      <c r="AO4606" s="112"/>
      <c r="AP4606" s="112"/>
      <c r="AQ4606" s="112" t="s">
        <v>3</v>
      </c>
      <c r="AR4606" s="112" t="s">
        <v>1088</v>
      </c>
      <c r="AS4606" s="112">
        <v>6536</v>
      </c>
    </row>
    <row r="4607" spans="40:45" x14ac:dyDescent="0.25">
      <c r="AN4607" s="112" t="s">
        <v>1170</v>
      </c>
      <c r="AO4607" s="112" t="s">
        <v>1176</v>
      </c>
      <c r="AP4607" s="112"/>
      <c r="AQ4607" s="112" t="s">
        <v>1031</v>
      </c>
      <c r="AR4607" s="112" t="s">
        <v>1088</v>
      </c>
      <c r="AS4607" s="112">
        <v>1668</v>
      </c>
    </row>
    <row r="4608" spans="40:45" x14ac:dyDescent="0.25">
      <c r="AN4608" s="112" t="s">
        <v>1170</v>
      </c>
      <c r="AO4608" s="112" t="s">
        <v>1176</v>
      </c>
      <c r="AP4608" s="112"/>
      <c r="AQ4608" s="112" t="s">
        <v>1032</v>
      </c>
      <c r="AR4608" s="112" t="s">
        <v>1088</v>
      </c>
      <c r="AS4608" s="112">
        <v>455</v>
      </c>
    </row>
    <row r="4609" spans="40:45" x14ac:dyDescent="0.25">
      <c r="AN4609" s="112" t="s">
        <v>1170</v>
      </c>
      <c r="AO4609" s="112" t="s">
        <v>1176</v>
      </c>
      <c r="AP4609" s="112"/>
      <c r="AQ4609" s="112" t="s">
        <v>1036</v>
      </c>
      <c r="AR4609" s="112" t="s">
        <v>1088</v>
      </c>
      <c r="AS4609" s="112">
        <v>1321</v>
      </c>
    </row>
    <row r="4610" spans="40:45" x14ac:dyDescent="0.25">
      <c r="AN4610" s="112" t="s">
        <v>1170</v>
      </c>
      <c r="AO4610" s="112" t="s">
        <v>1176</v>
      </c>
      <c r="AP4610" s="112"/>
      <c r="AQ4610" s="112" t="s">
        <v>1038</v>
      </c>
      <c r="AR4610" s="112" t="s">
        <v>1088</v>
      </c>
      <c r="AS4610" s="112">
        <v>351</v>
      </c>
    </row>
    <row r="4611" spans="40:45" x14ac:dyDescent="0.25">
      <c r="AN4611" s="112" t="s">
        <v>1170</v>
      </c>
      <c r="AO4611" s="112" t="s">
        <v>1176</v>
      </c>
      <c r="AP4611" s="112"/>
      <c r="AQ4611" s="112" t="s">
        <v>1039</v>
      </c>
      <c r="AR4611" s="112" t="s">
        <v>1088</v>
      </c>
      <c r="AS4611" s="112">
        <v>262</v>
      </c>
    </row>
    <row r="4612" spans="40:45" x14ac:dyDescent="0.25">
      <c r="AN4612" s="112" t="s">
        <v>1170</v>
      </c>
      <c r="AO4612" s="112"/>
      <c r="AP4612" s="112"/>
      <c r="AQ4612" s="112" t="s">
        <v>3</v>
      </c>
      <c r="AR4612" s="112" t="s">
        <v>1088</v>
      </c>
      <c r="AS4612" s="112">
        <v>4058</v>
      </c>
    </row>
    <row r="4613" spans="40:45" x14ac:dyDescent="0.25">
      <c r="AN4613" s="112" t="s">
        <v>1170</v>
      </c>
      <c r="AO4613" s="112" t="s">
        <v>1177</v>
      </c>
      <c r="AP4613" s="112"/>
      <c r="AQ4613" s="112" t="s">
        <v>1031</v>
      </c>
      <c r="AR4613" s="112" t="s">
        <v>1088</v>
      </c>
      <c r="AS4613" s="112">
        <v>2311</v>
      </c>
    </row>
    <row r="4614" spans="40:45" x14ac:dyDescent="0.25">
      <c r="AN4614" s="112" t="s">
        <v>1170</v>
      </c>
      <c r="AO4614" s="112" t="s">
        <v>1177</v>
      </c>
      <c r="AP4614" s="112"/>
      <c r="AQ4614" s="112" t="s">
        <v>1032</v>
      </c>
      <c r="AR4614" s="112" t="s">
        <v>1088</v>
      </c>
      <c r="AS4614" s="112">
        <v>19867</v>
      </c>
    </row>
    <row r="4615" spans="40:45" x14ac:dyDescent="0.25">
      <c r="AN4615" s="112" t="s">
        <v>1170</v>
      </c>
      <c r="AO4615" s="112" t="s">
        <v>1177</v>
      </c>
      <c r="AP4615" s="112"/>
      <c r="AQ4615" s="112" t="s">
        <v>1033</v>
      </c>
      <c r="AR4615" s="112" t="s">
        <v>1088</v>
      </c>
      <c r="AS4615" s="112">
        <v>3697</v>
      </c>
    </row>
    <row r="4616" spans="40:45" x14ac:dyDescent="0.25">
      <c r="AN4616" s="112" t="s">
        <v>1170</v>
      </c>
      <c r="AO4616" s="112" t="s">
        <v>1177</v>
      </c>
      <c r="AP4616" s="112"/>
      <c r="AQ4616" s="112" t="s">
        <v>1036</v>
      </c>
      <c r="AR4616" s="112" t="s">
        <v>1088</v>
      </c>
      <c r="AS4616" s="112">
        <v>43</v>
      </c>
    </row>
    <row r="4617" spans="40:45" x14ac:dyDescent="0.25">
      <c r="AN4617" s="112" t="s">
        <v>1170</v>
      </c>
      <c r="AO4617" s="112" t="s">
        <v>1177</v>
      </c>
      <c r="AP4617" s="112"/>
      <c r="AQ4617" s="112" t="s">
        <v>1039</v>
      </c>
      <c r="AR4617" s="112" t="s">
        <v>1088</v>
      </c>
      <c r="AS4617" s="112">
        <v>349</v>
      </c>
    </row>
    <row r="4618" spans="40:45" x14ac:dyDescent="0.25">
      <c r="AN4618" s="112" t="s">
        <v>1170</v>
      </c>
      <c r="AO4618" s="112"/>
      <c r="AP4618" s="112"/>
      <c r="AQ4618" s="112" t="s">
        <v>3</v>
      </c>
      <c r="AR4618" s="112" t="s">
        <v>1088</v>
      </c>
      <c r="AS4618" s="112">
        <v>26266</v>
      </c>
    </row>
    <row r="4619" spans="40:45" x14ac:dyDescent="0.25">
      <c r="AN4619" s="112" t="s">
        <v>1170</v>
      </c>
      <c r="AO4619" s="112" t="s">
        <v>1178</v>
      </c>
      <c r="AP4619" s="112"/>
      <c r="AQ4619" s="112" t="s">
        <v>1031</v>
      </c>
      <c r="AR4619" s="112" t="s">
        <v>1088</v>
      </c>
      <c r="AS4619" s="112">
        <v>40277</v>
      </c>
    </row>
    <row r="4620" spans="40:45" x14ac:dyDescent="0.25">
      <c r="AN4620" s="112" t="s">
        <v>1170</v>
      </c>
      <c r="AO4620" s="112" t="s">
        <v>1178</v>
      </c>
      <c r="AP4620" s="112"/>
      <c r="AQ4620" s="112" t="s">
        <v>1032</v>
      </c>
      <c r="AR4620" s="112" t="s">
        <v>1088</v>
      </c>
      <c r="AS4620" s="112">
        <v>66879</v>
      </c>
    </row>
    <row r="4621" spans="40:45" x14ac:dyDescent="0.25">
      <c r="AN4621" s="112" t="s">
        <v>1170</v>
      </c>
      <c r="AO4621" s="112" t="s">
        <v>1178</v>
      </c>
      <c r="AP4621" s="112"/>
      <c r="AQ4621" s="112" t="s">
        <v>1033</v>
      </c>
      <c r="AR4621" s="112" t="s">
        <v>1088</v>
      </c>
      <c r="AS4621" s="112">
        <v>6423</v>
      </c>
    </row>
    <row r="4622" spans="40:45" x14ac:dyDescent="0.25">
      <c r="AN4622" s="112" t="s">
        <v>1170</v>
      </c>
      <c r="AO4622" s="112" t="s">
        <v>1178</v>
      </c>
      <c r="AP4622" s="112"/>
      <c r="AQ4622" s="112" t="s">
        <v>1035</v>
      </c>
      <c r="AR4622" s="112" t="s">
        <v>1088</v>
      </c>
      <c r="AS4622" s="112">
        <v>33</v>
      </c>
    </row>
    <row r="4623" spans="40:45" x14ac:dyDescent="0.25">
      <c r="AN4623" s="112" t="s">
        <v>1170</v>
      </c>
      <c r="AO4623" s="112" t="s">
        <v>1178</v>
      </c>
      <c r="AP4623" s="112"/>
      <c r="AQ4623" s="112" t="s">
        <v>1036</v>
      </c>
      <c r="AR4623" s="112" t="s">
        <v>1088</v>
      </c>
      <c r="AS4623" s="112">
        <v>1036</v>
      </c>
    </row>
    <row r="4624" spans="40:45" x14ac:dyDescent="0.25">
      <c r="AN4624" s="112" t="s">
        <v>1170</v>
      </c>
      <c r="AO4624" s="112" t="s">
        <v>1178</v>
      </c>
      <c r="AP4624" s="112"/>
      <c r="AQ4624" s="112" t="s">
        <v>1038</v>
      </c>
      <c r="AR4624" s="112" t="s">
        <v>1088</v>
      </c>
      <c r="AS4624" s="112">
        <v>1974</v>
      </c>
    </row>
    <row r="4625" spans="40:45" x14ac:dyDescent="0.25">
      <c r="AN4625" s="112" t="s">
        <v>1170</v>
      </c>
      <c r="AO4625" s="112" t="s">
        <v>1178</v>
      </c>
      <c r="AP4625" s="112"/>
      <c r="AQ4625" s="112" t="s">
        <v>1039</v>
      </c>
      <c r="AR4625" s="112" t="s">
        <v>1088</v>
      </c>
      <c r="AS4625" s="112">
        <v>14978</v>
      </c>
    </row>
    <row r="4626" spans="40:45" x14ac:dyDescent="0.25">
      <c r="AN4626" s="112" t="s">
        <v>1170</v>
      </c>
      <c r="AO4626" s="112"/>
      <c r="AP4626" s="112"/>
      <c r="AQ4626" s="112" t="s">
        <v>3</v>
      </c>
      <c r="AR4626" s="112" t="s">
        <v>1088</v>
      </c>
      <c r="AS4626" s="112">
        <v>131601</v>
      </c>
    </row>
    <row r="4627" spans="40:45" x14ac:dyDescent="0.25">
      <c r="AN4627" s="112" t="s">
        <v>1170</v>
      </c>
      <c r="AO4627" s="112" t="s">
        <v>1179</v>
      </c>
      <c r="AP4627" s="112"/>
      <c r="AQ4627" s="112" t="s">
        <v>1031</v>
      </c>
      <c r="AR4627" s="112" t="s">
        <v>1088</v>
      </c>
      <c r="AS4627" s="112">
        <v>215</v>
      </c>
    </row>
    <row r="4628" spans="40:45" x14ac:dyDescent="0.25">
      <c r="AN4628" s="112" t="s">
        <v>1170</v>
      </c>
      <c r="AO4628" s="112" t="s">
        <v>1179</v>
      </c>
      <c r="AP4628" s="112"/>
      <c r="AQ4628" s="112" t="s">
        <v>1032</v>
      </c>
      <c r="AR4628" s="112" t="s">
        <v>1088</v>
      </c>
      <c r="AS4628" s="112">
        <v>18</v>
      </c>
    </row>
    <row r="4629" spans="40:45" x14ac:dyDescent="0.25">
      <c r="AN4629" s="112" t="s">
        <v>1170</v>
      </c>
      <c r="AO4629" s="112" t="s">
        <v>1179</v>
      </c>
      <c r="AP4629" s="112"/>
      <c r="AQ4629" s="112" t="s">
        <v>1035</v>
      </c>
      <c r="AR4629" s="112" t="s">
        <v>1088</v>
      </c>
      <c r="AS4629" s="112">
        <v>425</v>
      </c>
    </row>
    <row r="4630" spans="40:45" x14ac:dyDescent="0.25">
      <c r="AN4630" s="112" t="s">
        <v>1170</v>
      </c>
      <c r="AO4630" s="112" t="s">
        <v>1179</v>
      </c>
      <c r="AP4630" s="112"/>
      <c r="AQ4630" s="112" t="s">
        <v>1039</v>
      </c>
      <c r="AR4630" s="112" t="s">
        <v>1088</v>
      </c>
      <c r="AS4630" s="112">
        <v>36</v>
      </c>
    </row>
    <row r="4631" spans="40:45" x14ac:dyDescent="0.25">
      <c r="AN4631" s="112" t="s">
        <v>1170</v>
      </c>
      <c r="AO4631" s="112"/>
      <c r="AP4631" s="112"/>
      <c r="AQ4631" s="112" t="s">
        <v>3</v>
      </c>
      <c r="AR4631" s="112" t="s">
        <v>1088</v>
      </c>
      <c r="AS4631" s="112">
        <v>694</v>
      </c>
    </row>
    <row r="4632" spans="40:45" x14ac:dyDescent="0.25">
      <c r="AN4632" s="112" t="s">
        <v>1152</v>
      </c>
      <c r="AO4632" s="112" t="s">
        <v>1041</v>
      </c>
      <c r="AP4632" s="112"/>
      <c r="AQ4632" s="112" t="s">
        <v>1031</v>
      </c>
      <c r="AR4632" s="112" t="s">
        <v>1088</v>
      </c>
      <c r="AS4632" s="112">
        <v>8466</v>
      </c>
    </row>
    <row r="4633" spans="40:45" x14ac:dyDescent="0.25">
      <c r="AN4633" s="112" t="s">
        <v>1152</v>
      </c>
      <c r="AO4633" s="112" t="s">
        <v>1041</v>
      </c>
      <c r="AP4633" s="112"/>
      <c r="AQ4633" s="112" t="s">
        <v>1032</v>
      </c>
      <c r="AR4633" s="112" t="s">
        <v>1088</v>
      </c>
      <c r="AS4633" s="112">
        <v>4353</v>
      </c>
    </row>
    <row r="4634" spans="40:45" x14ac:dyDescent="0.25">
      <c r="AN4634" s="112" t="s">
        <v>1152</v>
      </c>
      <c r="AO4634" s="112" t="s">
        <v>1041</v>
      </c>
      <c r="AP4634" s="112"/>
      <c r="AQ4634" s="112" t="s">
        <v>1033</v>
      </c>
      <c r="AR4634" s="112" t="s">
        <v>1088</v>
      </c>
      <c r="AS4634" s="112">
        <v>23278</v>
      </c>
    </row>
    <row r="4635" spans="40:45" x14ac:dyDescent="0.25">
      <c r="AN4635" s="112" t="s">
        <v>1152</v>
      </c>
      <c r="AO4635" s="112" t="s">
        <v>1041</v>
      </c>
      <c r="AP4635" s="112"/>
      <c r="AQ4635" s="112" t="s">
        <v>1035</v>
      </c>
      <c r="AR4635" s="112" t="s">
        <v>1088</v>
      </c>
      <c r="AS4635" s="112">
        <v>24661</v>
      </c>
    </row>
    <row r="4636" spans="40:45" x14ac:dyDescent="0.25">
      <c r="AN4636" s="112" t="s">
        <v>1152</v>
      </c>
      <c r="AO4636" s="112" t="s">
        <v>1041</v>
      </c>
      <c r="AP4636" s="112"/>
      <c r="AQ4636" s="112" t="s">
        <v>1038</v>
      </c>
      <c r="AR4636" s="112" t="s">
        <v>1088</v>
      </c>
      <c r="AS4636" s="112">
        <v>73936</v>
      </c>
    </row>
    <row r="4637" spans="40:45" x14ac:dyDescent="0.25">
      <c r="AN4637" s="112" t="s">
        <v>1152</v>
      </c>
      <c r="AO4637" s="112" t="s">
        <v>1041</v>
      </c>
      <c r="AP4637" s="112"/>
      <c r="AQ4637" s="112" t="s">
        <v>1039</v>
      </c>
      <c r="AR4637" s="112" t="s">
        <v>1088</v>
      </c>
      <c r="AS4637" s="112">
        <v>347486</v>
      </c>
    </row>
    <row r="4638" spans="40:45" x14ac:dyDescent="0.25">
      <c r="AN4638" s="112" t="s">
        <v>1152</v>
      </c>
      <c r="AO4638" s="112"/>
      <c r="AP4638" s="112"/>
      <c r="AQ4638" s="112" t="s">
        <v>3</v>
      </c>
      <c r="AR4638" s="112" t="s">
        <v>1088</v>
      </c>
      <c r="AS4638" s="112">
        <v>482181</v>
      </c>
    </row>
    <row r="4639" spans="40:45" x14ac:dyDescent="0.25">
      <c r="AN4639" s="112" t="s">
        <v>1152</v>
      </c>
      <c r="AO4639" s="112" t="s">
        <v>1175</v>
      </c>
      <c r="AP4639" s="112"/>
      <c r="AQ4639" s="112" t="s">
        <v>1031</v>
      </c>
      <c r="AR4639" s="112" t="s">
        <v>1088</v>
      </c>
      <c r="AS4639" s="112">
        <v>114</v>
      </c>
    </row>
    <row r="4640" spans="40:45" x14ac:dyDescent="0.25">
      <c r="AN4640" s="112" t="s">
        <v>1152</v>
      </c>
      <c r="AO4640" s="112" t="s">
        <v>1175</v>
      </c>
      <c r="AP4640" s="112"/>
      <c r="AQ4640" s="112" t="s">
        <v>1032</v>
      </c>
      <c r="AR4640" s="112" t="s">
        <v>1088</v>
      </c>
      <c r="AS4640" s="112">
        <v>585</v>
      </c>
    </row>
    <row r="4641" spans="40:45" x14ac:dyDescent="0.25">
      <c r="AN4641" s="112" t="s">
        <v>1152</v>
      </c>
      <c r="AO4641" s="112" t="s">
        <v>1175</v>
      </c>
      <c r="AP4641" s="112"/>
      <c r="AQ4641" s="112" t="s">
        <v>1035</v>
      </c>
      <c r="AR4641" s="112" t="s">
        <v>1088</v>
      </c>
      <c r="AS4641" s="112">
        <v>4030</v>
      </c>
    </row>
    <row r="4642" spans="40:45" x14ac:dyDescent="0.25">
      <c r="AN4642" s="112" t="s">
        <v>1152</v>
      </c>
      <c r="AO4642" s="112" t="s">
        <v>1175</v>
      </c>
      <c r="AP4642" s="112"/>
      <c r="AQ4642" s="112" t="s">
        <v>1038</v>
      </c>
      <c r="AR4642" s="112" t="s">
        <v>1088</v>
      </c>
      <c r="AS4642" s="112">
        <v>1921</v>
      </c>
    </row>
    <row r="4643" spans="40:45" x14ac:dyDescent="0.25">
      <c r="AN4643" s="112" t="s">
        <v>1152</v>
      </c>
      <c r="AO4643" s="112" t="s">
        <v>1175</v>
      </c>
      <c r="AP4643" s="112"/>
      <c r="AQ4643" s="112" t="s">
        <v>1039</v>
      </c>
      <c r="AR4643" s="112" t="s">
        <v>1088</v>
      </c>
      <c r="AS4643" s="112">
        <v>8119</v>
      </c>
    </row>
    <row r="4644" spans="40:45" x14ac:dyDescent="0.25">
      <c r="AN4644" s="112" t="s">
        <v>1152</v>
      </c>
      <c r="AO4644" s="112"/>
      <c r="AP4644" s="112"/>
      <c r="AQ4644" s="112" t="s">
        <v>3</v>
      </c>
      <c r="AR4644" s="112" t="s">
        <v>1088</v>
      </c>
      <c r="AS4644" s="112">
        <v>14768</v>
      </c>
    </row>
    <row r="4645" spans="40:45" x14ac:dyDescent="0.25">
      <c r="AN4645" s="112" t="s">
        <v>1152</v>
      </c>
      <c r="AO4645" s="112" t="s">
        <v>1176</v>
      </c>
      <c r="AP4645" s="112"/>
      <c r="AQ4645" s="112" t="s">
        <v>1031</v>
      </c>
      <c r="AR4645" s="112" t="s">
        <v>1088</v>
      </c>
      <c r="AS4645" s="112">
        <v>26</v>
      </c>
    </row>
    <row r="4646" spans="40:45" x14ac:dyDescent="0.25">
      <c r="AN4646" s="112" t="s">
        <v>1152</v>
      </c>
      <c r="AO4646" s="112" t="s">
        <v>1176</v>
      </c>
      <c r="AP4646" s="112"/>
      <c r="AQ4646" s="112" t="s">
        <v>1032</v>
      </c>
      <c r="AR4646" s="112" t="s">
        <v>1088</v>
      </c>
      <c r="AS4646" s="112">
        <v>509</v>
      </c>
    </row>
    <row r="4647" spans="40:45" x14ac:dyDescent="0.25">
      <c r="AN4647" s="112" t="s">
        <v>1152</v>
      </c>
      <c r="AO4647" s="112" t="s">
        <v>1176</v>
      </c>
      <c r="AP4647" s="112"/>
      <c r="AQ4647" s="112" t="s">
        <v>1035</v>
      </c>
      <c r="AR4647" s="112" t="s">
        <v>1088</v>
      </c>
      <c r="AS4647" s="112">
        <v>4030</v>
      </c>
    </row>
    <row r="4648" spans="40:45" x14ac:dyDescent="0.25">
      <c r="AN4648" s="112" t="s">
        <v>1152</v>
      </c>
      <c r="AO4648" s="112" t="s">
        <v>1176</v>
      </c>
      <c r="AP4648" s="112"/>
      <c r="AQ4648" s="112" t="s">
        <v>1038</v>
      </c>
      <c r="AR4648" s="112" t="s">
        <v>1088</v>
      </c>
      <c r="AS4648" s="112">
        <v>899</v>
      </c>
    </row>
    <row r="4649" spans="40:45" x14ac:dyDescent="0.25">
      <c r="AN4649" s="112" t="s">
        <v>1152</v>
      </c>
      <c r="AO4649" s="112" t="s">
        <v>1176</v>
      </c>
      <c r="AP4649" s="112"/>
      <c r="AQ4649" s="112" t="s">
        <v>1039</v>
      </c>
      <c r="AR4649" s="112" t="s">
        <v>1088</v>
      </c>
      <c r="AS4649" s="112">
        <v>1563</v>
      </c>
    </row>
    <row r="4650" spans="40:45" x14ac:dyDescent="0.25">
      <c r="AN4650" s="112" t="s">
        <v>1152</v>
      </c>
      <c r="AO4650" s="112"/>
      <c r="AP4650" s="112"/>
      <c r="AQ4650" s="112" t="s">
        <v>3</v>
      </c>
      <c r="AR4650" s="112" t="s">
        <v>1088</v>
      </c>
      <c r="AS4650" s="112">
        <v>7027</v>
      </c>
    </row>
    <row r="4651" spans="40:45" x14ac:dyDescent="0.25">
      <c r="AN4651" s="112" t="s">
        <v>1152</v>
      </c>
      <c r="AO4651" s="112" t="s">
        <v>1177</v>
      </c>
      <c r="AP4651" s="112"/>
      <c r="AQ4651" s="112" t="s">
        <v>1031</v>
      </c>
      <c r="AR4651" s="112" t="s">
        <v>1088</v>
      </c>
      <c r="AS4651" s="112">
        <v>6782</v>
      </c>
    </row>
    <row r="4652" spans="40:45" x14ac:dyDescent="0.25">
      <c r="AN4652" s="112" t="s">
        <v>1152</v>
      </c>
      <c r="AO4652" s="112" t="s">
        <v>1177</v>
      </c>
      <c r="AP4652" s="112"/>
      <c r="AQ4652" s="112" t="s">
        <v>1032</v>
      </c>
      <c r="AR4652" s="112" t="s">
        <v>1088</v>
      </c>
      <c r="AS4652" s="112">
        <v>350</v>
      </c>
    </row>
    <row r="4653" spans="40:45" x14ac:dyDescent="0.25">
      <c r="AN4653" s="112" t="s">
        <v>1152</v>
      </c>
      <c r="AO4653" s="112" t="s">
        <v>1177</v>
      </c>
      <c r="AP4653" s="112"/>
      <c r="AQ4653" s="112" t="s">
        <v>1033</v>
      </c>
      <c r="AR4653" s="112" t="s">
        <v>1088</v>
      </c>
      <c r="AS4653" s="112">
        <v>6453</v>
      </c>
    </row>
    <row r="4654" spans="40:45" x14ac:dyDescent="0.25">
      <c r="AN4654" s="112" t="s">
        <v>1152</v>
      </c>
      <c r="AO4654" s="112" t="s">
        <v>1177</v>
      </c>
      <c r="AP4654" s="112"/>
      <c r="AQ4654" s="112" t="s">
        <v>1035</v>
      </c>
      <c r="AR4654" s="112" t="s">
        <v>1088</v>
      </c>
      <c r="AS4654" s="112">
        <v>4870</v>
      </c>
    </row>
    <row r="4655" spans="40:45" x14ac:dyDescent="0.25">
      <c r="AN4655" s="112" t="s">
        <v>1152</v>
      </c>
      <c r="AO4655" s="112" t="s">
        <v>1177</v>
      </c>
      <c r="AP4655" s="112"/>
      <c r="AQ4655" s="112" t="s">
        <v>1038</v>
      </c>
      <c r="AR4655" s="112" t="s">
        <v>1088</v>
      </c>
      <c r="AS4655" s="112">
        <v>26788</v>
      </c>
    </row>
    <row r="4656" spans="40:45" x14ac:dyDescent="0.25">
      <c r="AN4656" s="112" t="s">
        <v>1152</v>
      </c>
      <c r="AO4656" s="112" t="s">
        <v>1177</v>
      </c>
      <c r="AP4656" s="112"/>
      <c r="AQ4656" s="112" t="s">
        <v>1039</v>
      </c>
      <c r="AR4656" s="112" t="s">
        <v>1088</v>
      </c>
      <c r="AS4656" s="112">
        <v>49515</v>
      </c>
    </row>
    <row r="4657" spans="40:45" x14ac:dyDescent="0.25">
      <c r="AN4657" s="112" t="s">
        <v>1152</v>
      </c>
      <c r="AO4657" s="112"/>
      <c r="AP4657" s="112"/>
      <c r="AQ4657" s="112" t="s">
        <v>3</v>
      </c>
      <c r="AR4657" s="112" t="s">
        <v>1088</v>
      </c>
      <c r="AS4657" s="112">
        <v>94757</v>
      </c>
    </row>
    <row r="4658" spans="40:45" x14ac:dyDescent="0.25">
      <c r="AN4658" s="112" t="s">
        <v>1152</v>
      </c>
      <c r="AO4658" s="112" t="s">
        <v>1178</v>
      </c>
      <c r="AP4658" s="112"/>
      <c r="AQ4658" s="112" t="s">
        <v>1031</v>
      </c>
      <c r="AR4658" s="112" t="s">
        <v>1088</v>
      </c>
      <c r="AS4658" s="112">
        <v>1545</v>
      </c>
    </row>
    <row r="4659" spans="40:45" x14ac:dyDescent="0.25">
      <c r="AN4659" s="112" t="s">
        <v>1152</v>
      </c>
      <c r="AO4659" s="112" t="s">
        <v>1178</v>
      </c>
      <c r="AP4659" s="112"/>
      <c r="AQ4659" s="112" t="s">
        <v>1032</v>
      </c>
      <c r="AR4659" s="112" t="s">
        <v>1088</v>
      </c>
      <c r="AS4659" s="112">
        <v>2909</v>
      </c>
    </row>
    <row r="4660" spans="40:45" x14ac:dyDescent="0.25">
      <c r="AN4660" s="112" t="s">
        <v>1152</v>
      </c>
      <c r="AO4660" s="112" t="s">
        <v>1178</v>
      </c>
      <c r="AP4660" s="112"/>
      <c r="AQ4660" s="112" t="s">
        <v>1033</v>
      </c>
      <c r="AR4660" s="112" t="s">
        <v>1088</v>
      </c>
      <c r="AS4660" s="112">
        <v>16825</v>
      </c>
    </row>
    <row r="4661" spans="40:45" x14ac:dyDescent="0.25">
      <c r="AN4661" s="112" t="s">
        <v>1152</v>
      </c>
      <c r="AO4661" s="112" t="s">
        <v>1178</v>
      </c>
      <c r="AP4661" s="112"/>
      <c r="AQ4661" s="112" t="s">
        <v>1035</v>
      </c>
      <c r="AR4661" s="112" t="s">
        <v>1088</v>
      </c>
      <c r="AS4661" s="112">
        <v>7701</v>
      </c>
    </row>
    <row r="4662" spans="40:45" x14ac:dyDescent="0.25">
      <c r="AN4662" s="112" t="s">
        <v>1152</v>
      </c>
      <c r="AO4662" s="112" t="s">
        <v>1178</v>
      </c>
      <c r="AP4662" s="112"/>
      <c r="AQ4662" s="112" t="s">
        <v>1038</v>
      </c>
      <c r="AR4662" s="112" t="s">
        <v>1088</v>
      </c>
      <c r="AS4662" s="112">
        <v>44329</v>
      </c>
    </row>
    <row r="4663" spans="40:45" x14ac:dyDescent="0.25">
      <c r="AN4663" s="112" t="s">
        <v>1152</v>
      </c>
      <c r="AO4663" s="112" t="s">
        <v>1178</v>
      </c>
      <c r="AP4663" s="112"/>
      <c r="AQ4663" s="112" t="s">
        <v>1039</v>
      </c>
      <c r="AR4663" s="112" t="s">
        <v>1088</v>
      </c>
      <c r="AS4663" s="112">
        <v>283390</v>
      </c>
    </row>
    <row r="4664" spans="40:45" x14ac:dyDescent="0.25">
      <c r="AN4664" s="112" t="s">
        <v>1152</v>
      </c>
      <c r="AO4664" s="112"/>
      <c r="AP4664" s="112"/>
      <c r="AQ4664" s="112" t="s">
        <v>3</v>
      </c>
      <c r="AR4664" s="112" t="s">
        <v>1088</v>
      </c>
      <c r="AS4664" s="112">
        <v>356699</v>
      </c>
    </row>
    <row r="4665" spans="40:45" x14ac:dyDescent="0.25">
      <c r="AN4665" s="112" t="s">
        <v>1152</v>
      </c>
      <c r="AO4665" s="112" t="s">
        <v>1179</v>
      </c>
      <c r="AP4665" s="112"/>
      <c r="AQ4665" s="112" t="s">
        <v>1035</v>
      </c>
      <c r="AR4665" s="112" t="s">
        <v>1088</v>
      </c>
      <c r="AS4665" s="112">
        <v>4030</v>
      </c>
    </row>
    <row r="4666" spans="40:45" x14ac:dyDescent="0.25">
      <c r="AN4666" s="112" t="s">
        <v>1152</v>
      </c>
      <c r="AO4666" s="112" t="s">
        <v>1179</v>
      </c>
      <c r="AP4666" s="112"/>
      <c r="AQ4666" s="112" t="s">
        <v>1039</v>
      </c>
      <c r="AR4666" s="112" t="s">
        <v>1088</v>
      </c>
      <c r="AS4666" s="112">
        <v>4900</v>
      </c>
    </row>
    <row r="4667" spans="40:45" x14ac:dyDescent="0.25">
      <c r="AN4667" s="112" t="s">
        <v>1152</v>
      </c>
      <c r="AO4667" s="112"/>
      <c r="AP4667" s="112"/>
      <c r="AQ4667" s="112" t="s">
        <v>3</v>
      </c>
      <c r="AR4667" s="112" t="s">
        <v>1088</v>
      </c>
      <c r="AS4667" s="112">
        <v>8930</v>
      </c>
    </row>
    <row r="4668" spans="40:45" x14ac:dyDescent="0.25">
      <c r="AN4668" s="112" t="s">
        <v>1141</v>
      </c>
      <c r="AO4668" s="112" t="s">
        <v>1156</v>
      </c>
      <c r="AP4668" s="112" t="s">
        <v>908</v>
      </c>
      <c r="AQ4668" s="112" t="s">
        <v>1031</v>
      </c>
      <c r="AR4668" s="112" t="s">
        <v>1088</v>
      </c>
      <c r="AS4668" s="112">
        <v>585</v>
      </c>
    </row>
    <row r="4669" spans="40:45" x14ac:dyDescent="0.25">
      <c r="AN4669" s="112" t="s">
        <v>1141</v>
      </c>
      <c r="AO4669" s="112" t="s">
        <v>1156</v>
      </c>
      <c r="AP4669" s="112" t="s">
        <v>908</v>
      </c>
      <c r="AQ4669" s="112" t="s">
        <v>1032</v>
      </c>
      <c r="AR4669" s="112" t="s">
        <v>1088</v>
      </c>
      <c r="AS4669" s="112">
        <v>1890</v>
      </c>
    </row>
    <row r="4670" spans="40:45" x14ac:dyDescent="0.25">
      <c r="AN4670" s="112" t="s">
        <v>1141</v>
      </c>
      <c r="AO4670" s="112" t="s">
        <v>1156</v>
      </c>
      <c r="AP4670" s="112" t="s">
        <v>908</v>
      </c>
      <c r="AQ4670" s="112" t="s">
        <v>1035</v>
      </c>
      <c r="AR4670" s="112" t="s">
        <v>1088</v>
      </c>
      <c r="AS4670" s="112">
        <v>13344</v>
      </c>
    </row>
    <row r="4671" spans="40:45" x14ac:dyDescent="0.25">
      <c r="AN4671" s="112" t="s">
        <v>1141</v>
      </c>
      <c r="AO4671" s="112" t="s">
        <v>1156</v>
      </c>
      <c r="AP4671" s="112" t="s">
        <v>908</v>
      </c>
      <c r="AQ4671" s="112" t="s">
        <v>1036</v>
      </c>
      <c r="AR4671" s="112" t="s">
        <v>1088</v>
      </c>
      <c r="AS4671" s="112">
        <v>6</v>
      </c>
    </row>
    <row r="4672" spans="40:45" x14ac:dyDescent="0.25">
      <c r="AN4672" s="112" t="s">
        <v>1141</v>
      </c>
      <c r="AO4672" s="112" t="s">
        <v>1156</v>
      </c>
      <c r="AP4672" s="112" t="s">
        <v>908</v>
      </c>
      <c r="AQ4672" s="112" t="s">
        <v>1038</v>
      </c>
      <c r="AR4672" s="112" t="s">
        <v>1088</v>
      </c>
      <c r="AS4672" s="112">
        <v>34150</v>
      </c>
    </row>
    <row r="4673" spans="40:45" x14ac:dyDescent="0.25">
      <c r="AN4673" s="112" t="s">
        <v>1141</v>
      </c>
      <c r="AO4673" s="112" t="s">
        <v>1156</v>
      </c>
      <c r="AP4673" s="112" t="s">
        <v>908</v>
      </c>
      <c r="AQ4673" s="112" t="s">
        <v>1039</v>
      </c>
      <c r="AR4673" s="112" t="s">
        <v>1088</v>
      </c>
      <c r="AS4673" s="112">
        <v>82122</v>
      </c>
    </row>
    <row r="4674" spans="40:45" x14ac:dyDescent="0.25">
      <c r="AN4674" s="112" t="s">
        <v>1141</v>
      </c>
      <c r="AO4674" s="112"/>
      <c r="AP4674" s="112"/>
      <c r="AQ4674" s="112" t="s">
        <v>3</v>
      </c>
      <c r="AR4674" s="112" t="s">
        <v>1088</v>
      </c>
      <c r="AS4674" s="112">
        <v>132098</v>
      </c>
    </row>
    <row r="4675" spans="40:45" x14ac:dyDescent="0.25">
      <c r="AN4675" s="112" t="s">
        <v>1141</v>
      </c>
      <c r="AO4675" s="112" t="s">
        <v>1156</v>
      </c>
      <c r="AP4675" s="112" t="s">
        <v>1175</v>
      </c>
      <c r="AQ4675" s="112" t="s">
        <v>1032</v>
      </c>
      <c r="AR4675" s="112" t="s">
        <v>1088</v>
      </c>
      <c r="AS4675" s="112">
        <v>387</v>
      </c>
    </row>
    <row r="4676" spans="40:45" x14ac:dyDescent="0.25">
      <c r="AN4676" s="112" t="s">
        <v>1141</v>
      </c>
      <c r="AO4676" s="112" t="s">
        <v>1156</v>
      </c>
      <c r="AP4676" s="112" t="s">
        <v>1175</v>
      </c>
      <c r="AQ4676" s="112" t="s">
        <v>1035</v>
      </c>
      <c r="AR4676" s="112" t="s">
        <v>1088</v>
      </c>
      <c r="AS4676" s="112">
        <v>3968</v>
      </c>
    </row>
    <row r="4677" spans="40:45" x14ac:dyDescent="0.25">
      <c r="AN4677" s="112" t="s">
        <v>1141</v>
      </c>
      <c r="AO4677" s="112" t="s">
        <v>1156</v>
      </c>
      <c r="AP4677" s="112" t="s">
        <v>1175</v>
      </c>
      <c r="AQ4677" s="112" t="s">
        <v>1036</v>
      </c>
      <c r="AR4677" s="112" t="s">
        <v>1088</v>
      </c>
      <c r="AS4677" s="112">
        <v>5</v>
      </c>
    </row>
    <row r="4678" spans="40:45" x14ac:dyDescent="0.25">
      <c r="AN4678" s="112" t="s">
        <v>1141</v>
      </c>
      <c r="AO4678" s="112" t="s">
        <v>1156</v>
      </c>
      <c r="AP4678" s="112" t="s">
        <v>1175</v>
      </c>
      <c r="AQ4678" s="112" t="s">
        <v>1038</v>
      </c>
      <c r="AR4678" s="112" t="s">
        <v>1088</v>
      </c>
      <c r="AS4678" s="112">
        <v>6753</v>
      </c>
    </row>
    <row r="4679" spans="40:45" x14ac:dyDescent="0.25">
      <c r="AN4679" s="112" t="s">
        <v>1141</v>
      </c>
      <c r="AO4679" s="112" t="s">
        <v>1156</v>
      </c>
      <c r="AP4679" s="112" t="s">
        <v>1175</v>
      </c>
      <c r="AQ4679" s="112" t="s">
        <v>1039</v>
      </c>
      <c r="AR4679" s="112" t="s">
        <v>1088</v>
      </c>
      <c r="AS4679" s="112">
        <v>32845</v>
      </c>
    </row>
    <row r="4680" spans="40:45" x14ac:dyDescent="0.25">
      <c r="AN4680" s="112" t="s">
        <v>1141</v>
      </c>
      <c r="AO4680" s="112"/>
      <c r="AP4680" s="112"/>
      <c r="AQ4680" s="112" t="s">
        <v>3</v>
      </c>
      <c r="AR4680" s="112" t="s">
        <v>1088</v>
      </c>
      <c r="AS4680" s="112">
        <v>43958</v>
      </c>
    </row>
    <row r="4681" spans="40:45" x14ac:dyDescent="0.25">
      <c r="AN4681" s="112" t="s">
        <v>1141</v>
      </c>
      <c r="AO4681" s="112" t="s">
        <v>1156</v>
      </c>
      <c r="AP4681" s="112" t="s">
        <v>1176</v>
      </c>
      <c r="AQ4681" s="112" t="s">
        <v>1031</v>
      </c>
      <c r="AR4681" s="112" t="s">
        <v>1088</v>
      </c>
      <c r="AS4681" s="112">
        <v>551</v>
      </c>
    </row>
    <row r="4682" spans="40:45" x14ac:dyDescent="0.25">
      <c r="AN4682" s="112" t="s">
        <v>1141</v>
      </c>
      <c r="AO4682" s="112" t="s">
        <v>1156</v>
      </c>
      <c r="AP4682" s="112" t="s">
        <v>1176</v>
      </c>
      <c r="AQ4682" s="112" t="s">
        <v>1032</v>
      </c>
      <c r="AR4682" s="112" t="s">
        <v>1088</v>
      </c>
      <c r="AS4682" s="112">
        <v>1272</v>
      </c>
    </row>
    <row r="4683" spans="40:45" x14ac:dyDescent="0.25">
      <c r="AN4683" s="112" t="s">
        <v>1141</v>
      </c>
      <c r="AO4683" s="112" t="s">
        <v>1156</v>
      </c>
      <c r="AP4683" s="112" t="s">
        <v>1176</v>
      </c>
      <c r="AQ4683" s="112" t="s">
        <v>1035</v>
      </c>
      <c r="AR4683" s="112" t="s">
        <v>1088</v>
      </c>
      <c r="AS4683" s="112">
        <v>1078</v>
      </c>
    </row>
    <row r="4684" spans="40:45" x14ac:dyDescent="0.25">
      <c r="AN4684" s="112" t="s">
        <v>1141</v>
      </c>
      <c r="AO4684" s="112" t="s">
        <v>1156</v>
      </c>
      <c r="AP4684" s="112" t="s">
        <v>1176</v>
      </c>
      <c r="AQ4684" s="112" t="s">
        <v>1038</v>
      </c>
      <c r="AR4684" s="112" t="s">
        <v>1088</v>
      </c>
      <c r="AS4684" s="112">
        <v>7546</v>
      </c>
    </row>
    <row r="4685" spans="40:45" x14ac:dyDescent="0.25">
      <c r="AN4685" s="112" t="s">
        <v>1141</v>
      </c>
      <c r="AO4685" s="112" t="s">
        <v>1156</v>
      </c>
      <c r="AP4685" s="112" t="s">
        <v>1176</v>
      </c>
      <c r="AQ4685" s="112" t="s">
        <v>1039</v>
      </c>
      <c r="AR4685" s="112" t="s">
        <v>1088</v>
      </c>
      <c r="AS4685" s="112">
        <v>7683</v>
      </c>
    </row>
    <row r="4686" spans="40:45" x14ac:dyDescent="0.25">
      <c r="AN4686" s="112" t="s">
        <v>1141</v>
      </c>
      <c r="AO4686" s="112"/>
      <c r="AP4686" s="112"/>
      <c r="AQ4686" s="112" t="s">
        <v>3</v>
      </c>
      <c r="AR4686" s="112" t="s">
        <v>1088</v>
      </c>
      <c r="AS4686" s="112">
        <v>18131</v>
      </c>
    </row>
    <row r="4687" spans="40:45" x14ac:dyDescent="0.25">
      <c r="AN4687" s="112" t="s">
        <v>1141</v>
      </c>
      <c r="AO4687" s="112" t="s">
        <v>1156</v>
      </c>
      <c r="AP4687" s="112" t="s">
        <v>1177</v>
      </c>
      <c r="AQ4687" s="112" t="s">
        <v>1035</v>
      </c>
      <c r="AR4687" s="112" t="s">
        <v>1088</v>
      </c>
      <c r="AS4687" s="112">
        <v>2107</v>
      </c>
    </row>
    <row r="4688" spans="40:45" x14ac:dyDescent="0.25">
      <c r="AN4688" s="112" t="s">
        <v>1141</v>
      </c>
      <c r="AO4688" s="112" t="s">
        <v>1156</v>
      </c>
      <c r="AP4688" s="112" t="s">
        <v>1177</v>
      </c>
      <c r="AQ4688" s="112" t="s">
        <v>1038</v>
      </c>
      <c r="AR4688" s="112" t="s">
        <v>1088</v>
      </c>
      <c r="AS4688" s="112">
        <v>2706</v>
      </c>
    </row>
    <row r="4689" spans="40:45" x14ac:dyDescent="0.25">
      <c r="AN4689" s="112" t="s">
        <v>1141</v>
      </c>
      <c r="AO4689" s="112" t="s">
        <v>1156</v>
      </c>
      <c r="AP4689" s="112" t="s">
        <v>1177</v>
      </c>
      <c r="AQ4689" s="112" t="s">
        <v>1039</v>
      </c>
      <c r="AR4689" s="112" t="s">
        <v>1088</v>
      </c>
      <c r="AS4689" s="112">
        <v>5499</v>
      </c>
    </row>
    <row r="4690" spans="40:45" x14ac:dyDescent="0.25">
      <c r="AN4690" s="112" t="s">
        <v>1141</v>
      </c>
      <c r="AO4690" s="112"/>
      <c r="AP4690" s="112"/>
      <c r="AQ4690" s="112" t="s">
        <v>3</v>
      </c>
      <c r="AR4690" s="112" t="s">
        <v>1088</v>
      </c>
      <c r="AS4690" s="112">
        <v>10313</v>
      </c>
    </row>
    <row r="4691" spans="40:45" x14ac:dyDescent="0.25">
      <c r="AN4691" s="112" t="s">
        <v>1141</v>
      </c>
      <c r="AO4691" s="112" t="s">
        <v>1156</v>
      </c>
      <c r="AP4691" s="112" t="s">
        <v>1178</v>
      </c>
      <c r="AQ4691" s="112" t="s">
        <v>1031</v>
      </c>
      <c r="AR4691" s="112" t="s">
        <v>1088</v>
      </c>
      <c r="AS4691" s="112">
        <v>32</v>
      </c>
    </row>
    <row r="4692" spans="40:45" x14ac:dyDescent="0.25">
      <c r="AN4692" s="112" t="s">
        <v>1141</v>
      </c>
      <c r="AO4692" s="112" t="s">
        <v>1156</v>
      </c>
      <c r="AP4692" s="112" t="s">
        <v>1178</v>
      </c>
      <c r="AQ4692" s="112" t="s">
        <v>1032</v>
      </c>
      <c r="AR4692" s="112" t="s">
        <v>1088</v>
      </c>
      <c r="AS4692" s="112">
        <v>232</v>
      </c>
    </row>
    <row r="4693" spans="40:45" x14ac:dyDescent="0.25">
      <c r="AN4693" s="112" t="s">
        <v>1141</v>
      </c>
      <c r="AO4693" s="112" t="s">
        <v>1156</v>
      </c>
      <c r="AP4693" s="112" t="s">
        <v>1178</v>
      </c>
      <c r="AQ4693" s="112" t="s">
        <v>1035</v>
      </c>
      <c r="AR4693" s="112" t="s">
        <v>1088</v>
      </c>
      <c r="AS4693" s="112">
        <v>5842</v>
      </c>
    </row>
    <row r="4694" spans="40:45" x14ac:dyDescent="0.25">
      <c r="AN4694" s="112" t="s">
        <v>1141</v>
      </c>
      <c r="AO4694" s="112" t="s">
        <v>1156</v>
      </c>
      <c r="AP4694" s="112" t="s">
        <v>1178</v>
      </c>
      <c r="AQ4694" s="112" t="s">
        <v>1038</v>
      </c>
      <c r="AR4694" s="112" t="s">
        <v>1088</v>
      </c>
      <c r="AS4694" s="112">
        <v>14762</v>
      </c>
    </row>
    <row r="4695" spans="40:45" x14ac:dyDescent="0.25">
      <c r="AN4695" s="112" t="s">
        <v>1141</v>
      </c>
      <c r="AO4695" s="112" t="s">
        <v>1156</v>
      </c>
      <c r="AP4695" s="112" t="s">
        <v>1178</v>
      </c>
      <c r="AQ4695" s="112" t="s">
        <v>1039</v>
      </c>
      <c r="AR4695" s="112" t="s">
        <v>1088</v>
      </c>
      <c r="AS4695" s="112">
        <v>35522</v>
      </c>
    </row>
    <row r="4696" spans="40:45" x14ac:dyDescent="0.25">
      <c r="AN4696" s="112" t="s">
        <v>1141</v>
      </c>
      <c r="AO4696" s="112"/>
      <c r="AP4696" s="112"/>
      <c r="AQ4696" s="112" t="s">
        <v>3</v>
      </c>
      <c r="AR4696" s="112" t="s">
        <v>1088</v>
      </c>
      <c r="AS4696" s="112">
        <v>56389</v>
      </c>
    </row>
    <row r="4697" spans="40:45" x14ac:dyDescent="0.25">
      <c r="AN4697" s="112" t="s">
        <v>1141</v>
      </c>
      <c r="AO4697" s="112" t="s">
        <v>1156</v>
      </c>
      <c r="AP4697" s="112" t="s">
        <v>1179</v>
      </c>
      <c r="AQ4697" s="112" t="s">
        <v>1031</v>
      </c>
      <c r="AR4697" s="112" t="s">
        <v>1088</v>
      </c>
      <c r="AS4697" s="112">
        <v>2</v>
      </c>
    </row>
    <row r="4698" spans="40:45" x14ac:dyDescent="0.25">
      <c r="AN4698" s="112" t="s">
        <v>1141</v>
      </c>
      <c r="AO4698" s="112" t="s">
        <v>1156</v>
      </c>
      <c r="AP4698" s="112" t="s">
        <v>1179</v>
      </c>
      <c r="AQ4698" s="112" t="s">
        <v>1035</v>
      </c>
      <c r="AR4698" s="112" t="s">
        <v>1088</v>
      </c>
      <c r="AS4698" s="112">
        <v>349</v>
      </c>
    </row>
    <row r="4699" spans="40:45" x14ac:dyDescent="0.25">
      <c r="AN4699" s="112" t="s">
        <v>1141</v>
      </c>
      <c r="AO4699" s="112" t="s">
        <v>1156</v>
      </c>
      <c r="AP4699" s="112" t="s">
        <v>1179</v>
      </c>
      <c r="AQ4699" s="112" t="s">
        <v>1036</v>
      </c>
      <c r="AR4699" s="112" t="s">
        <v>1088</v>
      </c>
      <c r="AS4699" s="112">
        <v>1</v>
      </c>
    </row>
    <row r="4700" spans="40:45" x14ac:dyDescent="0.25">
      <c r="AN4700" s="112" t="s">
        <v>1141</v>
      </c>
      <c r="AO4700" s="112" t="s">
        <v>1156</v>
      </c>
      <c r="AP4700" s="112" t="s">
        <v>1179</v>
      </c>
      <c r="AQ4700" s="112" t="s">
        <v>1038</v>
      </c>
      <c r="AR4700" s="112" t="s">
        <v>1088</v>
      </c>
      <c r="AS4700" s="112">
        <v>2384</v>
      </c>
    </row>
    <row r="4701" spans="40:45" x14ac:dyDescent="0.25">
      <c r="AN4701" s="112" t="s">
        <v>1141</v>
      </c>
      <c r="AO4701" s="112" t="s">
        <v>1156</v>
      </c>
      <c r="AP4701" s="112" t="s">
        <v>1179</v>
      </c>
      <c r="AQ4701" s="112" t="s">
        <v>1039</v>
      </c>
      <c r="AR4701" s="112" t="s">
        <v>1088</v>
      </c>
      <c r="AS4701" s="112">
        <v>573</v>
      </c>
    </row>
    <row r="4702" spans="40:45" x14ac:dyDescent="0.25">
      <c r="AN4702" s="112" t="s">
        <v>1141</v>
      </c>
      <c r="AO4702" s="112"/>
      <c r="AP4702" s="112"/>
      <c r="AQ4702" s="112" t="s">
        <v>3</v>
      </c>
      <c r="AR4702" s="112" t="s">
        <v>1088</v>
      </c>
      <c r="AS4702" s="112">
        <v>3308</v>
      </c>
    </row>
    <row r="4703" spans="40:45" x14ac:dyDescent="0.25">
      <c r="AN4703" s="112" t="s">
        <v>1141</v>
      </c>
      <c r="AO4703" s="112" t="s">
        <v>913</v>
      </c>
      <c r="AP4703" s="112" t="s">
        <v>908</v>
      </c>
      <c r="AQ4703" s="112" t="s">
        <v>1035</v>
      </c>
      <c r="AR4703" s="112" t="s">
        <v>1088</v>
      </c>
      <c r="AS4703" s="112">
        <v>31502</v>
      </c>
    </row>
    <row r="4704" spans="40:45" x14ac:dyDescent="0.25">
      <c r="AN4704" s="112" t="s">
        <v>1141</v>
      </c>
      <c r="AO4704" s="112" t="s">
        <v>913</v>
      </c>
      <c r="AP4704" s="112" t="s">
        <v>908</v>
      </c>
      <c r="AQ4704" s="112" t="s">
        <v>1038</v>
      </c>
      <c r="AR4704" s="112" t="s">
        <v>1088</v>
      </c>
      <c r="AS4704" s="112">
        <v>147258</v>
      </c>
    </row>
    <row r="4705" spans="40:45" x14ac:dyDescent="0.25">
      <c r="AN4705" s="112" t="s">
        <v>1141</v>
      </c>
      <c r="AO4705" s="112" t="s">
        <v>913</v>
      </c>
      <c r="AP4705" s="112" t="s">
        <v>908</v>
      </c>
      <c r="AQ4705" s="112" t="s">
        <v>1039</v>
      </c>
      <c r="AR4705" s="112" t="s">
        <v>1088</v>
      </c>
      <c r="AS4705" s="112">
        <v>40813</v>
      </c>
    </row>
    <row r="4706" spans="40:45" x14ac:dyDescent="0.25">
      <c r="AN4706" s="112" t="s">
        <v>1141</v>
      </c>
      <c r="AO4706" s="112"/>
      <c r="AP4706" s="112"/>
      <c r="AQ4706" s="112" t="s">
        <v>3</v>
      </c>
      <c r="AR4706" s="112" t="s">
        <v>1088</v>
      </c>
      <c r="AS4706" s="112">
        <v>219573</v>
      </c>
    </row>
    <row r="4707" spans="40:45" x14ac:dyDescent="0.25">
      <c r="AN4707" s="112" t="s">
        <v>1141</v>
      </c>
      <c r="AO4707" s="112" t="s">
        <v>913</v>
      </c>
      <c r="AP4707" s="112" t="s">
        <v>1175</v>
      </c>
      <c r="AQ4707" s="112" t="s">
        <v>1035</v>
      </c>
      <c r="AR4707" s="112" t="s">
        <v>1088</v>
      </c>
      <c r="AS4707" s="112">
        <v>28109</v>
      </c>
    </row>
    <row r="4708" spans="40:45" x14ac:dyDescent="0.25">
      <c r="AN4708" s="112" t="s">
        <v>1141</v>
      </c>
      <c r="AO4708" s="112" t="s">
        <v>913</v>
      </c>
      <c r="AP4708" s="112" t="s">
        <v>1175</v>
      </c>
      <c r="AQ4708" s="112" t="s">
        <v>1038</v>
      </c>
      <c r="AR4708" s="112" t="s">
        <v>1088</v>
      </c>
      <c r="AS4708" s="112">
        <v>116835</v>
      </c>
    </row>
    <row r="4709" spans="40:45" x14ac:dyDescent="0.25">
      <c r="AN4709" s="112" t="s">
        <v>1141</v>
      </c>
      <c r="AO4709" s="112" t="s">
        <v>913</v>
      </c>
      <c r="AP4709" s="112" t="s">
        <v>1175</v>
      </c>
      <c r="AQ4709" s="112" t="s">
        <v>1039</v>
      </c>
      <c r="AR4709" s="112" t="s">
        <v>1088</v>
      </c>
      <c r="AS4709" s="112">
        <v>22919</v>
      </c>
    </row>
    <row r="4710" spans="40:45" x14ac:dyDescent="0.25">
      <c r="AN4710" s="112" t="s">
        <v>1141</v>
      </c>
      <c r="AO4710" s="112"/>
      <c r="AP4710" s="112"/>
      <c r="AQ4710" s="112" t="s">
        <v>3</v>
      </c>
      <c r="AR4710" s="112" t="s">
        <v>1088</v>
      </c>
      <c r="AS4710" s="112">
        <v>167863</v>
      </c>
    </row>
    <row r="4711" spans="40:45" x14ac:dyDescent="0.25">
      <c r="AN4711" s="112" t="s">
        <v>1141</v>
      </c>
      <c r="AO4711" s="112" t="s">
        <v>913</v>
      </c>
      <c r="AP4711" s="112" t="s">
        <v>1176</v>
      </c>
      <c r="AQ4711" s="112" t="s">
        <v>1035</v>
      </c>
      <c r="AR4711" s="112" t="s">
        <v>1088</v>
      </c>
      <c r="AS4711" s="112">
        <v>2623</v>
      </c>
    </row>
    <row r="4712" spans="40:45" x14ac:dyDescent="0.25">
      <c r="AN4712" s="112" t="s">
        <v>1141</v>
      </c>
      <c r="AO4712" s="112" t="s">
        <v>913</v>
      </c>
      <c r="AP4712" s="112" t="s">
        <v>1176</v>
      </c>
      <c r="AQ4712" s="112" t="s">
        <v>1038</v>
      </c>
      <c r="AR4712" s="112" t="s">
        <v>1088</v>
      </c>
      <c r="AS4712" s="112">
        <v>26815</v>
      </c>
    </row>
    <row r="4713" spans="40:45" x14ac:dyDescent="0.25">
      <c r="AN4713" s="112" t="s">
        <v>1141</v>
      </c>
      <c r="AO4713" s="112" t="s">
        <v>913</v>
      </c>
      <c r="AP4713" s="112" t="s">
        <v>1176</v>
      </c>
      <c r="AQ4713" s="112" t="s">
        <v>1039</v>
      </c>
      <c r="AR4713" s="112" t="s">
        <v>1088</v>
      </c>
      <c r="AS4713" s="112">
        <v>2640</v>
      </c>
    </row>
    <row r="4714" spans="40:45" x14ac:dyDescent="0.25">
      <c r="AN4714" s="112" t="s">
        <v>1141</v>
      </c>
      <c r="AO4714" s="112"/>
      <c r="AP4714" s="112"/>
      <c r="AQ4714" s="112" t="s">
        <v>3</v>
      </c>
      <c r="AR4714" s="112" t="s">
        <v>1088</v>
      </c>
      <c r="AS4714" s="112">
        <v>32078</v>
      </c>
    </row>
    <row r="4715" spans="40:45" x14ac:dyDescent="0.25">
      <c r="AN4715" s="112" t="s">
        <v>1141</v>
      </c>
      <c r="AO4715" s="112" t="s">
        <v>913</v>
      </c>
      <c r="AP4715" s="112" t="s">
        <v>1177</v>
      </c>
      <c r="AQ4715" s="112" t="s">
        <v>1038</v>
      </c>
      <c r="AR4715" s="112" t="s">
        <v>1088</v>
      </c>
      <c r="AS4715" s="112">
        <v>528</v>
      </c>
    </row>
    <row r="4716" spans="40:45" x14ac:dyDescent="0.25">
      <c r="AN4716" s="112" t="s">
        <v>1141</v>
      </c>
      <c r="AO4716" s="112" t="s">
        <v>913</v>
      </c>
      <c r="AP4716" s="112" t="s">
        <v>1177</v>
      </c>
      <c r="AQ4716" s="112" t="s">
        <v>1039</v>
      </c>
      <c r="AR4716" s="112" t="s">
        <v>1088</v>
      </c>
      <c r="AS4716" s="112">
        <v>15</v>
      </c>
    </row>
    <row r="4717" spans="40:45" x14ac:dyDescent="0.25">
      <c r="AN4717" s="112" t="s">
        <v>1141</v>
      </c>
      <c r="AO4717" s="112"/>
      <c r="AP4717" s="112"/>
      <c r="AQ4717" s="112" t="s">
        <v>3</v>
      </c>
      <c r="AR4717" s="112" t="s">
        <v>1088</v>
      </c>
      <c r="AS4717" s="112">
        <v>543</v>
      </c>
    </row>
    <row r="4718" spans="40:45" x14ac:dyDescent="0.25">
      <c r="AN4718" s="112" t="s">
        <v>1141</v>
      </c>
      <c r="AO4718" s="112" t="s">
        <v>913</v>
      </c>
      <c r="AP4718" s="112" t="s">
        <v>1178</v>
      </c>
      <c r="AQ4718" s="112" t="s">
        <v>1039</v>
      </c>
      <c r="AR4718" s="112" t="s">
        <v>1088</v>
      </c>
      <c r="AS4718" s="112">
        <v>854</v>
      </c>
    </row>
    <row r="4719" spans="40:45" x14ac:dyDescent="0.25">
      <c r="AN4719" s="112" t="s">
        <v>1141</v>
      </c>
      <c r="AO4719" s="112"/>
      <c r="AP4719" s="112"/>
      <c r="AQ4719" s="112" t="s">
        <v>3</v>
      </c>
      <c r="AR4719" s="112" t="s">
        <v>1088</v>
      </c>
      <c r="AS4719" s="112">
        <v>854</v>
      </c>
    </row>
    <row r="4720" spans="40:45" x14ac:dyDescent="0.25">
      <c r="AN4720" s="112" t="s">
        <v>1141</v>
      </c>
      <c r="AO4720" s="112" t="s">
        <v>913</v>
      </c>
      <c r="AP4720" s="112" t="s">
        <v>1179</v>
      </c>
      <c r="AQ4720" s="112" t="s">
        <v>1035</v>
      </c>
      <c r="AR4720" s="112" t="s">
        <v>1088</v>
      </c>
      <c r="AS4720" s="112">
        <v>770</v>
      </c>
    </row>
    <row r="4721" spans="40:45" x14ac:dyDescent="0.25">
      <c r="AN4721" s="112" t="s">
        <v>1141</v>
      </c>
      <c r="AO4721" s="112" t="s">
        <v>913</v>
      </c>
      <c r="AP4721" s="112" t="s">
        <v>1179</v>
      </c>
      <c r="AQ4721" s="112" t="s">
        <v>1038</v>
      </c>
      <c r="AR4721" s="112" t="s">
        <v>1088</v>
      </c>
      <c r="AS4721" s="112">
        <v>3080</v>
      </c>
    </row>
    <row r="4722" spans="40:45" x14ac:dyDescent="0.25">
      <c r="AN4722" s="112" t="s">
        <v>1141</v>
      </c>
      <c r="AO4722" s="112" t="s">
        <v>913</v>
      </c>
      <c r="AP4722" s="112" t="s">
        <v>1179</v>
      </c>
      <c r="AQ4722" s="112" t="s">
        <v>1039</v>
      </c>
      <c r="AR4722" s="112" t="s">
        <v>1088</v>
      </c>
      <c r="AS4722" s="112">
        <v>14385</v>
      </c>
    </row>
    <row r="4723" spans="40:45" x14ac:dyDescent="0.25">
      <c r="AN4723" s="112" t="s">
        <v>1141</v>
      </c>
      <c r="AO4723" s="112"/>
      <c r="AP4723" s="112"/>
      <c r="AQ4723" s="112" t="s">
        <v>3</v>
      </c>
      <c r="AR4723" s="112" t="s">
        <v>1088</v>
      </c>
      <c r="AS4723" s="112">
        <v>18236</v>
      </c>
    </row>
    <row r="4724" spans="40:45" x14ac:dyDescent="0.25">
      <c r="AN4724" s="112" t="s">
        <v>1141</v>
      </c>
      <c r="AO4724" s="112" t="s">
        <v>1157</v>
      </c>
      <c r="AP4724" s="112" t="s">
        <v>908</v>
      </c>
      <c r="AQ4724" s="112" t="s">
        <v>1031</v>
      </c>
      <c r="AR4724" s="112" t="s">
        <v>1088</v>
      </c>
      <c r="AS4724" s="112">
        <v>10624</v>
      </c>
    </row>
    <row r="4725" spans="40:45" x14ac:dyDescent="0.25">
      <c r="AN4725" s="112" t="s">
        <v>1141</v>
      </c>
      <c r="AO4725" s="112" t="s">
        <v>1157</v>
      </c>
      <c r="AP4725" s="112" t="s">
        <v>908</v>
      </c>
      <c r="AQ4725" s="112" t="s">
        <v>1032</v>
      </c>
      <c r="AR4725" s="112" t="s">
        <v>1088</v>
      </c>
      <c r="AS4725" s="112">
        <v>269</v>
      </c>
    </row>
    <row r="4726" spans="40:45" x14ac:dyDescent="0.25">
      <c r="AN4726" s="112" t="s">
        <v>1141</v>
      </c>
      <c r="AO4726" s="112" t="s">
        <v>1157</v>
      </c>
      <c r="AP4726" s="112" t="s">
        <v>908</v>
      </c>
      <c r="AQ4726" s="112" t="s">
        <v>1035</v>
      </c>
      <c r="AR4726" s="112" t="s">
        <v>1088</v>
      </c>
      <c r="AS4726" s="112">
        <v>2961</v>
      </c>
    </row>
    <row r="4727" spans="40:45" x14ac:dyDescent="0.25">
      <c r="AN4727" s="112" t="s">
        <v>1141</v>
      </c>
      <c r="AO4727" s="112" t="s">
        <v>1157</v>
      </c>
      <c r="AP4727" s="112" t="s">
        <v>908</v>
      </c>
      <c r="AQ4727" s="112" t="s">
        <v>1036</v>
      </c>
      <c r="AR4727" s="112" t="s">
        <v>1088</v>
      </c>
      <c r="AS4727" s="112">
        <v>1719</v>
      </c>
    </row>
    <row r="4728" spans="40:45" x14ac:dyDescent="0.25">
      <c r="AN4728" s="112" t="s">
        <v>1141</v>
      </c>
      <c r="AO4728" s="112" t="s">
        <v>1157</v>
      </c>
      <c r="AP4728" s="112" t="s">
        <v>908</v>
      </c>
      <c r="AQ4728" s="112" t="s">
        <v>1037</v>
      </c>
      <c r="AR4728" s="112" t="s">
        <v>1088</v>
      </c>
      <c r="AS4728" s="112">
        <v>1560</v>
      </c>
    </row>
    <row r="4729" spans="40:45" x14ac:dyDescent="0.25">
      <c r="AN4729" s="112" t="s">
        <v>1141</v>
      </c>
      <c r="AO4729" s="112" t="s">
        <v>1157</v>
      </c>
      <c r="AP4729" s="112" t="s">
        <v>908</v>
      </c>
      <c r="AQ4729" s="112" t="s">
        <v>1038</v>
      </c>
      <c r="AR4729" s="112" t="s">
        <v>1088</v>
      </c>
      <c r="AS4729" s="112">
        <v>22</v>
      </c>
    </row>
    <row r="4730" spans="40:45" x14ac:dyDescent="0.25">
      <c r="AN4730" s="112" t="s">
        <v>1141</v>
      </c>
      <c r="AO4730" s="112" t="s">
        <v>1157</v>
      </c>
      <c r="AP4730" s="112" t="s">
        <v>908</v>
      </c>
      <c r="AQ4730" s="112" t="s">
        <v>1039</v>
      </c>
      <c r="AR4730" s="112" t="s">
        <v>1088</v>
      </c>
      <c r="AS4730" s="112">
        <v>3242</v>
      </c>
    </row>
    <row r="4731" spans="40:45" x14ac:dyDescent="0.25">
      <c r="AN4731" s="112" t="s">
        <v>1141</v>
      </c>
      <c r="AO4731" s="112"/>
      <c r="AP4731" s="112"/>
      <c r="AQ4731" s="112" t="s">
        <v>3</v>
      </c>
      <c r="AR4731" s="112" t="s">
        <v>1088</v>
      </c>
      <c r="AS4731" s="112">
        <v>20399</v>
      </c>
    </row>
    <row r="4732" spans="40:45" x14ac:dyDescent="0.25">
      <c r="AN4732" s="112" t="s">
        <v>1141</v>
      </c>
      <c r="AO4732" s="112" t="s">
        <v>1157</v>
      </c>
      <c r="AP4732" s="112" t="s">
        <v>1175</v>
      </c>
      <c r="AQ4732" s="112" t="s">
        <v>1031</v>
      </c>
      <c r="AR4732" s="112" t="s">
        <v>1088</v>
      </c>
      <c r="AS4732" s="112">
        <v>2896</v>
      </c>
    </row>
    <row r="4733" spans="40:45" x14ac:dyDescent="0.25">
      <c r="AN4733" s="112" t="s">
        <v>1141</v>
      </c>
      <c r="AO4733" s="112" t="s">
        <v>1157</v>
      </c>
      <c r="AP4733" s="112" t="s">
        <v>1175</v>
      </c>
      <c r="AQ4733" s="112" t="s">
        <v>1032</v>
      </c>
      <c r="AR4733" s="112" t="s">
        <v>1088</v>
      </c>
      <c r="AS4733" s="112">
        <v>250</v>
      </c>
    </row>
    <row r="4734" spans="40:45" x14ac:dyDescent="0.25">
      <c r="AN4734" s="112" t="s">
        <v>1141</v>
      </c>
      <c r="AO4734" s="112" t="s">
        <v>1157</v>
      </c>
      <c r="AP4734" s="112" t="s">
        <v>1175</v>
      </c>
      <c r="AQ4734" s="112" t="s">
        <v>1035</v>
      </c>
      <c r="AR4734" s="112" t="s">
        <v>1088</v>
      </c>
      <c r="AS4734" s="112">
        <v>435</v>
      </c>
    </row>
    <row r="4735" spans="40:45" x14ac:dyDescent="0.25">
      <c r="AN4735" s="112" t="s">
        <v>1141</v>
      </c>
      <c r="AO4735" s="112" t="s">
        <v>1157</v>
      </c>
      <c r="AP4735" s="112" t="s">
        <v>1175</v>
      </c>
      <c r="AQ4735" s="112" t="s">
        <v>1036</v>
      </c>
      <c r="AR4735" s="112" t="s">
        <v>1088</v>
      </c>
      <c r="AS4735" s="112">
        <v>6</v>
      </c>
    </row>
    <row r="4736" spans="40:45" x14ac:dyDescent="0.25">
      <c r="AN4736" s="112" t="s">
        <v>1141</v>
      </c>
      <c r="AO4736" s="112" t="s">
        <v>1157</v>
      </c>
      <c r="AP4736" s="112" t="s">
        <v>1175</v>
      </c>
      <c r="AQ4736" s="112" t="s">
        <v>1037</v>
      </c>
      <c r="AR4736" s="112" t="s">
        <v>1088</v>
      </c>
      <c r="AS4736" s="112">
        <v>1280</v>
      </c>
    </row>
    <row r="4737" spans="40:45" x14ac:dyDescent="0.25">
      <c r="AN4737" s="112" t="s">
        <v>1141</v>
      </c>
      <c r="AO4737" s="112" t="s">
        <v>1157</v>
      </c>
      <c r="AP4737" s="112" t="s">
        <v>1175</v>
      </c>
      <c r="AQ4737" s="112" t="s">
        <v>1039</v>
      </c>
      <c r="AR4737" s="112" t="s">
        <v>1088</v>
      </c>
      <c r="AS4737" s="112">
        <v>275</v>
      </c>
    </row>
    <row r="4738" spans="40:45" x14ac:dyDescent="0.25">
      <c r="AN4738" s="112" t="s">
        <v>1141</v>
      </c>
      <c r="AO4738" s="112"/>
      <c r="AP4738" s="112"/>
      <c r="AQ4738" s="112" t="s">
        <v>3</v>
      </c>
      <c r="AR4738" s="112" t="s">
        <v>1088</v>
      </c>
      <c r="AS4738" s="112">
        <v>5143</v>
      </c>
    </row>
    <row r="4739" spans="40:45" x14ac:dyDescent="0.25">
      <c r="AN4739" s="112" t="s">
        <v>1141</v>
      </c>
      <c r="AO4739" s="112" t="s">
        <v>1157</v>
      </c>
      <c r="AP4739" s="112" t="s">
        <v>1176</v>
      </c>
      <c r="AQ4739" s="112" t="s">
        <v>1031</v>
      </c>
      <c r="AR4739" s="112" t="s">
        <v>1088</v>
      </c>
      <c r="AS4739" s="112">
        <v>2670</v>
      </c>
    </row>
    <row r="4740" spans="40:45" x14ac:dyDescent="0.25">
      <c r="AN4740" s="112" t="s">
        <v>1141</v>
      </c>
      <c r="AO4740" s="112" t="s">
        <v>1157</v>
      </c>
      <c r="AP4740" s="112" t="s">
        <v>1176</v>
      </c>
      <c r="AQ4740" s="112" t="s">
        <v>1035</v>
      </c>
      <c r="AR4740" s="112" t="s">
        <v>1088</v>
      </c>
      <c r="AS4740" s="112">
        <v>1501</v>
      </c>
    </row>
    <row r="4741" spans="40:45" x14ac:dyDescent="0.25">
      <c r="AN4741" s="112" t="s">
        <v>1141</v>
      </c>
      <c r="AO4741" s="112" t="s">
        <v>1157</v>
      </c>
      <c r="AP4741" s="112" t="s">
        <v>1176</v>
      </c>
      <c r="AQ4741" s="112" t="s">
        <v>1036</v>
      </c>
      <c r="AR4741" s="112" t="s">
        <v>1088</v>
      </c>
      <c r="AS4741" s="112">
        <v>330</v>
      </c>
    </row>
    <row r="4742" spans="40:45" x14ac:dyDescent="0.25">
      <c r="AN4742" s="112" t="s">
        <v>1141</v>
      </c>
      <c r="AO4742" s="112" t="s">
        <v>1157</v>
      </c>
      <c r="AP4742" s="112" t="s">
        <v>1176</v>
      </c>
      <c r="AQ4742" s="112" t="s">
        <v>1037</v>
      </c>
      <c r="AR4742" s="112" t="s">
        <v>1088</v>
      </c>
      <c r="AS4742" s="112">
        <v>261</v>
      </c>
    </row>
    <row r="4743" spans="40:45" x14ac:dyDescent="0.25">
      <c r="AN4743" s="112" t="s">
        <v>1141</v>
      </c>
      <c r="AO4743" s="112" t="s">
        <v>1157</v>
      </c>
      <c r="AP4743" s="112" t="s">
        <v>1176</v>
      </c>
      <c r="AQ4743" s="112" t="s">
        <v>1038</v>
      </c>
      <c r="AR4743" s="112" t="s">
        <v>1088</v>
      </c>
      <c r="AS4743" s="112">
        <v>22</v>
      </c>
    </row>
    <row r="4744" spans="40:45" x14ac:dyDescent="0.25">
      <c r="AN4744" s="112" t="s">
        <v>1141</v>
      </c>
      <c r="AO4744" s="112" t="s">
        <v>1157</v>
      </c>
      <c r="AP4744" s="112" t="s">
        <v>1176</v>
      </c>
      <c r="AQ4744" s="112" t="s">
        <v>1039</v>
      </c>
      <c r="AR4744" s="112" t="s">
        <v>1088</v>
      </c>
      <c r="AS4744" s="112">
        <v>962</v>
      </c>
    </row>
    <row r="4745" spans="40:45" x14ac:dyDescent="0.25">
      <c r="AN4745" s="112" t="s">
        <v>1141</v>
      </c>
      <c r="AO4745" s="112"/>
      <c r="AP4745" s="112"/>
      <c r="AQ4745" s="112" t="s">
        <v>3</v>
      </c>
      <c r="AR4745" s="112" t="s">
        <v>1088</v>
      </c>
      <c r="AS4745" s="112">
        <v>5746</v>
      </c>
    </row>
    <row r="4746" spans="40:45" x14ac:dyDescent="0.25">
      <c r="AN4746" s="112" t="s">
        <v>1141</v>
      </c>
      <c r="AO4746" s="112" t="s">
        <v>1157</v>
      </c>
      <c r="AP4746" s="112" t="s">
        <v>1177</v>
      </c>
      <c r="AQ4746" s="112" t="s">
        <v>1031</v>
      </c>
      <c r="AR4746" s="112" t="s">
        <v>1088</v>
      </c>
      <c r="AS4746" s="112">
        <v>2153</v>
      </c>
    </row>
    <row r="4747" spans="40:45" x14ac:dyDescent="0.25">
      <c r="AN4747" s="112" t="s">
        <v>1141</v>
      </c>
      <c r="AO4747" s="112" t="s">
        <v>1157</v>
      </c>
      <c r="AP4747" s="112" t="s">
        <v>1177</v>
      </c>
      <c r="AQ4747" s="112" t="s">
        <v>1035</v>
      </c>
      <c r="AR4747" s="112" t="s">
        <v>1088</v>
      </c>
      <c r="AS4747" s="112">
        <v>396</v>
      </c>
    </row>
    <row r="4748" spans="40:45" x14ac:dyDescent="0.25">
      <c r="AN4748" s="112" t="s">
        <v>1141</v>
      </c>
      <c r="AO4748" s="112" t="s">
        <v>1157</v>
      </c>
      <c r="AP4748" s="112" t="s">
        <v>1177</v>
      </c>
      <c r="AQ4748" s="112" t="s">
        <v>1037</v>
      </c>
      <c r="AR4748" s="112" t="s">
        <v>1088</v>
      </c>
      <c r="AS4748" s="112">
        <v>19</v>
      </c>
    </row>
    <row r="4749" spans="40:45" x14ac:dyDescent="0.25">
      <c r="AN4749" s="112" t="s">
        <v>1141</v>
      </c>
      <c r="AO4749" s="112" t="s">
        <v>1157</v>
      </c>
      <c r="AP4749" s="112" t="s">
        <v>1177</v>
      </c>
      <c r="AQ4749" s="112" t="s">
        <v>1039</v>
      </c>
      <c r="AR4749" s="112" t="s">
        <v>1088</v>
      </c>
      <c r="AS4749" s="112">
        <v>28</v>
      </c>
    </row>
    <row r="4750" spans="40:45" x14ac:dyDescent="0.25">
      <c r="AN4750" s="112" t="s">
        <v>1141</v>
      </c>
      <c r="AO4750" s="112"/>
      <c r="AP4750" s="112"/>
      <c r="AQ4750" s="112" t="s">
        <v>3</v>
      </c>
      <c r="AR4750" s="112" t="s">
        <v>1088</v>
      </c>
      <c r="AS4750" s="112">
        <v>2595</v>
      </c>
    </row>
    <row r="4751" spans="40:45" x14ac:dyDescent="0.25">
      <c r="AN4751" s="112" t="s">
        <v>1141</v>
      </c>
      <c r="AO4751" s="112" t="s">
        <v>1157</v>
      </c>
      <c r="AP4751" s="112" t="s">
        <v>1178</v>
      </c>
      <c r="AQ4751" s="112" t="s">
        <v>1031</v>
      </c>
      <c r="AR4751" s="112" t="s">
        <v>1088</v>
      </c>
      <c r="AS4751" s="112">
        <v>1610</v>
      </c>
    </row>
    <row r="4752" spans="40:45" x14ac:dyDescent="0.25">
      <c r="AN4752" s="112" t="s">
        <v>1141</v>
      </c>
      <c r="AO4752" s="112" t="s">
        <v>1157</v>
      </c>
      <c r="AP4752" s="112" t="s">
        <v>1178</v>
      </c>
      <c r="AQ4752" s="112" t="s">
        <v>1032</v>
      </c>
      <c r="AR4752" s="112" t="s">
        <v>1088</v>
      </c>
      <c r="AS4752" s="112">
        <v>19</v>
      </c>
    </row>
    <row r="4753" spans="40:45" x14ac:dyDescent="0.25">
      <c r="AN4753" s="112" t="s">
        <v>1141</v>
      </c>
      <c r="AO4753" s="112" t="s">
        <v>1157</v>
      </c>
      <c r="AP4753" s="112" t="s">
        <v>1178</v>
      </c>
      <c r="AQ4753" s="112" t="s">
        <v>1035</v>
      </c>
      <c r="AR4753" s="112" t="s">
        <v>1088</v>
      </c>
      <c r="AS4753" s="112">
        <v>482</v>
      </c>
    </row>
    <row r="4754" spans="40:45" x14ac:dyDescent="0.25">
      <c r="AN4754" s="112" t="s">
        <v>1141</v>
      </c>
      <c r="AO4754" s="112" t="s">
        <v>1157</v>
      </c>
      <c r="AP4754" s="112" t="s">
        <v>1178</v>
      </c>
      <c r="AQ4754" s="112" t="s">
        <v>1036</v>
      </c>
      <c r="AR4754" s="112" t="s">
        <v>1088</v>
      </c>
      <c r="AS4754" s="112">
        <v>1383</v>
      </c>
    </row>
    <row r="4755" spans="40:45" x14ac:dyDescent="0.25">
      <c r="AN4755" s="112" t="s">
        <v>1141</v>
      </c>
      <c r="AO4755" s="112" t="s">
        <v>1157</v>
      </c>
      <c r="AP4755" s="112" t="s">
        <v>1178</v>
      </c>
      <c r="AQ4755" s="112" t="s">
        <v>1039</v>
      </c>
      <c r="AR4755" s="112" t="s">
        <v>1088</v>
      </c>
      <c r="AS4755" s="112">
        <v>1973</v>
      </c>
    </row>
    <row r="4756" spans="40:45" x14ac:dyDescent="0.25">
      <c r="AN4756" s="112" t="s">
        <v>1141</v>
      </c>
      <c r="AO4756" s="112"/>
      <c r="AP4756" s="112"/>
      <c r="AQ4756" s="112" t="s">
        <v>3</v>
      </c>
      <c r="AR4756" s="112" t="s">
        <v>1088</v>
      </c>
      <c r="AS4756" s="112">
        <v>5468</v>
      </c>
    </row>
    <row r="4757" spans="40:45" x14ac:dyDescent="0.25">
      <c r="AN4757" s="112" t="s">
        <v>1141</v>
      </c>
      <c r="AO4757" s="112" t="s">
        <v>1157</v>
      </c>
      <c r="AP4757" s="112" t="s">
        <v>1179</v>
      </c>
      <c r="AQ4757" s="112" t="s">
        <v>1031</v>
      </c>
      <c r="AR4757" s="112" t="s">
        <v>1088</v>
      </c>
      <c r="AS4757" s="112">
        <v>1296</v>
      </c>
    </row>
    <row r="4758" spans="40:45" x14ac:dyDescent="0.25">
      <c r="AN4758" s="112" t="s">
        <v>1141</v>
      </c>
      <c r="AO4758" s="112" t="s">
        <v>1157</v>
      </c>
      <c r="AP4758" s="112" t="s">
        <v>1179</v>
      </c>
      <c r="AQ4758" s="112" t="s">
        <v>1035</v>
      </c>
      <c r="AR4758" s="112" t="s">
        <v>1088</v>
      </c>
      <c r="AS4758" s="112">
        <v>147</v>
      </c>
    </row>
    <row r="4759" spans="40:45" x14ac:dyDescent="0.25">
      <c r="AN4759" s="112" t="s">
        <v>1141</v>
      </c>
      <c r="AO4759" s="112" t="s">
        <v>1157</v>
      </c>
      <c r="AP4759" s="112" t="s">
        <v>1179</v>
      </c>
      <c r="AQ4759" s="112" t="s">
        <v>1039</v>
      </c>
      <c r="AR4759" s="112" t="s">
        <v>1088</v>
      </c>
      <c r="AS4759" s="112">
        <v>4</v>
      </c>
    </row>
    <row r="4760" spans="40:45" x14ac:dyDescent="0.25">
      <c r="AN4760" s="112" t="s">
        <v>1141</v>
      </c>
      <c r="AO4760" s="112"/>
      <c r="AP4760" s="112"/>
      <c r="AQ4760" s="112" t="s">
        <v>3</v>
      </c>
      <c r="AR4760" s="112" t="s">
        <v>1088</v>
      </c>
      <c r="AS4760" s="112">
        <v>1447</v>
      </c>
    </row>
    <row r="4761" spans="40:45" x14ac:dyDescent="0.25">
      <c r="AN4761" s="112" t="s">
        <v>1141</v>
      </c>
      <c r="AO4761" s="112" t="s">
        <v>1160</v>
      </c>
      <c r="AP4761" s="112" t="s">
        <v>908</v>
      </c>
      <c r="AQ4761" s="112" t="s">
        <v>1035</v>
      </c>
      <c r="AR4761" s="112" t="s">
        <v>1088</v>
      </c>
      <c r="AS4761" s="112">
        <v>734</v>
      </c>
    </row>
    <row r="4762" spans="40:45" x14ac:dyDescent="0.25">
      <c r="AN4762" s="112" t="s">
        <v>1141</v>
      </c>
      <c r="AO4762" s="112" t="s">
        <v>1160</v>
      </c>
      <c r="AP4762" s="112" t="s">
        <v>908</v>
      </c>
      <c r="AQ4762" s="112" t="s">
        <v>1038</v>
      </c>
      <c r="AR4762" s="112" t="s">
        <v>1088</v>
      </c>
      <c r="AS4762" s="112">
        <v>15569</v>
      </c>
    </row>
    <row r="4763" spans="40:45" x14ac:dyDescent="0.25">
      <c r="AN4763" s="112" t="s">
        <v>1141</v>
      </c>
      <c r="AO4763" s="112" t="s">
        <v>1160</v>
      </c>
      <c r="AP4763" s="112" t="s">
        <v>908</v>
      </c>
      <c r="AQ4763" s="112" t="s">
        <v>1039</v>
      </c>
      <c r="AR4763" s="112" t="s">
        <v>1088</v>
      </c>
      <c r="AS4763" s="112">
        <v>32268</v>
      </c>
    </row>
    <row r="4764" spans="40:45" x14ac:dyDescent="0.25">
      <c r="AN4764" s="112" t="s">
        <v>1141</v>
      </c>
      <c r="AO4764" s="112"/>
      <c r="AP4764" s="112"/>
      <c r="AQ4764" s="112" t="s">
        <v>3</v>
      </c>
      <c r="AR4764" s="112" t="s">
        <v>1088</v>
      </c>
      <c r="AS4764" s="112">
        <v>48570</v>
      </c>
    </row>
    <row r="4765" spans="40:45" x14ac:dyDescent="0.25">
      <c r="AN4765" s="112" t="s">
        <v>1141</v>
      </c>
      <c r="AO4765" s="112" t="s">
        <v>1160</v>
      </c>
      <c r="AP4765" s="112" t="s">
        <v>1175</v>
      </c>
      <c r="AQ4765" s="112" t="s">
        <v>1035</v>
      </c>
      <c r="AR4765" s="112" t="s">
        <v>1088</v>
      </c>
      <c r="AS4765" s="112">
        <v>110</v>
      </c>
    </row>
    <row r="4766" spans="40:45" x14ac:dyDescent="0.25">
      <c r="AN4766" s="112" t="s">
        <v>1141</v>
      </c>
      <c r="AO4766" s="112" t="s">
        <v>1160</v>
      </c>
      <c r="AP4766" s="112" t="s">
        <v>1175</v>
      </c>
      <c r="AQ4766" s="112" t="s">
        <v>1038</v>
      </c>
      <c r="AR4766" s="112" t="s">
        <v>1088</v>
      </c>
      <c r="AS4766" s="112">
        <v>5707</v>
      </c>
    </row>
    <row r="4767" spans="40:45" x14ac:dyDescent="0.25">
      <c r="AN4767" s="112" t="s">
        <v>1141</v>
      </c>
      <c r="AO4767" s="112" t="s">
        <v>1160</v>
      </c>
      <c r="AP4767" s="112" t="s">
        <v>1175</v>
      </c>
      <c r="AQ4767" s="112" t="s">
        <v>1039</v>
      </c>
      <c r="AR4767" s="112" t="s">
        <v>1088</v>
      </c>
      <c r="AS4767" s="112">
        <v>7756</v>
      </c>
    </row>
    <row r="4768" spans="40:45" x14ac:dyDescent="0.25">
      <c r="AN4768" s="112" t="s">
        <v>1141</v>
      </c>
      <c r="AO4768" s="112"/>
      <c r="AP4768" s="112"/>
      <c r="AQ4768" s="112" t="s">
        <v>3</v>
      </c>
      <c r="AR4768" s="112" t="s">
        <v>1088</v>
      </c>
      <c r="AS4768" s="112">
        <v>13574</v>
      </c>
    </row>
    <row r="4769" spans="40:45" x14ac:dyDescent="0.25">
      <c r="AN4769" s="112" t="s">
        <v>1141</v>
      </c>
      <c r="AO4769" s="112" t="s">
        <v>1160</v>
      </c>
      <c r="AP4769" s="112" t="s">
        <v>1176</v>
      </c>
      <c r="AQ4769" s="112" t="s">
        <v>1035</v>
      </c>
      <c r="AR4769" s="112" t="s">
        <v>1088</v>
      </c>
      <c r="AS4769" s="112">
        <v>624</v>
      </c>
    </row>
    <row r="4770" spans="40:45" x14ac:dyDescent="0.25">
      <c r="AN4770" s="112" t="s">
        <v>1141</v>
      </c>
      <c r="AO4770" s="112" t="s">
        <v>1160</v>
      </c>
      <c r="AP4770" s="112" t="s">
        <v>1176</v>
      </c>
      <c r="AQ4770" s="112" t="s">
        <v>1038</v>
      </c>
      <c r="AR4770" s="112" t="s">
        <v>1088</v>
      </c>
      <c r="AS4770" s="112">
        <v>851</v>
      </c>
    </row>
    <row r="4771" spans="40:45" x14ac:dyDescent="0.25">
      <c r="AN4771" s="112" t="s">
        <v>1141</v>
      </c>
      <c r="AO4771" s="112" t="s">
        <v>1160</v>
      </c>
      <c r="AP4771" s="112" t="s">
        <v>1176</v>
      </c>
      <c r="AQ4771" s="112" t="s">
        <v>1039</v>
      </c>
      <c r="AR4771" s="112" t="s">
        <v>1088</v>
      </c>
      <c r="AS4771" s="112">
        <v>2974</v>
      </c>
    </row>
    <row r="4772" spans="40:45" x14ac:dyDescent="0.25">
      <c r="AN4772" s="112" t="s">
        <v>1141</v>
      </c>
      <c r="AO4772" s="112"/>
      <c r="AP4772" s="112"/>
      <c r="AQ4772" s="112" t="s">
        <v>3</v>
      </c>
      <c r="AR4772" s="112" t="s">
        <v>1088</v>
      </c>
      <c r="AS4772" s="112">
        <v>4449</v>
      </c>
    </row>
    <row r="4773" spans="40:45" x14ac:dyDescent="0.25">
      <c r="AN4773" s="112" t="s">
        <v>1141</v>
      </c>
      <c r="AO4773" s="112" t="s">
        <v>1160</v>
      </c>
      <c r="AP4773" s="112" t="s">
        <v>1177</v>
      </c>
      <c r="AQ4773" s="112" t="s">
        <v>1038</v>
      </c>
      <c r="AR4773" s="112" t="s">
        <v>1088</v>
      </c>
      <c r="AS4773" s="112">
        <v>6815</v>
      </c>
    </row>
    <row r="4774" spans="40:45" x14ac:dyDescent="0.25">
      <c r="AN4774" s="112" t="s">
        <v>1141</v>
      </c>
      <c r="AO4774" s="112" t="s">
        <v>1160</v>
      </c>
      <c r="AP4774" s="112" t="s">
        <v>1177</v>
      </c>
      <c r="AQ4774" s="112" t="s">
        <v>1039</v>
      </c>
      <c r="AR4774" s="112" t="s">
        <v>1088</v>
      </c>
      <c r="AS4774" s="112">
        <v>16411</v>
      </c>
    </row>
    <row r="4775" spans="40:45" x14ac:dyDescent="0.25">
      <c r="AN4775" s="112" t="s">
        <v>1141</v>
      </c>
      <c r="AO4775" s="112"/>
      <c r="AP4775" s="112"/>
      <c r="AQ4775" s="112" t="s">
        <v>3</v>
      </c>
      <c r="AR4775" s="112" t="s">
        <v>1088</v>
      </c>
      <c r="AS4775" s="112">
        <v>23226</v>
      </c>
    </row>
    <row r="4776" spans="40:45" x14ac:dyDescent="0.25">
      <c r="AN4776" s="112" t="s">
        <v>1141</v>
      </c>
      <c r="AO4776" s="112" t="s">
        <v>1160</v>
      </c>
      <c r="AP4776" s="112" t="s">
        <v>1178</v>
      </c>
      <c r="AQ4776" s="112" t="s">
        <v>1038</v>
      </c>
      <c r="AR4776" s="112" t="s">
        <v>1088</v>
      </c>
      <c r="AS4776" s="112">
        <v>1427</v>
      </c>
    </row>
    <row r="4777" spans="40:45" x14ac:dyDescent="0.25">
      <c r="AN4777" s="112" t="s">
        <v>1141</v>
      </c>
      <c r="AO4777" s="112" t="s">
        <v>1160</v>
      </c>
      <c r="AP4777" s="112" t="s">
        <v>1178</v>
      </c>
      <c r="AQ4777" s="112" t="s">
        <v>1039</v>
      </c>
      <c r="AR4777" s="112" t="s">
        <v>1088</v>
      </c>
      <c r="AS4777" s="112">
        <v>3688</v>
      </c>
    </row>
    <row r="4778" spans="40:45" x14ac:dyDescent="0.25">
      <c r="AN4778" s="112" t="s">
        <v>1141</v>
      </c>
      <c r="AO4778" s="112"/>
      <c r="AP4778" s="112"/>
      <c r="AQ4778" s="112" t="s">
        <v>3</v>
      </c>
      <c r="AR4778" s="112" t="s">
        <v>1088</v>
      </c>
      <c r="AS4778" s="112">
        <v>5115</v>
      </c>
    </row>
    <row r="4779" spans="40:45" x14ac:dyDescent="0.25">
      <c r="AN4779" s="112" t="s">
        <v>1141</v>
      </c>
      <c r="AO4779" s="112" t="s">
        <v>1160</v>
      </c>
      <c r="AP4779" s="112" t="s">
        <v>1179</v>
      </c>
      <c r="AQ4779" s="112" t="s">
        <v>1038</v>
      </c>
      <c r="AR4779" s="112" t="s">
        <v>1088</v>
      </c>
      <c r="AS4779" s="112">
        <v>768</v>
      </c>
    </row>
    <row r="4780" spans="40:45" x14ac:dyDescent="0.25">
      <c r="AN4780" s="112" t="s">
        <v>1141</v>
      </c>
      <c r="AO4780" s="112" t="s">
        <v>1160</v>
      </c>
      <c r="AP4780" s="112" t="s">
        <v>1179</v>
      </c>
      <c r="AQ4780" s="112" t="s">
        <v>1039</v>
      </c>
      <c r="AR4780" s="112" t="s">
        <v>1088</v>
      </c>
      <c r="AS4780" s="112">
        <v>1439</v>
      </c>
    </row>
    <row r="4781" spans="40:45" x14ac:dyDescent="0.25">
      <c r="AN4781" s="112" t="s">
        <v>1141</v>
      </c>
      <c r="AO4781" s="112"/>
      <c r="AP4781" s="112"/>
      <c r="AQ4781" s="112" t="s">
        <v>3</v>
      </c>
      <c r="AR4781" s="112" t="s">
        <v>1088</v>
      </c>
      <c r="AS4781" s="112">
        <v>2207</v>
      </c>
    </row>
    <row r="4782" spans="40:45" x14ac:dyDescent="0.25">
      <c r="AN4782" s="112" t="s">
        <v>1141</v>
      </c>
      <c r="AO4782" s="112" t="s">
        <v>1159</v>
      </c>
      <c r="AP4782" s="112" t="s">
        <v>908</v>
      </c>
      <c r="AQ4782" s="112" t="s">
        <v>1031</v>
      </c>
      <c r="AR4782" s="112" t="s">
        <v>1088</v>
      </c>
      <c r="AS4782" s="112">
        <v>3697</v>
      </c>
    </row>
    <row r="4783" spans="40:45" x14ac:dyDescent="0.25">
      <c r="AN4783" s="112" t="s">
        <v>1141</v>
      </c>
      <c r="AO4783" s="112" t="s">
        <v>1159</v>
      </c>
      <c r="AP4783" s="112" t="s">
        <v>908</v>
      </c>
      <c r="AQ4783" s="112" t="s">
        <v>1033</v>
      </c>
      <c r="AR4783" s="112" t="s">
        <v>1088</v>
      </c>
      <c r="AS4783" s="112">
        <v>403</v>
      </c>
    </row>
    <row r="4784" spans="40:45" x14ac:dyDescent="0.25">
      <c r="AN4784" s="112" t="s">
        <v>1141</v>
      </c>
      <c r="AO4784" s="112" t="s">
        <v>1159</v>
      </c>
      <c r="AP4784" s="112" t="s">
        <v>908</v>
      </c>
      <c r="AQ4784" s="112" t="s">
        <v>1034</v>
      </c>
      <c r="AR4784" s="112" t="s">
        <v>1088</v>
      </c>
      <c r="AS4784" s="112">
        <v>200</v>
      </c>
    </row>
    <row r="4785" spans="40:45" x14ac:dyDescent="0.25">
      <c r="AN4785" s="112" t="s">
        <v>1141</v>
      </c>
      <c r="AO4785" s="112" t="s">
        <v>1159</v>
      </c>
      <c r="AP4785" s="112" t="s">
        <v>908</v>
      </c>
      <c r="AQ4785" s="112" t="s">
        <v>1035</v>
      </c>
      <c r="AR4785" s="112" t="s">
        <v>1088</v>
      </c>
      <c r="AS4785" s="112">
        <v>387</v>
      </c>
    </row>
    <row r="4786" spans="40:45" x14ac:dyDescent="0.25">
      <c r="AN4786" s="112" t="s">
        <v>1141</v>
      </c>
      <c r="AO4786" s="112" t="s">
        <v>1159</v>
      </c>
      <c r="AP4786" s="112" t="s">
        <v>908</v>
      </c>
      <c r="AQ4786" s="112" t="s">
        <v>1036</v>
      </c>
      <c r="AR4786" s="112" t="s">
        <v>1088</v>
      </c>
      <c r="AS4786" s="112">
        <v>306</v>
      </c>
    </row>
    <row r="4787" spans="40:45" x14ac:dyDescent="0.25">
      <c r="AN4787" s="112" t="s">
        <v>1141</v>
      </c>
      <c r="AO4787" s="112" t="s">
        <v>1159</v>
      </c>
      <c r="AP4787" s="112" t="s">
        <v>908</v>
      </c>
      <c r="AQ4787" s="112" t="s">
        <v>1039</v>
      </c>
      <c r="AR4787" s="112" t="s">
        <v>1088</v>
      </c>
      <c r="AS4787" s="112">
        <v>21462</v>
      </c>
    </row>
    <row r="4788" spans="40:45" x14ac:dyDescent="0.25">
      <c r="AN4788" s="112" t="s">
        <v>1141</v>
      </c>
      <c r="AO4788" s="112"/>
      <c r="AP4788" s="112"/>
      <c r="AQ4788" s="112" t="s">
        <v>3</v>
      </c>
      <c r="AR4788" s="112" t="s">
        <v>1088</v>
      </c>
      <c r="AS4788" s="112">
        <v>26455</v>
      </c>
    </row>
    <row r="4789" spans="40:45" x14ac:dyDescent="0.25">
      <c r="AN4789" s="112" t="s">
        <v>1141</v>
      </c>
      <c r="AO4789" s="112" t="s">
        <v>1159</v>
      </c>
      <c r="AP4789" s="112" t="s">
        <v>1175</v>
      </c>
      <c r="AQ4789" s="112" t="s">
        <v>1031</v>
      </c>
      <c r="AR4789" s="112" t="s">
        <v>1088</v>
      </c>
      <c r="AS4789" s="112">
        <v>1891</v>
      </c>
    </row>
    <row r="4790" spans="40:45" x14ac:dyDescent="0.25">
      <c r="AN4790" s="112" t="s">
        <v>1141</v>
      </c>
      <c r="AO4790" s="112" t="s">
        <v>1159</v>
      </c>
      <c r="AP4790" s="112" t="s">
        <v>1175</v>
      </c>
      <c r="AQ4790" s="112" t="s">
        <v>1033</v>
      </c>
      <c r="AR4790" s="112" t="s">
        <v>1088</v>
      </c>
      <c r="AS4790" s="112">
        <v>219</v>
      </c>
    </row>
    <row r="4791" spans="40:45" x14ac:dyDescent="0.25">
      <c r="AN4791" s="112" t="s">
        <v>1141</v>
      </c>
      <c r="AO4791" s="112" t="s">
        <v>1159</v>
      </c>
      <c r="AP4791" s="112" t="s">
        <v>1175</v>
      </c>
      <c r="AQ4791" s="112" t="s">
        <v>1034</v>
      </c>
      <c r="AR4791" s="112" t="s">
        <v>1088</v>
      </c>
      <c r="AS4791" s="112">
        <v>200</v>
      </c>
    </row>
    <row r="4792" spans="40:45" x14ac:dyDescent="0.25">
      <c r="AN4792" s="112" t="s">
        <v>1141</v>
      </c>
      <c r="AO4792" s="112" t="s">
        <v>1159</v>
      </c>
      <c r="AP4792" s="112" t="s">
        <v>1175</v>
      </c>
      <c r="AQ4792" s="112" t="s">
        <v>1035</v>
      </c>
      <c r="AR4792" s="112" t="s">
        <v>1088</v>
      </c>
      <c r="AS4792" s="112">
        <v>66</v>
      </c>
    </row>
    <row r="4793" spans="40:45" x14ac:dyDescent="0.25">
      <c r="AN4793" s="112" t="s">
        <v>1141</v>
      </c>
      <c r="AO4793" s="112" t="s">
        <v>1159</v>
      </c>
      <c r="AP4793" s="112" t="s">
        <v>1175</v>
      </c>
      <c r="AQ4793" s="112" t="s">
        <v>1036</v>
      </c>
      <c r="AR4793" s="112" t="s">
        <v>1088</v>
      </c>
      <c r="AS4793" s="112">
        <v>306</v>
      </c>
    </row>
    <row r="4794" spans="40:45" x14ac:dyDescent="0.25">
      <c r="AN4794" s="112" t="s">
        <v>1141</v>
      </c>
      <c r="AO4794" s="112" t="s">
        <v>1159</v>
      </c>
      <c r="AP4794" s="112" t="s">
        <v>1175</v>
      </c>
      <c r="AQ4794" s="112" t="s">
        <v>1039</v>
      </c>
      <c r="AR4794" s="112" t="s">
        <v>1088</v>
      </c>
      <c r="AS4794" s="112">
        <v>20373</v>
      </c>
    </row>
    <row r="4795" spans="40:45" x14ac:dyDescent="0.25">
      <c r="AN4795" s="112" t="s">
        <v>1141</v>
      </c>
      <c r="AO4795" s="112"/>
      <c r="AP4795" s="112"/>
      <c r="AQ4795" s="112" t="s">
        <v>3</v>
      </c>
      <c r="AR4795" s="112" t="s">
        <v>1088</v>
      </c>
      <c r="AS4795" s="112">
        <v>23055</v>
      </c>
    </row>
    <row r="4796" spans="40:45" x14ac:dyDescent="0.25">
      <c r="AN4796" s="112" t="s">
        <v>1141</v>
      </c>
      <c r="AO4796" s="112" t="s">
        <v>1159</v>
      </c>
      <c r="AP4796" s="112" t="s">
        <v>1176</v>
      </c>
      <c r="AQ4796" s="112" t="s">
        <v>1031</v>
      </c>
      <c r="AR4796" s="112" t="s">
        <v>1088</v>
      </c>
      <c r="AS4796" s="112">
        <v>1060</v>
      </c>
    </row>
    <row r="4797" spans="40:45" x14ac:dyDescent="0.25">
      <c r="AN4797" s="112" t="s">
        <v>1141</v>
      </c>
      <c r="AO4797" s="112" t="s">
        <v>1159</v>
      </c>
      <c r="AP4797" s="112" t="s">
        <v>1176</v>
      </c>
      <c r="AQ4797" s="112" t="s">
        <v>1033</v>
      </c>
      <c r="AR4797" s="112" t="s">
        <v>1088</v>
      </c>
      <c r="AS4797" s="112">
        <v>184</v>
      </c>
    </row>
    <row r="4798" spans="40:45" x14ac:dyDescent="0.25">
      <c r="AN4798" s="112" t="s">
        <v>1141</v>
      </c>
      <c r="AO4798" s="112" t="s">
        <v>1159</v>
      </c>
      <c r="AP4798" s="112" t="s">
        <v>1176</v>
      </c>
      <c r="AQ4798" s="112" t="s">
        <v>1035</v>
      </c>
      <c r="AR4798" s="112" t="s">
        <v>1088</v>
      </c>
      <c r="AS4798" s="112">
        <v>320</v>
      </c>
    </row>
    <row r="4799" spans="40:45" x14ac:dyDescent="0.25">
      <c r="AN4799" s="112" t="s">
        <v>1141</v>
      </c>
      <c r="AO4799" s="112" t="s">
        <v>1159</v>
      </c>
      <c r="AP4799" s="112" t="s">
        <v>1176</v>
      </c>
      <c r="AQ4799" s="112" t="s">
        <v>1039</v>
      </c>
      <c r="AR4799" s="112" t="s">
        <v>1088</v>
      </c>
      <c r="AS4799" s="112">
        <v>1085</v>
      </c>
    </row>
    <row r="4800" spans="40:45" x14ac:dyDescent="0.25">
      <c r="AN4800" s="112" t="s">
        <v>1141</v>
      </c>
      <c r="AO4800" s="112"/>
      <c r="AP4800" s="112"/>
      <c r="AQ4800" s="112" t="s">
        <v>3</v>
      </c>
      <c r="AR4800" s="112" t="s">
        <v>1088</v>
      </c>
      <c r="AS4800" s="112">
        <v>2649</v>
      </c>
    </row>
    <row r="4801" spans="40:45" x14ac:dyDescent="0.25">
      <c r="AN4801" s="112" t="s">
        <v>1141</v>
      </c>
      <c r="AO4801" s="112" t="s">
        <v>1159</v>
      </c>
      <c r="AP4801" s="112" t="s">
        <v>1177</v>
      </c>
      <c r="AQ4801" s="112" t="s">
        <v>1031</v>
      </c>
      <c r="AR4801" s="112" t="s">
        <v>1088</v>
      </c>
      <c r="AS4801" s="112">
        <v>8</v>
      </c>
    </row>
    <row r="4802" spans="40:45" x14ac:dyDescent="0.25">
      <c r="AN4802" s="112" t="s">
        <v>1141</v>
      </c>
      <c r="AO4802" s="112"/>
      <c r="AP4802" s="112"/>
      <c r="AQ4802" s="112" t="s">
        <v>3</v>
      </c>
      <c r="AR4802" s="112" t="s">
        <v>1088</v>
      </c>
      <c r="AS4802" s="112">
        <v>8</v>
      </c>
    </row>
    <row r="4803" spans="40:45" x14ac:dyDescent="0.25">
      <c r="AN4803" s="112" t="s">
        <v>1141</v>
      </c>
      <c r="AO4803" s="112" t="s">
        <v>1159</v>
      </c>
      <c r="AP4803" s="112" t="s">
        <v>1179</v>
      </c>
      <c r="AQ4803" s="112" t="s">
        <v>1031</v>
      </c>
      <c r="AR4803" s="112" t="s">
        <v>1088</v>
      </c>
      <c r="AS4803" s="112">
        <v>739</v>
      </c>
    </row>
    <row r="4804" spans="40:45" x14ac:dyDescent="0.25">
      <c r="AN4804" s="112" t="s">
        <v>1141</v>
      </c>
      <c r="AO4804" s="112" t="s">
        <v>1159</v>
      </c>
      <c r="AP4804" s="112" t="s">
        <v>1179</v>
      </c>
      <c r="AQ4804" s="112" t="s">
        <v>1039</v>
      </c>
      <c r="AR4804" s="112" t="s">
        <v>1088</v>
      </c>
      <c r="AS4804" s="112">
        <v>4</v>
      </c>
    </row>
    <row r="4805" spans="40:45" x14ac:dyDescent="0.25">
      <c r="AN4805" s="112" t="s">
        <v>1141</v>
      </c>
      <c r="AO4805" s="112"/>
      <c r="AP4805" s="112"/>
      <c r="AQ4805" s="112" t="s">
        <v>3</v>
      </c>
      <c r="AR4805" s="112" t="s">
        <v>1088</v>
      </c>
      <c r="AS4805" s="112">
        <v>743</v>
      </c>
    </row>
    <row r="4806" spans="40:45" x14ac:dyDescent="0.25">
      <c r="AN4806" s="112" t="s">
        <v>1141</v>
      </c>
      <c r="AO4806" s="112" t="s">
        <v>1172</v>
      </c>
      <c r="AP4806" s="112" t="s">
        <v>908</v>
      </c>
      <c r="AQ4806" s="112" t="s">
        <v>1035</v>
      </c>
      <c r="AR4806" s="112" t="s">
        <v>1088</v>
      </c>
      <c r="AS4806" s="112">
        <v>5026</v>
      </c>
    </row>
    <row r="4807" spans="40:45" x14ac:dyDescent="0.25">
      <c r="AN4807" s="112" t="s">
        <v>1141</v>
      </c>
      <c r="AO4807" s="112" t="s">
        <v>1172</v>
      </c>
      <c r="AP4807" s="112" t="s">
        <v>908</v>
      </c>
      <c r="AQ4807" s="112" t="s">
        <v>1038</v>
      </c>
      <c r="AR4807" s="112" t="s">
        <v>1088</v>
      </c>
      <c r="AS4807" s="112">
        <v>17362</v>
      </c>
    </row>
    <row r="4808" spans="40:45" x14ac:dyDescent="0.25">
      <c r="AN4808" s="112" t="s">
        <v>1141</v>
      </c>
      <c r="AO4808" s="112" t="s">
        <v>1172</v>
      </c>
      <c r="AP4808" s="112" t="s">
        <v>908</v>
      </c>
      <c r="AQ4808" s="112" t="s">
        <v>1039</v>
      </c>
      <c r="AR4808" s="112" t="s">
        <v>1088</v>
      </c>
      <c r="AS4808" s="112">
        <v>4908</v>
      </c>
    </row>
    <row r="4809" spans="40:45" x14ac:dyDescent="0.25">
      <c r="AN4809" s="112" t="s">
        <v>1141</v>
      </c>
      <c r="AO4809" s="112"/>
      <c r="AP4809" s="112"/>
      <c r="AQ4809" s="112" t="s">
        <v>3</v>
      </c>
      <c r="AR4809" s="112" t="s">
        <v>1088</v>
      </c>
      <c r="AS4809" s="112">
        <v>27296</v>
      </c>
    </row>
    <row r="4810" spans="40:45" x14ac:dyDescent="0.25">
      <c r="AN4810" s="112" t="s">
        <v>1141</v>
      </c>
      <c r="AO4810" s="112" t="s">
        <v>1172</v>
      </c>
      <c r="AP4810" s="112" t="s">
        <v>1175</v>
      </c>
      <c r="AQ4810" s="112" t="s">
        <v>1035</v>
      </c>
      <c r="AR4810" s="112" t="s">
        <v>1088</v>
      </c>
      <c r="AS4810" s="112">
        <v>4621</v>
      </c>
    </row>
    <row r="4811" spans="40:45" x14ac:dyDescent="0.25">
      <c r="AN4811" s="112" t="s">
        <v>1141</v>
      </c>
      <c r="AO4811" s="112" t="s">
        <v>1172</v>
      </c>
      <c r="AP4811" s="112" t="s">
        <v>1175</v>
      </c>
      <c r="AQ4811" s="112" t="s">
        <v>1038</v>
      </c>
      <c r="AR4811" s="112" t="s">
        <v>1088</v>
      </c>
      <c r="AS4811" s="112">
        <v>5326</v>
      </c>
    </row>
    <row r="4812" spans="40:45" x14ac:dyDescent="0.25">
      <c r="AN4812" s="112" t="s">
        <v>1141</v>
      </c>
      <c r="AO4812" s="112" t="s">
        <v>1172</v>
      </c>
      <c r="AP4812" s="112" t="s">
        <v>1175</v>
      </c>
      <c r="AQ4812" s="112" t="s">
        <v>1039</v>
      </c>
      <c r="AR4812" s="112" t="s">
        <v>1088</v>
      </c>
      <c r="AS4812" s="112">
        <v>3704</v>
      </c>
    </row>
    <row r="4813" spans="40:45" x14ac:dyDescent="0.25">
      <c r="AN4813" s="112" t="s">
        <v>1141</v>
      </c>
      <c r="AO4813" s="112"/>
      <c r="AP4813" s="112"/>
      <c r="AQ4813" s="112" t="s">
        <v>3</v>
      </c>
      <c r="AR4813" s="112" t="s">
        <v>1088</v>
      </c>
      <c r="AS4813" s="112">
        <v>13652</v>
      </c>
    </row>
    <row r="4814" spans="40:45" x14ac:dyDescent="0.25">
      <c r="AN4814" s="112" t="s">
        <v>1141</v>
      </c>
      <c r="AO4814" s="112" t="s">
        <v>1172</v>
      </c>
      <c r="AP4814" s="112" t="s">
        <v>1176</v>
      </c>
      <c r="AQ4814" s="112" t="s">
        <v>1038</v>
      </c>
      <c r="AR4814" s="112" t="s">
        <v>1088</v>
      </c>
      <c r="AS4814" s="112">
        <v>10834</v>
      </c>
    </row>
    <row r="4815" spans="40:45" x14ac:dyDescent="0.25">
      <c r="AN4815" s="112" t="s">
        <v>1141</v>
      </c>
      <c r="AO4815" s="112" t="s">
        <v>1172</v>
      </c>
      <c r="AP4815" s="112" t="s">
        <v>1176</v>
      </c>
      <c r="AQ4815" s="112" t="s">
        <v>1039</v>
      </c>
      <c r="AR4815" s="112" t="s">
        <v>1088</v>
      </c>
      <c r="AS4815" s="112">
        <v>573</v>
      </c>
    </row>
    <row r="4816" spans="40:45" x14ac:dyDescent="0.25">
      <c r="AN4816" s="112" t="s">
        <v>1141</v>
      </c>
      <c r="AO4816" s="112"/>
      <c r="AP4816" s="112"/>
      <c r="AQ4816" s="112" t="s">
        <v>3</v>
      </c>
      <c r="AR4816" s="112" t="s">
        <v>1088</v>
      </c>
      <c r="AS4816" s="112">
        <v>11407</v>
      </c>
    </row>
    <row r="4817" spans="40:45" x14ac:dyDescent="0.25">
      <c r="AN4817" s="112" t="s">
        <v>1141</v>
      </c>
      <c r="AO4817" s="112" t="s">
        <v>1172</v>
      </c>
      <c r="AP4817" s="112" t="s">
        <v>1177</v>
      </c>
      <c r="AQ4817" s="112" t="s">
        <v>1038</v>
      </c>
      <c r="AR4817" s="112" t="s">
        <v>1088</v>
      </c>
      <c r="AS4817" s="112">
        <v>1131</v>
      </c>
    </row>
    <row r="4818" spans="40:45" x14ac:dyDescent="0.25">
      <c r="AN4818" s="112" t="s">
        <v>1141</v>
      </c>
      <c r="AO4818" s="112" t="s">
        <v>1172</v>
      </c>
      <c r="AP4818" s="112" t="s">
        <v>1177</v>
      </c>
      <c r="AQ4818" s="112" t="s">
        <v>1039</v>
      </c>
      <c r="AR4818" s="112" t="s">
        <v>1088</v>
      </c>
      <c r="AS4818" s="112">
        <v>335</v>
      </c>
    </row>
    <row r="4819" spans="40:45" x14ac:dyDescent="0.25">
      <c r="AN4819" s="112" t="s">
        <v>1141</v>
      </c>
      <c r="AO4819" s="112"/>
      <c r="AP4819" s="112"/>
      <c r="AQ4819" s="112" t="s">
        <v>3</v>
      </c>
      <c r="AR4819" s="112" t="s">
        <v>1088</v>
      </c>
      <c r="AS4819" s="112">
        <v>1466</v>
      </c>
    </row>
    <row r="4820" spans="40:45" x14ac:dyDescent="0.25">
      <c r="AN4820" s="112" t="s">
        <v>1141</v>
      </c>
      <c r="AO4820" s="112" t="s">
        <v>1172</v>
      </c>
      <c r="AP4820" s="112" t="s">
        <v>1178</v>
      </c>
      <c r="AQ4820" s="112" t="s">
        <v>1035</v>
      </c>
      <c r="AR4820" s="112" t="s">
        <v>1088</v>
      </c>
      <c r="AS4820" s="112">
        <v>405</v>
      </c>
    </row>
    <row r="4821" spans="40:45" x14ac:dyDescent="0.25">
      <c r="AN4821" s="112" t="s">
        <v>1141</v>
      </c>
      <c r="AO4821" s="112"/>
      <c r="AP4821" s="112"/>
      <c r="AQ4821" s="112" t="s">
        <v>3</v>
      </c>
      <c r="AR4821" s="112" t="s">
        <v>1088</v>
      </c>
      <c r="AS4821" s="112">
        <v>405</v>
      </c>
    </row>
    <row r="4822" spans="40:45" x14ac:dyDescent="0.25">
      <c r="AN4822" s="112" t="s">
        <v>1141</v>
      </c>
      <c r="AO4822" s="112" t="s">
        <v>1172</v>
      </c>
      <c r="AP4822" s="112" t="s">
        <v>1179</v>
      </c>
      <c r="AQ4822" s="112" t="s">
        <v>1038</v>
      </c>
      <c r="AR4822" s="112" t="s">
        <v>1088</v>
      </c>
      <c r="AS4822" s="112">
        <v>70</v>
      </c>
    </row>
    <row r="4823" spans="40:45" x14ac:dyDescent="0.25">
      <c r="AN4823" s="112" t="s">
        <v>1141</v>
      </c>
      <c r="AO4823" s="112" t="s">
        <v>1172</v>
      </c>
      <c r="AP4823" s="112" t="s">
        <v>1179</v>
      </c>
      <c r="AQ4823" s="112" t="s">
        <v>1039</v>
      </c>
      <c r="AR4823" s="112" t="s">
        <v>1088</v>
      </c>
      <c r="AS4823" s="112">
        <v>296</v>
      </c>
    </row>
    <row r="4824" spans="40:45" x14ac:dyDescent="0.25">
      <c r="AN4824" s="112" t="s">
        <v>1141</v>
      </c>
      <c r="AO4824" s="112"/>
      <c r="AP4824" s="112"/>
      <c r="AQ4824" s="112" t="s">
        <v>3</v>
      </c>
      <c r="AR4824" s="112" t="s">
        <v>1088</v>
      </c>
      <c r="AS4824" s="112">
        <v>366</v>
      </c>
    </row>
    <row r="4825" spans="40:45" x14ac:dyDescent="0.25">
      <c r="AN4825" s="112" t="s">
        <v>1141</v>
      </c>
      <c r="AO4825" s="112" t="s">
        <v>959</v>
      </c>
      <c r="AP4825" s="112" t="s">
        <v>908</v>
      </c>
      <c r="AQ4825" s="112" t="s">
        <v>1032</v>
      </c>
      <c r="AR4825" s="112" t="s">
        <v>1088</v>
      </c>
      <c r="AS4825" s="112">
        <v>188300</v>
      </c>
    </row>
    <row r="4826" spans="40:45" x14ac:dyDescent="0.25">
      <c r="AN4826" s="112" t="s">
        <v>1141</v>
      </c>
      <c r="AO4826" s="112" t="s">
        <v>959</v>
      </c>
      <c r="AP4826" s="112" t="s">
        <v>908</v>
      </c>
      <c r="AQ4826" s="112" t="s">
        <v>1035</v>
      </c>
      <c r="AR4826" s="112" t="s">
        <v>1088</v>
      </c>
      <c r="AS4826" s="112">
        <v>39257</v>
      </c>
    </row>
    <row r="4827" spans="40:45" x14ac:dyDescent="0.25">
      <c r="AN4827" s="112" t="s">
        <v>1141</v>
      </c>
      <c r="AO4827" s="112" t="s">
        <v>959</v>
      </c>
      <c r="AP4827" s="112" t="s">
        <v>908</v>
      </c>
      <c r="AQ4827" s="112" t="s">
        <v>1039</v>
      </c>
      <c r="AR4827" s="112" t="s">
        <v>1088</v>
      </c>
      <c r="AS4827" s="112">
        <v>110</v>
      </c>
    </row>
    <row r="4828" spans="40:45" x14ac:dyDescent="0.25">
      <c r="AN4828" s="112" t="s">
        <v>1141</v>
      </c>
      <c r="AO4828" s="112"/>
      <c r="AP4828" s="112"/>
      <c r="AQ4828" s="112" t="s">
        <v>3</v>
      </c>
      <c r="AR4828" s="112" t="s">
        <v>1088</v>
      </c>
      <c r="AS4828" s="112">
        <v>227667</v>
      </c>
    </row>
    <row r="4829" spans="40:45" x14ac:dyDescent="0.25">
      <c r="AN4829" s="112" t="s">
        <v>1141</v>
      </c>
      <c r="AO4829" s="112" t="s">
        <v>959</v>
      </c>
      <c r="AP4829" s="112" t="s">
        <v>1175</v>
      </c>
      <c r="AQ4829" s="112" t="s">
        <v>1032</v>
      </c>
      <c r="AR4829" s="112" t="s">
        <v>1088</v>
      </c>
      <c r="AS4829" s="112">
        <v>1000</v>
      </c>
    </row>
    <row r="4830" spans="40:45" x14ac:dyDescent="0.25">
      <c r="AN4830" s="112" t="s">
        <v>1141</v>
      </c>
      <c r="AO4830" s="112" t="s">
        <v>959</v>
      </c>
      <c r="AP4830" s="112" t="s">
        <v>1175</v>
      </c>
      <c r="AQ4830" s="112" t="s">
        <v>1035</v>
      </c>
      <c r="AR4830" s="112" t="s">
        <v>1088</v>
      </c>
      <c r="AS4830" s="112">
        <v>22209</v>
      </c>
    </row>
    <row r="4831" spans="40:45" x14ac:dyDescent="0.25">
      <c r="AN4831" s="112" t="s">
        <v>1141</v>
      </c>
      <c r="AO4831" s="112"/>
      <c r="AP4831" s="112"/>
      <c r="AQ4831" s="112" t="s">
        <v>3</v>
      </c>
      <c r="AR4831" s="112" t="s">
        <v>1088</v>
      </c>
      <c r="AS4831" s="112">
        <v>23209</v>
      </c>
    </row>
    <row r="4832" spans="40:45" x14ac:dyDescent="0.25">
      <c r="AN4832" s="112" t="s">
        <v>1141</v>
      </c>
      <c r="AO4832" s="112" t="s">
        <v>959</v>
      </c>
      <c r="AP4832" s="112" t="s">
        <v>1176</v>
      </c>
      <c r="AQ4832" s="112" t="s">
        <v>1032</v>
      </c>
      <c r="AR4832" s="112" t="s">
        <v>1088</v>
      </c>
      <c r="AS4832" s="112">
        <v>26424</v>
      </c>
    </row>
    <row r="4833" spans="40:45" x14ac:dyDescent="0.25">
      <c r="AN4833" s="112" t="s">
        <v>1141</v>
      </c>
      <c r="AO4833" s="112" t="s">
        <v>959</v>
      </c>
      <c r="AP4833" s="112" t="s">
        <v>1176</v>
      </c>
      <c r="AQ4833" s="112" t="s">
        <v>1035</v>
      </c>
      <c r="AR4833" s="112" t="s">
        <v>1088</v>
      </c>
      <c r="AS4833" s="112">
        <v>16719</v>
      </c>
    </row>
    <row r="4834" spans="40:45" x14ac:dyDescent="0.25">
      <c r="AN4834" s="112" t="s">
        <v>1141</v>
      </c>
      <c r="AO4834" s="112"/>
      <c r="AP4834" s="112"/>
      <c r="AQ4834" s="112" t="s">
        <v>3</v>
      </c>
      <c r="AR4834" s="112" t="s">
        <v>1088</v>
      </c>
      <c r="AS4834" s="112">
        <v>43144</v>
      </c>
    </row>
    <row r="4835" spans="40:45" x14ac:dyDescent="0.25">
      <c r="AN4835" s="112" t="s">
        <v>1141</v>
      </c>
      <c r="AO4835" s="112" t="s">
        <v>959</v>
      </c>
      <c r="AP4835" s="112" t="s">
        <v>1177</v>
      </c>
      <c r="AQ4835" s="112" t="s">
        <v>1032</v>
      </c>
      <c r="AR4835" s="112" t="s">
        <v>1088</v>
      </c>
      <c r="AS4835" s="112">
        <v>120555</v>
      </c>
    </row>
    <row r="4836" spans="40:45" x14ac:dyDescent="0.25">
      <c r="AN4836" s="112" t="s">
        <v>1141</v>
      </c>
      <c r="AO4836" s="112" t="s">
        <v>959</v>
      </c>
      <c r="AP4836" s="112" t="s">
        <v>1177</v>
      </c>
      <c r="AQ4836" s="112" t="s">
        <v>1035</v>
      </c>
      <c r="AR4836" s="112" t="s">
        <v>1088</v>
      </c>
      <c r="AS4836" s="112">
        <v>118</v>
      </c>
    </row>
    <row r="4837" spans="40:45" x14ac:dyDescent="0.25">
      <c r="AN4837" s="112" t="s">
        <v>1141</v>
      </c>
      <c r="AO4837" s="112" t="s">
        <v>959</v>
      </c>
      <c r="AP4837" s="112" t="s">
        <v>1177</v>
      </c>
      <c r="AQ4837" s="112" t="s">
        <v>1039</v>
      </c>
      <c r="AR4837" s="112" t="s">
        <v>1088</v>
      </c>
      <c r="AS4837" s="112">
        <v>110</v>
      </c>
    </row>
    <row r="4838" spans="40:45" x14ac:dyDescent="0.25">
      <c r="AN4838" s="112" t="s">
        <v>1141</v>
      </c>
      <c r="AO4838" s="112"/>
      <c r="AP4838" s="112"/>
      <c r="AQ4838" s="112" t="s">
        <v>3</v>
      </c>
      <c r="AR4838" s="112" t="s">
        <v>1088</v>
      </c>
      <c r="AS4838" s="112">
        <v>120782</v>
      </c>
    </row>
    <row r="4839" spans="40:45" x14ac:dyDescent="0.25">
      <c r="AN4839" s="112" t="s">
        <v>1141</v>
      </c>
      <c r="AO4839" s="112" t="s">
        <v>959</v>
      </c>
      <c r="AP4839" s="112" t="s">
        <v>1178</v>
      </c>
      <c r="AQ4839" s="112" t="s">
        <v>1032</v>
      </c>
      <c r="AR4839" s="112" t="s">
        <v>1088</v>
      </c>
      <c r="AS4839" s="112">
        <v>39155</v>
      </c>
    </row>
    <row r="4840" spans="40:45" x14ac:dyDescent="0.25">
      <c r="AN4840" s="112" t="s">
        <v>1141</v>
      </c>
      <c r="AO4840" s="112" t="s">
        <v>959</v>
      </c>
      <c r="AP4840" s="112" t="s">
        <v>1178</v>
      </c>
      <c r="AQ4840" s="112" t="s">
        <v>1035</v>
      </c>
      <c r="AR4840" s="112" t="s">
        <v>1088</v>
      </c>
      <c r="AS4840" s="112">
        <v>211</v>
      </c>
    </row>
    <row r="4841" spans="40:45" x14ac:dyDescent="0.25">
      <c r="AN4841" s="112" t="s">
        <v>1141</v>
      </c>
      <c r="AO4841" s="112"/>
      <c r="AP4841" s="112"/>
      <c r="AQ4841" s="112" t="s">
        <v>3</v>
      </c>
      <c r="AR4841" s="112" t="s">
        <v>1088</v>
      </c>
      <c r="AS4841" s="112">
        <v>39366</v>
      </c>
    </row>
    <row r="4842" spans="40:45" x14ac:dyDescent="0.25">
      <c r="AN4842" s="112" t="s">
        <v>1141</v>
      </c>
      <c r="AO4842" s="112" t="s">
        <v>959</v>
      </c>
      <c r="AP4842" s="112" t="s">
        <v>1179</v>
      </c>
      <c r="AQ4842" s="112" t="s">
        <v>1032</v>
      </c>
      <c r="AR4842" s="112" t="s">
        <v>1088</v>
      </c>
      <c r="AS4842" s="112">
        <v>1166</v>
      </c>
    </row>
    <row r="4843" spans="40:45" x14ac:dyDescent="0.25">
      <c r="AN4843" s="112" t="s">
        <v>1141</v>
      </c>
      <c r="AO4843" s="112"/>
      <c r="AP4843" s="112"/>
      <c r="AQ4843" s="112" t="s">
        <v>3</v>
      </c>
      <c r="AR4843" s="112" t="s">
        <v>1088</v>
      </c>
      <c r="AS4843" s="112">
        <v>1166</v>
      </c>
    </row>
    <row r="4844" spans="40:45" x14ac:dyDescent="0.25">
      <c r="AN4844" s="112" t="s">
        <v>1156</v>
      </c>
      <c r="AO4844" s="112" t="s">
        <v>1041</v>
      </c>
      <c r="AP4844" s="112"/>
      <c r="AQ4844" s="112" t="s">
        <v>1031</v>
      </c>
      <c r="AR4844" s="112" t="s">
        <v>1088</v>
      </c>
      <c r="AS4844" s="112">
        <v>585</v>
      </c>
    </row>
    <row r="4845" spans="40:45" x14ac:dyDescent="0.25">
      <c r="AN4845" s="112" t="s">
        <v>1156</v>
      </c>
      <c r="AO4845" s="112" t="s">
        <v>1041</v>
      </c>
      <c r="AP4845" s="112"/>
      <c r="AQ4845" s="112" t="s">
        <v>1032</v>
      </c>
      <c r="AR4845" s="112" t="s">
        <v>1088</v>
      </c>
      <c r="AS4845" s="112">
        <v>1890</v>
      </c>
    </row>
    <row r="4846" spans="40:45" x14ac:dyDescent="0.25">
      <c r="AN4846" s="112" t="s">
        <v>1156</v>
      </c>
      <c r="AO4846" s="112" t="s">
        <v>1041</v>
      </c>
      <c r="AP4846" s="112"/>
      <c r="AQ4846" s="112" t="s">
        <v>1035</v>
      </c>
      <c r="AR4846" s="112" t="s">
        <v>1088</v>
      </c>
      <c r="AS4846" s="112">
        <v>13344</v>
      </c>
    </row>
    <row r="4847" spans="40:45" x14ac:dyDescent="0.25">
      <c r="AN4847" s="112" t="s">
        <v>1156</v>
      </c>
      <c r="AO4847" s="112" t="s">
        <v>1041</v>
      </c>
      <c r="AP4847" s="112"/>
      <c r="AQ4847" s="112" t="s">
        <v>1036</v>
      </c>
      <c r="AR4847" s="112" t="s">
        <v>1088</v>
      </c>
      <c r="AS4847" s="112">
        <v>6</v>
      </c>
    </row>
    <row r="4848" spans="40:45" x14ac:dyDescent="0.25">
      <c r="AN4848" s="112" t="s">
        <v>1156</v>
      </c>
      <c r="AO4848" s="112" t="s">
        <v>1041</v>
      </c>
      <c r="AP4848" s="112"/>
      <c r="AQ4848" s="112" t="s">
        <v>1038</v>
      </c>
      <c r="AR4848" s="112" t="s">
        <v>1088</v>
      </c>
      <c r="AS4848" s="112">
        <v>34151</v>
      </c>
    </row>
    <row r="4849" spans="40:45" x14ac:dyDescent="0.25">
      <c r="AN4849" s="112" t="s">
        <v>1156</v>
      </c>
      <c r="AO4849" s="112" t="s">
        <v>1041</v>
      </c>
      <c r="AP4849" s="112"/>
      <c r="AQ4849" s="112" t="s">
        <v>1039</v>
      </c>
      <c r="AR4849" s="112" t="s">
        <v>1088</v>
      </c>
      <c r="AS4849" s="112">
        <v>82122</v>
      </c>
    </row>
    <row r="4850" spans="40:45" x14ac:dyDescent="0.25">
      <c r="AN4850" s="112" t="s">
        <v>1156</v>
      </c>
      <c r="AO4850" s="112"/>
      <c r="AP4850" s="112"/>
      <c r="AQ4850" s="112" t="s">
        <v>3</v>
      </c>
      <c r="AR4850" s="112" t="s">
        <v>1088</v>
      </c>
      <c r="AS4850" s="112">
        <v>132098</v>
      </c>
    </row>
    <row r="4851" spans="40:45" x14ac:dyDescent="0.25">
      <c r="AN4851" s="112" t="s">
        <v>1156</v>
      </c>
      <c r="AO4851" s="112" t="s">
        <v>1175</v>
      </c>
      <c r="AP4851" s="112"/>
      <c r="AQ4851" s="112" t="s">
        <v>1032</v>
      </c>
      <c r="AR4851" s="112" t="s">
        <v>1088</v>
      </c>
      <c r="AS4851" s="112">
        <v>387</v>
      </c>
    </row>
    <row r="4852" spans="40:45" x14ac:dyDescent="0.25">
      <c r="AN4852" s="112" t="s">
        <v>1156</v>
      </c>
      <c r="AO4852" s="112" t="s">
        <v>1175</v>
      </c>
      <c r="AP4852" s="112"/>
      <c r="AQ4852" s="112" t="s">
        <v>1035</v>
      </c>
      <c r="AR4852" s="112" t="s">
        <v>1088</v>
      </c>
      <c r="AS4852" s="112">
        <v>3968</v>
      </c>
    </row>
    <row r="4853" spans="40:45" x14ac:dyDescent="0.25">
      <c r="AN4853" s="112" t="s">
        <v>1156</v>
      </c>
      <c r="AO4853" s="112" t="s">
        <v>1175</v>
      </c>
      <c r="AP4853" s="112"/>
      <c r="AQ4853" s="112" t="s">
        <v>1036</v>
      </c>
      <c r="AR4853" s="112" t="s">
        <v>1088</v>
      </c>
      <c r="AS4853" s="112">
        <v>5</v>
      </c>
    </row>
    <row r="4854" spans="40:45" x14ac:dyDescent="0.25">
      <c r="AN4854" s="112" t="s">
        <v>1156</v>
      </c>
      <c r="AO4854" s="112" t="s">
        <v>1175</v>
      </c>
      <c r="AP4854" s="112"/>
      <c r="AQ4854" s="112" t="s">
        <v>1038</v>
      </c>
      <c r="AR4854" s="112" t="s">
        <v>1088</v>
      </c>
      <c r="AS4854" s="112">
        <v>6753</v>
      </c>
    </row>
    <row r="4855" spans="40:45" x14ac:dyDescent="0.25">
      <c r="AN4855" s="112" t="s">
        <v>1156</v>
      </c>
      <c r="AO4855" s="112" t="s">
        <v>1175</v>
      </c>
      <c r="AP4855" s="112"/>
      <c r="AQ4855" s="112" t="s">
        <v>1039</v>
      </c>
      <c r="AR4855" s="112" t="s">
        <v>1088</v>
      </c>
      <c r="AS4855" s="112">
        <v>32845</v>
      </c>
    </row>
    <row r="4856" spans="40:45" x14ac:dyDescent="0.25">
      <c r="AN4856" s="112" t="s">
        <v>1156</v>
      </c>
      <c r="AO4856" s="112"/>
      <c r="AP4856" s="112"/>
      <c r="AQ4856" s="112" t="s">
        <v>3</v>
      </c>
      <c r="AR4856" s="112" t="s">
        <v>1088</v>
      </c>
      <c r="AS4856" s="112">
        <v>43958</v>
      </c>
    </row>
    <row r="4857" spans="40:45" x14ac:dyDescent="0.25">
      <c r="AN4857" s="112" t="s">
        <v>1156</v>
      </c>
      <c r="AO4857" s="112" t="s">
        <v>1176</v>
      </c>
      <c r="AP4857" s="112"/>
      <c r="AQ4857" s="112" t="s">
        <v>1031</v>
      </c>
      <c r="AR4857" s="112" t="s">
        <v>1088</v>
      </c>
      <c r="AS4857" s="112">
        <v>551</v>
      </c>
    </row>
    <row r="4858" spans="40:45" x14ac:dyDescent="0.25">
      <c r="AN4858" s="112" t="s">
        <v>1156</v>
      </c>
      <c r="AO4858" s="112" t="s">
        <v>1176</v>
      </c>
      <c r="AP4858" s="112"/>
      <c r="AQ4858" s="112" t="s">
        <v>1032</v>
      </c>
      <c r="AR4858" s="112" t="s">
        <v>1088</v>
      </c>
      <c r="AS4858" s="112">
        <v>1272</v>
      </c>
    </row>
    <row r="4859" spans="40:45" x14ac:dyDescent="0.25">
      <c r="AN4859" s="112" t="s">
        <v>1156</v>
      </c>
      <c r="AO4859" s="112" t="s">
        <v>1176</v>
      </c>
      <c r="AP4859" s="112"/>
      <c r="AQ4859" s="112" t="s">
        <v>1035</v>
      </c>
      <c r="AR4859" s="112" t="s">
        <v>1088</v>
      </c>
      <c r="AS4859" s="112">
        <v>1078</v>
      </c>
    </row>
    <row r="4860" spans="40:45" x14ac:dyDescent="0.25">
      <c r="AN4860" s="112" t="s">
        <v>1156</v>
      </c>
      <c r="AO4860" s="112" t="s">
        <v>1176</v>
      </c>
      <c r="AP4860" s="112"/>
      <c r="AQ4860" s="112" t="s">
        <v>1038</v>
      </c>
      <c r="AR4860" s="112" t="s">
        <v>1088</v>
      </c>
      <c r="AS4860" s="112">
        <v>7546</v>
      </c>
    </row>
    <row r="4861" spans="40:45" x14ac:dyDescent="0.25">
      <c r="AN4861" s="112" t="s">
        <v>1156</v>
      </c>
      <c r="AO4861" s="112" t="s">
        <v>1176</v>
      </c>
      <c r="AP4861" s="112"/>
      <c r="AQ4861" s="112" t="s">
        <v>1039</v>
      </c>
      <c r="AR4861" s="112" t="s">
        <v>1088</v>
      </c>
      <c r="AS4861" s="112">
        <v>7683</v>
      </c>
    </row>
    <row r="4862" spans="40:45" x14ac:dyDescent="0.25">
      <c r="AN4862" s="112" t="s">
        <v>1156</v>
      </c>
      <c r="AO4862" s="112"/>
      <c r="AP4862" s="112"/>
      <c r="AQ4862" s="112" t="s">
        <v>3</v>
      </c>
      <c r="AR4862" s="112" t="s">
        <v>1088</v>
      </c>
      <c r="AS4862" s="112">
        <v>18131</v>
      </c>
    </row>
    <row r="4863" spans="40:45" x14ac:dyDescent="0.25">
      <c r="AN4863" s="112" t="s">
        <v>1156</v>
      </c>
      <c r="AO4863" s="112" t="s">
        <v>1177</v>
      </c>
      <c r="AP4863" s="112"/>
      <c r="AQ4863" s="112" t="s">
        <v>1035</v>
      </c>
      <c r="AR4863" s="112" t="s">
        <v>1088</v>
      </c>
      <c r="AS4863" s="112">
        <v>2107</v>
      </c>
    </row>
    <row r="4864" spans="40:45" x14ac:dyDescent="0.25">
      <c r="AN4864" s="112" t="s">
        <v>1156</v>
      </c>
      <c r="AO4864" s="112" t="s">
        <v>1177</v>
      </c>
      <c r="AP4864" s="112"/>
      <c r="AQ4864" s="112" t="s">
        <v>1038</v>
      </c>
      <c r="AR4864" s="112" t="s">
        <v>1088</v>
      </c>
      <c r="AS4864" s="112">
        <v>2706</v>
      </c>
    </row>
    <row r="4865" spans="40:45" x14ac:dyDescent="0.25">
      <c r="AN4865" s="112" t="s">
        <v>1156</v>
      </c>
      <c r="AO4865" s="112" t="s">
        <v>1177</v>
      </c>
      <c r="AP4865" s="112"/>
      <c r="AQ4865" s="112" t="s">
        <v>1039</v>
      </c>
      <c r="AR4865" s="112" t="s">
        <v>1088</v>
      </c>
      <c r="AS4865" s="112">
        <v>5499</v>
      </c>
    </row>
    <row r="4866" spans="40:45" x14ac:dyDescent="0.25">
      <c r="AN4866" s="112" t="s">
        <v>1156</v>
      </c>
      <c r="AO4866" s="112"/>
      <c r="AP4866" s="112"/>
      <c r="AQ4866" s="112" t="s">
        <v>3</v>
      </c>
      <c r="AR4866" s="112" t="s">
        <v>1088</v>
      </c>
      <c r="AS4866" s="112">
        <v>10313</v>
      </c>
    </row>
    <row r="4867" spans="40:45" x14ac:dyDescent="0.25">
      <c r="AN4867" s="112" t="s">
        <v>1156</v>
      </c>
      <c r="AO4867" s="112" t="s">
        <v>1178</v>
      </c>
      <c r="AP4867" s="112"/>
      <c r="AQ4867" s="112" t="s">
        <v>1031</v>
      </c>
      <c r="AR4867" s="112" t="s">
        <v>1088</v>
      </c>
      <c r="AS4867" s="112">
        <v>32</v>
      </c>
    </row>
    <row r="4868" spans="40:45" x14ac:dyDescent="0.25">
      <c r="AN4868" s="112" t="s">
        <v>1156</v>
      </c>
      <c r="AO4868" s="112" t="s">
        <v>1178</v>
      </c>
      <c r="AP4868" s="112"/>
      <c r="AQ4868" s="112" t="s">
        <v>1032</v>
      </c>
      <c r="AR4868" s="112" t="s">
        <v>1088</v>
      </c>
      <c r="AS4868" s="112">
        <v>232</v>
      </c>
    </row>
    <row r="4869" spans="40:45" x14ac:dyDescent="0.25">
      <c r="AN4869" s="112" t="s">
        <v>1156</v>
      </c>
      <c r="AO4869" s="112" t="s">
        <v>1178</v>
      </c>
      <c r="AP4869" s="112"/>
      <c r="AQ4869" s="112" t="s">
        <v>1035</v>
      </c>
      <c r="AR4869" s="112" t="s">
        <v>1088</v>
      </c>
      <c r="AS4869" s="112">
        <v>5842</v>
      </c>
    </row>
    <row r="4870" spans="40:45" x14ac:dyDescent="0.25">
      <c r="AN4870" s="112" t="s">
        <v>1156</v>
      </c>
      <c r="AO4870" s="112" t="s">
        <v>1178</v>
      </c>
      <c r="AP4870" s="112"/>
      <c r="AQ4870" s="112" t="s">
        <v>1038</v>
      </c>
      <c r="AR4870" s="112" t="s">
        <v>1088</v>
      </c>
      <c r="AS4870" s="112">
        <v>14762</v>
      </c>
    </row>
    <row r="4871" spans="40:45" x14ac:dyDescent="0.25">
      <c r="AN4871" s="112" t="s">
        <v>1156</v>
      </c>
      <c r="AO4871" s="112" t="s">
        <v>1178</v>
      </c>
      <c r="AP4871" s="112"/>
      <c r="AQ4871" s="112" t="s">
        <v>1039</v>
      </c>
      <c r="AR4871" s="112" t="s">
        <v>1088</v>
      </c>
      <c r="AS4871" s="112">
        <v>35522</v>
      </c>
    </row>
    <row r="4872" spans="40:45" x14ac:dyDescent="0.25">
      <c r="AN4872" s="112" t="s">
        <v>1156</v>
      </c>
      <c r="AO4872" s="112"/>
      <c r="AP4872" s="112"/>
      <c r="AQ4872" s="112" t="s">
        <v>3</v>
      </c>
      <c r="AR4872" s="112" t="s">
        <v>1088</v>
      </c>
      <c r="AS4872" s="112">
        <v>56389</v>
      </c>
    </row>
    <row r="4873" spans="40:45" x14ac:dyDescent="0.25">
      <c r="AN4873" s="112" t="s">
        <v>1156</v>
      </c>
      <c r="AO4873" s="112" t="s">
        <v>1179</v>
      </c>
      <c r="AP4873" s="112"/>
      <c r="AQ4873" s="112" t="s">
        <v>1031</v>
      </c>
      <c r="AR4873" s="112" t="s">
        <v>1088</v>
      </c>
      <c r="AS4873" s="112">
        <v>2</v>
      </c>
    </row>
    <row r="4874" spans="40:45" x14ac:dyDescent="0.25">
      <c r="AN4874" s="112" t="s">
        <v>1156</v>
      </c>
      <c r="AO4874" s="112" t="s">
        <v>1179</v>
      </c>
      <c r="AP4874" s="112"/>
      <c r="AQ4874" s="112" t="s">
        <v>1035</v>
      </c>
      <c r="AR4874" s="112" t="s">
        <v>1088</v>
      </c>
      <c r="AS4874" s="112">
        <v>349</v>
      </c>
    </row>
    <row r="4875" spans="40:45" x14ac:dyDescent="0.25">
      <c r="AN4875" s="112" t="s">
        <v>1156</v>
      </c>
      <c r="AO4875" s="112" t="s">
        <v>1179</v>
      </c>
      <c r="AP4875" s="112"/>
      <c r="AQ4875" s="112" t="s">
        <v>1036</v>
      </c>
      <c r="AR4875" s="112" t="s">
        <v>1088</v>
      </c>
      <c r="AS4875" s="112">
        <v>1</v>
      </c>
    </row>
    <row r="4876" spans="40:45" x14ac:dyDescent="0.25">
      <c r="AN4876" s="112" t="s">
        <v>1156</v>
      </c>
      <c r="AO4876" s="112" t="s">
        <v>1179</v>
      </c>
      <c r="AP4876" s="112"/>
      <c r="AQ4876" s="112" t="s">
        <v>1038</v>
      </c>
      <c r="AR4876" s="112" t="s">
        <v>1088</v>
      </c>
      <c r="AS4876" s="112">
        <v>2384</v>
      </c>
    </row>
    <row r="4877" spans="40:45" x14ac:dyDescent="0.25">
      <c r="AN4877" s="112" t="s">
        <v>1156</v>
      </c>
      <c r="AO4877" s="112" t="s">
        <v>1179</v>
      </c>
      <c r="AP4877" s="112"/>
      <c r="AQ4877" s="112" t="s">
        <v>1039</v>
      </c>
      <c r="AR4877" s="112" t="s">
        <v>1088</v>
      </c>
      <c r="AS4877" s="112">
        <v>573</v>
      </c>
    </row>
    <row r="4878" spans="40:45" x14ac:dyDescent="0.25">
      <c r="AN4878" s="112" t="s">
        <v>1156</v>
      </c>
      <c r="AO4878" s="112"/>
      <c r="AP4878" s="112"/>
      <c r="AQ4878" s="112" t="s">
        <v>3</v>
      </c>
      <c r="AR4878" s="112" t="s">
        <v>1088</v>
      </c>
      <c r="AS4878" s="112">
        <v>3308</v>
      </c>
    </row>
    <row r="4879" spans="40:45" x14ac:dyDescent="0.25">
      <c r="AN4879" s="112" t="s">
        <v>913</v>
      </c>
      <c r="AO4879" s="112" t="s">
        <v>1041</v>
      </c>
      <c r="AP4879" s="112"/>
      <c r="AQ4879" s="112" t="s">
        <v>1035</v>
      </c>
      <c r="AR4879" s="112" t="s">
        <v>1088</v>
      </c>
      <c r="AS4879" s="112">
        <v>31502</v>
      </c>
    </row>
    <row r="4880" spans="40:45" x14ac:dyDescent="0.25">
      <c r="AN4880" s="112" t="s">
        <v>913</v>
      </c>
      <c r="AO4880" s="112" t="s">
        <v>1041</v>
      </c>
      <c r="AP4880" s="112"/>
      <c r="AQ4880" s="112" t="s">
        <v>1038</v>
      </c>
      <c r="AR4880" s="112" t="s">
        <v>1088</v>
      </c>
      <c r="AS4880" s="112">
        <v>147258</v>
      </c>
    </row>
    <row r="4881" spans="40:45" x14ac:dyDescent="0.25">
      <c r="AN4881" s="112" t="s">
        <v>913</v>
      </c>
      <c r="AO4881" s="112" t="s">
        <v>1041</v>
      </c>
      <c r="AP4881" s="112"/>
      <c r="AQ4881" s="112" t="s">
        <v>1039</v>
      </c>
      <c r="AR4881" s="112" t="s">
        <v>1088</v>
      </c>
      <c r="AS4881" s="112">
        <v>40813</v>
      </c>
    </row>
    <row r="4882" spans="40:45" x14ac:dyDescent="0.25">
      <c r="AN4882" s="112" t="s">
        <v>913</v>
      </c>
      <c r="AO4882" s="112"/>
      <c r="AP4882" s="112"/>
      <c r="AQ4882" s="112" t="s">
        <v>3</v>
      </c>
      <c r="AR4882" s="112" t="s">
        <v>1088</v>
      </c>
      <c r="AS4882" s="112">
        <v>219573</v>
      </c>
    </row>
    <row r="4883" spans="40:45" x14ac:dyDescent="0.25">
      <c r="AN4883" s="112" t="s">
        <v>913</v>
      </c>
      <c r="AO4883" s="112" t="s">
        <v>1175</v>
      </c>
      <c r="AP4883" s="112"/>
      <c r="AQ4883" s="112" t="s">
        <v>1035</v>
      </c>
      <c r="AR4883" s="112" t="s">
        <v>1088</v>
      </c>
      <c r="AS4883" s="112">
        <v>28109</v>
      </c>
    </row>
    <row r="4884" spans="40:45" x14ac:dyDescent="0.25">
      <c r="AN4884" s="112" t="s">
        <v>913</v>
      </c>
      <c r="AO4884" s="112" t="s">
        <v>1175</v>
      </c>
      <c r="AP4884" s="112"/>
      <c r="AQ4884" s="112" t="s">
        <v>1038</v>
      </c>
      <c r="AR4884" s="112" t="s">
        <v>1088</v>
      </c>
      <c r="AS4884" s="112">
        <v>116835</v>
      </c>
    </row>
    <row r="4885" spans="40:45" x14ac:dyDescent="0.25">
      <c r="AN4885" s="112" t="s">
        <v>913</v>
      </c>
      <c r="AO4885" s="112" t="s">
        <v>1175</v>
      </c>
      <c r="AP4885" s="112"/>
      <c r="AQ4885" s="112" t="s">
        <v>1039</v>
      </c>
      <c r="AR4885" s="112" t="s">
        <v>1088</v>
      </c>
      <c r="AS4885" s="112">
        <v>22919</v>
      </c>
    </row>
    <row r="4886" spans="40:45" x14ac:dyDescent="0.25">
      <c r="AN4886" s="112" t="s">
        <v>913</v>
      </c>
      <c r="AO4886" s="112"/>
      <c r="AP4886" s="112"/>
      <c r="AQ4886" s="112" t="s">
        <v>3</v>
      </c>
      <c r="AR4886" s="112" t="s">
        <v>1088</v>
      </c>
      <c r="AS4886" s="112">
        <v>167863</v>
      </c>
    </row>
    <row r="4887" spans="40:45" x14ac:dyDescent="0.25">
      <c r="AN4887" s="112" t="s">
        <v>913</v>
      </c>
      <c r="AO4887" s="112" t="s">
        <v>1176</v>
      </c>
      <c r="AP4887" s="112"/>
      <c r="AQ4887" s="112" t="s">
        <v>1035</v>
      </c>
      <c r="AR4887" s="112" t="s">
        <v>1088</v>
      </c>
      <c r="AS4887" s="112">
        <v>2623</v>
      </c>
    </row>
    <row r="4888" spans="40:45" x14ac:dyDescent="0.25">
      <c r="AN4888" s="112" t="s">
        <v>913</v>
      </c>
      <c r="AO4888" s="112" t="s">
        <v>1176</v>
      </c>
      <c r="AP4888" s="112"/>
      <c r="AQ4888" s="112" t="s">
        <v>1038</v>
      </c>
      <c r="AR4888" s="112" t="s">
        <v>1088</v>
      </c>
      <c r="AS4888" s="112">
        <v>26815</v>
      </c>
    </row>
    <row r="4889" spans="40:45" x14ac:dyDescent="0.25">
      <c r="AN4889" s="112" t="s">
        <v>913</v>
      </c>
      <c r="AO4889" s="112" t="s">
        <v>1176</v>
      </c>
      <c r="AP4889" s="112"/>
      <c r="AQ4889" s="112" t="s">
        <v>1039</v>
      </c>
      <c r="AR4889" s="112" t="s">
        <v>1088</v>
      </c>
      <c r="AS4889" s="112">
        <v>2640</v>
      </c>
    </row>
    <row r="4890" spans="40:45" x14ac:dyDescent="0.25">
      <c r="AN4890" s="112" t="s">
        <v>913</v>
      </c>
      <c r="AO4890" s="112"/>
      <c r="AP4890" s="112"/>
      <c r="AQ4890" s="112" t="s">
        <v>3</v>
      </c>
      <c r="AR4890" s="112" t="s">
        <v>1088</v>
      </c>
      <c r="AS4890" s="112">
        <v>32078</v>
      </c>
    </row>
    <row r="4891" spans="40:45" x14ac:dyDescent="0.25">
      <c r="AN4891" s="112" t="s">
        <v>913</v>
      </c>
      <c r="AO4891" s="112" t="s">
        <v>1177</v>
      </c>
      <c r="AP4891" s="112"/>
      <c r="AQ4891" s="112" t="s">
        <v>1038</v>
      </c>
      <c r="AR4891" s="112" t="s">
        <v>1088</v>
      </c>
      <c r="AS4891" s="112">
        <v>528</v>
      </c>
    </row>
    <row r="4892" spans="40:45" x14ac:dyDescent="0.25">
      <c r="AN4892" s="112" t="s">
        <v>913</v>
      </c>
      <c r="AO4892" s="112" t="s">
        <v>1177</v>
      </c>
      <c r="AP4892" s="112"/>
      <c r="AQ4892" s="112" t="s">
        <v>1039</v>
      </c>
      <c r="AR4892" s="112" t="s">
        <v>1088</v>
      </c>
      <c r="AS4892" s="112">
        <v>15</v>
      </c>
    </row>
    <row r="4893" spans="40:45" x14ac:dyDescent="0.25">
      <c r="AN4893" s="112" t="s">
        <v>913</v>
      </c>
      <c r="AO4893" s="112"/>
      <c r="AP4893" s="112"/>
      <c r="AQ4893" s="112" t="s">
        <v>3</v>
      </c>
      <c r="AR4893" s="112" t="s">
        <v>1088</v>
      </c>
      <c r="AS4893" s="112">
        <v>543</v>
      </c>
    </row>
    <row r="4894" spans="40:45" x14ac:dyDescent="0.25">
      <c r="AN4894" s="112" t="s">
        <v>913</v>
      </c>
      <c r="AO4894" s="112" t="s">
        <v>1178</v>
      </c>
      <c r="AP4894" s="112"/>
      <c r="AQ4894" s="112" t="s">
        <v>1039</v>
      </c>
      <c r="AR4894" s="112" t="s">
        <v>1088</v>
      </c>
      <c r="AS4894" s="112">
        <v>854</v>
      </c>
    </row>
    <row r="4895" spans="40:45" x14ac:dyDescent="0.25">
      <c r="AN4895" s="112" t="s">
        <v>913</v>
      </c>
      <c r="AO4895" s="112"/>
      <c r="AP4895" s="112"/>
      <c r="AQ4895" s="112" t="s">
        <v>3</v>
      </c>
      <c r="AR4895" s="112" t="s">
        <v>1088</v>
      </c>
      <c r="AS4895" s="112">
        <v>854</v>
      </c>
    </row>
    <row r="4896" spans="40:45" x14ac:dyDescent="0.25">
      <c r="AN4896" s="112" t="s">
        <v>913</v>
      </c>
      <c r="AO4896" s="112" t="s">
        <v>1179</v>
      </c>
      <c r="AP4896" s="112"/>
      <c r="AQ4896" s="112" t="s">
        <v>1035</v>
      </c>
      <c r="AR4896" s="112" t="s">
        <v>1088</v>
      </c>
      <c r="AS4896" s="112">
        <v>770</v>
      </c>
    </row>
    <row r="4897" spans="40:45" x14ac:dyDescent="0.25">
      <c r="AN4897" s="112" t="s">
        <v>913</v>
      </c>
      <c r="AO4897" s="112" t="s">
        <v>1179</v>
      </c>
      <c r="AP4897" s="112"/>
      <c r="AQ4897" s="112" t="s">
        <v>1038</v>
      </c>
      <c r="AR4897" s="112" t="s">
        <v>1088</v>
      </c>
      <c r="AS4897" s="112">
        <v>3080</v>
      </c>
    </row>
    <row r="4898" spans="40:45" x14ac:dyDescent="0.25">
      <c r="AN4898" s="112" t="s">
        <v>913</v>
      </c>
      <c r="AO4898" s="112" t="s">
        <v>1179</v>
      </c>
      <c r="AP4898" s="112"/>
      <c r="AQ4898" s="112" t="s">
        <v>1039</v>
      </c>
      <c r="AR4898" s="112" t="s">
        <v>1088</v>
      </c>
      <c r="AS4898" s="112">
        <v>14385</v>
      </c>
    </row>
    <row r="4899" spans="40:45" x14ac:dyDescent="0.25">
      <c r="AN4899" s="112" t="s">
        <v>913</v>
      </c>
      <c r="AO4899" s="112"/>
      <c r="AP4899" s="112"/>
      <c r="AQ4899" s="112" t="s">
        <v>3</v>
      </c>
      <c r="AR4899" s="112" t="s">
        <v>1088</v>
      </c>
      <c r="AS4899" s="112">
        <v>18236</v>
      </c>
    </row>
    <row r="4900" spans="40:45" x14ac:dyDescent="0.25">
      <c r="AN4900" s="112" t="s">
        <v>1171</v>
      </c>
      <c r="AO4900" s="112" t="s">
        <v>1041</v>
      </c>
      <c r="AP4900" s="112"/>
      <c r="AQ4900" s="112" t="s">
        <v>1031</v>
      </c>
      <c r="AR4900" s="112" t="s">
        <v>1088</v>
      </c>
      <c r="AS4900" s="112">
        <v>10624</v>
      </c>
    </row>
    <row r="4901" spans="40:45" x14ac:dyDescent="0.25">
      <c r="AN4901" s="112" t="s">
        <v>1171</v>
      </c>
      <c r="AO4901" s="112" t="s">
        <v>1041</v>
      </c>
      <c r="AP4901" s="112"/>
      <c r="AQ4901" s="112" t="s">
        <v>1032</v>
      </c>
      <c r="AR4901" s="112" t="s">
        <v>1088</v>
      </c>
      <c r="AS4901" s="112">
        <v>269</v>
      </c>
    </row>
    <row r="4902" spans="40:45" x14ac:dyDescent="0.25">
      <c r="AN4902" s="112" t="s">
        <v>1171</v>
      </c>
      <c r="AO4902" s="112" t="s">
        <v>1041</v>
      </c>
      <c r="AP4902" s="112"/>
      <c r="AQ4902" s="112" t="s">
        <v>1035</v>
      </c>
      <c r="AR4902" s="112" t="s">
        <v>1088</v>
      </c>
      <c r="AS4902" s="112">
        <v>2961</v>
      </c>
    </row>
    <row r="4903" spans="40:45" x14ac:dyDescent="0.25">
      <c r="AN4903" s="112" t="s">
        <v>1171</v>
      </c>
      <c r="AO4903" s="112" t="s">
        <v>1041</v>
      </c>
      <c r="AP4903" s="112"/>
      <c r="AQ4903" s="112" t="s">
        <v>1036</v>
      </c>
      <c r="AR4903" s="112" t="s">
        <v>1088</v>
      </c>
      <c r="AS4903" s="112">
        <v>1719</v>
      </c>
    </row>
    <row r="4904" spans="40:45" x14ac:dyDescent="0.25">
      <c r="AN4904" s="112" t="s">
        <v>1171</v>
      </c>
      <c r="AO4904" s="112" t="s">
        <v>1041</v>
      </c>
      <c r="AP4904" s="112"/>
      <c r="AQ4904" s="112" t="s">
        <v>1037</v>
      </c>
      <c r="AR4904" s="112" t="s">
        <v>1088</v>
      </c>
      <c r="AS4904" s="112">
        <v>1560</v>
      </c>
    </row>
    <row r="4905" spans="40:45" x14ac:dyDescent="0.25">
      <c r="AN4905" s="112" t="s">
        <v>1171</v>
      </c>
      <c r="AO4905" s="112" t="s">
        <v>1041</v>
      </c>
      <c r="AP4905" s="112"/>
      <c r="AQ4905" s="112" t="s">
        <v>1038</v>
      </c>
      <c r="AR4905" s="112" t="s">
        <v>1088</v>
      </c>
      <c r="AS4905" s="112">
        <v>22</v>
      </c>
    </row>
    <row r="4906" spans="40:45" x14ac:dyDescent="0.25">
      <c r="AN4906" s="112" t="s">
        <v>1171</v>
      </c>
      <c r="AO4906" s="112" t="s">
        <v>1041</v>
      </c>
      <c r="AP4906" s="112"/>
      <c r="AQ4906" s="112" t="s">
        <v>1039</v>
      </c>
      <c r="AR4906" s="112" t="s">
        <v>1088</v>
      </c>
      <c r="AS4906" s="112">
        <v>3242</v>
      </c>
    </row>
    <row r="4907" spans="40:45" x14ac:dyDescent="0.25">
      <c r="AN4907" s="112" t="s">
        <v>1171</v>
      </c>
      <c r="AO4907" s="112"/>
      <c r="AP4907" s="112"/>
      <c r="AQ4907" s="112" t="s">
        <v>3</v>
      </c>
      <c r="AR4907" s="112" t="s">
        <v>1088</v>
      </c>
      <c r="AS4907" s="112">
        <v>20398</v>
      </c>
    </row>
    <row r="4908" spans="40:45" x14ac:dyDescent="0.25">
      <c r="AN4908" s="112" t="s">
        <v>1171</v>
      </c>
      <c r="AO4908" s="112" t="s">
        <v>1175</v>
      </c>
      <c r="AP4908" s="112"/>
      <c r="AQ4908" s="112" t="s">
        <v>1031</v>
      </c>
      <c r="AR4908" s="112" t="s">
        <v>1088</v>
      </c>
      <c r="AS4908" s="112">
        <v>2896</v>
      </c>
    </row>
    <row r="4909" spans="40:45" x14ac:dyDescent="0.25">
      <c r="AN4909" s="112" t="s">
        <v>1171</v>
      </c>
      <c r="AO4909" s="112" t="s">
        <v>1175</v>
      </c>
      <c r="AP4909" s="112"/>
      <c r="AQ4909" s="112" t="s">
        <v>1032</v>
      </c>
      <c r="AR4909" s="112" t="s">
        <v>1088</v>
      </c>
      <c r="AS4909" s="112">
        <v>250</v>
      </c>
    </row>
    <row r="4910" spans="40:45" x14ac:dyDescent="0.25">
      <c r="AN4910" s="112" t="s">
        <v>1171</v>
      </c>
      <c r="AO4910" s="112" t="s">
        <v>1175</v>
      </c>
      <c r="AP4910" s="112"/>
      <c r="AQ4910" s="112" t="s">
        <v>1035</v>
      </c>
      <c r="AR4910" s="112" t="s">
        <v>1088</v>
      </c>
      <c r="AS4910" s="112">
        <v>435</v>
      </c>
    </row>
    <row r="4911" spans="40:45" x14ac:dyDescent="0.25">
      <c r="AN4911" s="112" t="s">
        <v>1171</v>
      </c>
      <c r="AO4911" s="112" t="s">
        <v>1175</v>
      </c>
      <c r="AP4911" s="112"/>
      <c r="AQ4911" s="112" t="s">
        <v>1036</v>
      </c>
      <c r="AR4911" s="112" t="s">
        <v>1088</v>
      </c>
      <c r="AS4911" s="112">
        <v>6</v>
      </c>
    </row>
    <row r="4912" spans="40:45" x14ac:dyDescent="0.25">
      <c r="AN4912" s="112" t="s">
        <v>1171</v>
      </c>
      <c r="AO4912" s="112" t="s">
        <v>1175</v>
      </c>
      <c r="AP4912" s="112"/>
      <c r="AQ4912" s="112" t="s">
        <v>1037</v>
      </c>
      <c r="AR4912" s="112" t="s">
        <v>1088</v>
      </c>
      <c r="AS4912" s="112">
        <v>1280</v>
      </c>
    </row>
    <row r="4913" spans="40:45" x14ac:dyDescent="0.25">
      <c r="AN4913" s="112" t="s">
        <v>1171</v>
      </c>
      <c r="AO4913" s="112" t="s">
        <v>1175</v>
      </c>
      <c r="AP4913" s="112"/>
      <c r="AQ4913" s="112" t="s">
        <v>1039</v>
      </c>
      <c r="AR4913" s="112" t="s">
        <v>1088</v>
      </c>
      <c r="AS4913" s="112">
        <v>275</v>
      </c>
    </row>
    <row r="4914" spans="40:45" x14ac:dyDescent="0.25">
      <c r="AN4914" s="112" t="s">
        <v>1171</v>
      </c>
      <c r="AO4914" s="112"/>
      <c r="AP4914" s="112"/>
      <c r="AQ4914" s="112" t="s">
        <v>3</v>
      </c>
      <c r="AR4914" s="112" t="s">
        <v>1088</v>
      </c>
      <c r="AS4914" s="112">
        <v>5143</v>
      </c>
    </row>
    <row r="4915" spans="40:45" x14ac:dyDescent="0.25">
      <c r="AN4915" s="112" t="s">
        <v>1171</v>
      </c>
      <c r="AO4915" s="112" t="s">
        <v>1176</v>
      </c>
      <c r="AP4915" s="112"/>
      <c r="AQ4915" s="112" t="s">
        <v>1031</v>
      </c>
      <c r="AR4915" s="112" t="s">
        <v>1088</v>
      </c>
      <c r="AS4915" s="112">
        <v>2670</v>
      </c>
    </row>
    <row r="4916" spans="40:45" x14ac:dyDescent="0.25">
      <c r="AN4916" s="112" t="s">
        <v>1171</v>
      </c>
      <c r="AO4916" s="112" t="s">
        <v>1176</v>
      </c>
      <c r="AP4916" s="112"/>
      <c r="AQ4916" s="112" t="s">
        <v>1035</v>
      </c>
      <c r="AR4916" s="112" t="s">
        <v>1088</v>
      </c>
      <c r="AS4916" s="112">
        <v>1501</v>
      </c>
    </row>
    <row r="4917" spans="40:45" x14ac:dyDescent="0.25">
      <c r="AN4917" s="112" t="s">
        <v>1171</v>
      </c>
      <c r="AO4917" s="112" t="s">
        <v>1176</v>
      </c>
      <c r="AP4917" s="112"/>
      <c r="AQ4917" s="112" t="s">
        <v>1036</v>
      </c>
      <c r="AR4917" s="112" t="s">
        <v>1088</v>
      </c>
      <c r="AS4917" s="112">
        <v>330</v>
      </c>
    </row>
    <row r="4918" spans="40:45" x14ac:dyDescent="0.25">
      <c r="AN4918" s="112" t="s">
        <v>1171</v>
      </c>
      <c r="AO4918" s="112" t="s">
        <v>1176</v>
      </c>
      <c r="AP4918" s="112"/>
      <c r="AQ4918" s="112" t="s">
        <v>1037</v>
      </c>
      <c r="AR4918" s="112" t="s">
        <v>1088</v>
      </c>
      <c r="AS4918" s="112">
        <v>261</v>
      </c>
    </row>
    <row r="4919" spans="40:45" x14ac:dyDescent="0.25">
      <c r="AN4919" s="112" t="s">
        <v>1171</v>
      </c>
      <c r="AO4919" s="112" t="s">
        <v>1176</v>
      </c>
      <c r="AP4919" s="112"/>
      <c r="AQ4919" s="112" t="s">
        <v>1038</v>
      </c>
      <c r="AR4919" s="112" t="s">
        <v>1088</v>
      </c>
      <c r="AS4919" s="112">
        <v>22</v>
      </c>
    </row>
    <row r="4920" spans="40:45" x14ac:dyDescent="0.25">
      <c r="AN4920" s="112" t="s">
        <v>1171</v>
      </c>
      <c r="AO4920" s="112" t="s">
        <v>1176</v>
      </c>
      <c r="AP4920" s="112"/>
      <c r="AQ4920" s="112" t="s">
        <v>1039</v>
      </c>
      <c r="AR4920" s="112" t="s">
        <v>1088</v>
      </c>
      <c r="AS4920" s="112">
        <v>962</v>
      </c>
    </row>
    <row r="4921" spans="40:45" x14ac:dyDescent="0.25">
      <c r="AN4921" s="112" t="s">
        <v>1171</v>
      </c>
      <c r="AO4921" s="112"/>
      <c r="AP4921" s="112"/>
      <c r="AQ4921" s="112" t="s">
        <v>3</v>
      </c>
      <c r="AR4921" s="112" t="s">
        <v>1088</v>
      </c>
      <c r="AS4921" s="112">
        <v>5746</v>
      </c>
    </row>
    <row r="4922" spans="40:45" x14ac:dyDescent="0.25">
      <c r="AN4922" s="112" t="s">
        <v>1171</v>
      </c>
      <c r="AO4922" s="112" t="s">
        <v>1177</v>
      </c>
      <c r="AP4922" s="112"/>
      <c r="AQ4922" s="112" t="s">
        <v>1031</v>
      </c>
      <c r="AR4922" s="112" t="s">
        <v>1088</v>
      </c>
      <c r="AS4922" s="112">
        <v>2153</v>
      </c>
    </row>
    <row r="4923" spans="40:45" x14ac:dyDescent="0.25">
      <c r="AN4923" s="112" t="s">
        <v>1171</v>
      </c>
      <c r="AO4923" s="112" t="s">
        <v>1177</v>
      </c>
      <c r="AP4923" s="112"/>
      <c r="AQ4923" s="112" t="s">
        <v>1035</v>
      </c>
      <c r="AR4923" s="112" t="s">
        <v>1088</v>
      </c>
      <c r="AS4923" s="112">
        <v>396</v>
      </c>
    </row>
    <row r="4924" spans="40:45" x14ac:dyDescent="0.25">
      <c r="AN4924" s="112" t="s">
        <v>1171</v>
      </c>
      <c r="AO4924" s="112" t="s">
        <v>1177</v>
      </c>
      <c r="AP4924" s="112"/>
      <c r="AQ4924" s="112" t="s">
        <v>1037</v>
      </c>
      <c r="AR4924" s="112" t="s">
        <v>1088</v>
      </c>
      <c r="AS4924" s="112">
        <v>19</v>
      </c>
    </row>
    <row r="4925" spans="40:45" x14ac:dyDescent="0.25">
      <c r="AN4925" s="112" t="s">
        <v>1171</v>
      </c>
      <c r="AO4925" s="112" t="s">
        <v>1177</v>
      </c>
      <c r="AP4925" s="112"/>
      <c r="AQ4925" s="112" t="s">
        <v>1039</v>
      </c>
      <c r="AR4925" s="112" t="s">
        <v>1088</v>
      </c>
      <c r="AS4925" s="112">
        <v>28</v>
      </c>
    </row>
    <row r="4926" spans="40:45" x14ac:dyDescent="0.25">
      <c r="AN4926" s="112" t="s">
        <v>1171</v>
      </c>
      <c r="AO4926" s="112"/>
      <c r="AP4926" s="112"/>
      <c r="AQ4926" s="112" t="s">
        <v>3</v>
      </c>
      <c r="AR4926" s="112" t="s">
        <v>1088</v>
      </c>
      <c r="AS4926" s="112">
        <v>2595</v>
      </c>
    </row>
    <row r="4927" spans="40:45" x14ac:dyDescent="0.25">
      <c r="AN4927" s="112" t="s">
        <v>1171</v>
      </c>
      <c r="AO4927" s="112" t="s">
        <v>1178</v>
      </c>
      <c r="AP4927" s="112"/>
      <c r="AQ4927" s="112" t="s">
        <v>1031</v>
      </c>
      <c r="AR4927" s="112" t="s">
        <v>1088</v>
      </c>
      <c r="AS4927" s="112">
        <v>1610</v>
      </c>
    </row>
    <row r="4928" spans="40:45" x14ac:dyDescent="0.25">
      <c r="AN4928" s="112" t="s">
        <v>1171</v>
      </c>
      <c r="AO4928" s="112" t="s">
        <v>1178</v>
      </c>
      <c r="AP4928" s="112"/>
      <c r="AQ4928" s="112" t="s">
        <v>1032</v>
      </c>
      <c r="AR4928" s="112" t="s">
        <v>1088</v>
      </c>
      <c r="AS4928" s="112">
        <v>19</v>
      </c>
    </row>
    <row r="4929" spans="40:45" x14ac:dyDescent="0.25">
      <c r="AN4929" s="112" t="s">
        <v>1171</v>
      </c>
      <c r="AO4929" s="112" t="s">
        <v>1178</v>
      </c>
      <c r="AP4929" s="112"/>
      <c r="AQ4929" s="112" t="s">
        <v>1035</v>
      </c>
      <c r="AR4929" s="112" t="s">
        <v>1088</v>
      </c>
      <c r="AS4929" s="112">
        <v>482</v>
      </c>
    </row>
    <row r="4930" spans="40:45" x14ac:dyDescent="0.25">
      <c r="AN4930" s="112" t="s">
        <v>1171</v>
      </c>
      <c r="AO4930" s="112" t="s">
        <v>1178</v>
      </c>
      <c r="AP4930" s="112"/>
      <c r="AQ4930" s="112" t="s">
        <v>1036</v>
      </c>
      <c r="AR4930" s="112" t="s">
        <v>1088</v>
      </c>
      <c r="AS4930" s="112">
        <v>1383</v>
      </c>
    </row>
    <row r="4931" spans="40:45" x14ac:dyDescent="0.25">
      <c r="AN4931" s="112" t="s">
        <v>1171</v>
      </c>
      <c r="AO4931" s="112" t="s">
        <v>1178</v>
      </c>
      <c r="AP4931" s="112"/>
      <c r="AQ4931" s="112" t="s">
        <v>1039</v>
      </c>
      <c r="AR4931" s="112" t="s">
        <v>1088</v>
      </c>
      <c r="AS4931" s="112">
        <v>1973</v>
      </c>
    </row>
    <row r="4932" spans="40:45" x14ac:dyDescent="0.25">
      <c r="AN4932" s="112" t="s">
        <v>1171</v>
      </c>
      <c r="AO4932" s="112"/>
      <c r="AP4932" s="112"/>
      <c r="AQ4932" s="112" t="s">
        <v>3</v>
      </c>
      <c r="AR4932" s="112" t="s">
        <v>1088</v>
      </c>
      <c r="AS4932" s="112">
        <v>5468</v>
      </c>
    </row>
    <row r="4933" spans="40:45" x14ac:dyDescent="0.25">
      <c r="AN4933" s="112" t="s">
        <v>1171</v>
      </c>
      <c r="AO4933" s="112" t="s">
        <v>1179</v>
      </c>
      <c r="AP4933" s="112"/>
      <c r="AQ4933" s="112" t="s">
        <v>1031</v>
      </c>
      <c r="AR4933" s="112" t="s">
        <v>1088</v>
      </c>
      <c r="AS4933" s="112">
        <v>1296</v>
      </c>
    </row>
    <row r="4934" spans="40:45" x14ac:dyDescent="0.25">
      <c r="AN4934" s="112" t="s">
        <v>1171</v>
      </c>
      <c r="AO4934" s="112" t="s">
        <v>1179</v>
      </c>
      <c r="AP4934" s="112"/>
      <c r="AQ4934" s="112" t="s">
        <v>1035</v>
      </c>
      <c r="AR4934" s="112" t="s">
        <v>1088</v>
      </c>
      <c r="AS4934" s="112">
        <v>147</v>
      </c>
    </row>
    <row r="4935" spans="40:45" x14ac:dyDescent="0.25">
      <c r="AN4935" s="112" t="s">
        <v>1171</v>
      </c>
      <c r="AO4935" s="112" t="s">
        <v>1179</v>
      </c>
      <c r="AP4935" s="112"/>
      <c r="AQ4935" s="112" t="s">
        <v>1039</v>
      </c>
      <c r="AR4935" s="112" t="s">
        <v>1088</v>
      </c>
      <c r="AS4935" s="112">
        <v>4</v>
      </c>
    </row>
    <row r="4936" spans="40:45" x14ac:dyDescent="0.25">
      <c r="AN4936" s="112" t="s">
        <v>1171</v>
      </c>
      <c r="AO4936" s="112"/>
      <c r="AP4936" s="112"/>
      <c r="AQ4936" s="112" t="s">
        <v>3</v>
      </c>
      <c r="AR4936" s="112" t="s">
        <v>1088</v>
      </c>
      <c r="AS4936" s="112">
        <v>1447</v>
      </c>
    </row>
    <row r="4937" spans="40:45" x14ac:dyDescent="0.25">
      <c r="AN4937" s="112" t="s">
        <v>1160</v>
      </c>
      <c r="AO4937" s="112" t="s">
        <v>1041</v>
      </c>
      <c r="AP4937" s="112"/>
      <c r="AQ4937" s="112" t="s">
        <v>1035</v>
      </c>
      <c r="AR4937" s="112" t="s">
        <v>1088</v>
      </c>
      <c r="AS4937" s="112">
        <v>734</v>
      </c>
    </row>
    <row r="4938" spans="40:45" x14ac:dyDescent="0.25">
      <c r="AN4938" s="112" t="s">
        <v>1160</v>
      </c>
      <c r="AO4938" s="112" t="s">
        <v>1041</v>
      </c>
      <c r="AP4938" s="112"/>
      <c r="AQ4938" s="112" t="s">
        <v>1038</v>
      </c>
      <c r="AR4938" s="112" t="s">
        <v>1088</v>
      </c>
      <c r="AS4938" s="112">
        <v>15568</v>
      </c>
    </row>
    <row r="4939" spans="40:45" x14ac:dyDescent="0.25">
      <c r="AN4939" s="112" t="s">
        <v>1160</v>
      </c>
      <c r="AO4939" s="112" t="s">
        <v>1041</v>
      </c>
      <c r="AP4939" s="112"/>
      <c r="AQ4939" s="112" t="s">
        <v>1039</v>
      </c>
      <c r="AR4939" s="112" t="s">
        <v>1088</v>
      </c>
      <c r="AS4939" s="112">
        <v>32268</v>
      </c>
    </row>
    <row r="4940" spans="40:45" x14ac:dyDescent="0.25">
      <c r="AN4940" s="112" t="s">
        <v>1160</v>
      </c>
      <c r="AO4940" s="112"/>
      <c r="AP4940" s="112"/>
      <c r="AQ4940" s="112" t="s">
        <v>3</v>
      </c>
      <c r="AR4940" s="112" t="s">
        <v>1088</v>
      </c>
      <c r="AS4940" s="112">
        <v>48570</v>
      </c>
    </row>
    <row r="4941" spans="40:45" x14ac:dyDescent="0.25">
      <c r="AN4941" s="112" t="s">
        <v>1160</v>
      </c>
      <c r="AO4941" s="112" t="s">
        <v>1175</v>
      </c>
      <c r="AP4941" s="112"/>
      <c r="AQ4941" s="112" t="s">
        <v>1035</v>
      </c>
      <c r="AR4941" s="112" t="s">
        <v>1088</v>
      </c>
      <c r="AS4941" s="112">
        <v>110</v>
      </c>
    </row>
    <row r="4942" spans="40:45" x14ac:dyDescent="0.25">
      <c r="AN4942" s="112" t="s">
        <v>1160</v>
      </c>
      <c r="AO4942" s="112" t="s">
        <v>1175</v>
      </c>
      <c r="AP4942" s="112"/>
      <c r="AQ4942" s="112" t="s">
        <v>1038</v>
      </c>
      <c r="AR4942" s="112" t="s">
        <v>1088</v>
      </c>
      <c r="AS4942" s="112">
        <v>5707</v>
      </c>
    </row>
    <row r="4943" spans="40:45" x14ac:dyDescent="0.25">
      <c r="AN4943" s="112" t="s">
        <v>1160</v>
      </c>
      <c r="AO4943" s="112" t="s">
        <v>1175</v>
      </c>
      <c r="AP4943" s="112"/>
      <c r="AQ4943" s="112" t="s">
        <v>1039</v>
      </c>
      <c r="AR4943" s="112" t="s">
        <v>1088</v>
      </c>
      <c r="AS4943" s="112">
        <v>7756</v>
      </c>
    </row>
    <row r="4944" spans="40:45" x14ac:dyDescent="0.25">
      <c r="AN4944" s="112" t="s">
        <v>1160</v>
      </c>
      <c r="AO4944" s="112"/>
      <c r="AP4944" s="112"/>
      <c r="AQ4944" s="112" t="s">
        <v>3</v>
      </c>
      <c r="AR4944" s="112" t="s">
        <v>1088</v>
      </c>
      <c r="AS4944" s="112">
        <v>13574</v>
      </c>
    </row>
    <row r="4945" spans="40:45" x14ac:dyDescent="0.25">
      <c r="AN4945" s="112" t="s">
        <v>1160</v>
      </c>
      <c r="AO4945" s="112" t="s">
        <v>1176</v>
      </c>
      <c r="AP4945" s="112"/>
      <c r="AQ4945" s="112" t="s">
        <v>1035</v>
      </c>
      <c r="AR4945" s="112" t="s">
        <v>1088</v>
      </c>
      <c r="AS4945" s="112">
        <v>624</v>
      </c>
    </row>
    <row r="4946" spans="40:45" x14ac:dyDescent="0.25">
      <c r="AN4946" s="112" t="s">
        <v>1160</v>
      </c>
      <c r="AO4946" s="112" t="s">
        <v>1176</v>
      </c>
      <c r="AP4946" s="112"/>
      <c r="AQ4946" s="112" t="s">
        <v>1038</v>
      </c>
      <c r="AR4946" s="112" t="s">
        <v>1088</v>
      </c>
      <c r="AS4946" s="112">
        <v>851</v>
      </c>
    </row>
    <row r="4947" spans="40:45" x14ac:dyDescent="0.25">
      <c r="AN4947" s="112" t="s">
        <v>1160</v>
      </c>
      <c r="AO4947" s="112" t="s">
        <v>1176</v>
      </c>
      <c r="AP4947" s="112"/>
      <c r="AQ4947" s="112" t="s">
        <v>1039</v>
      </c>
      <c r="AR4947" s="112" t="s">
        <v>1088</v>
      </c>
      <c r="AS4947" s="112">
        <v>2974</v>
      </c>
    </row>
    <row r="4948" spans="40:45" x14ac:dyDescent="0.25">
      <c r="AN4948" s="112" t="s">
        <v>1160</v>
      </c>
      <c r="AO4948" s="112"/>
      <c r="AP4948" s="112"/>
      <c r="AQ4948" s="112" t="s">
        <v>3</v>
      </c>
      <c r="AR4948" s="112" t="s">
        <v>1088</v>
      </c>
      <c r="AS4948" s="112">
        <v>4449</v>
      </c>
    </row>
    <row r="4949" spans="40:45" x14ac:dyDescent="0.25">
      <c r="AN4949" s="112" t="s">
        <v>1160</v>
      </c>
      <c r="AO4949" s="112" t="s">
        <v>1177</v>
      </c>
      <c r="AP4949" s="112"/>
      <c r="AQ4949" s="112" t="s">
        <v>1038</v>
      </c>
      <c r="AR4949" s="112" t="s">
        <v>1088</v>
      </c>
      <c r="AS4949" s="112">
        <v>6815</v>
      </c>
    </row>
    <row r="4950" spans="40:45" x14ac:dyDescent="0.25">
      <c r="AN4950" s="112" t="s">
        <v>1160</v>
      </c>
      <c r="AO4950" s="112" t="s">
        <v>1177</v>
      </c>
      <c r="AP4950" s="112"/>
      <c r="AQ4950" s="112" t="s">
        <v>1039</v>
      </c>
      <c r="AR4950" s="112" t="s">
        <v>1088</v>
      </c>
      <c r="AS4950" s="112">
        <v>16411</v>
      </c>
    </row>
    <row r="4951" spans="40:45" x14ac:dyDescent="0.25">
      <c r="AN4951" s="112" t="s">
        <v>1160</v>
      </c>
      <c r="AO4951" s="112"/>
      <c r="AP4951" s="112"/>
      <c r="AQ4951" s="112" t="s">
        <v>3</v>
      </c>
      <c r="AR4951" s="112" t="s">
        <v>1088</v>
      </c>
      <c r="AS4951" s="112">
        <v>23226</v>
      </c>
    </row>
    <row r="4952" spans="40:45" x14ac:dyDescent="0.25">
      <c r="AN4952" s="112" t="s">
        <v>1160</v>
      </c>
      <c r="AO4952" s="112" t="s">
        <v>1178</v>
      </c>
      <c r="AP4952" s="112"/>
      <c r="AQ4952" s="112" t="s">
        <v>1038</v>
      </c>
      <c r="AR4952" s="112" t="s">
        <v>1088</v>
      </c>
      <c r="AS4952" s="112">
        <v>1427</v>
      </c>
    </row>
    <row r="4953" spans="40:45" x14ac:dyDescent="0.25">
      <c r="AN4953" s="112" t="s">
        <v>1160</v>
      </c>
      <c r="AO4953" s="112" t="s">
        <v>1178</v>
      </c>
      <c r="AP4953" s="112"/>
      <c r="AQ4953" s="112" t="s">
        <v>1039</v>
      </c>
      <c r="AR4953" s="112" t="s">
        <v>1088</v>
      </c>
      <c r="AS4953" s="112">
        <v>3688</v>
      </c>
    </row>
    <row r="4954" spans="40:45" x14ac:dyDescent="0.25">
      <c r="AN4954" s="112" t="s">
        <v>1160</v>
      </c>
      <c r="AO4954" s="112"/>
      <c r="AP4954" s="112"/>
      <c r="AQ4954" s="112" t="s">
        <v>3</v>
      </c>
      <c r="AR4954" s="112" t="s">
        <v>1088</v>
      </c>
      <c r="AS4954" s="112">
        <v>5115</v>
      </c>
    </row>
    <row r="4955" spans="40:45" x14ac:dyDescent="0.25">
      <c r="AN4955" s="112" t="s">
        <v>1160</v>
      </c>
      <c r="AO4955" s="112" t="s">
        <v>1179</v>
      </c>
      <c r="AP4955" s="112"/>
      <c r="AQ4955" s="112" t="s">
        <v>1038</v>
      </c>
      <c r="AR4955" s="112" t="s">
        <v>1088</v>
      </c>
      <c r="AS4955" s="112">
        <v>768</v>
      </c>
    </row>
    <row r="4956" spans="40:45" x14ac:dyDescent="0.25">
      <c r="AN4956" s="112" t="s">
        <v>1160</v>
      </c>
      <c r="AO4956" s="112" t="s">
        <v>1179</v>
      </c>
      <c r="AP4956" s="112"/>
      <c r="AQ4956" s="112" t="s">
        <v>1039</v>
      </c>
      <c r="AR4956" s="112" t="s">
        <v>1088</v>
      </c>
      <c r="AS4956" s="112">
        <v>1439</v>
      </c>
    </row>
    <row r="4957" spans="40:45" x14ac:dyDescent="0.25">
      <c r="AN4957" s="112" t="s">
        <v>1160</v>
      </c>
      <c r="AO4957" s="112"/>
      <c r="AP4957" s="112"/>
      <c r="AQ4957" s="112" t="s">
        <v>3</v>
      </c>
      <c r="AR4957" s="112" t="s">
        <v>1088</v>
      </c>
      <c r="AS4957" s="112">
        <v>2207</v>
      </c>
    </row>
    <row r="4958" spans="40:45" x14ac:dyDescent="0.25">
      <c r="AN4958" s="112" t="s">
        <v>1172</v>
      </c>
      <c r="AO4958" s="112" t="s">
        <v>1041</v>
      </c>
      <c r="AP4958" s="112"/>
      <c r="AQ4958" s="112" t="s">
        <v>1035</v>
      </c>
      <c r="AR4958" s="112" t="s">
        <v>1088</v>
      </c>
      <c r="AS4958" s="112">
        <v>5026</v>
      </c>
    </row>
    <row r="4959" spans="40:45" x14ac:dyDescent="0.25">
      <c r="AN4959" s="112" t="s">
        <v>1172</v>
      </c>
      <c r="AO4959" s="112" t="s">
        <v>1041</v>
      </c>
      <c r="AP4959" s="112"/>
      <c r="AQ4959" s="112" t="s">
        <v>1038</v>
      </c>
      <c r="AR4959" s="112" t="s">
        <v>1088</v>
      </c>
      <c r="AS4959" s="112">
        <v>17362</v>
      </c>
    </row>
    <row r="4960" spans="40:45" x14ac:dyDescent="0.25">
      <c r="AN4960" s="112" t="s">
        <v>1172</v>
      </c>
      <c r="AO4960" s="112" t="s">
        <v>1041</v>
      </c>
      <c r="AP4960" s="112"/>
      <c r="AQ4960" s="112" t="s">
        <v>1039</v>
      </c>
      <c r="AR4960" s="112" t="s">
        <v>1088</v>
      </c>
      <c r="AS4960" s="112">
        <v>4908</v>
      </c>
    </row>
    <row r="4961" spans="40:45" x14ac:dyDescent="0.25">
      <c r="AN4961" s="112" t="s">
        <v>1172</v>
      </c>
      <c r="AO4961" s="112"/>
      <c r="AP4961" s="112"/>
      <c r="AQ4961" s="112" t="s">
        <v>3</v>
      </c>
      <c r="AR4961" s="112" t="s">
        <v>1088</v>
      </c>
      <c r="AS4961" s="112">
        <v>27296</v>
      </c>
    </row>
    <row r="4962" spans="40:45" x14ac:dyDescent="0.25">
      <c r="AN4962" s="112" t="s">
        <v>1172</v>
      </c>
      <c r="AO4962" s="112" t="s">
        <v>1175</v>
      </c>
      <c r="AP4962" s="112"/>
      <c r="AQ4962" s="112" t="s">
        <v>1035</v>
      </c>
      <c r="AR4962" s="112" t="s">
        <v>1088</v>
      </c>
      <c r="AS4962" s="112">
        <v>4621</v>
      </c>
    </row>
    <row r="4963" spans="40:45" x14ac:dyDescent="0.25">
      <c r="AN4963" s="112" t="s">
        <v>1172</v>
      </c>
      <c r="AO4963" s="112" t="s">
        <v>1175</v>
      </c>
      <c r="AP4963" s="112"/>
      <c r="AQ4963" s="112" t="s">
        <v>1038</v>
      </c>
      <c r="AR4963" s="112" t="s">
        <v>1088</v>
      </c>
      <c r="AS4963" s="112">
        <v>5326</v>
      </c>
    </row>
    <row r="4964" spans="40:45" x14ac:dyDescent="0.25">
      <c r="AN4964" s="112" t="s">
        <v>1172</v>
      </c>
      <c r="AO4964" s="112" t="s">
        <v>1175</v>
      </c>
      <c r="AP4964" s="112"/>
      <c r="AQ4964" s="112" t="s">
        <v>1039</v>
      </c>
      <c r="AR4964" s="112" t="s">
        <v>1088</v>
      </c>
      <c r="AS4964" s="112">
        <v>3704</v>
      </c>
    </row>
    <row r="4965" spans="40:45" x14ac:dyDescent="0.25">
      <c r="AN4965" s="112" t="s">
        <v>1172</v>
      </c>
      <c r="AO4965" s="112"/>
      <c r="AP4965" s="112"/>
      <c r="AQ4965" s="112" t="s">
        <v>3</v>
      </c>
      <c r="AR4965" s="112" t="s">
        <v>1088</v>
      </c>
      <c r="AS4965" s="112">
        <v>13652</v>
      </c>
    </row>
    <row r="4966" spans="40:45" x14ac:dyDescent="0.25">
      <c r="AN4966" s="112" t="s">
        <v>1172</v>
      </c>
      <c r="AO4966" s="112" t="s">
        <v>1176</v>
      </c>
      <c r="AP4966" s="112"/>
      <c r="AQ4966" s="112" t="s">
        <v>1038</v>
      </c>
      <c r="AR4966" s="112" t="s">
        <v>1088</v>
      </c>
      <c r="AS4966" s="112">
        <v>10834</v>
      </c>
    </row>
    <row r="4967" spans="40:45" x14ac:dyDescent="0.25">
      <c r="AN4967" s="112" t="s">
        <v>1172</v>
      </c>
      <c r="AO4967" s="112" t="s">
        <v>1176</v>
      </c>
      <c r="AP4967" s="112"/>
      <c r="AQ4967" s="112" t="s">
        <v>1039</v>
      </c>
      <c r="AR4967" s="112" t="s">
        <v>1088</v>
      </c>
      <c r="AS4967" s="112">
        <v>573</v>
      </c>
    </row>
    <row r="4968" spans="40:45" x14ac:dyDescent="0.25">
      <c r="AN4968" s="112" t="s">
        <v>1172</v>
      </c>
      <c r="AO4968" s="112"/>
      <c r="AP4968" s="112"/>
      <c r="AQ4968" s="112" t="s">
        <v>3</v>
      </c>
      <c r="AR4968" s="112" t="s">
        <v>1088</v>
      </c>
      <c r="AS4968" s="112">
        <v>11407</v>
      </c>
    </row>
    <row r="4969" spans="40:45" x14ac:dyDescent="0.25">
      <c r="AN4969" s="112" t="s">
        <v>1172</v>
      </c>
      <c r="AO4969" s="112" t="s">
        <v>1177</v>
      </c>
      <c r="AP4969" s="112"/>
      <c r="AQ4969" s="112" t="s">
        <v>1038</v>
      </c>
      <c r="AR4969" s="112" t="s">
        <v>1088</v>
      </c>
      <c r="AS4969" s="112">
        <v>1131</v>
      </c>
    </row>
    <row r="4970" spans="40:45" x14ac:dyDescent="0.25">
      <c r="AN4970" s="112" t="s">
        <v>1172</v>
      </c>
      <c r="AO4970" s="112" t="s">
        <v>1177</v>
      </c>
      <c r="AP4970" s="112"/>
      <c r="AQ4970" s="112" t="s">
        <v>1039</v>
      </c>
      <c r="AR4970" s="112" t="s">
        <v>1088</v>
      </c>
      <c r="AS4970" s="112">
        <v>335</v>
      </c>
    </row>
    <row r="4971" spans="40:45" x14ac:dyDescent="0.25">
      <c r="AN4971" s="112" t="s">
        <v>1172</v>
      </c>
      <c r="AO4971" s="112"/>
      <c r="AP4971" s="112"/>
      <c r="AQ4971" s="112" t="s">
        <v>3</v>
      </c>
      <c r="AR4971" s="112" t="s">
        <v>1088</v>
      </c>
      <c r="AS4971" s="112">
        <v>1466</v>
      </c>
    </row>
    <row r="4972" spans="40:45" x14ac:dyDescent="0.25">
      <c r="AN4972" s="112" t="s">
        <v>1172</v>
      </c>
      <c r="AO4972" s="112" t="s">
        <v>1178</v>
      </c>
      <c r="AP4972" s="112"/>
      <c r="AQ4972" s="112" t="s">
        <v>1035</v>
      </c>
      <c r="AR4972" s="112" t="s">
        <v>1088</v>
      </c>
      <c r="AS4972" s="112">
        <v>405</v>
      </c>
    </row>
    <row r="4973" spans="40:45" x14ac:dyDescent="0.25">
      <c r="AN4973" s="112" t="s">
        <v>1172</v>
      </c>
      <c r="AO4973" s="112"/>
      <c r="AP4973" s="112"/>
      <c r="AQ4973" s="112" t="s">
        <v>3</v>
      </c>
      <c r="AR4973" s="112" t="s">
        <v>1088</v>
      </c>
      <c r="AS4973" s="112">
        <v>405</v>
      </c>
    </row>
    <row r="4974" spans="40:45" x14ac:dyDescent="0.25">
      <c r="AN4974" s="112" t="s">
        <v>1172</v>
      </c>
      <c r="AO4974" s="112" t="s">
        <v>1179</v>
      </c>
      <c r="AP4974" s="112"/>
      <c r="AQ4974" s="112" t="s">
        <v>1038</v>
      </c>
      <c r="AR4974" s="112" t="s">
        <v>1088</v>
      </c>
      <c r="AS4974" s="112">
        <v>70</v>
      </c>
    </row>
    <row r="4975" spans="40:45" x14ac:dyDescent="0.25">
      <c r="AN4975" s="112" t="s">
        <v>1172</v>
      </c>
      <c r="AO4975" s="112" t="s">
        <v>1179</v>
      </c>
      <c r="AP4975" s="112"/>
      <c r="AQ4975" s="112" t="s">
        <v>1039</v>
      </c>
      <c r="AR4975" s="112" t="s">
        <v>1088</v>
      </c>
      <c r="AS4975" s="112">
        <v>296</v>
      </c>
    </row>
    <row r="4976" spans="40:45" x14ac:dyDescent="0.25">
      <c r="AN4976" s="112" t="s">
        <v>1172</v>
      </c>
      <c r="AO4976" s="112"/>
      <c r="AP4976" s="112"/>
      <c r="AQ4976" s="112" t="s">
        <v>3</v>
      </c>
      <c r="AR4976" s="112" t="s">
        <v>1088</v>
      </c>
      <c r="AS4976" s="112">
        <v>366</v>
      </c>
    </row>
    <row r="4977" spans="40:45" x14ac:dyDescent="0.25">
      <c r="AN4977" s="112" t="s">
        <v>959</v>
      </c>
      <c r="AO4977" s="112" t="s">
        <v>1041</v>
      </c>
      <c r="AP4977" s="112"/>
      <c r="AQ4977" s="112" t="s">
        <v>1032</v>
      </c>
      <c r="AR4977" s="112" t="s">
        <v>1088</v>
      </c>
      <c r="AS4977" s="112">
        <v>188300</v>
      </c>
    </row>
    <row r="4978" spans="40:45" x14ac:dyDescent="0.25">
      <c r="AN4978" s="112" t="s">
        <v>959</v>
      </c>
      <c r="AO4978" s="112" t="s">
        <v>1041</v>
      </c>
      <c r="AP4978" s="112"/>
      <c r="AQ4978" s="112" t="s">
        <v>1035</v>
      </c>
      <c r="AR4978" s="112" t="s">
        <v>1088</v>
      </c>
      <c r="AS4978" s="112">
        <v>39257</v>
      </c>
    </row>
    <row r="4979" spans="40:45" x14ac:dyDescent="0.25">
      <c r="AN4979" s="112" t="s">
        <v>959</v>
      </c>
      <c r="AO4979" s="112" t="s">
        <v>1041</v>
      </c>
      <c r="AP4979" s="112"/>
      <c r="AQ4979" s="112" t="s">
        <v>1039</v>
      </c>
      <c r="AR4979" s="112" t="s">
        <v>1088</v>
      </c>
      <c r="AS4979" s="112">
        <v>110</v>
      </c>
    </row>
    <row r="4980" spans="40:45" x14ac:dyDescent="0.25">
      <c r="AN4980" s="112" t="s">
        <v>959</v>
      </c>
      <c r="AO4980" s="112"/>
      <c r="AP4980" s="112"/>
      <c r="AQ4980" s="112" t="s">
        <v>3</v>
      </c>
      <c r="AR4980" s="112" t="s">
        <v>1088</v>
      </c>
      <c r="AS4980" s="112">
        <v>227667</v>
      </c>
    </row>
    <row r="4981" spans="40:45" x14ac:dyDescent="0.25">
      <c r="AN4981" s="112" t="s">
        <v>959</v>
      </c>
      <c r="AO4981" s="112" t="s">
        <v>1175</v>
      </c>
      <c r="AP4981" s="112"/>
      <c r="AQ4981" s="112" t="s">
        <v>1032</v>
      </c>
      <c r="AR4981" s="112" t="s">
        <v>1088</v>
      </c>
      <c r="AS4981" s="112">
        <v>1000</v>
      </c>
    </row>
    <row r="4982" spans="40:45" x14ac:dyDescent="0.25">
      <c r="AN4982" s="112" t="s">
        <v>959</v>
      </c>
      <c r="AO4982" s="112" t="s">
        <v>1175</v>
      </c>
      <c r="AP4982" s="112"/>
      <c r="AQ4982" s="112" t="s">
        <v>1035</v>
      </c>
      <c r="AR4982" s="112" t="s">
        <v>1088</v>
      </c>
      <c r="AS4982" s="112">
        <v>22209</v>
      </c>
    </row>
    <row r="4983" spans="40:45" x14ac:dyDescent="0.25">
      <c r="AN4983" s="112" t="s">
        <v>959</v>
      </c>
      <c r="AO4983" s="112"/>
      <c r="AP4983" s="112"/>
      <c r="AQ4983" s="112" t="s">
        <v>3</v>
      </c>
      <c r="AR4983" s="112" t="s">
        <v>1088</v>
      </c>
      <c r="AS4983" s="112">
        <v>23209</v>
      </c>
    </row>
    <row r="4984" spans="40:45" x14ac:dyDescent="0.25">
      <c r="AN4984" s="112" t="s">
        <v>959</v>
      </c>
      <c r="AO4984" s="112" t="s">
        <v>1176</v>
      </c>
      <c r="AP4984" s="112"/>
      <c r="AQ4984" s="112" t="s">
        <v>1032</v>
      </c>
      <c r="AR4984" s="112" t="s">
        <v>1088</v>
      </c>
      <c r="AS4984" s="112">
        <v>26424</v>
      </c>
    </row>
    <row r="4985" spans="40:45" x14ac:dyDescent="0.25">
      <c r="AN4985" s="112" t="s">
        <v>959</v>
      </c>
      <c r="AO4985" s="112" t="s">
        <v>1176</v>
      </c>
      <c r="AP4985" s="112"/>
      <c r="AQ4985" s="112" t="s">
        <v>1035</v>
      </c>
      <c r="AR4985" s="112" t="s">
        <v>1088</v>
      </c>
      <c r="AS4985" s="112">
        <v>16719</v>
      </c>
    </row>
    <row r="4986" spans="40:45" x14ac:dyDescent="0.25">
      <c r="AN4986" s="112" t="s">
        <v>959</v>
      </c>
      <c r="AO4986" s="112"/>
      <c r="AP4986" s="112"/>
      <c r="AQ4986" s="112" t="s">
        <v>3</v>
      </c>
      <c r="AR4986" s="112" t="s">
        <v>1088</v>
      </c>
      <c r="AS4986" s="112">
        <v>43144</v>
      </c>
    </row>
    <row r="4987" spans="40:45" x14ac:dyDescent="0.25">
      <c r="AN4987" s="112" t="s">
        <v>959</v>
      </c>
      <c r="AO4987" s="112" t="s">
        <v>1177</v>
      </c>
      <c r="AP4987" s="112"/>
      <c r="AQ4987" s="112" t="s">
        <v>1032</v>
      </c>
      <c r="AR4987" s="112" t="s">
        <v>1088</v>
      </c>
      <c r="AS4987" s="112">
        <v>120555</v>
      </c>
    </row>
    <row r="4988" spans="40:45" x14ac:dyDescent="0.25">
      <c r="AN4988" s="112" t="s">
        <v>959</v>
      </c>
      <c r="AO4988" s="112" t="s">
        <v>1177</v>
      </c>
      <c r="AP4988" s="112"/>
      <c r="AQ4988" s="112" t="s">
        <v>1035</v>
      </c>
      <c r="AR4988" s="112" t="s">
        <v>1088</v>
      </c>
      <c r="AS4988" s="112">
        <v>118</v>
      </c>
    </row>
    <row r="4989" spans="40:45" x14ac:dyDescent="0.25">
      <c r="AN4989" s="112" t="s">
        <v>959</v>
      </c>
      <c r="AO4989" s="112" t="s">
        <v>1177</v>
      </c>
      <c r="AP4989" s="112"/>
      <c r="AQ4989" s="112" t="s">
        <v>1039</v>
      </c>
      <c r="AR4989" s="112" t="s">
        <v>1088</v>
      </c>
      <c r="AS4989" s="112">
        <v>110</v>
      </c>
    </row>
    <row r="4990" spans="40:45" x14ac:dyDescent="0.25">
      <c r="AN4990" s="112" t="s">
        <v>959</v>
      </c>
      <c r="AO4990" s="112"/>
      <c r="AP4990" s="112"/>
      <c r="AQ4990" s="112" t="s">
        <v>3</v>
      </c>
      <c r="AR4990" s="112" t="s">
        <v>1088</v>
      </c>
      <c r="AS4990" s="112">
        <v>120782</v>
      </c>
    </row>
    <row r="4991" spans="40:45" x14ac:dyDescent="0.25">
      <c r="AN4991" s="112" t="s">
        <v>959</v>
      </c>
      <c r="AO4991" s="112" t="s">
        <v>1178</v>
      </c>
      <c r="AP4991" s="112"/>
      <c r="AQ4991" s="112" t="s">
        <v>1032</v>
      </c>
      <c r="AR4991" s="112" t="s">
        <v>1088</v>
      </c>
      <c r="AS4991" s="112">
        <v>39155</v>
      </c>
    </row>
    <row r="4992" spans="40:45" x14ac:dyDescent="0.25">
      <c r="AN4992" s="112" t="s">
        <v>959</v>
      </c>
      <c r="AO4992" s="112" t="s">
        <v>1178</v>
      </c>
      <c r="AP4992" s="112"/>
      <c r="AQ4992" s="112" t="s">
        <v>1035</v>
      </c>
      <c r="AR4992" s="112" t="s">
        <v>1088</v>
      </c>
      <c r="AS4992" s="112">
        <v>211</v>
      </c>
    </row>
    <row r="4993" spans="40:45" x14ac:dyDescent="0.25">
      <c r="AN4993" s="112" t="s">
        <v>959</v>
      </c>
      <c r="AO4993" s="112"/>
      <c r="AP4993" s="112"/>
      <c r="AQ4993" s="112" t="s">
        <v>3</v>
      </c>
      <c r="AR4993" s="112" t="s">
        <v>1088</v>
      </c>
      <c r="AS4993" s="112">
        <v>39366</v>
      </c>
    </row>
    <row r="4994" spans="40:45" x14ac:dyDescent="0.25">
      <c r="AN4994" s="112" t="s">
        <v>959</v>
      </c>
      <c r="AO4994" s="112" t="s">
        <v>1179</v>
      </c>
      <c r="AP4994" s="112"/>
      <c r="AQ4994" s="112" t="s">
        <v>1032</v>
      </c>
      <c r="AR4994" s="112" t="s">
        <v>1088</v>
      </c>
      <c r="AS4994" s="112">
        <v>1166</v>
      </c>
    </row>
    <row r="4995" spans="40:45" x14ac:dyDescent="0.25">
      <c r="AN4995" s="112" t="s">
        <v>959</v>
      </c>
      <c r="AO4995" s="112"/>
      <c r="AP4995" s="112"/>
      <c r="AQ4995" s="112" t="s">
        <v>3</v>
      </c>
      <c r="AR4995" s="112" t="s">
        <v>1088</v>
      </c>
      <c r="AS4995" s="112">
        <v>1166</v>
      </c>
    </row>
    <row r="4996" spans="40:45" x14ac:dyDescent="0.25">
      <c r="AN4996" s="112" t="s">
        <v>1159</v>
      </c>
      <c r="AO4996" s="112" t="s">
        <v>1041</v>
      </c>
      <c r="AP4996" s="112"/>
      <c r="AQ4996" s="112" t="s">
        <v>1031</v>
      </c>
      <c r="AR4996" s="112" t="s">
        <v>1088</v>
      </c>
      <c r="AS4996" s="112">
        <v>3697</v>
      </c>
    </row>
    <row r="4997" spans="40:45" x14ac:dyDescent="0.25">
      <c r="AN4997" s="112" t="s">
        <v>1159</v>
      </c>
      <c r="AO4997" s="112" t="s">
        <v>1041</v>
      </c>
      <c r="AP4997" s="112"/>
      <c r="AQ4997" s="112" t="s">
        <v>1033</v>
      </c>
      <c r="AR4997" s="112" t="s">
        <v>1088</v>
      </c>
      <c r="AS4997" s="112">
        <v>403</v>
      </c>
    </row>
    <row r="4998" spans="40:45" x14ac:dyDescent="0.25">
      <c r="AN4998" s="112" t="s">
        <v>1159</v>
      </c>
      <c r="AO4998" s="112" t="s">
        <v>1041</v>
      </c>
      <c r="AP4998" s="112"/>
      <c r="AQ4998" s="112" t="s">
        <v>1034</v>
      </c>
      <c r="AR4998" s="112" t="s">
        <v>1088</v>
      </c>
      <c r="AS4998" s="112">
        <v>200</v>
      </c>
    </row>
    <row r="4999" spans="40:45" x14ac:dyDescent="0.25">
      <c r="AN4999" s="112" t="s">
        <v>1159</v>
      </c>
      <c r="AO4999" s="112" t="s">
        <v>1041</v>
      </c>
      <c r="AP4999" s="112"/>
      <c r="AQ4999" s="112" t="s">
        <v>1035</v>
      </c>
      <c r="AR4999" s="112" t="s">
        <v>1088</v>
      </c>
      <c r="AS4999" s="112">
        <v>387</v>
      </c>
    </row>
    <row r="5000" spans="40:45" x14ac:dyDescent="0.25">
      <c r="AN5000" s="112" t="s">
        <v>1159</v>
      </c>
      <c r="AO5000" s="112" t="s">
        <v>1041</v>
      </c>
      <c r="AP5000" s="112"/>
      <c r="AQ5000" s="112" t="s">
        <v>1036</v>
      </c>
      <c r="AR5000" s="112" t="s">
        <v>1088</v>
      </c>
      <c r="AS5000" s="112">
        <v>306</v>
      </c>
    </row>
    <row r="5001" spans="40:45" x14ac:dyDescent="0.25">
      <c r="AN5001" s="112" t="s">
        <v>1159</v>
      </c>
      <c r="AO5001" s="112" t="s">
        <v>1041</v>
      </c>
      <c r="AP5001" s="112"/>
      <c r="AQ5001" s="112" t="s">
        <v>1039</v>
      </c>
      <c r="AR5001" s="112" t="s">
        <v>1088</v>
      </c>
      <c r="AS5001" s="112">
        <v>21462</v>
      </c>
    </row>
    <row r="5002" spans="40:45" x14ac:dyDescent="0.25">
      <c r="AN5002" s="112" t="s">
        <v>1159</v>
      </c>
      <c r="AO5002" s="112"/>
      <c r="AP5002" s="112"/>
      <c r="AQ5002" s="112" t="s">
        <v>3</v>
      </c>
      <c r="AR5002" s="112" t="s">
        <v>1088</v>
      </c>
      <c r="AS5002" s="112">
        <v>26455</v>
      </c>
    </row>
    <row r="5003" spans="40:45" x14ac:dyDescent="0.25">
      <c r="AN5003" s="112" t="s">
        <v>1159</v>
      </c>
      <c r="AO5003" s="112" t="s">
        <v>1175</v>
      </c>
      <c r="AP5003" s="112"/>
      <c r="AQ5003" s="112" t="s">
        <v>1031</v>
      </c>
      <c r="AR5003" s="112" t="s">
        <v>1088</v>
      </c>
      <c r="AS5003" s="112">
        <v>1891</v>
      </c>
    </row>
    <row r="5004" spans="40:45" x14ac:dyDescent="0.25">
      <c r="AN5004" s="112" t="s">
        <v>1159</v>
      </c>
      <c r="AO5004" s="112" t="s">
        <v>1175</v>
      </c>
      <c r="AP5004" s="112"/>
      <c r="AQ5004" s="112" t="s">
        <v>1033</v>
      </c>
      <c r="AR5004" s="112" t="s">
        <v>1088</v>
      </c>
      <c r="AS5004" s="112">
        <v>219</v>
      </c>
    </row>
    <row r="5005" spans="40:45" x14ac:dyDescent="0.25">
      <c r="AN5005" s="112" t="s">
        <v>1159</v>
      </c>
      <c r="AO5005" s="112" t="s">
        <v>1175</v>
      </c>
      <c r="AP5005" s="112"/>
      <c r="AQ5005" s="112" t="s">
        <v>1034</v>
      </c>
      <c r="AR5005" s="112" t="s">
        <v>1088</v>
      </c>
      <c r="AS5005" s="112">
        <v>200</v>
      </c>
    </row>
    <row r="5006" spans="40:45" x14ac:dyDescent="0.25">
      <c r="AN5006" s="112" t="s">
        <v>1159</v>
      </c>
      <c r="AO5006" s="112" t="s">
        <v>1175</v>
      </c>
      <c r="AP5006" s="112"/>
      <c r="AQ5006" s="112" t="s">
        <v>1035</v>
      </c>
      <c r="AR5006" s="112" t="s">
        <v>1088</v>
      </c>
      <c r="AS5006" s="112">
        <v>66</v>
      </c>
    </row>
    <row r="5007" spans="40:45" x14ac:dyDescent="0.25">
      <c r="AN5007" s="112" t="s">
        <v>1159</v>
      </c>
      <c r="AO5007" s="112" t="s">
        <v>1175</v>
      </c>
      <c r="AP5007" s="112"/>
      <c r="AQ5007" s="112" t="s">
        <v>1036</v>
      </c>
      <c r="AR5007" s="112" t="s">
        <v>1088</v>
      </c>
      <c r="AS5007" s="112">
        <v>306</v>
      </c>
    </row>
    <row r="5008" spans="40:45" x14ac:dyDescent="0.25">
      <c r="AN5008" s="112" t="s">
        <v>1159</v>
      </c>
      <c r="AO5008" s="112" t="s">
        <v>1175</v>
      </c>
      <c r="AP5008" s="112"/>
      <c r="AQ5008" s="112" t="s">
        <v>1039</v>
      </c>
      <c r="AR5008" s="112" t="s">
        <v>1088</v>
      </c>
      <c r="AS5008" s="112">
        <v>20373</v>
      </c>
    </row>
    <row r="5009" spans="40:45" x14ac:dyDescent="0.25">
      <c r="AN5009" s="112" t="s">
        <v>1159</v>
      </c>
      <c r="AO5009" s="112"/>
      <c r="AP5009" s="112"/>
      <c r="AQ5009" s="112" t="s">
        <v>3</v>
      </c>
      <c r="AR5009" s="112" t="s">
        <v>1088</v>
      </c>
      <c r="AS5009" s="112">
        <v>23055</v>
      </c>
    </row>
    <row r="5010" spans="40:45" x14ac:dyDescent="0.25">
      <c r="AN5010" s="112" t="s">
        <v>1159</v>
      </c>
      <c r="AO5010" s="112" t="s">
        <v>1176</v>
      </c>
      <c r="AP5010" s="112"/>
      <c r="AQ5010" s="112" t="s">
        <v>1031</v>
      </c>
      <c r="AR5010" s="112" t="s">
        <v>1088</v>
      </c>
      <c r="AS5010" s="112">
        <v>1060</v>
      </c>
    </row>
    <row r="5011" spans="40:45" x14ac:dyDescent="0.25">
      <c r="AN5011" s="112" t="s">
        <v>1159</v>
      </c>
      <c r="AO5011" s="112" t="s">
        <v>1176</v>
      </c>
      <c r="AP5011" s="112"/>
      <c r="AQ5011" s="112" t="s">
        <v>1033</v>
      </c>
      <c r="AR5011" s="112" t="s">
        <v>1088</v>
      </c>
      <c r="AS5011" s="112">
        <v>184</v>
      </c>
    </row>
    <row r="5012" spans="40:45" x14ac:dyDescent="0.25">
      <c r="AN5012" s="112" t="s">
        <v>1159</v>
      </c>
      <c r="AO5012" s="112" t="s">
        <v>1176</v>
      </c>
      <c r="AP5012" s="112"/>
      <c r="AQ5012" s="112" t="s">
        <v>1035</v>
      </c>
      <c r="AR5012" s="112" t="s">
        <v>1088</v>
      </c>
      <c r="AS5012" s="112">
        <v>320</v>
      </c>
    </row>
    <row r="5013" spans="40:45" x14ac:dyDescent="0.25">
      <c r="AN5013" s="112" t="s">
        <v>1159</v>
      </c>
      <c r="AO5013" s="112" t="s">
        <v>1176</v>
      </c>
      <c r="AP5013" s="112"/>
      <c r="AQ5013" s="112" t="s">
        <v>1039</v>
      </c>
      <c r="AR5013" s="112" t="s">
        <v>1088</v>
      </c>
      <c r="AS5013" s="112">
        <v>1085</v>
      </c>
    </row>
    <row r="5014" spans="40:45" x14ac:dyDescent="0.25">
      <c r="AN5014" s="112" t="s">
        <v>1159</v>
      </c>
      <c r="AO5014" s="112"/>
      <c r="AP5014" s="112"/>
      <c r="AQ5014" s="112" t="s">
        <v>3</v>
      </c>
      <c r="AR5014" s="112" t="s">
        <v>1088</v>
      </c>
      <c r="AS5014" s="112">
        <v>2649</v>
      </c>
    </row>
    <row r="5015" spans="40:45" x14ac:dyDescent="0.25">
      <c r="AN5015" s="112" t="s">
        <v>1159</v>
      </c>
      <c r="AO5015" s="112" t="s">
        <v>1177</v>
      </c>
      <c r="AP5015" s="112"/>
      <c r="AQ5015" s="112" t="s">
        <v>1031</v>
      </c>
      <c r="AR5015" s="112" t="s">
        <v>1088</v>
      </c>
      <c r="AS5015" s="112">
        <v>8</v>
      </c>
    </row>
    <row r="5016" spans="40:45" x14ac:dyDescent="0.25">
      <c r="AN5016" s="112" t="s">
        <v>1159</v>
      </c>
      <c r="AO5016" s="112"/>
      <c r="AP5016" s="112"/>
      <c r="AQ5016" s="112" t="s">
        <v>3</v>
      </c>
      <c r="AR5016" s="112" t="s">
        <v>1088</v>
      </c>
      <c r="AS5016" s="112">
        <v>8</v>
      </c>
    </row>
    <row r="5017" spans="40:45" x14ac:dyDescent="0.25">
      <c r="AN5017" s="112" t="s">
        <v>1159</v>
      </c>
      <c r="AO5017" s="112" t="s">
        <v>1179</v>
      </c>
      <c r="AP5017" s="112"/>
      <c r="AQ5017" s="112" t="s">
        <v>1031</v>
      </c>
      <c r="AR5017" s="112" t="s">
        <v>1088</v>
      </c>
      <c r="AS5017" s="112">
        <v>739</v>
      </c>
    </row>
    <row r="5018" spans="40:45" x14ac:dyDescent="0.25">
      <c r="AN5018" s="112" t="s">
        <v>1159</v>
      </c>
      <c r="AO5018" s="112" t="s">
        <v>1179</v>
      </c>
      <c r="AP5018" s="112"/>
      <c r="AQ5018" s="112" t="s">
        <v>1039</v>
      </c>
      <c r="AR5018" s="112" t="s">
        <v>1088</v>
      </c>
      <c r="AS5018" s="112">
        <v>4</v>
      </c>
    </row>
    <row r="5019" spans="40:45" x14ac:dyDescent="0.25">
      <c r="AN5019" s="112" t="s">
        <v>1159</v>
      </c>
      <c r="AO5019" s="112"/>
      <c r="AP5019" s="112"/>
      <c r="AQ5019" s="112" t="s">
        <v>3</v>
      </c>
      <c r="AR5019" s="112" t="s">
        <v>1088</v>
      </c>
      <c r="AS5019" s="112">
        <v>743</v>
      </c>
    </row>
    <row r="5020" spans="40:45" x14ac:dyDescent="0.25">
      <c r="AN5020" s="112" t="s">
        <v>1142</v>
      </c>
      <c r="AO5020" s="112" t="s">
        <v>904</v>
      </c>
      <c r="AP5020" s="112" t="s">
        <v>908</v>
      </c>
      <c r="AQ5020" s="112" t="s">
        <v>1031</v>
      </c>
      <c r="AR5020" s="112" t="s">
        <v>1088</v>
      </c>
      <c r="AS5020" s="112">
        <v>781073</v>
      </c>
    </row>
    <row r="5021" spans="40:45" x14ac:dyDescent="0.25">
      <c r="AN5021" s="112" t="s">
        <v>1142</v>
      </c>
      <c r="AO5021" s="112" t="s">
        <v>904</v>
      </c>
      <c r="AP5021" s="112" t="s">
        <v>908</v>
      </c>
      <c r="AQ5021" s="112" t="s">
        <v>1032</v>
      </c>
      <c r="AR5021" s="112" t="s">
        <v>1088</v>
      </c>
      <c r="AS5021" s="112">
        <v>96498</v>
      </c>
    </row>
    <row r="5022" spans="40:45" x14ac:dyDescent="0.25">
      <c r="AN5022" s="112" t="s">
        <v>1142</v>
      </c>
      <c r="AO5022" s="112" t="s">
        <v>904</v>
      </c>
      <c r="AP5022" s="112" t="s">
        <v>908</v>
      </c>
      <c r="AQ5022" s="112" t="s">
        <v>1034</v>
      </c>
      <c r="AR5022" s="112" t="s">
        <v>1088</v>
      </c>
      <c r="AS5022" s="112">
        <v>21405</v>
      </c>
    </row>
    <row r="5023" spans="40:45" x14ac:dyDescent="0.25">
      <c r="AN5023" s="112" t="s">
        <v>1142</v>
      </c>
      <c r="AO5023" s="112" t="s">
        <v>904</v>
      </c>
      <c r="AP5023" s="112" t="s">
        <v>908</v>
      </c>
      <c r="AQ5023" s="112" t="s">
        <v>1035</v>
      </c>
      <c r="AR5023" s="112" t="s">
        <v>1088</v>
      </c>
      <c r="AS5023" s="112">
        <v>1</v>
      </c>
    </row>
    <row r="5024" spans="40:45" x14ac:dyDescent="0.25">
      <c r="AN5024" s="112" t="s">
        <v>1142</v>
      </c>
      <c r="AO5024" s="112" t="s">
        <v>904</v>
      </c>
      <c r="AP5024" s="112" t="s">
        <v>908</v>
      </c>
      <c r="AQ5024" s="112" t="s">
        <v>1038</v>
      </c>
      <c r="AR5024" s="112" t="s">
        <v>1088</v>
      </c>
      <c r="AS5024" s="112">
        <v>7224</v>
      </c>
    </row>
    <row r="5025" spans="40:45" x14ac:dyDescent="0.25">
      <c r="AN5025" s="112" t="s">
        <v>1142</v>
      </c>
      <c r="AO5025" s="112" t="s">
        <v>904</v>
      </c>
      <c r="AP5025" s="112" t="s">
        <v>908</v>
      </c>
      <c r="AQ5025" s="112" t="s">
        <v>1039</v>
      </c>
      <c r="AR5025" s="112" t="s">
        <v>1088</v>
      </c>
      <c r="AS5025" s="112">
        <v>931</v>
      </c>
    </row>
    <row r="5026" spans="40:45" x14ac:dyDescent="0.25">
      <c r="AN5026" s="112" t="s">
        <v>1142</v>
      </c>
      <c r="AO5026" s="112"/>
      <c r="AP5026" s="112"/>
      <c r="AQ5026" s="112" t="s">
        <v>3</v>
      </c>
      <c r="AR5026" s="112" t="s">
        <v>1088</v>
      </c>
      <c r="AS5026" s="112">
        <v>907133</v>
      </c>
    </row>
    <row r="5027" spans="40:45" x14ac:dyDescent="0.25">
      <c r="AN5027" s="112" t="s">
        <v>1142</v>
      </c>
      <c r="AO5027" s="112" t="s">
        <v>904</v>
      </c>
      <c r="AP5027" s="112" t="s">
        <v>1175</v>
      </c>
      <c r="AQ5027" s="112" t="s">
        <v>1031</v>
      </c>
      <c r="AR5027" s="112" t="s">
        <v>1088</v>
      </c>
      <c r="AS5027" s="112">
        <v>78169</v>
      </c>
    </row>
    <row r="5028" spans="40:45" x14ac:dyDescent="0.25">
      <c r="AN5028" s="112" t="s">
        <v>1142</v>
      </c>
      <c r="AO5028" s="112" t="s">
        <v>904</v>
      </c>
      <c r="AP5028" s="112" t="s">
        <v>1175</v>
      </c>
      <c r="AQ5028" s="112" t="s">
        <v>1032</v>
      </c>
      <c r="AR5028" s="112" t="s">
        <v>1088</v>
      </c>
      <c r="AS5028" s="112">
        <v>20452</v>
      </c>
    </row>
    <row r="5029" spans="40:45" x14ac:dyDescent="0.25">
      <c r="AN5029" s="112" t="s">
        <v>1142</v>
      </c>
      <c r="AO5029" s="112" t="s">
        <v>904</v>
      </c>
      <c r="AP5029" s="112" t="s">
        <v>1175</v>
      </c>
      <c r="AQ5029" s="112" t="s">
        <v>1034</v>
      </c>
      <c r="AR5029" s="112" t="s">
        <v>1088</v>
      </c>
      <c r="AS5029" s="112">
        <v>4492</v>
      </c>
    </row>
    <row r="5030" spans="40:45" x14ac:dyDescent="0.25">
      <c r="AN5030" s="112" t="s">
        <v>1142</v>
      </c>
      <c r="AO5030" s="112" t="s">
        <v>904</v>
      </c>
      <c r="AP5030" s="112" t="s">
        <v>1175</v>
      </c>
      <c r="AQ5030" s="112" t="s">
        <v>1038</v>
      </c>
      <c r="AR5030" s="112" t="s">
        <v>1088</v>
      </c>
      <c r="AS5030" s="112">
        <v>1774</v>
      </c>
    </row>
    <row r="5031" spans="40:45" x14ac:dyDescent="0.25">
      <c r="AN5031" s="112" t="s">
        <v>1142</v>
      </c>
      <c r="AO5031" s="112" t="s">
        <v>904</v>
      </c>
      <c r="AP5031" s="112" t="s">
        <v>1175</v>
      </c>
      <c r="AQ5031" s="112" t="s">
        <v>1039</v>
      </c>
      <c r="AR5031" s="112" t="s">
        <v>1088</v>
      </c>
      <c r="AS5031" s="112">
        <v>502</v>
      </c>
    </row>
    <row r="5032" spans="40:45" x14ac:dyDescent="0.25">
      <c r="AN5032" s="112" t="s">
        <v>1142</v>
      </c>
      <c r="AO5032" s="112"/>
      <c r="AP5032" s="112"/>
      <c r="AQ5032" s="112" t="s">
        <v>3</v>
      </c>
      <c r="AR5032" s="112" t="s">
        <v>1088</v>
      </c>
      <c r="AS5032" s="112">
        <v>105389</v>
      </c>
    </row>
    <row r="5033" spans="40:45" x14ac:dyDescent="0.25">
      <c r="AN5033" s="112" t="s">
        <v>1142</v>
      </c>
      <c r="AO5033" s="112" t="s">
        <v>904</v>
      </c>
      <c r="AP5033" s="112" t="s">
        <v>1176</v>
      </c>
      <c r="AQ5033" s="112" t="s">
        <v>1031</v>
      </c>
      <c r="AR5033" s="112" t="s">
        <v>1088</v>
      </c>
      <c r="AS5033" s="112">
        <v>145712</v>
      </c>
    </row>
    <row r="5034" spans="40:45" x14ac:dyDescent="0.25">
      <c r="AN5034" s="112" t="s">
        <v>1142</v>
      </c>
      <c r="AO5034" s="112" t="s">
        <v>904</v>
      </c>
      <c r="AP5034" s="112" t="s">
        <v>1176</v>
      </c>
      <c r="AQ5034" s="112" t="s">
        <v>1032</v>
      </c>
      <c r="AR5034" s="112" t="s">
        <v>1088</v>
      </c>
      <c r="AS5034" s="112">
        <v>14966</v>
      </c>
    </row>
    <row r="5035" spans="40:45" x14ac:dyDescent="0.25">
      <c r="AN5035" s="112" t="s">
        <v>1142</v>
      </c>
      <c r="AO5035" s="112" t="s">
        <v>904</v>
      </c>
      <c r="AP5035" s="112" t="s">
        <v>1176</v>
      </c>
      <c r="AQ5035" s="112" t="s">
        <v>1034</v>
      </c>
      <c r="AR5035" s="112" t="s">
        <v>1088</v>
      </c>
      <c r="AS5035" s="112">
        <v>5085</v>
      </c>
    </row>
    <row r="5036" spans="40:45" x14ac:dyDescent="0.25">
      <c r="AN5036" s="112" t="s">
        <v>1142</v>
      </c>
      <c r="AO5036" s="112" t="s">
        <v>904</v>
      </c>
      <c r="AP5036" s="112" t="s">
        <v>1176</v>
      </c>
      <c r="AQ5036" s="112" t="s">
        <v>1035</v>
      </c>
      <c r="AR5036" s="112" t="s">
        <v>1088</v>
      </c>
      <c r="AS5036" s="112">
        <v>1</v>
      </c>
    </row>
    <row r="5037" spans="40:45" x14ac:dyDescent="0.25">
      <c r="AN5037" s="112" t="s">
        <v>1142</v>
      </c>
      <c r="AO5037" s="112" t="s">
        <v>904</v>
      </c>
      <c r="AP5037" s="112" t="s">
        <v>1176</v>
      </c>
      <c r="AQ5037" s="112" t="s">
        <v>1038</v>
      </c>
      <c r="AR5037" s="112" t="s">
        <v>1088</v>
      </c>
      <c r="AS5037" s="112">
        <v>2550</v>
      </c>
    </row>
    <row r="5038" spans="40:45" x14ac:dyDescent="0.25">
      <c r="AN5038" s="112" t="s">
        <v>1142</v>
      </c>
      <c r="AO5038" s="112" t="s">
        <v>904</v>
      </c>
      <c r="AP5038" s="112" t="s">
        <v>1176</v>
      </c>
      <c r="AQ5038" s="112" t="s">
        <v>1039</v>
      </c>
      <c r="AR5038" s="112" t="s">
        <v>1088</v>
      </c>
      <c r="AS5038" s="112">
        <v>429</v>
      </c>
    </row>
    <row r="5039" spans="40:45" x14ac:dyDescent="0.25">
      <c r="AN5039" s="112" t="s">
        <v>1142</v>
      </c>
      <c r="AO5039" s="112"/>
      <c r="AP5039" s="112"/>
      <c r="AQ5039" s="112" t="s">
        <v>3</v>
      </c>
      <c r="AR5039" s="112" t="s">
        <v>1088</v>
      </c>
      <c r="AS5039" s="112">
        <v>168742</v>
      </c>
    </row>
    <row r="5040" spans="40:45" x14ac:dyDescent="0.25">
      <c r="AN5040" s="112" t="s">
        <v>1142</v>
      </c>
      <c r="AO5040" s="112" t="s">
        <v>904</v>
      </c>
      <c r="AP5040" s="112" t="s">
        <v>1177</v>
      </c>
      <c r="AQ5040" s="112" t="s">
        <v>1031</v>
      </c>
      <c r="AR5040" s="112" t="s">
        <v>1088</v>
      </c>
      <c r="AS5040" s="112">
        <v>193430</v>
      </c>
    </row>
    <row r="5041" spans="40:45" x14ac:dyDescent="0.25">
      <c r="AN5041" s="112" t="s">
        <v>1142</v>
      </c>
      <c r="AO5041" s="112" t="s">
        <v>904</v>
      </c>
      <c r="AP5041" s="112" t="s">
        <v>1177</v>
      </c>
      <c r="AQ5041" s="112" t="s">
        <v>1032</v>
      </c>
      <c r="AR5041" s="112" t="s">
        <v>1088</v>
      </c>
      <c r="AS5041" s="112">
        <v>25205</v>
      </c>
    </row>
    <row r="5042" spans="40:45" x14ac:dyDescent="0.25">
      <c r="AN5042" s="112" t="s">
        <v>1142</v>
      </c>
      <c r="AO5042" s="112" t="s">
        <v>904</v>
      </c>
      <c r="AP5042" s="112" t="s">
        <v>1177</v>
      </c>
      <c r="AQ5042" s="112" t="s">
        <v>1034</v>
      </c>
      <c r="AR5042" s="112" t="s">
        <v>1088</v>
      </c>
      <c r="AS5042" s="112">
        <v>51</v>
      </c>
    </row>
    <row r="5043" spans="40:45" x14ac:dyDescent="0.25">
      <c r="AN5043" s="112" t="s">
        <v>1142</v>
      </c>
      <c r="AO5043" s="112"/>
      <c r="AP5043" s="112"/>
      <c r="AQ5043" s="112" t="s">
        <v>3</v>
      </c>
      <c r="AR5043" s="112" t="s">
        <v>1088</v>
      </c>
      <c r="AS5043" s="112">
        <v>218687</v>
      </c>
    </row>
    <row r="5044" spans="40:45" x14ac:dyDescent="0.25">
      <c r="AN5044" s="112" t="s">
        <v>1142</v>
      </c>
      <c r="AO5044" s="112" t="s">
        <v>904</v>
      </c>
      <c r="AP5044" s="112" t="s">
        <v>1178</v>
      </c>
      <c r="AQ5044" s="112" t="s">
        <v>1031</v>
      </c>
      <c r="AR5044" s="112" t="s">
        <v>1088</v>
      </c>
      <c r="AS5044" s="112">
        <v>356906</v>
      </c>
    </row>
    <row r="5045" spans="40:45" x14ac:dyDescent="0.25">
      <c r="AN5045" s="112" t="s">
        <v>1142</v>
      </c>
      <c r="AO5045" s="112" t="s">
        <v>904</v>
      </c>
      <c r="AP5045" s="112" t="s">
        <v>1178</v>
      </c>
      <c r="AQ5045" s="112" t="s">
        <v>1032</v>
      </c>
      <c r="AR5045" s="112" t="s">
        <v>1088</v>
      </c>
      <c r="AS5045" s="112">
        <v>34158</v>
      </c>
    </row>
    <row r="5046" spans="40:45" x14ac:dyDescent="0.25">
      <c r="AN5046" s="112" t="s">
        <v>1142</v>
      </c>
      <c r="AO5046" s="112" t="s">
        <v>904</v>
      </c>
      <c r="AP5046" s="112" t="s">
        <v>1178</v>
      </c>
      <c r="AQ5046" s="112" t="s">
        <v>1034</v>
      </c>
      <c r="AR5046" s="112" t="s">
        <v>1088</v>
      </c>
      <c r="AS5046" s="112">
        <v>11359</v>
      </c>
    </row>
    <row r="5047" spans="40:45" x14ac:dyDescent="0.25">
      <c r="AN5047" s="112" t="s">
        <v>1142</v>
      </c>
      <c r="AO5047" s="112" t="s">
        <v>904</v>
      </c>
      <c r="AP5047" s="112" t="s">
        <v>1178</v>
      </c>
      <c r="AQ5047" s="112" t="s">
        <v>1038</v>
      </c>
      <c r="AR5047" s="112" t="s">
        <v>1088</v>
      </c>
      <c r="AS5047" s="112">
        <v>206</v>
      </c>
    </row>
    <row r="5048" spans="40:45" x14ac:dyDescent="0.25">
      <c r="AN5048" s="112" t="s">
        <v>1142</v>
      </c>
      <c r="AO5048" s="112"/>
      <c r="AP5048" s="112"/>
      <c r="AQ5048" s="112" t="s">
        <v>3</v>
      </c>
      <c r="AR5048" s="112" t="s">
        <v>1088</v>
      </c>
      <c r="AS5048" s="112">
        <v>402629</v>
      </c>
    </row>
    <row r="5049" spans="40:45" x14ac:dyDescent="0.25">
      <c r="AN5049" s="112" t="s">
        <v>1142</v>
      </c>
      <c r="AO5049" s="112" t="s">
        <v>904</v>
      </c>
      <c r="AP5049" s="112" t="s">
        <v>1179</v>
      </c>
      <c r="AQ5049" s="112" t="s">
        <v>1031</v>
      </c>
      <c r="AR5049" s="112" t="s">
        <v>1088</v>
      </c>
      <c r="AS5049" s="112">
        <v>6857</v>
      </c>
    </row>
    <row r="5050" spans="40:45" x14ac:dyDescent="0.25">
      <c r="AN5050" s="112" t="s">
        <v>1142</v>
      </c>
      <c r="AO5050" s="112" t="s">
        <v>904</v>
      </c>
      <c r="AP5050" s="112" t="s">
        <v>1179</v>
      </c>
      <c r="AQ5050" s="112" t="s">
        <v>1032</v>
      </c>
      <c r="AR5050" s="112" t="s">
        <v>1088</v>
      </c>
      <c r="AS5050" s="112">
        <v>1717</v>
      </c>
    </row>
    <row r="5051" spans="40:45" x14ac:dyDescent="0.25">
      <c r="AN5051" s="112" t="s">
        <v>1142</v>
      </c>
      <c r="AO5051" s="112" t="s">
        <v>904</v>
      </c>
      <c r="AP5051" s="112" t="s">
        <v>1179</v>
      </c>
      <c r="AQ5051" s="112" t="s">
        <v>1034</v>
      </c>
      <c r="AR5051" s="112" t="s">
        <v>1088</v>
      </c>
      <c r="AS5051" s="112">
        <v>418</v>
      </c>
    </row>
    <row r="5052" spans="40:45" x14ac:dyDescent="0.25">
      <c r="AN5052" s="112" t="s">
        <v>1142</v>
      </c>
      <c r="AO5052" s="112" t="s">
        <v>904</v>
      </c>
      <c r="AP5052" s="112" t="s">
        <v>1179</v>
      </c>
      <c r="AQ5052" s="112" t="s">
        <v>1038</v>
      </c>
      <c r="AR5052" s="112" t="s">
        <v>1088</v>
      </c>
      <c r="AS5052" s="112">
        <v>2695</v>
      </c>
    </row>
    <row r="5053" spans="40:45" x14ac:dyDescent="0.25">
      <c r="AN5053" s="112" t="s">
        <v>1142</v>
      </c>
      <c r="AO5053" s="112"/>
      <c r="AP5053" s="112"/>
      <c r="AQ5053" s="112" t="s">
        <v>3</v>
      </c>
      <c r="AR5053" s="112" t="s">
        <v>1088</v>
      </c>
      <c r="AS5053" s="112">
        <v>11687</v>
      </c>
    </row>
    <row r="5054" spans="40:45" x14ac:dyDescent="0.25">
      <c r="AN5054" s="112" t="s">
        <v>1142</v>
      </c>
      <c r="AO5054" s="112" t="s">
        <v>1162</v>
      </c>
      <c r="AP5054" s="112" t="s">
        <v>908</v>
      </c>
      <c r="AQ5054" s="112" t="s">
        <v>1031</v>
      </c>
      <c r="AR5054" s="112" t="s">
        <v>1088</v>
      </c>
      <c r="AS5054" s="112">
        <v>131482</v>
      </c>
    </row>
    <row r="5055" spans="40:45" x14ac:dyDescent="0.25">
      <c r="AN5055" s="112" t="s">
        <v>1142</v>
      </c>
      <c r="AO5055" s="112" t="s">
        <v>1162</v>
      </c>
      <c r="AP5055" s="112" t="s">
        <v>908</v>
      </c>
      <c r="AQ5055" s="112" t="s">
        <v>1032</v>
      </c>
      <c r="AR5055" s="112" t="s">
        <v>1088</v>
      </c>
      <c r="AS5055" s="112">
        <v>3848</v>
      </c>
    </row>
    <row r="5056" spans="40:45" x14ac:dyDescent="0.25">
      <c r="AN5056" s="112" t="s">
        <v>1142</v>
      </c>
      <c r="AO5056" s="112" t="s">
        <v>1162</v>
      </c>
      <c r="AP5056" s="112" t="s">
        <v>908</v>
      </c>
      <c r="AQ5056" s="112" t="s">
        <v>1034</v>
      </c>
      <c r="AR5056" s="112" t="s">
        <v>1088</v>
      </c>
      <c r="AS5056" s="112">
        <v>1669</v>
      </c>
    </row>
    <row r="5057" spans="40:45" x14ac:dyDescent="0.25">
      <c r="AN5057" s="112" t="s">
        <v>1142</v>
      </c>
      <c r="AO5057" s="112" t="s">
        <v>1162</v>
      </c>
      <c r="AP5057" s="112" t="s">
        <v>908</v>
      </c>
      <c r="AQ5057" s="112" t="s">
        <v>1036</v>
      </c>
      <c r="AR5057" s="112" t="s">
        <v>1088</v>
      </c>
      <c r="AS5057" s="112">
        <v>50</v>
      </c>
    </row>
    <row r="5058" spans="40:45" x14ac:dyDescent="0.25">
      <c r="AN5058" s="112" t="s">
        <v>1142</v>
      </c>
      <c r="AO5058" s="112" t="s">
        <v>1162</v>
      </c>
      <c r="AP5058" s="112" t="s">
        <v>908</v>
      </c>
      <c r="AQ5058" s="112" t="s">
        <v>1038</v>
      </c>
      <c r="AR5058" s="112" t="s">
        <v>1088</v>
      </c>
      <c r="AS5058" s="112">
        <v>200</v>
      </c>
    </row>
    <row r="5059" spans="40:45" x14ac:dyDescent="0.25">
      <c r="AN5059" s="112" t="s">
        <v>1142</v>
      </c>
      <c r="AO5059" s="112" t="s">
        <v>1162</v>
      </c>
      <c r="AP5059" s="112" t="s">
        <v>908</v>
      </c>
      <c r="AQ5059" s="112" t="s">
        <v>1039</v>
      </c>
      <c r="AR5059" s="112" t="s">
        <v>1088</v>
      </c>
      <c r="AS5059" s="112">
        <v>6724</v>
      </c>
    </row>
    <row r="5060" spans="40:45" x14ac:dyDescent="0.25">
      <c r="AN5060" s="112" t="s">
        <v>1142</v>
      </c>
      <c r="AO5060" s="112"/>
      <c r="AP5060" s="112"/>
      <c r="AQ5060" s="112" t="s">
        <v>3</v>
      </c>
      <c r="AR5060" s="112" t="s">
        <v>1088</v>
      </c>
      <c r="AS5060" s="112">
        <v>143973</v>
      </c>
    </row>
    <row r="5061" spans="40:45" x14ac:dyDescent="0.25">
      <c r="AN5061" s="112" t="s">
        <v>1142</v>
      </c>
      <c r="AO5061" s="112" t="s">
        <v>1162</v>
      </c>
      <c r="AP5061" s="112" t="s">
        <v>1175</v>
      </c>
      <c r="AQ5061" s="112" t="s">
        <v>1031</v>
      </c>
      <c r="AR5061" s="112" t="s">
        <v>1088</v>
      </c>
      <c r="AS5061" s="112">
        <v>20255</v>
      </c>
    </row>
    <row r="5062" spans="40:45" x14ac:dyDescent="0.25">
      <c r="AN5062" s="112" t="s">
        <v>1142</v>
      </c>
      <c r="AO5062" s="112" t="s">
        <v>1162</v>
      </c>
      <c r="AP5062" s="112" t="s">
        <v>1175</v>
      </c>
      <c r="AQ5062" s="112" t="s">
        <v>1032</v>
      </c>
      <c r="AR5062" s="112" t="s">
        <v>1088</v>
      </c>
      <c r="AS5062" s="112">
        <v>933</v>
      </c>
    </row>
    <row r="5063" spans="40:45" x14ac:dyDescent="0.25">
      <c r="AN5063" s="112" t="s">
        <v>1142</v>
      </c>
      <c r="AO5063" s="112" t="s">
        <v>1162</v>
      </c>
      <c r="AP5063" s="112" t="s">
        <v>1175</v>
      </c>
      <c r="AQ5063" s="112" t="s">
        <v>1034</v>
      </c>
      <c r="AR5063" s="112" t="s">
        <v>1088</v>
      </c>
      <c r="AS5063" s="112">
        <v>300</v>
      </c>
    </row>
    <row r="5064" spans="40:45" x14ac:dyDescent="0.25">
      <c r="AN5064" s="112" t="s">
        <v>1142</v>
      </c>
      <c r="AO5064" s="112" t="s">
        <v>1162</v>
      </c>
      <c r="AP5064" s="112" t="s">
        <v>1175</v>
      </c>
      <c r="AQ5064" s="112" t="s">
        <v>1036</v>
      </c>
      <c r="AR5064" s="112" t="s">
        <v>1088</v>
      </c>
      <c r="AS5064" s="112">
        <v>50</v>
      </c>
    </row>
    <row r="5065" spans="40:45" x14ac:dyDescent="0.25">
      <c r="AN5065" s="112" t="s">
        <v>1142</v>
      </c>
      <c r="AO5065" s="112" t="s">
        <v>1162</v>
      </c>
      <c r="AP5065" s="112" t="s">
        <v>1175</v>
      </c>
      <c r="AQ5065" s="112" t="s">
        <v>1039</v>
      </c>
      <c r="AR5065" s="112" t="s">
        <v>1088</v>
      </c>
      <c r="AS5065" s="112">
        <v>4001</v>
      </c>
    </row>
    <row r="5066" spans="40:45" x14ac:dyDescent="0.25">
      <c r="AN5066" s="112" t="s">
        <v>1142</v>
      </c>
      <c r="AO5066" s="112"/>
      <c r="AP5066" s="112"/>
      <c r="AQ5066" s="112" t="s">
        <v>3</v>
      </c>
      <c r="AR5066" s="112" t="s">
        <v>1088</v>
      </c>
      <c r="AS5066" s="112">
        <v>25538</v>
      </c>
    </row>
    <row r="5067" spans="40:45" x14ac:dyDescent="0.25">
      <c r="AN5067" s="112" t="s">
        <v>1142</v>
      </c>
      <c r="AO5067" s="112" t="s">
        <v>1162</v>
      </c>
      <c r="AP5067" s="112" t="s">
        <v>1176</v>
      </c>
      <c r="AQ5067" s="112" t="s">
        <v>1031</v>
      </c>
      <c r="AR5067" s="112" t="s">
        <v>1088</v>
      </c>
      <c r="AS5067" s="112">
        <v>9417</v>
      </c>
    </row>
    <row r="5068" spans="40:45" x14ac:dyDescent="0.25">
      <c r="AN5068" s="112" t="s">
        <v>1142</v>
      </c>
      <c r="AO5068" s="112" t="s">
        <v>1162</v>
      </c>
      <c r="AP5068" s="112" t="s">
        <v>1176</v>
      </c>
      <c r="AQ5068" s="112" t="s">
        <v>1032</v>
      </c>
      <c r="AR5068" s="112" t="s">
        <v>1088</v>
      </c>
      <c r="AS5068" s="112">
        <v>195</v>
      </c>
    </row>
    <row r="5069" spans="40:45" x14ac:dyDescent="0.25">
      <c r="AN5069" s="112" t="s">
        <v>1142</v>
      </c>
      <c r="AO5069" s="112" t="s">
        <v>1162</v>
      </c>
      <c r="AP5069" s="112" t="s">
        <v>1176</v>
      </c>
      <c r="AQ5069" s="112" t="s">
        <v>1034</v>
      </c>
      <c r="AR5069" s="112" t="s">
        <v>1088</v>
      </c>
      <c r="AS5069" s="112">
        <v>1309</v>
      </c>
    </row>
    <row r="5070" spans="40:45" x14ac:dyDescent="0.25">
      <c r="AN5070" s="112" t="s">
        <v>1142</v>
      </c>
      <c r="AO5070" s="112" t="s">
        <v>1162</v>
      </c>
      <c r="AP5070" s="112" t="s">
        <v>1176</v>
      </c>
      <c r="AQ5070" s="112" t="s">
        <v>1038</v>
      </c>
      <c r="AR5070" s="112" t="s">
        <v>1088</v>
      </c>
      <c r="AS5070" s="112">
        <v>200</v>
      </c>
    </row>
    <row r="5071" spans="40:45" x14ac:dyDescent="0.25">
      <c r="AN5071" s="112" t="s">
        <v>1142</v>
      </c>
      <c r="AO5071" s="112" t="s">
        <v>1162</v>
      </c>
      <c r="AP5071" s="112" t="s">
        <v>1176</v>
      </c>
      <c r="AQ5071" s="112" t="s">
        <v>1039</v>
      </c>
      <c r="AR5071" s="112" t="s">
        <v>1088</v>
      </c>
      <c r="AS5071" s="112">
        <v>1232</v>
      </c>
    </row>
    <row r="5072" spans="40:45" x14ac:dyDescent="0.25">
      <c r="AN5072" s="112" t="s">
        <v>1142</v>
      </c>
      <c r="AO5072" s="112"/>
      <c r="AP5072" s="112"/>
      <c r="AQ5072" s="112" t="s">
        <v>3</v>
      </c>
      <c r="AR5072" s="112" t="s">
        <v>1088</v>
      </c>
      <c r="AS5072" s="112">
        <v>12353</v>
      </c>
    </row>
    <row r="5073" spans="40:45" x14ac:dyDescent="0.25">
      <c r="AN5073" s="112" t="s">
        <v>1142</v>
      </c>
      <c r="AO5073" s="112" t="s">
        <v>1162</v>
      </c>
      <c r="AP5073" s="112" t="s">
        <v>1177</v>
      </c>
      <c r="AQ5073" s="112" t="s">
        <v>1031</v>
      </c>
      <c r="AR5073" s="112" t="s">
        <v>1088</v>
      </c>
      <c r="AS5073" s="112">
        <v>83129</v>
      </c>
    </row>
    <row r="5074" spans="40:45" x14ac:dyDescent="0.25">
      <c r="AN5074" s="112" t="s">
        <v>1142</v>
      </c>
      <c r="AO5074" s="112" t="s">
        <v>1162</v>
      </c>
      <c r="AP5074" s="112" t="s">
        <v>1177</v>
      </c>
      <c r="AQ5074" s="112" t="s">
        <v>1034</v>
      </c>
      <c r="AR5074" s="112" t="s">
        <v>1088</v>
      </c>
      <c r="AS5074" s="112">
        <v>50</v>
      </c>
    </row>
    <row r="5075" spans="40:45" x14ac:dyDescent="0.25">
      <c r="AN5075" s="112" t="s">
        <v>1142</v>
      </c>
      <c r="AO5075" s="112"/>
      <c r="AP5075" s="112"/>
      <c r="AQ5075" s="112" t="s">
        <v>3</v>
      </c>
      <c r="AR5075" s="112" t="s">
        <v>1088</v>
      </c>
      <c r="AS5075" s="112">
        <v>83179</v>
      </c>
    </row>
    <row r="5076" spans="40:45" x14ac:dyDescent="0.25">
      <c r="AN5076" s="112" t="s">
        <v>1142</v>
      </c>
      <c r="AO5076" s="112" t="s">
        <v>1162</v>
      </c>
      <c r="AP5076" s="112" t="s">
        <v>1178</v>
      </c>
      <c r="AQ5076" s="112" t="s">
        <v>1031</v>
      </c>
      <c r="AR5076" s="112" t="s">
        <v>1088</v>
      </c>
      <c r="AS5076" s="112">
        <v>15601</v>
      </c>
    </row>
    <row r="5077" spans="40:45" x14ac:dyDescent="0.25">
      <c r="AN5077" s="112" t="s">
        <v>1142</v>
      </c>
      <c r="AO5077" s="112" t="s">
        <v>1162</v>
      </c>
      <c r="AP5077" s="112" t="s">
        <v>1178</v>
      </c>
      <c r="AQ5077" s="112" t="s">
        <v>1039</v>
      </c>
      <c r="AR5077" s="112" t="s">
        <v>1088</v>
      </c>
      <c r="AS5077" s="112">
        <v>1309</v>
      </c>
    </row>
    <row r="5078" spans="40:45" x14ac:dyDescent="0.25">
      <c r="AN5078" s="112" t="s">
        <v>1142</v>
      </c>
      <c r="AO5078" s="112"/>
      <c r="AP5078" s="112"/>
      <c r="AQ5078" s="112" t="s">
        <v>3</v>
      </c>
      <c r="AR5078" s="112" t="s">
        <v>1088</v>
      </c>
      <c r="AS5078" s="112">
        <v>16910</v>
      </c>
    </row>
    <row r="5079" spans="40:45" x14ac:dyDescent="0.25">
      <c r="AN5079" s="112" t="s">
        <v>1142</v>
      </c>
      <c r="AO5079" s="112" t="s">
        <v>1162</v>
      </c>
      <c r="AP5079" s="112" t="s">
        <v>1179</v>
      </c>
      <c r="AQ5079" s="112" t="s">
        <v>1031</v>
      </c>
      <c r="AR5079" s="112" t="s">
        <v>1088</v>
      </c>
      <c r="AS5079" s="112">
        <v>3079</v>
      </c>
    </row>
    <row r="5080" spans="40:45" x14ac:dyDescent="0.25">
      <c r="AN5080" s="112" t="s">
        <v>1142</v>
      </c>
      <c r="AO5080" s="112" t="s">
        <v>1162</v>
      </c>
      <c r="AP5080" s="112" t="s">
        <v>1179</v>
      </c>
      <c r="AQ5080" s="112" t="s">
        <v>1032</v>
      </c>
      <c r="AR5080" s="112" t="s">
        <v>1088</v>
      </c>
      <c r="AS5080" s="112">
        <v>2721</v>
      </c>
    </row>
    <row r="5081" spans="40:45" x14ac:dyDescent="0.25">
      <c r="AN5081" s="112" t="s">
        <v>1142</v>
      </c>
      <c r="AO5081" s="112" t="s">
        <v>1162</v>
      </c>
      <c r="AP5081" s="112" t="s">
        <v>1179</v>
      </c>
      <c r="AQ5081" s="112" t="s">
        <v>1034</v>
      </c>
      <c r="AR5081" s="112" t="s">
        <v>1088</v>
      </c>
      <c r="AS5081" s="112">
        <v>10</v>
      </c>
    </row>
    <row r="5082" spans="40:45" x14ac:dyDescent="0.25">
      <c r="AN5082" s="112" t="s">
        <v>1142</v>
      </c>
      <c r="AO5082" s="112" t="s">
        <v>1162</v>
      </c>
      <c r="AP5082" s="112" t="s">
        <v>1179</v>
      </c>
      <c r="AQ5082" s="112" t="s">
        <v>1039</v>
      </c>
      <c r="AR5082" s="112" t="s">
        <v>1088</v>
      </c>
      <c r="AS5082" s="112">
        <v>182</v>
      </c>
    </row>
    <row r="5083" spans="40:45" x14ac:dyDescent="0.25">
      <c r="AN5083" s="112" t="s">
        <v>1142</v>
      </c>
      <c r="AO5083" s="112"/>
      <c r="AP5083" s="112"/>
      <c r="AQ5083" s="112" t="s">
        <v>3</v>
      </c>
      <c r="AR5083" s="112" t="s">
        <v>1088</v>
      </c>
      <c r="AS5083" s="112">
        <v>5992</v>
      </c>
    </row>
    <row r="5084" spans="40:45" x14ac:dyDescent="0.25">
      <c r="AN5084" s="112" t="s">
        <v>1142</v>
      </c>
      <c r="AO5084" s="112" t="s">
        <v>956</v>
      </c>
      <c r="AP5084" s="112" t="s">
        <v>908</v>
      </c>
      <c r="AQ5084" s="112" t="s">
        <v>1031</v>
      </c>
      <c r="AR5084" s="112" t="s">
        <v>1088</v>
      </c>
      <c r="AS5084" s="112">
        <v>315735</v>
      </c>
    </row>
    <row r="5085" spans="40:45" x14ac:dyDescent="0.25">
      <c r="AN5085" s="112" t="s">
        <v>1142</v>
      </c>
      <c r="AO5085" s="112" t="s">
        <v>956</v>
      </c>
      <c r="AP5085" s="112" t="s">
        <v>908</v>
      </c>
      <c r="AQ5085" s="112" t="s">
        <v>1032</v>
      </c>
      <c r="AR5085" s="112" t="s">
        <v>1088</v>
      </c>
      <c r="AS5085" s="112">
        <v>40147</v>
      </c>
    </row>
    <row r="5086" spans="40:45" x14ac:dyDescent="0.25">
      <c r="AN5086" s="112" t="s">
        <v>1142</v>
      </c>
      <c r="AO5086" s="112"/>
      <c r="AP5086" s="112"/>
      <c r="AQ5086" s="112" t="s">
        <v>3</v>
      </c>
      <c r="AR5086" s="112" t="s">
        <v>1088</v>
      </c>
      <c r="AS5086" s="112">
        <v>355882</v>
      </c>
    </row>
    <row r="5087" spans="40:45" x14ac:dyDescent="0.25">
      <c r="AN5087" s="112" t="s">
        <v>1142</v>
      </c>
      <c r="AO5087" s="112" t="s">
        <v>956</v>
      </c>
      <c r="AP5087" s="112" t="s">
        <v>1175</v>
      </c>
      <c r="AQ5087" s="112" t="s">
        <v>1031</v>
      </c>
      <c r="AR5087" s="112" t="s">
        <v>1088</v>
      </c>
      <c r="AS5087" s="112">
        <v>43943</v>
      </c>
    </row>
    <row r="5088" spans="40:45" x14ac:dyDescent="0.25">
      <c r="AN5088" s="112" t="s">
        <v>1142</v>
      </c>
      <c r="AO5088" s="112" t="s">
        <v>956</v>
      </c>
      <c r="AP5088" s="112" t="s">
        <v>1175</v>
      </c>
      <c r="AQ5088" s="112" t="s">
        <v>1032</v>
      </c>
      <c r="AR5088" s="112" t="s">
        <v>1088</v>
      </c>
      <c r="AS5088" s="112">
        <v>9765</v>
      </c>
    </row>
    <row r="5089" spans="40:45" x14ac:dyDescent="0.25">
      <c r="AN5089" s="112" t="s">
        <v>1142</v>
      </c>
      <c r="AO5089" s="112"/>
      <c r="AP5089" s="112"/>
      <c r="AQ5089" s="112" t="s">
        <v>3</v>
      </c>
      <c r="AR5089" s="112" t="s">
        <v>1088</v>
      </c>
      <c r="AS5089" s="112">
        <v>53708</v>
      </c>
    </row>
    <row r="5090" spans="40:45" x14ac:dyDescent="0.25">
      <c r="AN5090" s="112" t="s">
        <v>1142</v>
      </c>
      <c r="AO5090" s="112" t="s">
        <v>956</v>
      </c>
      <c r="AP5090" s="112" t="s">
        <v>1176</v>
      </c>
      <c r="AQ5090" s="112" t="s">
        <v>1031</v>
      </c>
      <c r="AR5090" s="112" t="s">
        <v>1088</v>
      </c>
      <c r="AS5090" s="112">
        <v>12899</v>
      </c>
    </row>
    <row r="5091" spans="40:45" x14ac:dyDescent="0.25">
      <c r="AN5091" s="112" t="s">
        <v>1142</v>
      </c>
      <c r="AO5091" s="112" t="s">
        <v>956</v>
      </c>
      <c r="AP5091" s="112" t="s">
        <v>1176</v>
      </c>
      <c r="AQ5091" s="112" t="s">
        <v>1032</v>
      </c>
      <c r="AR5091" s="112" t="s">
        <v>1088</v>
      </c>
      <c r="AS5091" s="112">
        <v>3193</v>
      </c>
    </row>
    <row r="5092" spans="40:45" x14ac:dyDescent="0.25">
      <c r="AN5092" s="112" t="s">
        <v>1142</v>
      </c>
      <c r="AO5092" s="112"/>
      <c r="AP5092" s="112"/>
      <c r="AQ5092" s="112" t="s">
        <v>3</v>
      </c>
      <c r="AR5092" s="112" t="s">
        <v>1088</v>
      </c>
      <c r="AS5092" s="112">
        <v>16092</v>
      </c>
    </row>
    <row r="5093" spans="40:45" x14ac:dyDescent="0.25">
      <c r="AN5093" s="112" t="s">
        <v>1142</v>
      </c>
      <c r="AO5093" s="112" t="s">
        <v>956</v>
      </c>
      <c r="AP5093" s="112" t="s">
        <v>1177</v>
      </c>
      <c r="AQ5093" s="112" t="s">
        <v>1031</v>
      </c>
      <c r="AR5093" s="112" t="s">
        <v>1088</v>
      </c>
      <c r="AS5093" s="112">
        <v>81340</v>
      </c>
    </row>
    <row r="5094" spans="40:45" x14ac:dyDescent="0.25">
      <c r="AN5094" s="112" t="s">
        <v>1142</v>
      </c>
      <c r="AO5094" s="112" t="s">
        <v>956</v>
      </c>
      <c r="AP5094" s="112" t="s">
        <v>1177</v>
      </c>
      <c r="AQ5094" s="112" t="s">
        <v>1032</v>
      </c>
      <c r="AR5094" s="112" t="s">
        <v>1088</v>
      </c>
      <c r="AS5094" s="112">
        <v>9417</v>
      </c>
    </row>
    <row r="5095" spans="40:45" x14ac:dyDescent="0.25">
      <c r="AN5095" s="112" t="s">
        <v>1142</v>
      </c>
      <c r="AO5095" s="112"/>
      <c r="AP5095" s="112"/>
      <c r="AQ5095" s="112" t="s">
        <v>3</v>
      </c>
      <c r="AR5095" s="112" t="s">
        <v>1088</v>
      </c>
      <c r="AS5095" s="112">
        <v>90758</v>
      </c>
    </row>
    <row r="5096" spans="40:45" x14ac:dyDescent="0.25">
      <c r="AN5096" s="112" t="s">
        <v>1142</v>
      </c>
      <c r="AO5096" s="112" t="s">
        <v>956</v>
      </c>
      <c r="AP5096" s="112" t="s">
        <v>1178</v>
      </c>
      <c r="AQ5096" s="112" t="s">
        <v>1031</v>
      </c>
      <c r="AR5096" s="112" t="s">
        <v>1088</v>
      </c>
      <c r="AS5096" s="112">
        <v>173616</v>
      </c>
    </row>
    <row r="5097" spans="40:45" x14ac:dyDescent="0.25">
      <c r="AN5097" s="112" t="s">
        <v>1142</v>
      </c>
      <c r="AO5097" s="112" t="s">
        <v>956</v>
      </c>
      <c r="AP5097" s="112" t="s">
        <v>1178</v>
      </c>
      <c r="AQ5097" s="112" t="s">
        <v>1032</v>
      </c>
      <c r="AR5097" s="112" t="s">
        <v>1088</v>
      </c>
      <c r="AS5097" s="112">
        <v>17527</v>
      </c>
    </row>
    <row r="5098" spans="40:45" x14ac:dyDescent="0.25">
      <c r="AN5098" s="112" t="s">
        <v>1142</v>
      </c>
      <c r="AO5098" s="112"/>
      <c r="AP5098" s="112"/>
      <c r="AQ5098" s="112" t="s">
        <v>3</v>
      </c>
      <c r="AR5098" s="112" t="s">
        <v>1088</v>
      </c>
      <c r="AS5098" s="112">
        <v>191143</v>
      </c>
    </row>
    <row r="5099" spans="40:45" x14ac:dyDescent="0.25">
      <c r="AN5099" s="112" t="s">
        <v>1142</v>
      </c>
      <c r="AO5099" s="112" t="s">
        <v>956</v>
      </c>
      <c r="AP5099" s="112" t="s">
        <v>1179</v>
      </c>
      <c r="AQ5099" s="112" t="s">
        <v>1031</v>
      </c>
      <c r="AR5099" s="112" t="s">
        <v>1088</v>
      </c>
      <c r="AS5099" s="112">
        <v>3936</v>
      </c>
    </row>
    <row r="5100" spans="40:45" x14ac:dyDescent="0.25">
      <c r="AN5100" s="112" t="s">
        <v>1142</v>
      </c>
      <c r="AO5100" s="112" t="s">
        <v>956</v>
      </c>
      <c r="AP5100" s="112" t="s">
        <v>1179</v>
      </c>
      <c r="AQ5100" s="112" t="s">
        <v>1032</v>
      </c>
      <c r="AR5100" s="112" t="s">
        <v>1088</v>
      </c>
      <c r="AS5100" s="112">
        <v>246</v>
      </c>
    </row>
    <row r="5101" spans="40:45" x14ac:dyDescent="0.25">
      <c r="AN5101" s="112" t="s">
        <v>1142</v>
      </c>
      <c r="AO5101" s="112"/>
      <c r="AP5101" s="112"/>
      <c r="AQ5101" s="112" t="s">
        <v>3</v>
      </c>
      <c r="AR5101" s="112" t="s">
        <v>1088</v>
      </c>
      <c r="AS5101" s="112">
        <v>4182</v>
      </c>
    </row>
    <row r="5102" spans="40:45" x14ac:dyDescent="0.25">
      <c r="AN5102" s="112" t="s">
        <v>1142</v>
      </c>
      <c r="AO5102" s="112" t="s">
        <v>1164</v>
      </c>
      <c r="AP5102" s="112" t="s">
        <v>908</v>
      </c>
      <c r="AQ5102" s="112" t="s">
        <v>1031</v>
      </c>
      <c r="AR5102" s="112" t="s">
        <v>1088</v>
      </c>
      <c r="AS5102" s="112">
        <v>70371</v>
      </c>
    </row>
    <row r="5103" spans="40:45" x14ac:dyDescent="0.25">
      <c r="AN5103" s="112" t="s">
        <v>1142</v>
      </c>
      <c r="AO5103" s="112" t="s">
        <v>1164</v>
      </c>
      <c r="AP5103" s="112" t="s">
        <v>908</v>
      </c>
      <c r="AQ5103" s="112" t="s">
        <v>1032</v>
      </c>
      <c r="AR5103" s="112" t="s">
        <v>1088</v>
      </c>
      <c r="AS5103" s="112">
        <v>6137</v>
      </c>
    </row>
    <row r="5104" spans="40:45" x14ac:dyDescent="0.25">
      <c r="AN5104" s="112" t="s">
        <v>1142</v>
      </c>
      <c r="AO5104" s="112" t="s">
        <v>1164</v>
      </c>
      <c r="AP5104" s="112" t="s">
        <v>908</v>
      </c>
      <c r="AQ5104" s="112" t="s">
        <v>1033</v>
      </c>
      <c r="AR5104" s="112" t="s">
        <v>1088</v>
      </c>
      <c r="AS5104" s="112">
        <v>189</v>
      </c>
    </row>
    <row r="5105" spans="40:45" x14ac:dyDescent="0.25">
      <c r="AN5105" s="112" t="s">
        <v>1142</v>
      </c>
      <c r="AO5105" s="112" t="s">
        <v>1164</v>
      </c>
      <c r="AP5105" s="112" t="s">
        <v>908</v>
      </c>
      <c r="AQ5105" s="112" t="s">
        <v>1034</v>
      </c>
      <c r="AR5105" s="112" t="s">
        <v>1088</v>
      </c>
      <c r="AS5105" s="112">
        <v>53</v>
      </c>
    </row>
    <row r="5106" spans="40:45" x14ac:dyDescent="0.25">
      <c r="AN5106" s="112" t="s">
        <v>1142</v>
      </c>
      <c r="AO5106" s="112" t="s">
        <v>1164</v>
      </c>
      <c r="AP5106" s="112" t="s">
        <v>908</v>
      </c>
      <c r="AQ5106" s="112" t="s">
        <v>1035</v>
      </c>
      <c r="AR5106" s="112" t="s">
        <v>1088</v>
      </c>
      <c r="AS5106" s="112">
        <v>7</v>
      </c>
    </row>
    <row r="5107" spans="40:45" x14ac:dyDescent="0.25">
      <c r="AN5107" s="112" t="s">
        <v>1142</v>
      </c>
      <c r="AO5107" s="112" t="s">
        <v>1164</v>
      </c>
      <c r="AP5107" s="112" t="s">
        <v>908</v>
      </c>
      <c r="AQ5107" s="112" t="s">
        <v>1036</v>
      </c>
      <c r="AR5107" s="112" t="s">
        <v>1088</v>
      </c>
      <c r="AS5107" s="112">
        <v>4</v>
      </c>
    </row>
    <row r="5108" spans="40:45" x14ac:dyDescent="0.25">
      <c r="AN5108" s="112" t="s">
        <v>1142</v>
      </c>
      <c r="AO5108" s="112"/>
      <c r="AP5108" s="112"/>
      <c r="AQ5108" s="112" t="s">
        <v>3</v>
      </c>
      <c r="AR5108" s="112" t="s">
        <v>1088</v>
      </c>
      <c r="AS5108" s="112">
        <v>76761</v>
      </c>
    </row>
    <row r="5109" spans="40:45" x14ac:dyDescent="0.25">
      <c r="AN5109" s="112" t="s">
        <v>1142</v>
      </c>
      <c r="AO5109" s="112" t="s">
        <v>1164</v>
      </c>
      <c r="AP5109" s="112" t="s">
        <v>1175</v>
      </c>
      <c r="AQ5109" s="112" t="s">
        <v>1031</v>
      </c>
      <c r="AR5109" s="112" t="s">
        <v>1088</v>
      </c>
      <c r="AS5109" s="112">
        <v>16190</v>
      </c>
    </row>
    <row r="5110" spans="40:45" x14ac:dyDescent="0.25">
      <c r="AN5110" s="112" t="s">
        <v>1142</v>
      </c>
      <c r="AO5110" s="112" t="s">
        <v>1164</v>
      </c>
      <c r="AP5110" s="112" t="s">
        <v>1175</v>
      </c>
      <c r="AQ5110" s="112" t="s">
        <v>1032</v>
      </c>
      <c r="AR5110" s="112" t="s">
        <v>1088</v>
      </c>
      <c r="AS5110" s="112">
        <v>1538</v>
      </c>
    </row>
    <row r="5111" spans="40:45" x14ac:dyDescent="0.25">
      <c r="AN5111" s="112" t="s">
        <v>1142</v>
      </c>
      <c r="AO5111" s="112" t="s">
        <v>1164</v>
      </c>
      <c r="AP5111" s="112" t="s">
        <v>1175</v>
      </c>
      <c r="AQ5111" s="112" t="s">
        <v>1033</v>
      </c>
      <c r="AR5111" s="112" t="s">
        <v>1088</v>
      </c>
      <c r="AS5111" s="112">
        <v>189</v>
      </c>
    </row>
    <row r="5112" spans="40:45" x14ac:dyDescent="0.25">
      <c r="AN5112" s="112" t="s">
        <v>1142</v>
      </c>
      <c r="AO5112" s="112" t="s">
        <v>1164</v>
      </c>
      <c r="AP5112" s="112" t="s">
        <v>1175</v>
      </c>
      <c r="AQ5112" s="112" t="s">
        <v>1034</v>
      </c>
      <c r="AR5112" s="112" t="s">
        <v>1088</v>
      </c>
      <c r="AS5112" s="112">
        <v>18</v>
      </c>
    </row>
    <row r="5113" spans="40:45" x14ac:dyDescent="0.25">
      <c r="AN5113" s="112" t="s">
        <v>1142</v>
      </c>
      <c r="AO5113" s="112" t="s">
        <v>1164</v>
      </c>
      <c r="AP5113" s="112" t="s">
        <v>1175</v>
      </c>
      <c r="AQ5113" s="112" t="s">
        <v>1036</v>
      </c>
      <c r="AR5113" s="112" t="s">
        <v>1088</v>
      </c>
      <c r="AS5113" s="112">
        <v>3</v>
      </c>
    </row>
    <row r="5114" spans="40:45" x14ac:dyDescent="0.25">
      <c r="AN5114" s="112" t="s">
        <v>1142</v>
      </c>
      <c r="AO5114" s="112"/>
      <c r="AP5114" s="112"/>
      <c r="AQ5114" s="112" t="s">
        <v>3</v>
      </c>
      <c r="AR5114" s="112" t="s">
        <v>1088</v>
      </c>
      <c r="AS5114" s="112">
        <v>17937</v>
      </c>
    </row>
    <row r="5115" spans="40:45" x14ac:dyDescent="0.25">
      <c r="AN5115" s="112" t="s">
        <v>1142</v>
      </c>
      <c r="AO5115" s="112" t="s">
        <v>1164</v>
      </c>
      <c r="AP5115" s="112" t="s">
        <v>1176</v>
      </c>
      <c r="AQ5115" s="112" t="s">
        <v>1031</v>
      </c>
      <c r="AR5115" s="112" t="s">
        <v>1088</v>
      </c>
      <c r="AS5115" s="112">
        <v>6145</v>
      </c>
    </row>
    <row r="5116" spans="40:45" x14ac:dyDescent="0.25">
      <c r="AN5116" s="112" t="s">
        <v>1142</v>
      </c>
      <c r="AO5116" s="112" t="s">
        <v>1164</v>
      </c>
      <c r="AP5116" s="112" t="s">
        <v>1176</v>
      </c>
      <c r="AQ5116" s="112" t="s">
        <v>1032</v>
      </c>
      <c r="AR5116" s="112" t="s">
        <v>1088</v>
      </c>
      <c r="AS5116" s="112">
        <v>1993</v>
      </c>
    </row>
    <row r="5117" spans="40:45" x14ac:dyDescent="0.25">
      <c r="AN5117" s="112" t="s">
        <v>1142</v>
      </c>
      <c r="AO5117" s="112" t="s">
        <v>1164</v>
      </c>
      <c r="AP5117" s="112" t="s">
        <v>1176</v>
      </c>
      <c r="AQ5117" s="112" t="s">
        <v>1034</v>
      </c>
      <c r="AR5117" s="112" t="s">
        <v>1088</v>
      </c>
      <c r="AS5117" s="112">
        <v>18</v>
      </c>
    </row>
    <row r="5118" spans="40:45" x14ac:dyDescent="0.25">
      <c r="AN5118" s="112" t="s">
        <v>1142</v>
      </c>
      <c r="AO5118" s="112" t="s">
        <v>1164</v>
      </c>
      <c r="AP5118" s="112" t="s">
        <v>1176</v>
      </c>
      <c r="AQ5118" s="112" t="s">
        <v>1036</v>
      </c>
      <c r="AR5118" s="112" t="s">
        <v>1088</v>
      </c>
      <c r="AS5118" s="112">
        <v>1</v>
      </c>
    </row>
    <row r="5119" spans="40:45" x14ac:dyDescent="0.25">
      <c r="AN5119" s="112" t="s">
        <v>1142</v>
      </c>
      <c r="AO5119" s="112"/>
      <c r="AP5119" s="112"/>
      <c r="AQ5119" s="112" t="s">
        <v>3</v>
      </c>
      <c r="AR5119" s="112" t="s">
        <v>1088</v>
      </c>
      <c r="AS5119" s="112">
        <v>8157</v>
      </c>
    </row>
    <row r="5120" spans="40:45" x14ac:dyDescent="0.25">
      <c r="AN5120" s="112" t="s">
        <v>1142</v>
      </c>
      <c r="AO5120" s="112" t="s">
        <v>1164</v>
      </c>
      <c r="AP5120" s="112" t="s">
        <v>1177</v>
      </c>
      <c r="AQ5120" s="112" t="s">
        <v>1031</v>
      </c>
      <c r="AR5120" s="112" t="s">
        <v>1088</v>
      </c>
      <c r="AS5120" s="112">
        <v>3703</v>
      </c>
    </row>
    <row r="5121" spans="40:45" x14ac:dyDescent="0.25">
      <c r="AN5121" s="112" t="s">
        <v>1142</v>
      </c>
      <c r="AO5121" s="112" t="s">
        <v>1164</v>
      </c>
      <c r="AP5121" s="112" t="s">
        <v>1177</v>
      </c>
      <c r="AQ5121" s="112" t="s">
        <v>1032</v>
      </c>
      <c r="AR5121" s="112" t="s">
        <v>1088</v>
      </c>
      <c r="AS5121" s="112">
        <v>9</v>
      </c>
    </row>
    <row r="5122" spans="40:45" x14ac:dyDescent="0.25">
      <c r="AN5122" s="112" t="s">
        <v>1142</v>
      </c>
      <c r="AO5122" s="112" t="s">
        <v>1164</v>
      </c>
      <c r="AP5122" s="112" t="s">
        <v>1177</v>
      </c>
      <c r="AQ5122" s="112" t="s">
        <v>1034</v>
      </c>
      <c r="AR5122" s="112" t="s">
        <v>1088</v>
      </c>
      <c r="AS5122" s="112">
        <v>17</v>
      </c>
    </row>
    <row r="5123" spans="40:45" x14ac:dyDescent="0.25">
      <c r="AN5123" s="112" t="s">
        <v>1142</v>
      </c>
      <c r="AO5123" s="112" t="s">
        <v>1164</v>
      </c>
      <c r="AP5123" s="112" t="s">
        <v>1177</v>
      </c>
      <c r="AQ5123" s="112" t="s">
        <v>1035</v>
      </c>
      <c r="AR5123" s="112" t="s">
        <v>1088</v>
      </c>
      <c r="AS5123" s="112">
        <v>7</v>
      </c>
    </row>
    <row r="5124" spans="40:45" x14ac:dyDescent="0.25">
      <c r="AN5124" s="112" t="s">
        <v>1142</v>
      </c>
      <c r="AO5124" s="112"/>
      <c r="AP5124" s="112"/>
      <c r="AQ5124" s="112" t="s">
        <v>3</v>
      </c>
      <c r="AR5124" s="112" t="s">
        <v>1088</v>
      </c>
      <c r="AS5124" s="112">
        <v>3736</v>
      </c>
    </row>
    <row r="5125" spans="40:45" x14ac:dyDescent="0.25">
      <c r="AN5125" s="112" t="s">
        <v>1142</v>
      </c>
      <c r="AO5125" s="112" t="s">
        <v>1164</v>
      </c>
      <c r="AP5125" s="112" t="s">
        <v>1178</v>
      </c>
      <c r="AQ5125" s="112" t="s">
        <v>1031</v>
      </c>
      <c r="AR5125" s="112" t="s">
        <v>1088</v>
      </c>
      <c r="AS5125" s="112">
        <v>43850</v>
      </c>
    </row>
    <row r="5126" spans="40:45" x14ac:dyDescent="0.25">
      <c r="AN5126" s="112" t="s">
        <v>1142</v>
      </c>
      <c r="AO5126" s="112" t="s">
        <v>1164</v>
      </c>
      <c r="AP5126" s="112" t="s">
        <v>1178</v>
      </c>
      <c r="AQ5126" s="112" t="s">
        <v>1032</v>
      </c>
      <c r="AR5126" s="112" t="s">
        <v>1088</v>
      </c>
      <c r="AS5126" s="112">
        <v>2598</v>
      </c>
    </row>
    <row r="5127" spans="40:45" x14ac:dyDescent="0.25">
      <c r="AN5127" s="112" t="s">
        <v>1142</v>
      </c>
      <c r="AO5127" s="112"/>
      <c r="AP5127" s="112"/>
      <c r="AQ5127" s="112" t="s">
        <v>3</v>
      </c>
      <c r="AR5127" s="112" t="s">
        <v>1088</v>
      </c>
      <c r="AS5127" s="112">
        <v>46447</v>
      </c>
    </row>
    <row r="5128" spans="40:45" x14ac:dyDescent="0.25">
      <c r="AN5128" s="112" t="s">
        <v>1142</v>
      </c>
      <c r="AO5128" s="112" t="s">
        <v>1164</v>
      </c>
      <c r="AP5128" s="112" t="s">
        <v>1179</v>
      </c>
      <c r="AQ5128" s="112" t="s">
        <v>1031</v>
      </c>
      <c r="AR5128" s="112" t="s">
        <v>1088</v>
      </c>
      <c r="AS5128" s="112">
        <v>484</v>
      </c>
    </row>
    <row r="5129" spans="40:45" x14ac:dyDescent="0.25">
      <c r="AN5129" s="112" t="s">
        <v>1142</v>
      </c>
      <c r="AO5129" s="112"/>
      <c r="AP5129" s="112"/>
      <c r="AQ5129" s="112" t="s">
        <v>3</v>
      </c>
      <c r="AR5129" s="112" t="s">
        <v>1088</v>
      </c>
      <c r="AS5129" s="112">
        <v>484</v>
      </c>
    </row>
    <row r="5130" spans="40:45" x14ac:dyDescent="0.25">
      <c r="AN5130" s="112" t="s">
        <v>1142</v>
      </c>
      <c r="AO5130" s="112" t="s">
        <v>1016</v>
      </c>
      <c r="AP5130" s="112" t="s">
        <v>908</v>
      </c>
      <c r="AQ5130" s="112" t="s">
        <v>1031</v>
      </c>
      <c r="AR5130" s="112" t="s">
        <v>1088</v>
      </c>
      <c r="AS5130" s="112">
        <v>193885</v>
      </c>
    </row>
    <row r="5131" spans="40:45" x14ac:dyDescent="0.25">
      <c r="AN5131" s="112" t="s">
        <v>1142</v>
      </c>
      <c r="AO5131" s="112" t="s">
        <v>1016</v>
      </c>
      <c r="AP5131" s="112" t="s">
        <v>908</v>
      </c>
      <c r="AQ5131" s="112" t="s">
        <v>1032</v>
      </c>
      <c r="AR5131" s="112" t="s">
        <v>1088</v>
      </c>
      <c r="AS5131" s="112">
        <v>152</v>
      </c>
    </row>
    <row r="5132" spans="40:45" x14ac:dyDescent="0.25">
      <c r="AN5132" s="112" t="s">
        <v>1142</v>
      </c>
      <c r="AO5132" s="112" t="s">
        <v>1016</v>
      </c>
      <c r="AP5132" s="112" t="s">
        <v>908</v>
      </c>
      <c r="AQ5132" s="112" t="s">
        <v>1033</v>
      </c>
      <c r="AR5132" s="112" t="s">
        <v>1088</v>
      </c>
      <c r="AS5132" s="112">
        <v>93710</v>
      </c>
    </row>
    <row r="5133" spans="40:45" x14ac:dyDescent="0.25">
      <c r="AN5133" s="112" t="s">
        <v>1142</v>
      </c>
      <c r="AO5133" s="112" t="s">
        <v>1016</v>
      </c>
      <c r="AP5133" s="112" t="s">
        <v>908</v>
      </c>
      <c r="AQ5133" s="112" t="s">
        <v>1039</v>
      </c>
      <c r="AR5133" s="112" t="s">
        <v>1088</v>
      </c>
      <c r="AS5133" s="112">
        <v>40430</v>
      </c>
    </row>
    <row r="5134" spans="40:45" x14ac:dyDescent="0.25">
      <c r="AN5134" s="112" t="s">
        <v>1142</v>
      </c>
      <c r="AO5134" s="112"/>
      <c r="AP5134" s="112"/>
      <c r="AQ5134" s="112" t="s">
        <v>3</v>
      </c>
      <c r="AR5134" s="112" t="s">
        <v>1088</v>
      </c>
      <c r="AS5134" s="112">
        <v>328177</v>
      </c>
    </row>
    <row r="5135" spans="40:45" x14ac:dyDescent="0.25">
      <c r="AN5135" s="112" t="s">
        <v>1142</v>
      </c>
      <c r="AO5135" s="112" t="s">
        <v>1016</v>
      </c>
      <c r="AP5135" s="112" t="s">
        <v>1175</v>
      </c>
      <c r="AQ5135" s="112" t="s">
        <v>1031</v>
      </c>
      <c r="AR5135" s="112" t="s">
        <v>1088</v>
      </c>
      <c r="AS5135" s="112">
        <v>6971</v>
      </c>
    </row>
    <row r="5136" spans="40:45" x14ac:dyDescent="0.25">
      <c r="AN5136" s="112" t="s">
        <v>1142</v>
      </c>
      <c r="AO5136" s="112" t="s">
        <v>1016</v>
      </c>
      <c r="AP5136" s="112" t="s">
        <v>1175</v>
      </c>
      <c r="AQ5136" s="112" t="s">
        <v>1033</v>
      </c>
      <c r="AR5136" s="112" t="s">
        <v>1088</v>
      </c>
      <c r="AS5136" s="112">
        <v>22620</v>
      </c>
    </row>
    <row r="5137" spans="40:45" x14ac:dyDescent="0.25">
      <c r="AN5137" s="112" t="s">
        <v>1142</v>
      </c>
      <c r="AO5137" s="112" t="s">
        <v>1016</v>
      </c>
      <c r="AP5137" s="112" t="s">
        <v>1175</v>
      </c>
      <c r="AQ5137" s="112" t="s">
        <v>1039</v>
      </c>
      <c r="AR5137" s="112" t="s">
        <v>1088</v>
      </c>
      <c r="AS5137" s="112">
        <v>3717</v>
      </c>
    </row>
    <row r="5138" spans="40:45" x14ac:dyDescent="0.25">
      <c r="AN5138" s="112" t="s">
        <v>1142</v>
      </c>
      <c r="AO5138" s="112"/>
      <c r="AP5138" s="112"/>
      <c r="AQ5138" s="112" t="s">
        <v>3</v>
      </c>
      <c r="AR5138" s="112" t="s">
        <v>1088</v>
      </c>
      <c r="AS5138" s="112">
        <v>33308</v>
      </c>
    </row>
    <row r="5139" spans="40:45" x14ac:dyDescent="0.25">
      <c r="AN5139" s="112" t="s">
        <v>1142</v>
      </c>
      <c r="AO5139" s="112" t="s">
        <v>1016</v>
      </c>
      <c r="AP5139" s="112" t="s">
        <v>1176</v>
      </c>
      <c r="AQ5139" s="112" t="s">
        <v>1031</v>
      </c>
      <c r="AR5139" s="112" t="s">
        <v>1088</v>
      </c>
      <c r="AS5139" s="112">
        <v>18012</v>
      </c>
    </row>
    <row r="5140" spans="40:45" x14ac:dyDescent="0.25">
      <c r="AN5140" s="112" t="s">
        <v>1142</v>
      </c>
      <c r="AO5140" s="112" t="s">
        <v>1016</v>
      </c>
      <c r="AP5140" s="112" t="s">
        <v>1176</v>
      </c>
      <c r="AQ5140" s="112" t="s">
        <v>1032</v>
      </c>
      <c r="AR5140" s="112" t="s">
        <v>1088</v>
      </c>
      <c r="AS5140" s="112">
        <v>84</v>
      </c>
    </row>
    <row r="5141" spans="40:45" x14ac:dyDescent="0.25">
      <c r="AN5141" s="112" t="s">
        <v>1142</v>
      </c>
      <c r="AO5141" s="112" t="s">
        <v>1016</v>
      </c>
      <c r="AP5141" s="112" t="s">
        <v>1176</v>
      </c>
      <c r="AQ5141" s="112" t="s">
        <v>1033</v>
      </c>
      <c r="AR5141" s="112" t="s">
        <v>1088</v>
      </c>
      <c r="AS5141" s="112">
        <v>4355</v>
      </c>
    </row>
    <row r="5142" spans="40:45" x14ac:dyDescent="0.25">
      <c r="AN5142" s="112" t="s">
        <v>1142</v>
      </c>
      <c r="AO5142" s="112" t="s">
        <v>1016</v>
      </c>
      <c r="AP5142" s="112" t="s">
        <v>1176</v>
      </c>
      <c r="AQ5142" s="112" t="s">
        <v>1039</v>
      </c>
      <c r="AR5142" s="112" t="s">
        <v>1088</v>
      </c>
      <c r="AS5142" s="112">
        <v>2307</v>
      </c>
    </row>
    <row r="5143" spans="40:45" x14ac:dyDescent="0.25">
      <c r="AN5143" s="112" t="s">
        <v>1142</v>
      </c>
      <c r="AO5143" s="112"/>
      <c r="AP5143" s="112"/>
      <c r="AQ5143" s="112" t="s">
        <v>3</v>
      </c>
      <c r="AR5143" s="112" t="s">
        <v>1088</v>
      </c>
      <c r="AS5143" s="112">
        <v>24757</v>
      </c>
    </row>
    <row r="5144" spans="40:45" x14ac:dyDescent="0.25">
      <c r="AN5144" s="112" t="s">
        <v>1142</v>
      </c>
      <c r="AO5144" s="112" t="s">
        <v>1016</v>
      </c>
      <c r="AP5144" s="112" t="s">
        <v>1177</v>
      </c>
      <c r="AQ5144" s="112" t="s">
        <v>1031</v>
      </c>
      <c r="AR5144" s="112" t="s">
        <v>1088</v>
      </c>
      <c r="AS5144" s="112">
        <v>29172</v>
      </c>
    </row>
    <row r="5145" spans="40:45" x14ac:dyDescent="0.25">
      <c r="AN5145" s="112" t="s">
        <v>1142</v>
      </c>
      <c r="AO5145" s="112" t="s">
        <v>1016</v>
      </c>
      <c r="AP5145" s="112" t="s">
        <v>1177</v>
      </c>
      <c r="AQ5145" s="112" t="s">
        <v>1033</v>
      </c>
      <c r="AR5145" s="112" t="s">
        <v>1088</v>
      </c>
      <c r="AS5145" s="112">
        <v>6506</v>
      </c>
    </row>
    <row r="5146" spans="40:45" x14ac:dyDescent="0.25">
      <c r="AN5146" s="112" t="s">
        <v>1142</v>
      </c>
      <c r="AO5146" s="112" t="s">
        <v>1016</v>
      </c>
      <c r="AP5146" s="112" t="s">
        <v>1177</v>
      </c>
      <c r="AQ5146" s="112" t="s">
        <v>1039</v>
      </c>
      <c r="AR5146" s="112" t="s">
        <v>1088</v>
      </c>
      <c r="AS5146" s="112">
        <v>2748</v>
      </c>
    </row>
    <row r="5147" spans="40:45" x14ac:dyDescent="0.25">
      <c r="AN5147" s="112" t="s">
        <v>1142</v>
      </c>
      <c r="AO5147" s="112"/>
      <c r="AP5147" s="112"/>
      <c r="AQ5147" s="112" t="s">
        <v>3</v>
      </c>
      <c r="AR5147" s="112" t="s">
        <v>1088</v>
      </c>
      <c r="AS5147" s="112">
        <v>38426</v>
      </c>
    </row>
    <row r="5148" spans="40:45" x14ac:dyDescent="0.25">
      <c r="AN5148" s="112" t="s">
        <v>1142</v>
      </c>
      <c r="AO5148" s="112" t="s">
        <v>1016</v>
      </c>
      <c r="AP5148" s="112" t="s">
        <v>1178</v>
      </c>
      <c r="AQ5148" s="112" t="s">
        <v>1031</v>
      </c>
      <c r="AR5148" s="112" t="s">
        <v>1088</v>
      </c>
      <c r="AS5148" s="112">
        <v>137362</v>
      </c>
    </row>
    <row r="5149" spans="40:45" x14ac:dyDescent="0.25">
      <c r="AN5149" s="112" t="s">
        <v>1142</v>
      </c>
      <c r="AO5149" s="112" t="s">
        <v>1016</v>
      </c>
      <c r="AP5149" s="112" t="s">
        <v>1178</v>
      </c>
      <c r="AQ5149" s="112" t="s">
        <v>1032</v>
      </c>
      <c r="AR5149" s="112" t="s">
        <v>1088</v>
      </c>
      <c r="AS5149" s="112">
        <v>68</v>
      </c>
    </row>
    <row r="5150" spans="40:45" x14ac:dyDescent="0.25">
      <c r="AN5150" s="112" t="s">
        <v>1142</v>
      </c>
      <c r="AO5150" s="112" t="s">
        <v>1016</v>
      </c>
      <c r="AP5150" s="112" t="s">
        <v>1178</v>
      </c>
      <c r="AQ5150" s="112" t="s">
        <v>1033</v>
      </c>
      <c r="AR5150" s="112" t="s">
        <v>1088</v>
      </c>
      <c r="AS5150" s="112">
        <v>60230</v>
      </c>
    </row>
    <row r="5151" spans="40:45" x14ac:dyDescent="0.25">
      <c r="AN5151" s="112" t="s">
        <v>1142</v>
      </c>
      <c r="AO5151" s="112" t="s">
        <v>1016</v>
      </c>
      <c r="AP5151" s="112" t="s">
        <v>1178</v>
      </c>
      <c r="AQ5151" s="112" t="s">
        <v>1039</v>
      </c>
      <c r="AR5151" s="112" t="s">
        <v>1088</v>
      </c>
      <c r="AS5151" s="112">
        <v>31409</v>
      </c>
    </row>
    <row r="5152" spans="40:45" x14ac:dyDescent="0.25">
      <c r="AN5152" s="112" t="s">
        <v>1142</v>
      </c>
      <c r="AO5152" s="112"/>
      <c r="AP5152" s="112"/>
      <c r="AQ5152" s="112" t="s">
        <v>3</v>
      </c>
      <c r="AR5152" s="112" t="s">
        <v>1088</v>
      </c>
      <c r="AS5152" s="112">
        <v>229069</v>
      </c>
    </row>
    <row r="5153" spans="40:45" x14ac:dyDescent="0.25">
      <c r="AN5153" s="112" t="s">
        <v>1142</v>
      </c>
      <c r="AO5153" s="112" t="s">
        <v>1016</v>
      </c>
      <c r="AP5153" s="112" t="s">
        <v>1179</v>
      </c>
      <c r="AQ5153" s="112" t="s">
        <v>1031</v>
      </c>
      <c r="AR5153" s="112" t="s">
        <v>1088</v>
      </c>
      <c r="AS5153" s="112">
        <v>2368</v>
      </c>
    </row>
    <row r="5154" spans="40:45" x14ac:dyDescent="0.25">
      <c r="AN5154" s="112" t="s">
        <v>1142</v>
      </c>
      <c r="AO5154" s="112" t="s">
        <v>1016</v>
      </c>
      <c r="AP5154" s="112" t="s">
        <v>1179</v>
      </c>
      <c r="AQ5154" s="112" t="s">
        <v>1039</v>
      </c>
      <c r="AR5154" s="112" t="s">
        <v>1088</v>
      </c>
      <c r="AS5154" s="112">
        <v>248</v>
      </c>
    </row>
    <row r="5155" spans="40:45" x14ac:dyDescent="0.25">
      <c r="AN5155" s="112" t="s">
        <v>1142</v>
      </c>
      <c r="AO5155" s="112"/>
      <c r="AP5155" s="112"/>
      <c r="AQ5155" s="112" t="s">
        <v>3</v>
      </c>
      <c r="AR5155" s="112" t="s">
        <v>1088</v>
      </c>
      <c r="AS5155" s="112">
        <v>2617</v>
      </c>
    </row>
    <row r="5156" spans="40:45" x14ac:dyDescent="0.25">
      <c r="AN5156" s="112" t="s">
        <v>1142</v>
      </c>
      <c r="AO5156" s="112" t="s">
        <v>1017</v>
      </c>
      <c r="AP5156" s="112" t="s">
        <v>908</v>
      </c>
      <c r="AQ5156" s="112" t="s">
        <v>1031</v>
      </c>
      <c r="AR5156" s="112" t="s">
        <v>1088</v>
      </c>
      <c r="AS5156" s="112">
        <v>675949</v>
      </c>
    </row>
    <row r="5157" spans="40:45" x14ac:dyDescent="0.25">
      <c r="AN5157" s="112" t="s">
        <v>1142</v>
      </c>
      <c r="AO5157" s="112" t="s">
        <v>1017</v>
      </c>
      <c r="AP5157" s="112" t="s">
        <v>908</v>
      </c>
      <c r="AQ5157" s="112" t="s">
        <v>1032</v>
      </c>
      <c r="AR5157" s="112" t="s">
        <v>1088</v>
      </c>
      <c r="AS5157" s="112">
        <v>4943</v>
      </c>
    </row>
    <row r="5158" spans="40:45" x14ac:dyDescent="0.25">
      <c r="AN5158" s="112" t="s">
        <v>1142</v>
      </c>
      <c r="AO5158" s="112" t="s">
        <v>1017</v>
      </c>
      <c r="AP5158" s="112" t="s">
        <v>908</v>
      </c>
      <c r="AQ5158" s="112" t="s">
        <v>1033</v>
      </c>
      <c r="AR5158" s="112" t="s">
        <v>1088</v>
      </c>
      <c r="AS5158" s="112">
        <v>102406</v>
      </c>
    </row>
    <row r="5159" spans="40:45" x14ac:dyDescent="0.25">
      <c r="AN5159" s="112" t="s">
        <v>1142</v>
      </c>
      <c r="AO5159" s="112"/>
      <c r="AP5159" s="112"/>
      <c r="AQ5159" s="112" t="s">
        <v>3</v>
      </c>
      <c r="AR5159" s="112" t="s">
        <v>1088</v>
      </c>
      <c r="AS5159" s="112">
        <v>783298</v>
      </c>
    </row>
    <row r="5160" spans="40:45" x14ac:dyDescent="0.25">
      <c r="AN5160" s="112" t="s">
        <v>1142</v>
      </c>
      <c r="AO5160" s="112" t="s">
        <v>1017</v>
      </c>
      <c r="AP5160" s="112" t="s">
        <v>1176</v>
      </c>
      <c r="AQ5160" s="112" t="s">
        <v>1031</v>
      </c>
      <c r="AR5160" s="112" t="s">
        <v>1088</v>
      </c>
      <c r="AS5160" s="112">
        <v>32970</v>
      </c>
    </row>
    <row r="5161" spans="40:45" x14ac:dyDescent="0.25">
      <c r="AN5161" s="112" t="s">
        <v>1142</v>
      </c>
      <c r="AO5161" s="112" t="s">
        <v>1017</v>
      </c>
      <c r="AP5161" s="112" t="s">
        <v>1176</v>
      </c>
      <c r="AQ5161" s="112" t="s">
        <v>1033</v>
      </c>
      <c r="AR5161" s="112" t="s">
        <v>1088</v>
      </c>
      <c r="AS5161" s="112">
        <v>866</v>
      </c>
    </row>
    <row r="5162" spans="40:45" x14ac:dyDescent="0.25">
      <c r="AN5162" s="112" t="s">
        <v>1142</v>
      </c>
      <c r="AO5162" s="112"/>
      <c r="AP5162" s="112"/>
      <c r="AQ5162" s="112" t="s">
        <v>3</v>
      </c>
      <c r="AR5162" s="112" t="s">
        <v>1088</v>
      </c>
      <c r="AS5162" s="112">
        <v>33836</v>
      </c>
    </row>
    <row r="5163" spans="40:45" x14ac:dyDescent="0.25">
      <c r="AN5163" s="112" t="s">
        <v>1142</v>
      </c>
      <c r="AO5163" s="112" t="s">
        <v>1017</v>
      </c>
      <c r="AP5163" s="112" t="s">
        <v>1177</v>
      </c>
      <c r="AQ5163" s="112" t="s">
        <v>1031</v>
      </c>
      <c r="AR5163" s="112" t="s">
        <v>1088</v>
      </c>
      <c r="AS5163" s="112">
        <v>605557</v>
      </c>
    </row>
    <row r="5164" spans="40:45" x14ac:dyDescent="0.25">
      <c r="AN5164" s="112" t="s">
        <v>1142</v>
      </c>
      <c r="AO5164" s="112" t="s">
        <v>1017</v>
      </c>
      <c r="AP5164" s="112" t="s">
        <v>1177</v>
      </c>
      <c r="AQ5164" s="112" t="s">
        <v>1032</v>
      </c>
      <c r="AR5164" s="112" t="s">
        <v>1088</v>
      </c>
      <c r="AS5164" s="112">
        <v>4943</v>
      </c>
    </row>
    <row r="5165" spans="40:45" x14ac:dyDescent="0.25">
      <c r="AN5165" s="112" t="s">
        <v>1142</v>
      </c>
      <c r="AO5165" s="112" t="s">
        <v>1017</v>
      </c>
      <c r="AP5165" s="112" t="s">
        <v>1177</v>
      </c>
      <c r="AQ5165" s="112" t="s">
        <v>1033</v>
      </c>
      <c r="AR5165" s="112" t="s">
        <v>1088</v>
      </c>
      <c r="AS5165" s="112">
        <v>100576</v>
      </c>
    </row>
    <row r="5166" spans="40:45" x14ac:dyDescent="0.25">
      <c r="AN5166" s="112" t="s">
        <v>1142</v>
      </c>
      <c r="AO5166" s="112"/>
      <c r="AP5166" s="112"/>
      <c r="AQ5166" s="112" t="s">
        <v>3</v>
      </c>
      <c r="AR5166" s="112" t="s">
        <v>1088</v>
      </c>
      <c r="AS5166" s="112">
        <v>711076</v>
      </c>
    </row>
    <row r="5167" spans="40:45" x14ac:dyDescent="0.25">
      <c r="AN5167" s="112" t="s">
        <v>1142</v>
      </c>
      <c r="AO5167" s="112" t="s">
        <v>1017</v>
      </c>
      <c r="AP5167" s="112" t="s">
        <v>1178</v>
      </c>
      <c r="AQ5167" s="112" t="s">
        <v>1031</v>
      </c>
      <c r="AR5167" s="112" t="s">
        <v>1088</v>
      </c>
      <c r="AS5167" s="112">
        <v>19020</v>
      </c>
    </row>
    <row r="5168" spans="40:45" x14ac:dyDescent="0.25">
      <c r="AN5168" s="112" t="s">
        <v>1142</v>
      </c>
      <c r="AO5168" s="112" t="s">
        <v>1017</v>
      </c>
      <c r="AP5168" s="112" t="s">
        <v>1178</v>
      </c>
      <c r="AQ5168" s="112" t="s">
        <v>1033</v>
      </c>
      <c r="AR5168" s="112" t="s">
        <v>1088</v>
      </c>
      <c r="AS5168" s="112">
        <v>523</v>
      </c>
    </row>
    <row r="5169" spans="40:45" x14ac:dyDescent="0.25">
      <c r="AN5169" s="112" t="s">
        <v>1142</v>
      </c>
      <c r="AO5169" s="112"/>
      <c r="AP5169" s="112"/>
      <c r="AQ5169" s="112" t="s">
        <v>3</v>
      </c>
      <c r="AR5169" s="112" t="s">
        <v>1088</v>
      </c>
      <c r="AS5169" s="112">
        <v>19543</v>
      </c>
    </row>
    <row r="5170" spans="40:45" x14ac:dyDescent="0.25">
      <c r="AN5170" s="112" t="s">
        <v>1142</v>
      </c>
      <c r="AO5170" s="112" t="s">
        <v>1017</v>
      </c>
      <c r="AP5170" s="112" t="s">
        <v>1179</v>
      </c>
      <c r="AQ5170" s="112" t="s">
        <v>1031</v>
      </c>
      <c r="AR5170" s="112" t="s">
        <v>1088</v>
      </c>
      <c r="AS5170" s="112">
        <v>18401</v>
      </c>
    </row>
    <row r="5171" spans="40:45" x14ac:dyDescent="0.25">
      <c r="AN5171" s="112" t="s">
        <v>1142</v>
      </c>
      <c r="AO5171" s="112" t="s">
        <v>1017</v>
      </c>
      <c r="AP5171" s="112" t="s">
        <v>1179</v>
      </c>
      <c r="AQ5171" s="112" t="s">
        <v>1033</v>
      </c>
      <c r="AR5171" s="112" t="s">
        <v>1088</v>
      </c>
      <c r="AS5171" s="112">
        <v>441</v>
      </c>
    </row>
    <row r="5172" spans="40:45" x14ac:dyDescent="0.25">
      <c r="AN5172" s="112" t="s">
        <v>1142</v>
      </c>
      <c r="AO5172" s="112"/>
      <c r="AP5172" s="112"/>
      <c r="AQ5172" s="112" t="s">
        <v>3</v>
      </c>
      <c r="AR5172" s="112" t="s">
        <v>1088</v>
      </c>
      <c r="AS5172" s="112">
        <v>18842</v>
      </c>
    </row>
    <row r="5173" spans="40:45" x14ac:dyDescent="0.25">
      <c r="AN5173" s="112" t="s">
        <v>904</v>
      </c>
      <c r="AO5173" s="112" t="s">
        <v>1041</v>
      </c>
      <c r="AP5173" s="112"/>
      <c r="AQ5173" s="112" t="s">
        <v>1031</v>
      </c>
      <c r="AR5173" s="112" t="s">
        <v>1088</v>
      </c>
      <c r="AS5173" s="112">
        <v>781074</v>
      </c>
    </row>
    <row r="5174" spans="40:45" x14ac:dyDescent="0.25">
      <c r="AN5174" s="112" t="s">
        <v>904</v>
      </c>
      <c r="AO5174" s="112" t="s">
        <v>1041</v>
      </c>
      <c r="AP5174" s="112"/>
      <c r="AQ5174" s="112" t="s">
        <v>1032</v>
      </c>
      <c r="AR5174" s="112" t="s">
        <v>1088</v>
      </c>
      <c r="AS5174" s="112">
        <v>96498</v>
      </c>
    </row>
    <row r="5175" spans="40:45" x14ac:dyDescent="0.25">
      <c r="AN5175" s="112" t="s">
        <v>904</v>
      </c>
      <c r="AO5175" s="112" t="s">
        <v>1041</v>
      </c>
      <c r="AP5175" s="112"/>
      <c r="AQ5175" s="112" t="s">
        <v>1034</v>
      </c>
      <c r="AR5175" s="112" t="s">
        <v>1088</v>
      </c>
      <c r="AS5175" s="112">
        <v>21405</v>
      </c>
    </row>
    <row r="5176" spans="40:45" x14ac:dyDescent="0.25">
      <c r="AN5176" s="112" t="s">
        <v>904</v>
      </c>
      <c r="AO5176" s="112" t="s">
        <v>1041</v>
      </c>
      <c r="AP5176" s="112"/>
      <c r="AQ5176" s="112" t="s">
        <v>1035</v>
      </c>
      <c r="AR5176" s="112" t="s">
        <v>1088</v>
      </c>
      <c r="AS5176" s="112">
        <v>1</v>
      </c>
    </row>
    <row r="5177" spans="40:45" x14ac:dyDescent="0.25">
      <c r="AN5177" s="112" t="s">
        <v>904</v>
      </c>
      <c r="AO5177" s="112" t="s">
        <v>1041</v>
      </c>
      <c r="AP5177" s="112"/>
      <c r="AQ5177" s="112" t="s">
        <v>1038</v>
      </c>
      <c r="AR5177" s="112" t="s">
        <v>1088</v>
      </c>
      <c r="AS5177" s="112">
        <v>7224</v>
      </c>
    </row>
    <row r="5178" spans="40:45" x14ac:dyDescent="0.25">
      <c r="AN5178" s="112" t="s">
        <v>904</v>
      </c>
      <c r="AO5178" s="112" t="s">
        <v>1041</v>
      </c>
      <c r="AP5178" s="112"/>
      <c r="AQ5178" s="112" t="s">
        <v>1039</v>
      </c>
      <c r="AR5178" s="112" t="s">
        <v>1088</v>
      </c>
      <c r="AS5178" s="112">
        <v>931</v>
      </c>
    </row>
    <row r="5179" spans="40:45" x14ac:dyDescent="0.25">
      <c r="AN5179" s="112" t="s">
        <v>904</v>
      </c>
      <c r="AO5179" s="112"/>
      <c r="AP5179" s="112"/>
      <c r="AQ5179" s="112" t="s">
        <v>3</v>
      </c>
      <c r="AR5179" s="112" t="s">
        <v>1088</v>
      </c>
      <c r="AS5179" s="112">
        <v>907134</v>
      </c>
    </row>
    <row r="5180" spans="40:45" x14ac:dyDescent="0.25">
      <c r="AN5180" s="112" t="s">
        <v>904</v>
      </c>
      <c r="AO5180" s="112" t="s">
        <v>1175</v>
      </c>
      <c r="AP5180" s="112"/>
      <c r="AQ5180" s="112" t="s">
        <v>1031</v>
      </c>
      <c r="AR5180" s="112" t="s">
        <v>1088</v>
      </c>
      <c r="AS5180" s="112">
        <v>78169</v>
      </c>
    </row>
    <row r="5181" spans="40:45" x14ac:dyDescent="0.25">
      <c r="AN5181" s="112" t="s">
        <v>904</v>
      </c>
      <c r="AO5181" s="112" t="s">
        <v>1175</v>
      </c>
      <c r="AP5181" s="112"/>
      <c r="AQ5181" s="112" t="s">
        <v>1032</v>
      </c>
      <c r="AR5181" s="112" t="s">
        <v>1088</v>
      </c>
      <c r="AS5181" s="112">
        <v>20452</v>
      </c>
    </row>
    <row r="5182" spans="40:45" x14ac:dyDescent="0.25">
      <c r="AN5182" s="112" t="s">
        <v>904</v>
      </c>
      <c r="AO5182" s="112" t="s">
        <v>1175</v>
      </c>
      <c r="AP5182" s="112"/>
      <c r="AQ5182" s="112" t="s">
        <v>1034</v>
      </c>
      <c r="AR5182" s="112" t="s">
        <v>1088</v>
      </c>
      <c r="AS5182" s="112">
        <v>4492</v>
      </c>
    </row>
    <row r="5183" spans="40:45" x14ac:dyDescent="0.25">
      <c r="AN5183" s="112" t="s">
        <v>904</v>
      </c>
      <c r="AO5183" s="112" t="s">
        <v>1175</v>
      </c>
      <c r="AP5183" s="112"/>
      <c r="AQ5183" s="112" t="s">
        <v>1038</v>
      </c>
      <c r="AR5183" s="112" t="s">
        <v>1088</v>
      </c>
      <c r="AS5183" s="112">
        <v>1774</v>
      </c>
    </row>
    <row r="5184" spans="40:45" x14ac:dyDescent="0.25">
      <c r="AN5184" s="112" t="s">
        <v>904</v>
      </c>
      <c r="AO5184" s="112" t="s">
        <v>1175</v>
      </c>
      <c r="AP5184" s="112"/>
      <c r="AQ5184" s="112" t="s">
        <v>1039</v>
      </c>
      <c r="AR5184" s="112" t="s">
        <v>1088</v>
      </c>
      <c r="AS5184" s="112">
        <v>502</v>
      </c>
    </row>
    <row r="5185" spans="40:45" x14ac:dyDescent="0.25">
      <c r="AN5185" s="112" t="s">
        <v>904</v>
      </c>
      <c r="AO5185" s="112"/>
      <c r="AP5185" s="112"/>
      <c r="AQ5185" s="112" t="s">
        <v>3</v>
      </c>
      <c r="AR5185" s="112" t="s">
        <v>1088</v>
      </c>
      <c r="AS5185" s="112">
        <v>105389</v>
      </c>
    </row>
    <row r="5186" spans="40:45" x14ac:dyDescent="0.25">
      <c r="AN5186" s="112" t="s">
        <v>904</v>
      </c>
      <c r="AO5186" s="112" t="s">
        <v>1176</v>
      </c>
      <c r="AP5186" s="112"/>
      <c r="AQ5186" s="112" t="s">
        <v>1031</v>
      </c>
      <c r="AR5186" s="112" t="s">
        <v>1088</v>
      </c>
      <c r="AS5186" s="112">
        <v>145712</v>
      </c>
    </row>
    <row r="5187" spans="40:45" x14ac:dyDescent="0.25">
      <c r="AN5187" s="112" t="s">
        <v>904</v>
      </c>
      <c r="AO5187" s="112" t="s">
        <v>1176</v>
      </c>
      <c r="AP5187" s="112"/>
      <c r="AQ5187" s="112" t="s">
        <v>1032</v>
      </c>
      <c r="AR5187" s="112" t="s">
        <v>1088</v>
      </c>
      <c r="AS5187" s="112">
        <v>14966</v>
      </c>
    </row>
    <row r="5188" spans="40:45" x14ac:dyDescent="0.25">
      <c r="AN5188" s="112" t="s">
        <v>904</v>
      </c>
      <c r="AO5188" s="112" t="s">
        <v>1176</v>
      </c>
      <c r="AP5188" s="112"/>
      <c r="AQ5188" s="112" t="s">
        <v>1034</v>
      </c>
      <c r="AR5188" s="112" t="s">
        <v>1088</v>
      </c>
      <c r="AS5188" s="112">
        <v>5085</v>
      </c>
    </row>
    <row r="5189" spans="40:45" x14ac:dyDescent="0.25">
      <c r="AN5189" s="112" t="s">
        <v>904</v>
      </c>
      <c r="AO5189" s="112" t="s">
        <v>1176</v>
      </c>
      <c r="AP5189" s="112"/>
      <c r="AQ5189" s="112" t="s">
        <v>1035</v>
      </c>
      <c r="AR5189" s="112" t="s">
        <v>1088</v>
      </c>
      <c r="AS5189" s="112">
        <v>1</v>
      </c>
    </row>
    <row r="5190" spans="40:45" x14ac:dyDescent="0.25">
      <c r="AN5190" s="112" t="s">
        <v>904</v>
      </c>
      <c r="AO5190" s="112" t="s">
        <v>1176</v>
      </c>
      <c r="AP5190" s="112"/>
      <c r="AQ5190" s="112" t="s">
        <v>1038</v>
      </c>
      <c r="AR5190" s="112" t="s">
        <v>1088</v>
      </c>
      <c r="AS5190" s="112">
        <v>2550</v>
      </c>
    </row>
    <row r="5191" spans="40:45" x14ac:dyDescent="0.25">
      <c r="AN5191" s="112" t="s">
        <v>904</v>
      </c>
      <c r="AO5191" s="112" t="s">
        <v>1176</v>
      </c>
      <c r="AP5191" s="112"/>
      <c r="AQ5191" s="112" t="s">
        <v>1039</v>
      </c>
      <c r="AR5191" s="112" t="s">
        <v>1088</v>
      </c>
      <c r="AS5191" s="112">
        <v>429</v>
      </c>
    </row>
    <row r="5192" spans="40:45" x14ac:dyDescent="0.25">
      <c r="AN5192" s="112" t="s">
        <v>904</v>
      </c>
      <c r="AO5192" s="112"/>
      <c r="AP5192" s="112"/>
      <c r="AQ5192" s="112" t="s">
        <v>3</v>
      </c>
      <c r="AR5192" s="112" t="s">
        <v>1088</v>
      </c>
      <c r="AS5192" s="112">
        <v>168742</v>
      </c>
    </row>
    <row r="5193" spans="40:45" x14ac:dyDescent="0.25">
      <c r="AN5193" s="112" t="s">
        <v>904</v>
      </c>
      <c r="AO5193" s="112" t="s">
        <v>1177</v>
      </c>
      <c r="AP5193" s="112"/>
      <c r="AQ5193" s="112" t="s">
        <v>1031</v>
      </c>
      <c r="AR5193" s="112" t="s">
        <v>1088</v>
      </c>
      <c r="AS5193" s="112">
        <v>193430</v>
      </c>
    </row>
    <row r="5194" spans="40:45" x14ac:dyDescent="0.25">
      <c r="AN5194" s="112" t="s">
        <v>904</v>
      </c>
      <c r="AO5194" s="112" t="s">
        <v>1177</v>
      </c>
      <c r="AP5194" s="112"/>
      <c r="AQ5194" s="112" t="s">
        <v>1032</v>
      </c>
      <c r="AR5194" s="112" t="s">
        <v>1088</v>
      </c>
      <c r="AS5194" s="112">
        <v>25205</v>
      </c>
    </row>
    <row r="5195" spans="40:45" x14ac:dyDescent="0.25">
      <c r="AN5195" s="112" t="s">
        <v>904</v>
      </c>
      <c r="AO5195" s="112" t="s">
        <v>1177</v>
      </c>
      <c r="AP5195" s="112"/>
      <c r="AQ5195" s="112" t="s">
        <v>1034</v>
      </c>
      <c r="AR5195" s="112" t="s">
        <v>1088</v>
      </c>
      <c r="AS5195" s="112">
        <v>51</v>
      </c>
    </row>
    <row r="5196" spans="40:45" x14ac:dyDescent="0.25">
      <c r="AN5196" s="112" t="s">
        <v>904</v>
      </c>
      <c r="AO5196" s="112"/>
      <c r="AP5196" s="112"/>
      <c r="AQ5196" s="112" t="s">
        <v>3</v>
      </c>
      <c r="AR5196" s="112" t="s">
        <v>1088</v>
      </c>
      <c r="AS5196" s="112">
        <v>218687</v>
      </c>
    </row>
    <row r="5197" spans="40:45" x14ac:dyDescent="0.25">
      <c r="AN5197" s="112" t="s">
        <v>904</v>
      </c>
      <c r="AO5197" s="112" t="s">
        <v>1178</v>
      </c>
      <c r="AP5197" s="112"/>
      <c r="AQ5197" s="112" t="s">
        <v>1031</v>
      </c>
      <c r="AR5197" s="112" t="s">
        <v>1088</v>
      </c>
      <c r="AS5197" s="112">
        <v>356906</v>
      </c>
    </row>
    <row r="5198" spans="40:45" x14ac:dyDescent="0.25">
      <c r="AN5198" s="112" t="s">
        <v>904</v>
      </c>
      <c r="AO5198" s="112" t="s">
        <v>1178</v>
      </c>
      <c r="AP5198" s="112"/>
      <c r="AQ5198" s="112" t="s">
        <v>1032</v>
      </c>
      <c r="AR5198" s="112" t="s">
        <v>1088</v>
      </c>
      <c r="AS5198" s="112">
        <v>34158</v>
      </c>
    </row>
    <row r="5199" spans="40:45" x14ac:dyDescent="0.25">
      <c r="AN5199" s="112" t="s">
        <v>904</v>
      </c>
      <c r="AO5199" s="112" t="s">
        <v>1178</v>
      </c>
      <c r="AP5199" s="112"/>
      <c r="AQ5199" s="112" t="s">
        <v>1034</v>
      </c>
      <c r="AR5199" s="112" t="s">
        <v>1088</v>
      </c>
      <c r="AS5199" s="112">
        <v>11359</v>
      </c>
    </row>
    <row r="5200" spans="40:45" x14ac:dyDescent="0.25">
      <c r="AN5200" s="112" t="s">
        <v>904</v>
      </c>
      <c r="AO5200" s="112" t="s">
        <v>1178</v>
      </c>
      <c r="AP5200" s="112"/>
      <c r="AQ5200" s="112" t="s">
        <v>1038</v>
      </c>
      <c r="AR5200" s="112" t="s">
        <v>1088</v>
      </c>
      <c r="AS5200" s="112">
        <v>206</v>
      </c>
    </row>
    <row r="5201" spans="40:45" x14ac:dyDescent="0.25">
      <c r="AN5201" s="112" t="s">
        <v>904</v>
      </c>
      <c r="AO5201" s="112"/>
      <c r="AP5201" s="112"/>
      <c r="AQ5201" s="112" t="s">
        <v>3</v>
      </c>
      <c r="AR5201" s="112" t="s">
        <v>1088</v>
      </c>
      <c r="AS5201" s="112">
        <v>402629</v>
      </c>
    </row>
    <row r="5202" spans="40:45" x14ac:dyDescent="0.25">
      <c r="AN5202" s="112" t="s">
        <v>904</v>
      </c>
      <c r="AO5202" s="112" t="s">
        <v>1179</v>
      </c>
      <c r="AP5202" s="112"/>
      <c r="AQ5202" s="112" t="s">
        <v>1031</v>
      </c>
      <c r="AR5202" s="112" t="s">
        <v>1088</v>
      </c>
      <c r="AS5202" s="112">
        <v>6857</v>
      </c>
    </row>
    <row r="5203" spans="40:45" x14ac:dyDescent="0.25">
      <c r="AN5203" s="112" t="s">
        <v>904</v>
      </c>
      <c r="AO5203" s="112" t="s">
        <v>1179</v>
      </c>
      <c r="AP5203" s="112"/>
      <c r="AQ5203" s="112" t="s">
        <v>1032</v>
      </c>
      <c r="AR5203" s="112" t="s">
        <v>1088</v>
      </c>
      <c r="AS5203" s="112">
        <v>1717</v>
      </c>
    </row>
    <row r="5204" spans="40:45" x14ac:dyDescent="0.25">
      <c r="AN5204" s="112" t="s">
        <v>904</v>
      </c>
      <c r="AO5204" s="112" t="s">
        <v>1179</v>
      </c>
      <c r="AP5204" s="112"/>
      <c r="AQ5204" s="112" t="s">
        <v>1034</v>
      </c>
      <c r="AR5204" s="112" t="s">
        <v>1088</v>
      </c>
      <c r="AS5204" s="112">
        <v>418</v>
      </c>
    </row>
    <row r="5205" spans="40:45" x14ac:dyDescent="0.25">
      <c r="AN5205" s="112" t="s">
        <v>904</v>
      </c>
      <c r="AO5205" s="112" t="s">
        <v>1179</v>
      </c>
      <c r="AP5205" s="112"/>
      <c r="AQ5205" s="112" t="s">
        <v>1038</v>
      </c>
      <c r="AR5205" s="112" t="s">
        <v>1088</v>
      </c>
      <c r="AS5205" s="112">
        <v>2695</v>
      </c>
    </row>
    <row r="5206" spans="40:45" x14ac:dyDescent="0.25">
      <c r="AN5206" s="112" t="s">
        <v>904</v>
      </c>
      <c r="AO5206" s="112"/>
      <c r="AP5206" s="112"/>
      <c r="AQ5206" s="112" t="s">
        <v>3</v>
      </c>
      <c r="AR5206" s="112" t="s">
        <v>1088</v>
      </c>
      <c r="AS5206" s="112">
        <v>11687</v>
      </c>
    </row>
    <row r="5207" spans="40:45" x14ac:dyDescent="0.25">
      <c r="AN5207" s="112" t="s">
        <v>956</v>
      </c>
      <c r="AO5207" s="112" t="s">
        <v>1041</v>
      </c>
      <c r="AP5207" s="112"/>
      <c r="AQ5207" s="112" t="s">
        <v>1031</v>
      </c>
      <c r="AR5207" s="112" t="s">
        <v>1088</v>
      </c>
      <c r="AS5207" s="112">
        <v>315735</v>
      </c>
    </row>
    <row r="5208" spans="40:45" x14ac:dyDescent="0.25">
      <c r="AN5208" s="112" t="s">
        <v>956</v>
      </c>
      <c r="AO5208" s="112" t="s">
        <v>1041</v>
      </c>
      <c r="AP5208" s="112"/>
      <c r="AQ5208" s="112" t="s">
        <v>1032</v>
      </c>
      <c r="AR5208" s="112" t="s">
        <v>1088</v>
      </c>
      <c r="AS5208" s="112">
        <v>40147</v>
      </c>
    </row>
    <row r="5209" spans="40:45" x14ac:dyDescent="0.25">
      <c r="AN5209" s="112" t="s">
        <v>956</v>
      </c>
      <c r="AO5209" s="112"/>
      <c r="AP5209" s="112"/>
      <c r="AQ5209" s="112" t="s">
        <v>3</v>
      </c>
      <c r="AR5209" s="112" t="s">
        <v>1088</v>
      </c>
      <c r="AS5209" s="112">
        <v>355882</v>
      </c>
    </row>
    <row r="5210" spans="40:45" x14ac:dyDescent="0.25">
      <c r="AN5210" s="112" t="s">
        <v>956</v>
      </c>
      <c r="AO5210" s="112" t="s">
        <v>1175</v>
      </c>
      <c r="AP5210" s="112"/>
      <c r="AQ5210" s="112" t="s">
        <v>1031</v>
      </c>
      <c r="AR5210" s="112" t="s">
        <v>1088</v>
      </c>
      <c r="AS5210" s="112">
        <v>43943</v>
      </c>
    </row>
    <row r="5211" spans="40:45" x14ac:dyDescent="0.25">
      <c r="AN5211" s="112" t="s">
        <v>956</v>
      </c>
      <c r="AO5211" s="112" t="s">
        <v>1175</v>
      </c>
      <c r="AP5211" s="112"/>
      <c r="AQ5211" s="112" t="s">
        <v>1032</v>
      </c>
      <c r="AR5211" s="112" t="s">
        <v>1088</v>
      </c>
      <c r="AS5211" s="112">
        <v>9765</v>
      </c>
    </row>
    <row r="5212" spans="40:45" x14ac:dyDescent="0.25">
      <c r="AN5212" s="112" t="s">
        <v>956</v>
      </c>
      <c r="AO5212" s="112"/>
      <c r="AP5212" s="112"/>
      <c r="AQ5212" s="112" t="s">
        <v>3</v>
      </c>
      <c r="AR5212" s="112" t="s">
        <v>1088</v>
      </c>
      <c r="AS5212" s="112">
        <v>53708</v>
      </c>
    </row>
    <row r="5213" spans="40:45" x14ac:dyDescent="0.25">
      <c r="AN5213" s="112" t="s">
        <v>956</v>
      </c>
      <c r="AO5213" s="112" t="s">
        <v>1176</v>
      </c>
      <c r="AP5213" s="112"/>
      <c r="AQ5213" s="112" t="s">
        <v>1031</v>
      </c>
      <c r="AR5213" s="112" t="s">
        <v>1088</v>
      </c>
      <c r="AS5213" s="112">
        <v>12899</v>
      </c>
    </row>
    <row r="5214" spans="40:45" x14ac:dyDescent="0.25">
      <c r="AN5214" s="112" t="s">
        <v>956</v>
      </c>
      <c r="AO5214" s="112" t="s">
        <v>1176</v>
      </c>
      <c r="AP5214" s="112"/>
      <c r="AQ5214" s="112" t="s">
        <v>1032</v>
      </c>
      <c r="AR5214" s="112" t="s">
        <v>1088</v>
      </c>
      <c r="AS5214" s="112">
        <v>3193</v>
      </c>
    </row>
    <row r="5215" spans="40:45" x14ac:dyDescent="0.25">
      <c r="AN5215" s="112" t="s">
        <v>956</v>
      </c>
      <c r="AO5215" s="112"/>
      <c r="AP5215" s="112"/>
      <c r="AQ5215" s="112" t="s">
        <v>3</v>
      </c>
      <c r="AR5215" s="112" t="s">
        <v>1088</v>
      </c>
      <c r="AS5215" s="112">
        <v>16092</v>
      </c>
    </row>
    <row r="5216" spans="40:45" x14ac:dyDescent="0.25">
      <c r="AN5216" s="112" t="s">
        <v>956</v>
      </c>
      <c r="AO5216" s="112" t="s">
        <v>1177</v>
      </c>
      <c r="AP5216" s="112"/>
      <c r="AQ5216" s="112" t="s">
        <v>1031</v>
      </c>
      <c r="AR5216" s="112" t="s">
        <v>1088</v>
      </c>
      <c r="AS5216" s="112">
        <v>81340</v>
      </c>
    </row>
    <row r="5217" spans="40:45" x14ac:dyDescent="0.25">
      <c r="AN5217" s="112" t="s">
        <v>956</v>
      </c>
      <c r="AO5217" s="112" t="s">
        <v>1177</v>
      </c>
      <c r="AP5217" s="112"/>
      <c r="AQ5217" s="112" t="s">
        <v>1032</v>
      </c>
      <c r="AR5217" s="112" t="s">
        <v>1088</v>
      </c>
      <c r="AS5217" s="112">
        <v>9417</v>
      </c>
    </row>
    <row r="5218" spans="40:45" x14ac:dyDescent="0.25">
      <c r="AN5218" s="112" t="s">
        <v>956</v>
      </c>
      <c r="AO5218" s="112"/>
      <c r="AP5218" s="112"/>
      <c r="AQ5218" s="112" t="s">
        <v>3</v>
      </c>
      <c r="AR5218" s="112" t="s">
        <v>1088</v>
      </c>
      <c r="AS5218" s="112">
        <v>90758</v>
      </c>
    </row>
    <row r="5219" spans="40:45" x14ac:dyDescent="0.25">
      <c r="AN5219" s="112" t="s">
        <v>956</v>
      </c>
      <c r="AO5219" s="112" t="s">
        <v>1178</v>
      </c>
      <c r="AP5219" s="112"/>
      <c r="AQ5219" s="112" t="s">
        <v>1031</v>
      </c>
      <c r="AR5219" s="112" t="s">
        <v>1088</v>
      </c>
      <c r="AS5219" s="112">
        <v>173616</v>
      </c>
    </row>
    <row r="5220" spans="40:45" x14ac:dyDescent="0.25">
      <c r="AN5220" s="112" t="s">
        <v>956</v>
      </c>
      <c r="AO5220" s="112" t="s">
        <v>1178</v>
      </c>
      <c r="AP5220" s="112"/>
      <c r="AQ5220" s="112" t="s">
        <v>1032</v>
      </c>
      <c r="AR5220" s="112" t="s">
        <v>1088</v>
      </c>
      <c r="AS5220" s="112">
        <v>17527</v>
      </c>
    </row>
    <row r="5221" spans="40:45" x14ac:dyDescent="0.25">
      <c r="AN5221" s="112" t="s">
        <v>956</v>
      </c>
      <c r="AO5221" s="112"/>
      <c r="AP5221" s="112"/>
      <c r="AQ5221" s="112" t="s">
        <v>3</v>
      </c>
      <c r="AR5221" s="112" t="s">
        <v>1088</v>
      </c>
      <c r="AS5221" s="112">
        <v>191143</v>
      </c>
    </row>
    <row r="5222" spans="40:45" x14ac:dyDescent="0.25">
      <c r="AN5222" s="112" t="s">
        <v>956</v>
      </c>
      <c r="AO5222" s="112" t="s">
        <v>1179</v>
      </c>
      <c r="AP5222" s="112"/>
      <c r="AQ5222" s="112" t="s">
        <v>1031</v>
      </c>
      <c r="AR5222" s="112" t="s">
        <v>1088</v>
      </c>
      <c r="AS5222" s="112">
        <v>3936</v>
      </c>
    </row>
    <row r="5223" spans="40:45" x14ac:dyDescent="0.25">
      <c r="AN5223" s="112" t="s">
        <v>956</v>
      </c>
      <c r="AO5223" s="112" t="s">
        <v>1179</v>
      </c>
      <c r="AP5223" s="112"/>
      <c r="AQ5223" s="112" t="s">
        <v>1032</v>
      </c>
      <c r="AR5223" s="112" t="s">
        <v>1088</v>
      </c>
      <c r="AS5223" s="112">
        <v>246</v>
      </c>
    </row>
    <row r="5224" spans="40:45" x14ac:dyDescent="0.25">
      <c r="AN5224" s="112" t="s">
        <v>956</v>
      </c>
      <c r="AO5224" s="112"/>
      <c r="AP5224" s="112"/>
      <c r="AQ5224" s="112" t="s">
        <v>3</v>
      </c>
      <c r="AR5224" s="112" t="s">
        <v>1088</v>
      </c>
      <c r="AS5224" s="112">
        <v>4182</v>
      </c>
    </row>
    <row r="5225" spans="40:45" x14ac:dyDescent="0.25">
      <c r="AN5225" s="112" t="s">
        <v>1162</v>
      </c>
      <c r="AO5225" s="112" t="s">
        <v>1041</v>
      </c>
      <c r="AP5225" s="112"/>
      <c r="AQ5225" s="112" t="s">
        <v>1031</v>
      </c>
      <c r="AR5225" s="112" t="s">
        <v>1088</v>
      </c>
      <c r="AS5225" s="112">
        <v>131481</v>
      </c>
    </row>
    <row r="5226" spans="40:45" x14ac:dyDescent="0.25">
      <c r="AN5226" s="112" t="s">
        <v>1162</v>
      </c>
      <c r="AO5226" s="112" t="s">
        <v>1041</v>
      </c>
      <c r="AP5226" s="112"/>
      <c r="AQ5226" s="112" t="s">
        <v>1032</v>
      </c>
      <c r="AR5226" s="112" t="s">
        <v>1088</v>
      </c>
      <c r="AS5226" s="112">
        <v>3848</v>
      </c>
    </row>
    <row r="5227" spans="40:45" x14ac:dyDescent="0.25">
      <c r="AN5227" s="112" t="s">
        <v>1162</v>
      </c>
      <c r="AO5227" s="112" t="s">
        <v>1041</v>
      </c>
      <c r="AP5227" s="112"/>
      <c r="AQ5227" s="112" t="s">
        <v>1034</v>
      </c>
      <c r="AR5227" s="112" t="s">
        <v>1088</v>
      </c>
      <c r="AS5227" s="112">
        <v>1669</v>
      </c>
    </row>
    <row r="5228" spans="40:45" x14ac:dyDescent="0.25">
      <c r="AN5228" s="112" t="s">
        <v>1162</v>
      </c>
      <c r="AO5228" s="112" t="s">
        <v>1041</v>
      </c>
      <c r="AP5228" s="112"/>
      <c r="AQ5228" s="112" t="s">
        <v>1036</v>
      </c>
      <c r="AR5228" s="112" t="s">
        <v>1088</v>
      </c>
      <c r="AS5228" s="112">
        <v>50</v>
      </c>
    </row>
    <row r="5229" spans="40:45" x14ac:dyDescent="0.25">
      <c r="AN5229" s="112" t="s">
        <v>1162</v>
      </c>
      <c r="AO5229" s="112" t="s">
        <v>1041</v>
      </c>
      <c r="AP5229" s="112"/>
      <c r="AQ5229" s="112" t="s">
        <v>1038</v>
      </c>
      <c r="AR5229" s="112" t="s">
        <v>1088</v>
      </c>
      <c r="AS5229" s="112">
        <v>200</v>
      </c>
    </row>
    <row r="5230" spans="40:45" x14ac:dyDescent="0.25">
      <c r="AN5230" s="112" t="s">
        <v>1162</v>
      </c>
      <c r="AO5230" s="112" t="s">
        <v>1041</v>
      </c>
      <c r="AP5230" s="112"/>
      <c r="AQ5230" s="112" t="s">
        <v>1039</v>
      </c>
      <c r="AR5230" s="112" t="s">
        <v>1088</v>
      </c>
      <c r="AS5230" s="112">
        <v>6724</v>
      </c>
    </row>
    <row r="5231" spans="40:45" x14ac:dyDescent="0.25">
      <c r="AN5231" s="112" t="s">
        <v>1162</v>
      </c>
      <c r="AO5231" s="112"/>
      <c r="AP5231" s="112"/>
      <c r="AQ5231" s="112" t="s">
        <v>3</v>
      </c>
      <c r="AR5231" s="112" t="s">
        <v>1088</v>
      </c>
      <c r="AS5231" s="112">
        <v>143972</v>
      </c>
    </row>
    <row r="5232" spans="40:45" x14ac:dyDescent="0.25">
      <c r="AN5232" s="112" t="s">
        <v>1162</v>
      </c>
      <c r="AO5232" s="112" t="s">
        <v>1175</v>
      </c>
      <c r="AP5232" s="112"/>
      <c r="AQ5232" s="112" t="s">
        <v>1031</v>
      </c>
      <c r="AR5232" s="112" t="s">
        <v>1088</v>
      </c>
      <c r="AS5232" s="112">
        <v>20255</v>
      </c>
    </row>
    <row r="5233" spans="40:45" x14ac:dyDescent="0.25">
      <c r="AN5233" s="112" t="s">
        <v>1162</v>
      </c>
      <c r="AO5233" s="112" t="s">
        <v>1175</v>
      </c>
      <c r="AP5233" s="112"/>
      <c r="AQ5233" s="112" t="s">
        <v>1032</v>
      </c>
      <c r="AR5233" s="112" t="s">
        <v>1088</v>
      </c>
      <c r="AS5233" s="112">
        <v>933</v>
      </c>
    </row>
    <row r="5234" spans="40:45" x14ac:dyDescent="0.25">
      <c r="AN5234" s="112" t="s">
        <v>1162</v>
      </c>
      <c r="AO5234" s="112" t="s">
        <v>1175</v>
      </c>
      <c r="AP5234" s="112"/>
      <c r="AQ5234" s="112" t="s">
        <v>1034</v>
      </c>
      <c r="AR5234" s="112" t="s">
        <v>1088</v>
      </c>
      <c r="AS5234" s="112">
        <v>300</v>
      </c>
    </row>
    <row r="5235" spans="40:45" x14ac:dyDescent="0.25">
      <c r="AN5235" s="112" t="s">
        <v>1162</v>
      </c>
      <c r="AO5235" s="112" t="s">
        <v>1175</v>
      </c>
      <c r="AP5235" s="112"/>
      <c r="AQ5235" s="112" t="s">
        <v>1036</v>
      </c>
      <c r="AR5235" s="112" t="s">
        <v>1088</v>
      </c>
      <c r="AS5235" s="112">
        <v>50</v>
      </c>
    </row>
    <row r="5236" spans="40:45" x14ac:dyDescent="0.25">
      <c r="AN5236" s="112" t="s">
        <v>1162</v>
      </c>
      <c r="AO5236" s="112" t="s">
        <v>1175</v>
      </c>
      <c r="AP5236" s="112"/>
      <c r="AQ5236" s="112" t="s">
        <v>1039</v>
      </c>
      <c r="AR5236" s="112" t="s">
        <v>1088</v>
      </c>
      <c r="AS5236" s="112">
        <v>4001</v>
      </c>
    </row>
    <row r="5237" spans="40:45" x14ac:dyDescent="0.25">
      <c r="AN5237" s="112" t="s">
        <v>1162</v>
      </c>
      <c r="AO5237" s="112"/>
      <c r="AP5237" s="112"/>
      <c r="AQ5237" s="112" t="s">
        <v>3</v>
      </c>
      <c r="AR5237" s="112" t="s">
        <v>1088</v>
      </c>
      <c r="AS5237" s="112">
        <v>25538</v>
      </c>
    </row>
    <row r="5238" spans="40:45" x14ac:dyDescent="0.25">
      <c r="AN5238" s="112" t="s">
        <v>1162</v>
      </c>
      <c r="AO5238" s="112" t="s">
        <v>1176</v>
      </c>
      <c r="AP5238" s="112"/>
      <c r="AQ5238" s="112" t="s">
        <v>1031</v>
      </c>
      <c r="AR5238" s="112" t="s">
        <v>1088</v>
      </c>
      <c r="AS5238" s="112">
        <v>9417</v>
      </c>
    </row>
    <row r="5239" spans="40:45" x14ac:dyDescent="0.25">
      <c r="AN5239" s="112" t="s">
        <v>1162</v>
      </c>
      <c r="AO5239" s="112" t="s">
        <v>1176</v>
      </c>
      <c r="AP5239" s="112"/>
      <c r="AQ5239" s="112" t="s">
        <v>1032</v>
      </c>
      <c r="AR5239" s="112" t="s">
        <v>1088</v>
      </c>
      <c r="AS5239" s="112">
        <v>195</v>
      </c>
    </row>
    <row r="5240" spans="40:45" x14ac:dyDescent="0.25">
      <c r="AN5240" s="112" t="s">
        <v>1162</v>
      </c>
      <c r="AO5240" s="112" t="s">
        <v>1176</v>
      </c>
      <c r="AP5240" s="112"/>
      <c r="AQ5240" s="112" t="s">
        <v>1034</v>
      </c>
      <c r="AR5240" s="112" t="s">
        <v>1088</v>
      </c>
      <c r="AS5240" s="112">
        <v>1309</v>
      </c>
    </row>
    <row r="5241" spans="40:45" x14ac:dyDescent="0.25">
      <c r="AN5241" s="112" t="s">
        <v>1162</v>
      </c>
      <c r="AO5241" s="112" t="s">
        <v>1176</v>
      </c>
      <c r="AP5241" s="112"/>
      <c r="AQ5241" s="112" t="s">
        <v>1038</v>
      </c>
      <c r="AR5241" s="112" t="s">
        <v>1088</v>
      </c>
      <c r="AS5241" s="112">
        <v>200</v>
      </c>
    </row>
    <row r="5242" spans="40:45" x14ac:dyDescent="0.25">
      <c r="AN5242" s="112" t="s">
        <v>1162</v>
      </c>
      <c r="AO5242" s="112" t="s">
        <v>1176</v>
      </c>
      <c r="AP5242" s="112"/>
      <c r="AQ5242" s="112" t="s">
        <v>1039</v>
      </c>
      <c r="AR5242" s="112" t="s">
        <v>1088</v>
      </c>
      <c r="AS5242" s="112">
        <v>1232</v>
      </c>
    </row>
    <row r="5243" spans="40:45" x14ac:dyDescent="0.25">
      <c r="AN5243" s="112" t="s">
        <v>1162</v>
      </c>
      <c r="AO5243" s="112"/>
      <c r="AP5243" s="112"/>
      <c r="AQ5243" s="112" t="s">
        <v>3</v>
      </c>
      <c r="AR5243" s="112" t="s">
        <v>1088</v>
      </c>
      <c r="AS5243" s="112">
        <v>12353</v>
      </c>
    </row>
    <row r="5244" spans="40:45" x14ac:dyDescent="0.25">
      <c r="AN5244" s="112" t="s">
        <v>1162</v>
      </c>
      <c r="AO5244" s="112" t="s">
        <v>1177</v>
      </c>
      <c r="AP5244" s="112"/>
      <c r="AQ5244" s="112" t="s">
        <v>1031</v>
      </c>
      <c r="AR5244" s="112" t="s">
        <v>1088</v>
      </c>
      <c r="AS5244" s="112">
        <v>83129</v>
      </c>
    </row>
    <row r="5245" spans="40:45" x14ac:dyDescent="0.25">
      <c r="AN5245" s="112" t="s">
        <v>1162</v>
      </c>
      <c r="AO5245" s="112" t="s">
        <v>1177</v>
      </c>
      <c r="AP5245" s="112"/>
      <c r="AQ5245" s="112" t="s">
        <v>1034</v>
      </c>
      <c r="AR5245" s="112" t="s">
        <v>1088</v>
      </c>
      <c r="AS5245" s="112">
        <v>50</v>
      </c>
    </row>
    <row r="5246" spans="40:45" x14ac:dyDescent="0.25">
      <c r="AN5246" s="112" t="s">
        <v>1162</v>
      </c>
      <c r="AO5246" s="112"/>
      <c r="AP5246" s="112"/>
      <c r="AQ5246" s="112" t="s">
        <v>3</v>
      </c>
      <c r="AR5246" s="112" t="s">
        <v>1088</v>
      </c>
      <c r="AS5246" s="112">
        <v>83179</v>
      </c>
    </row>
    <row r="5247" spans="40:45" x14ac:dyDescent="0.25">
      <c r="AN5247" s="112" t="s">
        <v>1162</v>
      </c>
      <c r="AO5247" s="112" t="s">
        <v>1178</v>
      </c>
      <c r="AP5247" s="112"/>
      <c r="AQ5247" s="112" t="s">
        <v>1031</v>
      </c>
      <c r="AR5247" s="112" t="s">
        <v>1088</v>
      </c>
      <c r="AS5247" s="112">
        <v>15601</v>
      </c>
    </row>
    <row r="5248" spans="40:45" x14ac:dyDescent="0.25">
      <c r="AN5248" s="112" t="s">
        <v>1162</v>
      </c>
      <c r="AO5248" s="112" t="s">
        <v>1178</v>
      </c>
      <c r="AP5248" s="112"/>
      <c r="AQ5248" s="112" t="s">
        <v>1039</v>
      </c>
      <c r="AR5248" s="112" t="s">
        <v>1088</v>
      </c>
      <c r="AS5248" s="112">
        <v>1309</v>
      </c>
    </row>
    <row r="5249" spans="40:45" x14ac:dyDescent="0.25">
      <c r="AN5249" s="112" t="s">
        <v>1162</v>
      </c>
      <c r="AO5249" s="112"/>
      <c r="AP5249" s="112"/>
      <c r="AQ5249" s="112" t="s">
        <v>3</v>
      </c>
      <c r="AR5249" s="112" t="s">
        <v>1088</v>
      </c>
      <c r="AS5249" s="112">
        <v>16910</v>
      </c>
    </row>
    <row r="5250" spans="40:45" x14ac:dyDescent="0.25">
      <c r="AN5250" s="112" t="s">
        <v>1162</v>
      </c>
      <c r="AO5250" s="112" t="s">
        <v>1179</v>
      </c>
      <c r="AP5250" s="112"/>
      <c r="AQ5250" s="112" t="s">
        <v>1031</v>
      </c>
      <c r="AR5250" s="112" t="s">
        <v>1088</v>
      </c>
      <c r="AS5250" s="112">
        <v>3079</v>
      </c>
    </row>
    <row r="5251" spans="40:45" x14ac:dyDescent="0.25">
      <c r="AN5251" s="112" t="s">
        <v>1162</v>
      </c>
      <c r="AO5251" s="112" t="s">
        <v>1179</v>
      </c>
      <c r="AP5251" s="112"/>
      <c r="AQ5251" s="112" t="s">
        <v>1032</v>
      </c>
      <c r="AR5251" s="112" t="s">
        <v>1088</v>
      </c>
      <c r="AS5251" s="112">
        <v>2721</v>
      </c>
    </row>
    <row r="5252" spans="40:45" x14ac:dyDescent="0.25">
      <c r="AN5252" s="112" t="s">
        <v>1162</v>
      </c>
      <c r="AO5252" s="112" t="s">
        <v>1179</v>
      </c>
      <c r="AP5252" s="112"/>
      <c r="AQ5252" s="112" t="s">
        <v>1034</v>
      </c>
      <c r="AR5252" s="112" t="s">
        <v>1088</v>
      </c>
      <c r="AS5252" s="112">
        <v>10</v>
      </c>
    </row>
    <row r="5253" spans="40:45" x14ac:dyDescent="0.25">
      <c r="AN5253" s="112" t="s">
        <v>1162</v>
      </c>
      <c r="AO5253" s="112" t="s">
        <v>1179</v>
      </c>
      <c r="AP5253" s="112"/>
      <c r="AQ5253" s="112" t="s">
        <v>1039</v>
      </c>
      <c r="AR5253" s="112" t="s">
        <v>1088</v>
      </c>
      <c r="AS5253" s="112">
        <v>182</v>
      </c>
    </row>
    <row r="5254" spans="40:45" x14ac:dyDescent="0.25">
      <c r="AN5254" s="112" t="s">
        <v>1162</v>
      </c>
      <c r="AO5254" s="112"/>
      <c r="AP5254" s="112"/>
      <c r="AQ5254" s="112" t="s">
        <v>3</v>
      </c>
      <c r="AR5254" s="112" t="s">
        <v>1088</v>
      </c>
      <c r="AS5254" s="112">
        <v>5992</v>
      </c>
    </row>
    <row r="5255" spans="40:45" x14ac:dyDescent="0.25">
      <c r="AN5255" s="112" t="s">
        <v>1164</v>
      </c>
      <c r="AO5255" s="112" t="s">
        <v>1041</v>
      </c>
      <c r="AP5255" s="112"/>
      <c r="AQ5255" s="112" t="s">
        <v>1031</v>
      </c>
      <c r="AR5255" s="112" t="s">
        <v>1088</v>
      </c>
      <c r="AS5255" s="112">
        <v>70371</v>
      </c>
    </row>
    <row r="5256" spans="40:45" x14ac:dyDescent="0.25">
      <c r="AN5256" s="112" t="s">
        <v>1164</v>
      </c>
      <c r="AO5256" s="112" t="s">
        <v>1041</v>
      </c>
      <c r="AP5256" s="112"/>
      <c r="AQ5256" s="112" t="s">
        <v>1032</v>
      </c>
      <c r="AR5256" s="112" t="s">
        <v>1088</v>
      </c>
      <c r="AS5256" s="112">
        <v>6137</v>
      </c>
    </row>
    <row r="5257" spans="40:45" x14ac:dyDescent="0.25">
      <c r="AN5257" s="112" t="s">
        <v>1164</v>
      </c>
      <c r="AO5257" s="112" t="s">
        <v>1041</v>
      </c>
      <c r="AP5257" s="112"/>
      <c r="AQ5257" s="112" t="s">
        <v>1033</v>
      </c>
      <c r="AR5257" s="112" t="s">
        <v>1088</v>
      </c>
      <c r="AS5257" s="112">
        <v>189</v>
      </c>
    </row>
    <row r="5258" spans="40:45" x14ac:dyDescent="0.25">
      <c r="AN5258" s="112" t="s">
        <v>1164</v>
      </c>
      <c r="AO5258" s="112" t="s">
        <v>1041</v>
      </c>
      <c r="AP5258" s="112"/>
      <c r="AQ5258" s="112" t="s">
        <v>1034</v>
      </c>
      <c r="AR5258" s="112" t="s">
        <v>1088</v>
      </c>
      <c r="AS5258" s="112">
        <v>53</v>
      </c>
    </row>
    <row r="5259" spans="40:45" x14ac:dyDescent="0.25">
      <c r="AN5259" s="112" t="s">
        <v>1164</v>
      </c>
      <c r="AO5259" s="112" t="s">
        <v>1041</v>
      </c>
      <c r="AP5259" s="112"/>
      <c r="AQ5259" s="112" t="s">
        <v>1035</v>
      </c>
      <c r="AR5259" s="112" t="s">
        <v>1088</v>
      </c>
      <c r="AS5259" s="112">
        <v>7</v>
      </c>
    </row>
    <row r="5260" spans="40:45" x14ac:dyDescent="0.25">
      <c r="AN5260" s="112" t="s">
        <v>1164</v>
      </c>
      <c r="AO5260" s="112" t="s">
        <v>1041</v>
      </c>
      <c r="AP5260" s="112"/>
      <c r="AQ5260" s="112" t="s">
        <v>1036</v>
      </c>
      <c r="AR5260" s="112" t="s">
        <v>1088</v>
      </c>
      <c r="AS5260" s="112">
        <v>3</v>
      </c>
    </row>
    <row r="5261" spans="40:45" x14ac:dyDescent="0.25">
      <c r="AN5261" s="112" t="s">
        <v>1164</v>
      </c>
      <c r="AO5261" s="112"/>
      <c r="AP5261" s="112"/>
      <c r="AQ5261" s="112" t="s">
        <v>3</v>
      </c>
      <c r="AR5261" s="112" t="s">
        <v>1088</v>
      </c>
      <c r="AS5261" s="112">
        <v>76760</v>
      </c>
    </row>
    <row r="5262" spans="40:45" x14ac:dyDescent="0.25">
      <c r="AN5262" s="112" t="s">
        <v>1164</v>
      </c>
      <c r="AO5262" s="112" t="s">
        <v>1175</v>
      </c>
      <c r="AP5262" s="112"/>
      <c r="AQ5262" s="112" t="s">
        <v>1031</v>
      </c>
      <c r="AR5262" s="112" t="s">
        <v>1088</v>
      </c>
      <c r="AS5262" s="112">
        <v>16190</v>
      </c>
    </row>
    <row r="5263" spans="40:45" x14ac:dyDescent="0.25">
      <c r="AN5263" s="112" t="s">
        <v>1164</v>
      </c>
      <c r="AO5263" s="112" t="s">
        <v>1175</v>
      </c>
      <c r="AP5263" s="112"/>
      <c r="AQ5263" s="112" t="s">
        <v>1032</v>
      </c>
      <c r="AR5263" s="112" t="s">
        <v>1088</v>
      </c>
      <c r="AS5263" s="112">
        <v>1538</v>
      </c>
    </row>
    <row r="5264" spans="40:45" x14ac:dyDescent="0.25">
      <c r="AN5264" s="112" t="s">
        <v>1164</v>
      </c>
      <c r="AO5264" s="112" t="s">
        <v>1175</v>
      </c>
      <c r="AP5264" s="112"/>
      <c r="AQ5264" s="112" t="s">
        <v>1033</v>
      </c>
      <c r="AR5264" s="112" t="s">
        <v>1088</v>
      </c>
      <c r="AS5264" s="112">
        <v>189</v>
      </c>
    </row>
    <row r="5265" spans="40:45" x14ac:dyDescent="0.25">
      <c r="AN5265" s="112" t="s">
        <v>1164</v>
      </c>
      <c r="AO5265" s="112" t="s">
        <v>1175</v>
      </c>
      <c r="AP5265" s="112"/>
      <c r="AQ5265" s="112" t="s">
        <v>1034</v>
      </c>
      <c r="AR5265" s="112" t="s">
        <v>1088</v>
      </c>
      <c r="AS5265" s="112">
        <v>18</v>
      </c>
    </row>
    <row r="5266" spans="40:45" x14ac:dyDescent="0.25">
      <c r="AN5266" s="112" t="s">
        <v>1164</v>
      </c>
      <c r="AO5266" s="112" t="s">
        <v>1175</v>
      </c>
      <c r="AP5266" s="112"/>
      <c r="AQ5266" s="112" t="s">
        <v>1036</v>
      </c>
      <c r="AR5266" s="112" t="s">
        <v>1088</v>
      </c>
      <c r="AS5266" s="112">
        <v>3</v>
      </c>
    </row>
    <row r="5267" spans="40:45" x14ac:dyDescent="0.25">
      <c r="AN5267" s="112" t="s">
        <v>1164</v>
      </c>
      <c r="AO5267" s="112"/>
      <c r="AP5267" s="112"/>
      <c r="AQ5267" s="112" t="s">
        <v>3</v>
      </c>
      <c r="AR5267" s="112" t="s">
        <v>1088</v>
      </c>
      <c r="AS5267" s="112">
        <v>17937</v>
      </c>
    </row>
    <row r="5268" spans="40:45" x14ac:dyDescent="0.25">
      <c r="AN5268" s="112" t="s">
        <v>1164</v>
      </c>
      <c r="AO5268" s="112" t="s">
        <v>1176</v>
      </c>
      <c r="AP5268" s="112"/>
      <c r="AQ5268" s="112" t="s">
        <v>1031</v>
      </c>
      <c r="AR5268" s="112" t="s">
        <v>1088</v>
      </c>
      <c r="AS5268" s="112">
        <v>6145</v>
      </c>
    </row>
    <row r="5269" spans="40:45" x14ac:dyDescent="0.25">
      <c r="AN5269" s="112" t="s">
        <v>1164</v>
      </c>
      <c r="AO5269" s="112" t="s">
        <v>1176</v>
      </c>
      <c r="AP5269" s="112"/>
      <c r="AQ5269" s="112" t="s">
        <v>1032</v>
      </c>
      <c r="AR5269" s="112" t="s">
        <v>1088</v>
      </c>
      <c r="AS5269" s="112">
        <v>1993</v>
      </c>
    </row>
    <row r="5270" spans="40:45" x14ac:dyDescent="0.25">
      <c r="AN5270" s="112" t="s">
        <v>1164</v>
      </c>
      <c r="AO5270" s="112" t="s">
        <v>1176</v>
      </c>
      <c r="AP5270" s="112"/>
      <c r="AQ5270" s="112" t="s">
        <v>1034</v>
      </c>
      <c r="AR5270" s="112" t="s">
        <v>1088</v>
      </c>
      <c r="AS5270" s="112">
        <v>18</v>
      </c>
    </row>
    <row r="5271" spans="40:45" x14ac:dyDescent="0.25">
      <c r="AN5271" s="112" t="s">
        <v>1164</v>
      </c>
      <c r="AO5271" s="112" t="s">
        <v>1176</v>
      </c>
      <c r="AP5271" s="112"/>
      <c r="AQ5271" s="112" t="s">
        <v>1036</v>
      </c>
      <c r="AR5271" s="112" t="s">
        <v>1088</v>
      </c>
      <c r="AS5271" s="112">
        <v>1</v>
      </c>
    </row>
    <row r="5272" spans="40:45" x14ac:dyDescent="0.25">
      <c r="AN5272" s="112" t="s">
        <v>1164</v>
      </c>
      <c r="AO5272" s="112"/>
      <c r="AP5272" s="112"/>
      <c r="AQ5272" s="112" t="s">
        <v>3</v>
      </c>
      <c r="AR5272" s="112" t="s">
        <v>1088</v>
      </c>
      <c r="AS5272" s="112">
        <v>8157</v>
      </c>
    </row>
    <row r="5273" spans="40:45" x14ac:dyDescent="0.25">
      <c r="AN5273" s="112" t="s">
        <v>1164</v>
      </c>
      <c r="AO5273" s="112" t="s">
        <v>1177</v>
      </c>
      <c r="AP5273" s="112"/>
      <c r="AQ5273" s="112" t="s">
        <v>1031</v>
      </c>
      <c r="AR5273" s="112" t="s">
        <v>1088</v>
      </c>
      <c r="AS5273" s="112">
        <v>3703</v>
      </c>
    </row>
    <row r="5274" spans="40:45" x14ac:dyDescent="0.25">
      <c r="AN5274" s="112" t="s">
        <v>1164</v>
      </c>
      <c r="AO5274" s="112" t="s">
        <v>1177</v>
      </c>
      <c r="AP5274" s="112"/>
      <c r="AQ5274" s="112" t="s">
        <v>1032</v>
      </c>
      <c r="AR5274" s="112" t="s">
        <v>1088</v>
      </c>
      <c r="AS5274" s="112">
        <v>9</v>
      </c>
    </row>
    <row r="5275" spans="40:45" x14ac:dyDescent="0.25">
      <c r="AN5275" s="112" t="s">
        <v>1164</v>
      </c>
      <c r="AO5275" s="112" t="s">
        <v>1177</v>
      </c>
      <c r="AP5275" s="112"/>
      <c r="AQ5275" s="112" t="s">
        <v>1034</v>
      </c>
      <c r="AR5275" s="112" t="s">
        <v>1088</v>
      </c>
      <c r="AS5275" s="112">
        <v>17</v>
      </c>
    </row>
    <row r="5276" spans="40:45" x14ac:dyDescent="0.25">
      <c r="AN5276" s="112" t="s">
        <v>1164</v>
      </c>
      <c r="AO5276" s="112" t="s">
        <v>1177</v>
      </c>
      <c r="AP5276" s="112"/>
      <c r="AQ5276" s="112" t="s">
        <v>1035</v>
      </c>
      <c r="AR5276" s="112" t="s">
        <v>1088</v>
      </c>
      <c r="AS5276" s="112">
        <v>7</v>
      </c>
    </row>
    <row r="5277" spans="40:45" x14ac:dyDescent="0.25">
      <c r="AN5277" s="112" t="s">
        <v>1164</v>
      </c>
      <c r="AO5277" s="112"/>
      <c r="AP5277" s="112"/>
      <c r="AQ5277" s="112" t="s">
        <v>3</v>
      </c>
      <c r="AR5277" s="112" t="s">
        <v>1088</v>
      </c>
      <c r="AS5277" s="112">
        <v>3736</v>
      </c>
    </row>
    <row r="5278" spans="40:45" x14ac:dyDescent="0.25">
      <c r="AN5278" s="112" t="s">
        <v>1164</v>
      </c>
      <c r="AO5278" s="112" t="s">
        <v>1178</v>
      </c>
      <c r="AP5278" s="112"/>
      <c r="AQ5278" s="112" t="s">
        <v>1031</v>
      </c>
      <c r="AR5278" s="112" t="s">
        <v>1088</v>
      </c>
      <c r="AS5278" s="112">
        <v>43850</v>
      </c>
    </row>
    <row r="5279" spans="40:45" x14ac:dyDescent="0.25">
      <c r="AN5279" s="112" t="s">
        <v>1164</v>
      </c>
      <c r="AO5279" s="112" t="s">
        <v>1178</v>
      </c>
      <c r="AP5279" s="112"/>
      <c r="AQ5279" s="112" t="s">
        <v>1032</v>
      </c>
      <c r="AR5279" s="112" t="s">
        <v>1088</v>
      </c>
      <c r="AS5279" s="112">
        <v>2598</v>
      </c>
    </row>
    <row r="5280" spans="40:45" x14ac:dyDescent="0.25">
      <c r="AN5280" s="112" t="s">
        <v>1164</v>
      </c>
      <c r="AO5280" s="112"/>
      <c r="AP5280" s="112"/>
      <c r="AQ5280" s="112" t="s">
        <v>3</v>
      </c>
      <c r="AR5280" s="112" t="s">
        <v>1088</v>
      </c>
      <c r="AS5280" s="112">
        <v>46447</v>
      </c>
    </row>
    <row r="5281" spans="40:45" x14ac:dyDescent="0.25">
      <c r="AN5281" s="112" t="s">
        <v>1164</v>
      </c>
      <c r="AO5281" s="112" t="s">
        <v>1179</v>
      </c>
      <c r="AP5281" s="112"/>
      <c r="AQ5281" s="112" t="s">
        <v>1031</v>
      </c>
      <c r="AR5281" s="112" t="s">
        <v>1088</v>
      </c>
      <c r="AS5281" s="112">
        <v>484</v>
      </c>
    </row>
    <row r="5282" spans="40:45" x14ac:dyDescent="0.25">
      <c r="AN5282" s="112" t="s">
        <v>1164</v>
      </c>
      <c r="AO5282" s="112"/>
      <c r="AP5282" s="112"/>
      <c r="AQ5282" s="112" t="s">
        <v>3</v>
      </c>
      <c r="AR5282" s="112" t="s">
        <v>1088</v>
      </c>
      <c r="AS5282" s="112">
        <v>484</v>
      </c>
    </row>
    <row r="5283" spans="40:45" x14ac:dyDescent="0.25">
      <c r="AN5283" s="112" t="s">
        <v>1016</v>
      </c>
      <c r="AO5283" s="112" t="s">
        <v>1041</v>
      </c>
      <c r="AP5283" s="112"/>
      <c r="AQ5283" s="112" t="s">
        <v>1031</v>
      </c>
      <c r="AR5283" s="112" t="s">
        <v>1088</v>
      </c>
      <c r="AS5283" s="112">
        <v>193885</v>
      </c>
    </row>
    <row r="5284" spans="40:45" x14ac:dyDescent="0.25">
      <c r="AN5284" s="112" t="s">
        <v>1016</v>
      </c>
      <c r="AO5284" s="112" t="s">
        <v>1041</v>
      </c>
      <c r="AP5284" s="112"/>
      <c r="AQ5284" s="112" t="s">
        <v>1032</v>
      </c>
      <c r="AR5284" s="112" t="s">
        <v>1088</v>
      </c>
      <c r="AS5284" s="112">
        <v>152</v>
      </c>
    </row>
    <row r="5285" spans="40:45" x14ac:dyDescent="0.25">
      <c r="AN5285" s="112" t="s">
        <v>1016</v>
      </c>
      <c r="AO5285" s="112" t="s">
        <v>1041</v>
      </c>
      <c r="AP5285" s="112"/>
      <c r="AQ5285" s="112" t="s">
        <v>1033</v>
      </c>
      <c r="AR5285" s="112" t="s">
        <v>1088</v>
      </c>
      <c r="AS5285" s="112">
        <v>93710</v>
      </c>
    </row>
    <row r="5286" spans="40:45" x14ac:dyDescent="0.25">
      <c r="AN5286" s="112" t="s">
        <v>1016</v>
      </c>
      <c r="AO5286" s="112" t="s">
        <v>1041</v>
      </c>
      <c r="AP5286" s="112"/>
      <c r="AQ5286" s="112" t="s">
        <v>1039</v>
      </c>
      <c r="AR5286" s="112" t="s">
        <v>1088</v>
      </c>
      <c r="AS5286" s="112">
        <v>40430</v>
      </c>
    </row>
    <row r="5287" spans="40:45" x14ac:dyDescent="0.25">
      <c r="AN5287" s="112" t="s">
        <v>1016</v>
      </c>
      <c r="AO5287" s="112"/>
      <c r="AP5287" s="112"/>
      <c r="AQ5287" s="112" t="s">
        <v>3</v>
      </c>
      <c r="AR5287" s="112" t="s">
        <v>1088</v>
      </c>
      <c r="AS5287" s="112">
        <v>328177</v>
      </c>
    </row>
    <row r="5288" spans="40:45" x14ac:dyDescent="0.25">
      <c r="AN5288" s="112" t="s">
        <v>1016</v>
      </c>
      <c r="AO5288" s="112" t="s">
        <v>1175</v>
      </c>
      <c r="AP5288" s="112"/>
      <c r="AQ5288" s="112" t="s">
        <v>1031</v>
      </c>
      <c r="AR5288" s="112" t="s">
        <v>1088</v>
      </c>
      <c r="AS5288" s="112">
        <v>6971</v>
      </c>
    </row>
    <row r="5289" spans="40:45" x14ac:dyDescent="0.25">
      <c r="AN5289" s="112" t="s">
        <v>1016</v>
      </c>
      <c r="AO5289" s="112" t="s">
        <v>1175</v>
      </c>
      <c r="AP5289" s="112"/>
      <c r="AQ5289" s="112" t="s">
        <v>1033</v>
      </c>
      <c r="AR5289" s="112" t="s">
        <v>1088</v>
      </c>
      <c r="AS5289" s="112">
        <v>22620</v>
      </c>
    </row>
    <row r="5290" spans="40:45" x14ac:dyDescent="0.25">
      <c r="AN5290" s="112" t="s">
        <v>1016</v>
      </c>
      <c r="AO5290" s="112" t="s">
        <v>1175</v>
      </c>
      <c r="AP5290" s="112"/>
      <c r="AQ5290" s="112" t="s">
        <v>1039</v>
      </c>
      <c r="AR5290" s="112" t="s">
        <v>1088</v>
      </c>
      <c r="AS5290" s="112">
        <v>3717</v>
      </c>
    </row>
    <row r="5291" spans="40:45" x14ac:dyDescent="0.25">
      <c r="AN5291" s="112" t="s">
        <v>1016</v>
      </c>
      <c r="AO5291" s="112"/>
      <c r="AP5291" s="112"/>
      <c r="AQ5291" s="112" t="s">
        <v>3</v>
      </c>
      <c r="AR5291" s="112" t="s">
        <v>1088</v>
      </c>
      <c r="AS5291" s="112">
        <v>33308</v>
      </c>
    </row>
    <row r="5292" spans="40:45" x14ac:dyDescent="0.25">
      <c r="AN5292" s="112" t="s">
        <v>1016</v>
      </c>
      <c r="AO5292" s="112" t="s">
        <v>1176</v>
      </c>
      <c r="AP5292" s="112"/>
      <c r="AQ5292" s="112" t="s">
        <v>1031</v>
      </c>
      <c r="AR5292" s="112" t="s">
        <v>1088</v>
      </c>
      <c r="AS5292" s="112">
        <v>18012</v>
      </c>
    </row>
    <row r="5293" spans="40:45" x14ac:dyDescent="0.25">
      <c r="AN5293" s="112" t="s">
        <v>1016</v>
      </c>
      <c r="AO5293" s="112" t="s">
        <v>1176</v>
      </c>
      <c r="AP5293" s="112"/>
      <c r="AQ5293" s="112" t="s">
        <v>1032</v>
      </c>
      <c r="AR5293" s="112" t="s">
        <v>1088</v>
      </c>
      <c r="AS5293" s="112">
        <v>84</v>
      </c>
    </row>
    <row r="5294" spans="40:45" x14ac:dyDescent="0.25">
      <c r="AN5294" s="112" t="s">
        <v>1016</v>
      </c>
      <c r="AO5294" s="112" t="s">
        <v>1176</v>
      </c>
      <c r="AP5294" s="112"/>
      <c r="AQ5294" s="112" t="s">
        <v>1033</v>
      </c>
      <c r="AR5294" s="112" t="s">
        <v>1088</v>
      </c>
      <c r="AS5294" s="112">
        <v>4355</v>
      </c>
    </row>
    <row r="5295" spans="40:45" x14ac:dyDescent="0.25">
      <c r="AN5295" s="112" t="s">
        <v>1016</v>
      </c>
      <c r="AO5295" s="112" t="s">
        <v>1176</v>
      </c>
      <c r="AP5295" s="112"/>
      <c r="AQ5295" s="112" t="s">
        <v>1039</v>
      </c>
      <c r="AR5295" s="112" t="s">
        <v>1088</v>
      </c>
      <c r="AS5295" s="112">
        <v>2307</v>
      </c>
    </row>
    <row r="5296" spans="40:45" x14ac:dyDescent="0.25">
      <c r="AN5296" s="112" t="s">
        <v>1016</v>
      </c>
      <c r="AO5296" s="112"/>
      <c r="AP5296" s="112"/>
      <c r="AQ5296" s="112" t="s">
        <v>3</v>
      </c>
      <c r="AR5296" s="112" t="s">
        <v>1088</v>
      </c>
      <c r="AS5296" s="112">
        <v>24757</v>
      </c>
    </row>
    <row r="5297" spans="40:45" x14ac:dyDescent="0.25">
      <c r="AN5297" s="112" t="s">
        <v>1016</v>
      </c>
      <c r="AO5297" s="112" t="s">
        <v>1177</v>
      </c>
      <c r="AP5297" s="112"/>
      <c r="AQ5297" s="112" t="s">
        <v>1031</v>
      </c>
      <c r="AR5297" s="112" t="s">
        <v>1088</v>
      </c>
      <c r="AS5297" s="112">
        <v>29172</v>
      </c>
    </row>
    <row r="5298" spans="40:45" x14ac:dyDescent="0.25">
      <c r="AN5298" s="112" t="s">
        <v>1016</v>
      </c>
      <c r="AO5298" s="112" t="s">
        <v>1177</v>
      </c>
      <c r="AP5298" s="112"/>
      <c r="AQ5298" s="112" t="s">
        <v>1033</v>
      </c>
      <c r="AR5298" s="112" t="s">
        <v>1088</v>
      </c>
      <c r="AS5298" s="112">
        <v>6506</v>
      </c>
    </row>
    <row r="5299" spans="40:45" x14ac:dyDescent="0.25">
      <c r="AN5299" s="112" t="s">
        <v>1016</v>
      </c>
      <c r="AO5299" s="112" t="s">
        <v>1177</v>
      </c>
      <c r="AP5299" s="112"/>
      <c r="AQ5299" s="112" t="s">
        <v>1039</v>
      </c>
      <c r="AR5299" s="112" t="s">
        <v>1088</v>
      </c>
      <c r="AS5299" s="112">
        <v>2748</v>
      </c>
    </row>
    <row r="5300" spans="40:45" x14ac:dyDescent="0.25">
      <c r="AN5300" s="112" t="s">
        <v>1016</v>
      </c>
      <c r="AO5300" s="112"/>
      <c r="AP5300" s="112"/>
      <c r="AQ5300" s="112" t="s">
        <v>3</v>
      </c>
      <c r="AR5300" s="112" t="s">
        <v>1088</v>
      </c>
      <c r="AS5300" s="112">
        <v>38426</v>
      </c>
    </row>
    <row r="5301" spans="40:45" x14ac:dyDescent="0.25">
      <c r="AN5301" s="112" t="s">
        <v>1016</v>
      </c>
      <c r="AO5301" s="112" t="s">
        <v>1178</v>
      </c>
      <c r="AP5301" s="112"/>
      <c r="AQ5301" s="112" t="s">
        <v>1031</v>
      </c>
      <c r="AR5301" s="112" t="s">
        <v>1088</v>
      </c>
      <c r="AS5301" s="112">
        <v>137362</v>
      </c>
    </row>
    <row r="5302" spans="40:45" x14ac:dyDescent="0.25">
      <c r="AN5302" s="112" t="s">
        <v>1016</v>
      </c>
      <c r="AO5302" s="112" t="s">
        <v>1178</v>
      </c>
      <c r="AP5302" s="112"/>
      <c r="AQ5302" s="112" t="s">
        <v>1032</v>
      </c>
      <c r="AR5302" s="112" t="s">
        <v>1088</v>
      </c>
      <c r="AS5302" s="112">
        <v>68</v>
      </c>
    </row>
    <row r="5303" spans="40:45" x14ac:dyDescent="0.25">
      <c r="AN5303" s="112" t="s">
        <v>1016</v>
      </c>
      <c r="AO5303" s="112" t="s">
        <v>1178</v>
      </c>
      <c r="AP5303" s="112"/>
      <c r="AQ5303" s="112" t="s">
        <v>1033</v>
      </c>
      <c r="AR5303" s="112" t="s">
        <v>1088</v>
      </c>
      <c r="AS5303" s="112">
        <v>60230</v>
      </c>
    </row>
    <row r="5304" spans="40:45" x14ac:dyDescent="0.25">
      <c r="AN5304" s="112" t="s">
        <v>1016</v>
      </c>
      <c r="AO5304" s="112" t="s">
        <v>1178</v>
      </c>
      <c r="AP5304" s="112"/>
      <c r="AQ5304" s="112" t="s">
        <v>1039</v>
      </c>
      <c r="AR5304" s="112" t="s">
        <v>1088</v>
      </c>
      <c r="AS5304" s="112">
        <v>31409</v>
      </c>
    </row>
    <row r="5305" spans="40:45" x14ac:dyDescent="0.25">
      <c r="AN5305" s="112" t="s">
        <v>1016</v>
      </c>
      <c r="AO5305" s="112"/>
      <c r="AP5305" s="112"/>
      <c r="AQ5305" s="112" t="s">
        <v>3</v>
      </c>
      <c r="AR5305" s="112" t="s">
        <v>1088</v>
      </c>
      <c r="AS5305" s="112">
        <v>229069</v>
      </c>
    </row>
    <row r="5306" spans="40:45" x14ac:dyDescent="0.25">
      <c r="AN5306" s="112" t="s">
        <v>1016</v>
      </c>
      <c r="AO5306" s="112" t="s">
        <v>1179</v>
      </c>
      <c r="AP5306" s="112"/>
      <c r="AQ5306" s="112" t="s">
        <v>1031</v>
      </c>
      <c r="AR5306" s="112" t="s">
        <v>1088</v>
      </c>
      <c r="AS5306" s="112">
        <v>2368</v>
      </c>
    </row>
    <row r="5307" spans="40:45" x14ac:dyDescent="0.25">
      <c r="AN5307" s="112" t="s">
        <v>1016</v>
      </c>
      <c r="AO5307" s="112" t="s">
        <v>1179</v>
      </c>
      <c r="AP5307" s="112"/>
      <c r="AQ5307" s="112" t="s">
        <v>1039</v>
      </c>
      <c r="AR5307" s="112" t="s">
        <v>1088</v>
      </c>
      <c r="AS5307" s="112">
        <v>248</v>
      </c>
    </row>
    <row r="5308" spans="40:45" x14ac:dyDescent="0.25">
      <c r="AN5308" s="112" t="s">
        <v>1016</v>
      </c>
      <c r="AO5308" s="112"/>
      <c r="AP5308" s="112"/>
      <c r="AQ5308" s="112" t="s">
        <v>3</v>
      </c>
      <c r="AR5308" s="112" t="s">
        <v>1088</v>
      </c>
      <c r="AS5308" s="112">
        <v>2617</v>
      </c>
    </row>
    <row r="5309" spans="40:45" x14ac:dyDescent="0.25">
      <c r="AN5309" s="112" t="s">
        <v>1017</v>
      </c>
      <c r="AO5309" s="112" t="s">
        <v>1041</v>
      </c>
      <c r="AP5309" s="112"/>
      <c r="AQ5309" s="112" t="s">
        <v>1031</v>
      </c>
      <c r="AR5309" s="112" t="s">
        <v>1088</v>
      </c>
      <c r="AS5309" s="112">
        <v>675948</v>
      </c>
    </row>
    <row r="5310" spans="40:45" x14ac:dyDescent="0.25">
      <c r="AN5310" s="112" t="s">
        <v>1017</v>
      </c>
      <c r="AO5310" s="112" t="s">
        <v>1041</v>
      </c>
      <c r="AP5310" s="112"/>
      <c r="AQ5310" s="112" t="s">
        <v>1032</v>
      </c>
      <c r="AR5310" s="112" t="s">
        <v>1088</v>
      </c>
      <c r="AS5310" s="112">
        <v>4943</v>
      </c>
    </row>
    <row r="5311" spans="40:45" x14ac:dyDescent="0.25">
      <c r="AN5311" s="112" t="s">
        <v>1017</v>
      </c>
      <c r="AO5311" s="112" t="s">
        <v>1041</v>
      </c>
      <c r="AP5311" s="112"/>
      <c r="AQ5311" s="112" t="s">
        <v>1033</v>
      </c>
      <c r="AR5311" s="112" t="s">
        <v>1088</v>
      </c>
      <c r="AS5311" s="112">
        <v>102406</v>
      </c>
    </row>
    <row r="5312" spans="40:45" x14ac:dyDescent="0.25">
      <c r="AN5312" s="112" t="s">
        <v>1017</v>
      </c>
      <c r="AO5312" s="112"/>
      <c r="AP5312" s="112"/>
      <c r="AQ5312" s="112" t="s">
        <v>3</v>
      </c>
      <c r="AR5312" s="112" t="s">
        <v>1088</v>
      </c>
      <c r="AS5312" s="112">
        <v>783298</v>
      </c>
    </row>
    <row r="5313" spans="40:45" x14ac:dyDescent="0.25">
      <c r="AN5313" s="112" t="s">
        <v>1017</v>
      </c>
      <c r="AO5313" s="112" t="s">
        <v>1176</v>
      </c>
      <c r="AP5313" s="112"/>
      <c r="AQ5313" s="112" t="s">
        <v>1031</v>
      </c>
      <c r="AR5313" s="112" t="s">
        <v>1088</v>
      </c>
      <c r="AS5313" s="112">
        <v>32970</v>
      </c>
    </row>
    <row r="5314" spans="40:45" x14ac:dyDescent="0.25">
      <c r="AN5314" s="112" t="s">
        <v>1017</v>
      </c>
      <c r="AO5314" s="112" t="s">
        <v>1176</v>
      </c>
      <c r="AP5314" s="112"/>
      <c r="AQ5314" s="112" t="s">
        <v>1033</v>
      </c>
      <c r="AR5314" s="112" t="s">
        <v>1088</v>
      </c>
      <c r="AS5314" s="112">
        <v>866</v>
      </c>
    </row>
    <row r="5315" spans="40:45" x14ac:dyDescent="0.25">
      <c r="AN5315" s="112" t="s">
        <v>1017</v>
      </c>
      <c r="AO5315" s="112"/>
      <c r="AP5315" s="112"/>
      <c r="AQ5315" s="112" t="s">
        <v>3</v>
      </c>
      <c r="AR5315" s="112" t="s">
        <v>1088</v>
      </c>
      <c r="AS5315" s="112">
        <v>33836</v>
      </c>
    </row>
    <row r="5316" spans="40:45" x14ac:dyDescent="0.25">
      <c r="AN5316" s="112" t="s">
        <v>1017</v>
      </c>
      <c r="AO5316" s="112" t="s">
        <v>1177</v>
      </c>
      <c r="AP5316" s="112"/>
      <c r="AQ5316" s="112" t="s">
        <v>1031</v>
      </c>
      <c r="AR5316" s="112" t="s">
        <v>1088</v>
      </c>
      <c r="AS5316" s="112">
        <v>605557</v>
      </c>
    </row>
    <row r="5317" spans="40:45" x14ac:dyDescent="0.25">
      <c r="AN5317" s="112" t="s">
        <v>1017</v>
      </c>
      <c r="AO5317" s="112" t="s">
        <v>1177</v>
      </c>
      <c r="AP5317" s="112"/>
      <c r="AQ5317" s="112" t="s">
        <v>1032</v>
      </c>
      <c r="AR5317" s="112" t="s">
        <v>1088</v>
      </c>
      <c r="AS5317" s="112">
        <v>4943</v>
      </c>
    </row>
    <row r="5318" spans="40:45" x14ac:dyDescent="0.25">
      <c r="AN5318" s="112" t="s">
        <v>1017</v>
      </c>
      <c r="AO5318" s="112" t="s">
        <v>1177</v>
      </c>
      <c r="AP5318" s="112"/>
      <c r="AQ5318" s="112" t="s">
        <v>1033</v>
      </c>
      <c r="AR5318" s="112" t="s">
        <v>1088</v>
      </c>
      <c r="AS5318" s="112">
        <v>100576</v>
      </c>
    </row>
    <row r="5319" spans="40:45" x14ac:dyDescent="0.25">
      <c r="AN5319" s="112" t="s">
        <v>1017</v>
      </c>
      <c r="AO5319" s="112"/>
      <c r="AP5319" s="112"/>
      <c r="AQ5319" s="112" t="s">
        <v>3</v>
      </c>
      <c r="AR5319" s="112" t="s">
        <v>1088</v>
      </c>
      <c r="AS5319" s="112">
        <v>711076</v>
      </c>
    </row>
    <row r="5320" spans="40:45" x14ac:dyDescent="0.25">
      <c r="AN5320" s="112" t="s">
        <v>1017</v>
      </c>
      <c r="AO5320" s="112" t="s">
        <v>1178</v>
      </c>
      <c r="AP5320" s="112"/>
      <c r="AQ5320" s="112" t="s">
        <v>1031</v>
      </c>
      <c r="AR5320" s="112" t="s">
        <v>1088</v>
      </c>
      <c r="AS5320" s="112">
        <v>19020</v>
      </c>
    </row>
    <row r="5321" spans="40:45" x14ac:dyDescent="0.25">
      <c r="AN5321" s="112" t="s">
        <v>1017</v>
      </c>
      <c r="AO5321" s="112" t="s">
        <v>1178</v>
      </c>
      <c r="AP5321" s="112"/>
      <c r="AQ5321" s="112" t="s">
        <v>1033</v>
      </c>
      <c r="AR5321" s="112" t="s">
        <v>1088</v>
      </c>
      <c r="AS5321" s="112">
        <v>523</v>
      </c>
    </row>
    <row r="5322" spans="40:45" x14ac:dyDescent="0.25">
      <c r="AN5322" s="112" t="s">
        <v>1017</v>
      </c>
      <c r="AO5322" s="112"/>
      <c r="AP5322" s="112"/>
      <c r="AQ5322" s="112" t="s">
        <v>3</v>
      </c>
      <c r="AR5322" s="112" t="s">
        <v>1088</v>
      </c>
      <c r="AS5322" s="112">
        <v>19543</v>
      </c>
    </row>
    <row r="5323" spans="40:45" x14ac:dyDescent="0.25">
      <c r="AN5323" s="112" t="s">
        <v>1017</v>
      </c>
      <c r="AO5323" s="112" t="s">
        <v>1179</v>
      </c>
      <c r="AP5323" s="112"/>
      <c r="AQ5323" s="112" t="s">
        <v>1031</v>
      </c>
      <c r="AR5323" s="112" t="s">
        <v>1088</v>
      </c>
      <c r="AS5323" s="112">
        <v>18401</v>
      </c>
    </row>
    <row r="5324" spans="40:45" x14ac:dyDescent="0.25">
      <c r="AN5324" s="112" t="s">
        <v>1017</v>
      </c>
      <c r="AO5324" s="112" t="s">
        <v>1179</v>
      </c>
      <c r="AP5324" s="112"/>
      <c r="AQ5324" s="112" t="s">
        <v>1033</v>
      </c>
      <c r="AR5324" s="112" t="s">
        <v>1088</v>
      </c>
      <c r="AS5324" s="112">
        <v>441</v>
      </c>
    </row>
    <row r="5325" spans="40:45" x14ac:dyDescent="0.25">
      <c r="AN5325" s="112" t="s">
        <v>1017</v>
      </c>
      <c r="AO5325" s="112"/>
      <c r="AP5325" s="112"/>
      <c r="AQ5325" s="112" t="s">
        <v>3</v>
      </c>
      <c r="AR5325" s="112" t="s">
        <v>1088</v>
      </c>
      <c r="AS5325" s="112">
        <v>18842</v>
      </c>
    </row>
    <row r="5326" spans="40:45" x14ac:dyDescent="0.25">
      <c r="AN5326" s="112" t="s">
        <v>1143</v>
      </c>
      <c r="AO5326" s="112" t="s">
        <v>1173</v>
      </c>
      <c r="AP5326" s="112" t="s">
        <v>908</v>
      </c>
      <c r="AQ5326" s="112" t="s">
        <v>1031</v>
      </c>
      <c r="AR5326" s="112" t="s">
        <v>1088</v>
      </c>
      <c r="AS5326" s="112">
        <v>294</v>
      </c>
    </row>
    <row r="5327" spans="40:45" x14ac:dyDescent="0.25">
      <c r="AN5327" s="112" t="s">
        <v>1143</v>
      </c>
      <c r="AO5327" s="112" t="s">
        <v>1173</v>
      </c>
      <c r="AP5327" s="112" t="s">
        <v>908</v>
      </c>
      <c r="AQ5327" s="112" t="s">
        <v>1034</v>
      </c>
      <c r="AR5327" s="112" t="s">
        <v>1088</v>
      </c>
      <c r="AS5327" s="112">
        <v>20</v>
      </c>
    </row>
    <row r="5328" spans="40:45" x14ac:dyDescent="0.25">
      <c r="AN5328" s="112" t="s">
        <v>1143</v>
      </c>
      <c r="AO5328" s="112" t="s">
        <v>1173</v>
      </c>
      <c r="AP5328" s="112" t="s">
        <v>908</v>
      </c>
      <c r="AQ5328" s="112" t="s">
        <v>1035</v>
      </c>
      <c r="AR5328" s="112" t="s">
        <v>1088</v>
      </c>
      <c r="AS5328" s="112">
        <v>8779</v>
      </c>
    </row>
    <row r="5329" spans="40:45" x14ac:dyDescent="0.25">
      <c r="AN5329" s="112" t="s">
        <v>1143</v>
      </c>
      <c r="AO5329" s="112" t="s">
        <v>1173</v>
      </c>
      <c r="AP5329" s="112" t="s">
        <v>908</v>
      </c>
      <c r="AQ5329" s="112" t="s">
        <v>1036</v>
      </c>
      <c r="AR5329" s="112" t="s">
        <v>1088</v>
      </c>
      <c r="AS5329" s="112">
        <v>67</v>
      </c>
    </row>
    <row r="5330" spans="40:45" x14ac:dyDescent="0.25">
      <c r="AN5330" s="112" t="s">
        <v>1143</v>
      </c>
      <c r="AO5330" s="112" t="s">
        <v>1173</v>
      </c>
      <c r="AP5330" s="112" t="s">
        <v>908</v>
      </c>
      <c r="AQ5330" s="112" t="s">
        <v>1038</v>
      </c>
      <c r="AR5330" s="112" t="s">
        <v>1088</v>
      </c>
      <c r="AS5330" s="112">
        <v>28121</v>
      </c>
    </row>
    <row r="5331" spans="40:45" x14ac:dyDescent="0.25">
      <c r="AN5331" s="112" t="s">
        <v>1143</v>
      </c>
      <c r="AO5331" s="112" t="s">
        <v>1173</v>
      </c>
      <c r="AP5331" s="112" t="s">
        <v>908</v>
      </c>
      <c r="AQ5331" s="112" t="s">
        <v>1039</v>
      </c>
      <c r="AR5331" s="112" t="s">
        <v>1088</v>
      </c>
      <c r="AS5331" s="112">
        <v>11888</v>
      </c>
    </row>
    <row r="5332" spans="40:45" x14ac:dyDescent="0.25">
      <c r="AN5332" s="112" t="s">
        <v>1143</v>
      </c>
      <c r="AO5332" s="112"/>
      <c r="AP5332" s="112"/>
      <c r="AQ5332" s="112" t="s">
        <v>3</v>
      </c>
      <c r="AR5332" s="112" t="s">
        <v>1088</v>
      </c>
      <c r="AS5332" s="112">
        <v>49170</v>
      </c>
    </row>
    <row r="5333" spans="40:45" x14ac:dyDescent="0.25">
      <c r="AN5333" s="112" t="s">
        <v>1143</v>
      </c>
      <c r="AO5333" s="112" t="s">
        <v>1173</v>
      </c>
      <c r="AP5333" s="112" t="s">
        <v>1175</v>
      </c>
      <c r="AQ5333" s="112" t="s">
        <v>1035</v>
      </c>
      <c r="AR5333" s="112" t="s">
        <v>1088</v>
      </c>
      <c r="AS5333" s="112">
        <v>35</v>
      </c>
    </row>
    <row r="5334" spans="40:45" x14ac:dyDescent="0.25">
      <c r="AN5334" s="112" t="s">
        <v>1143</v>
      </c>
      <c r="AO5334" s="112" t="s">
        <v>1173</v>
      </c>
      <c r="AP5334" s="112" t="s">
        <v>1175</v>
      </c>
      <c r="AQ5334" s="112" t="s">
        <v>1038</v>
      </c>
      <c r="AR5334" s="112" t="s">
        <v>1088</v>
      </c>
      <c r="AS5334" s="112">
        <v>2076</v>
      </c>
    </row>
    <row r="5335" spans="40:45" x14ac:dyDescent="0.25">
      <c r="AN5335" s="112" t="s">
        <v>1143</v>
      </c>
      <c r="AO5335" s="112" t="s">
        <v>1173</v>
      </c>
      <c r="AP5335" s="112" t="s">
        <v>1175</v>
      </c>
      <c r="AQ5335" s="112" t="s">
        <v>1039</v>
      </c>
      <c r="AR5335" s="112" t="s">
        <v>1088</v>
      </c>
      <c r="AS5335" s="112">
        <v>660</v>
      </c>
    </row>
    <row r="5336" spans="40:45" x14ac:dyDescent="0.25">
      <c r="AN5336" s="112" t="s">
        <v>1143</v>
      </c>
      <c r="AO5336" s="112"/>
      <c r="AP5336" s="112"/>
      <c r="AQ5336" s="112" t="s">
        <v>3</v>
      </c>
      <c r="AR5336" s="112" t="s">
        <v>1088</v>
      </c>
      <c r="AS5336" s="112">
        <v>2770</v>
      </c>
    </row>
    <row r="5337" spans="40:45" x14ac:dyDescent="0.25">
      <c r="AN5337" s="112" t="s">
        <v>1143</v>
      </c>
      <c r="AO5337" s="112" t="s">
        <v>1173</v>
      </c>
      <c r="AP5337" s="112" t="s">
        <v>1176</v>
      </c>
      <c r="AQ5337" s="112" t="s">
        <v>1035</v>
      </c>
      <c r="AR5337" s="112" t="s">
        <v>1088</v>
      </c>
      <c r="AS5337" s="112">
        <v>413</v>
      </c>
    </row>
    <row r="5338" spans="40:45" x14ac:dyDescent="0.25">
      <c r="AN5338" s="112" t="s">
        <v>1143</v>
      </c>
      <c r="AO5338" s="112" t="s">
        <v>1173</v>
      </c>
      <c r="AP5338" s="112" t="s">
        <v>1176</v>
      </c>
      <c r="AQ5338" s="112" t="s">
        <v>1039</v>
      </c>
      <c r="AR5338" s="112" t="s">
        <v>1088</v>
      </c>
      <c r="AS5338" s="112">
        <v>344</v>
      </c>
    </row>
    <row r="5339" spans="40:45" x14ac:dyDescent="0.25">
      <c r="AN5339" s="112" t="s">
        <v>1143</v>
      </c>
      <c r="AO5339" s="112"/>
      <c r="AP5339" s="112"/>
      <c r="AQ5339" s="112" t="s">
        <v>3</v>
      </c>
      <c r="AR5339" s="112" t="s">
        <v>1088</v>
      </c>
      <c r="AS5339" s="112">
        <v>757</v>
      </c>
    </row>
    <row r="5340" spans="40:45" x14ac:dyDescent="0.25">
      <c r="AN5340" s="112" t="s">
        <v>1143</v>
      </c>
      <c r="AO5340" s="112" t="s">
        <v>1173</v>
      </c>
      <c r="AP5340" s="112" t="s">
        <v>1177</v>
      </c>
      <c r="AQ5340" s="112" t="s">
        <v>1031</v>
      </c>
      <c r="AR5340" s="112" t="s">
        <v>1088</v>
      </c>
      <c r="AS5340" s="112">
        <v>294</v>
      </c>
    </row>
    <row r="5341" spans="40:45" x14ac:dyDescent="0.25">
      <c r="AN5341" s="112" t="s">
        <v>1143</v>
      </c>
      <c r="AO5341" s="112" t="s">
        <v>1173</v>
      </c>
      <c r="AP5341" s="112" t="s">
        <v>1177</v>
      </c>
      <c r="AQ5341" s="112" t="s">
        <v>1035</v>
      </c>
      <c r="AR5341" s="112" t="s">
        <v>1088</v>
      </c>
      <c r="AS5341" s="112">
        <v>7062</v>
      </c>
    </row>
    <row r="5342" spans="40:45" x14ac:dyDescent="0.25">
      <c r="AN5342" s="112" t="s">
        <v>1143</v>
      </c>
      <c r="AO5342" s="112" t="s">
        <v>1173</v>
      </c>
      <c r="AP5342" s="112" t="s">
        <v>1177</v>
      </c>
      <c r="AQ5342" s="112" t="s">
        <v>1036</v>
      </c>
      <c r="AR5342" s="112" t="s">
        <v>1088</v>
      </c>
      <c r="AS5342" s="112">
        <v>67</v>
      </c>
    </row>
    <row r="5343" spans="40:45" x14ac:dyDescent="0.25">
      <c r="AN5343" s="112" t="s">
        <v>1143</v>
      </c>
      <c r="AO5343" s="112" t="s">
        <v>1173</v>
      </c>
      <c r="AP5343" s="112" t="s">
        <v>1177</v>
      </c>
      <c r="AQ5343" s="112" t="s">
        <v>1038</v>
      </c>
      <c r="AR5343" s="112" t="s">
        <v>1088</v>
      </c>
      <c r="AS5343" s="112">
        <v>10946</v>
      </c>
    </row>
    <row r="5344" spans="40:45" x14ac:dyDescent="0.25">
      <c r="AN5344" s="112" t="s">
        <v>1143</v>
      </c>
      <c r="AO5344" s="112" t="s">
        <v>1173</v>
      </c>
      <c r="AP5344" s="112" t="s">
        <v>1177</v>
      </c>
      <c r="AQ5344" s="112" t="s">
        <v>1039</v>
      </c>
      <c r="AR5344" s="112" t="s">
        <v>1088</v>
      </c>
      <c r="AS5344" s="112">
        <v>3382</v>
      </c>
    </row>
    <row r="5345" spans="40:45" x14ac:dyDescent="0.25">
      <c r="AN5345" s="112" t="s">
        <v>1143</v>
      </c>
      <c r="AO5345" s="112"/>
      <c r="AP5345" s="112"/>
      <c r="AQ5345" s="112" t="s">
        <v>3</v>
      </c>
      <c r="AR5345" s="112" t="s">
        <v>1088</v>
      </c>
      <c r="AS5345" s="112">
        <v>21751</v>
      </c>
    </row>
    <row r="5346" spans="40:45" x14ac:dyDescent="0.25">
      <c r="AN5346" s="112" t="s">
        <v>1143</v>
      </c>
      <c r="AO5346" s="112" t="s">
        <v>1173</v>
      </c>
      <c r="AP5346" s="112" t="s">
        <v>1178</v>
      </c>
      <c r="AQ5346" s="112" t="s">
        <v>1034</v>
      </c>
      <c r="AR5346" s="112" t="s">
        <v>1088</v>
      </c>
      <c r="AS5346" s="112">
        <v>20</v>
      </c>
    </row>
    <row r="5347" spans="40:45" x14ac:dyDescent="0.25">
      <c r="AN5347" s="112" t="s">
        <v>1143</v>
      </c>
      <c r="AO5347" s="112" t="s">
        <v>1173</v>
      </c>
      <c r="AP5347" s="112" t="s">
        <v>1178</v>
      </c>
      <c r="AQ5347" s="112" t="s">
        <v>1035</v>
      </c>
      <c r="AR5347" s="112" t="s">
        <v>1088</v>
      </c>
      <c r="AS5347" s="112">
        <v>1162</v>
      </c>
    </row>
    <row r="5348" spans="40:45" x14ac:dyDescent="0.25">
      <c r="AN5348" s="112" t="s">
        <v>1143</v>
      </c>
      <c r="AO5348" s="112" t="s">
        <v>1173</v>
      </c>
      <c r="AP5348" s="112" t="s">
        <v>1178</v>
      </c>
      <c r="AQ5348" s="112" t="s">
        <v>1038</v>
      </c>
      <c r="AR5348" s="112" t="s">
        <v>1088</v>
      </c>
      <c r="AS5348" s="112">
        <v>15100</v>
      </c>
    </row>
    <row r="5349" spans="40:45" x14ac:dyDescent="0.25">
      <c r="AN5349" s="112" t="s">
        <v>1143</v>
      </c>
      <c r="AO5349" s="112" t="s">
        <v>1173</v>
      </c>
      <c r="AP5349" s="112" t="s">
        <v>1178</v>
      </c>
      <c r="AQ5349" s="112" t="s">
        <v>1039</v>
      </c>
      <c r="AR5349" s="112" t="s">
        <v>1088</v>
      </c>
      <c r="AS5349" s="112">
        <v>7478</v>
      </c>
    </row>
    <row r="5350" spans="40:45" x14ac:dyDescent="0.25">
      <c r="AN5350" s="112" t="s">
        <v>1143</v>
      </c>
      <c r="AO5350" s="112"/>
      <c r="AP5350" s="112"/>
      <c r="AQ5350" s="112" t="s">
        <v>3</v>
      </c>
      <c r="AR5350" s="112" t="s">
        <v>1088</v>
      </c>
      <c r="AS5350" s="112">
        <v>23760</v>
      </c>
    </row>
    <row r="5351" spans="40:45" x14ac:dyDescent="0.25">
      <c r="AN5351" s="112" t="s">
        <v>1143</v>
      </c>
      <c r="AO5351" s="112" t="s">
        <v>1173</v>
      </c>
      <c r="AP5351" s="112" t="s">
        <v>1179</v>
      </c>
      <c r="AQ5351" s="112" t="s">
        <v>1031</v>
      </c>
      <c r="AR5351" s="112" t="s">
        <v>1088</v>
      </c>
      <c r="AS5351" s="112">
        <v>0</v>
      </c>
    </row>
    <row r="5352" spans="40:45" x14ac:dyDescent="0.25">
      <c r="AN5352" s="112" t="s">
        <v>1143</v>
      </c>
      <c r="AO5352" s="112" t="s">
        <v>1173</v>
      </c>
      <c r="AP5352" s="112" t="s">
        <v>1179</v>
      </c>
      <c r="AQ5352" s="112" t="s">
        <v>1035</v>
      </c>
      <c r="AR5352" s="112" t="s">
        <v>1088</v>
      </c>
      <c r="AS5352" s="112">
        <v>108</v>
      </c>
    </row>
    <row r="5353" spans="40:45" x14ac:dyDescent="0.25">
      <c r="AN5353" s="112" t="s">
        <v>1143</v>
      </c>
      <c r="AO5353" s="112" t="s">
        <v>1173</v>
      </c>
      <c r="AP5353" s="112" t="s">
        <v>1179</v>
      </c>
      <c r="AQ5353" s="112" t="s">
        <v>1039</v>
      </c>
      <c r="AR5353" s="112" t="s">
        <v>1088</v>
      </c>
      <c r="AS5353" s="112">
        <v>24</v>
      </c>
    </row>
    <row r="5354" spans="40:45" x14ac:dyDescent="0.25">
      <c r="AN5354" s="112" t="s">
        <v>1143</v>
      </c>
      <c r="AO5354" s="112"/>
      <c r="AP5354" s="112"/>
      <c r="AQ5354" s="112" t="s">
        <v>3</v>
      </c>
      <c r="AR5354" s="112" t="s">
        <v>1088</v>
      </c>
      <c r="AS5354" s="112">
        <v>131</v>
      </c>
    </row>
    <row r="5355" spans="40:45" x14ac:dyDescent="0.25">
      <c r="AN5355" s="112" t="s">
        <v>1143</v>
      </c>
      <c r="AO5355" s="112" t="s">
        <v>1174</v>
      </c>
      <c r="AP5355" s="112" t="s">
        <v>908</v>
      </c>
      <c r="AQ5355" s="112" t="s">
        <v>1031</v>
      </c>
      <c r="AR5355" s="112" t="s">
        <v>1088</v>
      </c>
      <c r="AS5355" s="112">
        <v>18</v>
      </c>
    </row>
    <row r="5356" spans="40:45" x14ac:dyDescent="0.25">
      <c r="AN5356" s="112" t="s">
        <v>1143</v>
      </c>
      <c r="AO5356" s="112" t="s">
        <v>1174</v>
      </c>
      <c r="AP5356" s="112" t="s">
        <v>908</v>
      </c>
      <c r="AQ5356" s="112" t="s">
        <v>1032</v>
      </c>
      <c r="AR5356" s="112" t="s">
        <v>1088</v>
      </c>
      <c r="AS5356" s="112">
        <v>119</v>
      </c>
    </row>
    <row r="5357" spans="40:45" x14ac:dyDescent="0.25">
      <c r="AN5357" s="112" t="s">
        <v>1143</v>
      </c>
      <c r="AO5357" s="112" t="s">
        <v>1174</v>
      </c>
      <c r="AP5357" s="112" t="s">
        <v>908</v>
      </c>
      <c r="AQ5357" s="112" t="s">
        <v>1033</v>
      </c>
      <c r="AR5357" s="112" t="s">
        <v>1088</v>
      </c>
      <c r="AS5357" s="112">
        <v>11912</v>
      </c>
    </row>
    <row r="5358" spans="40:45" x14ac:dyDescent="0.25">
      <c r="AN5358" s="112" t="s">
        <v>1143</v>
      </c>
      <c r="AO5358" s="112" t="s">
        <v>1174</v>
      </c>
      <c r="AP5358" s="112" t="s">
        <v>908</v>
      </c>
      <c r="AQ5358" s="112" t="s">
        <v>1034</v>
      </c>
      <c r="AR5358" s="112" t="s">
        <v>1088</v>
      </c>
      <c r="AS5358" s="112">
        <v>7309</v>
      </c>
    </row>
    <row r="5359" spans="40:45" x14ac:dyDescent="0.25">
      <c r="AN5359" s="112" t="s">
        <v>1143</v>
      </c>
      <c r="AO5359" s="112" t="s">
        <v>1174</v>
      </c>
      <c r="AP5359" s="112" t="s">
        <v>908</v>
      </c>
      <c r="AQ5359" s="112" t="s">
        <v>1035</v>
      </c>
      <c r="AR5359" s="112" t="s">
        <v>1088</v>
      </c>
      <c r="AS5359" s="112">
        <v>1902</v>
      </c>
    </row>
    <row r="5360" spans="40:45" x14ac:dyDescent="0.25">
      <c r="AN5360" s="112" t="s">
        <v>1143</v>
      </c>
      <c r="AO5360" s="112" t="s">
        <v>1174</v>
      </c>
      <c r="AP5360" s="112" t="s">
        <v>908</v>
      </c>
      <c r="AQ5360" s="112" t="s">
        <v>1036</v>
      </c>
      <c r="AR5360" s="112" t="s">
        <v>1088</v>
      </c>
      <c r="AS5360" s="112">
        <v>2192</v>
      </c>
    </row>
    <row r="5361" spans="40:45" x14ac:dyDescent="0.25">
      <c r="AN5361" s="112" t="s">
        <v>1143</v>
      </c>
      <c r="AO5361" s="112" t="s">
        <v>1174</v>
      </c>
      <c r="AP5361" s="112" t="s">
        <v>908</v>
      </c>
      <c r="AQ5361" s="112" t="s">
        <v>1037</v>
      </c>
      <c r="AR5361" s="112" t="s">
        <v>1088</v>
      </c>
      <c r="AS5361" s="112">
        <v>189</v>
      </c>
    </row>
    <row r="5362" spans="40:45" x14ac:dyDescent="0.25">
      <c r="AN5362" s="112" t="s">
        <v>1143</v>
      </c>
      <c r="AO5362" s="112" t="s">
        <v>1174</v>
      </c>
      <c r="AP5362" s="112" t="s">
        <v>908</v>
      </c>
      <c r="AQ5362" s="112" t="s">
        <v>1038</v>
      </c>
      <c r="AR5362" s="112" t="s">
        <v>1088</v>
      </c>
      <c r="AS5362" s="112">
        <v>873</v>
      </c>
    </row>
    <row r="5363" spans="40:45" x14ac:dyDescent="0.25">
      <c r="AN5363" s="112" t="s">
        <v>1143</v>
      </c>
      <c r="AO5363" s="112" t="s">
        <v>1174</v>
      </c>
      <c r="AP5363" s="112" t="s">
        <v>908</v>
      </c>
      <c r="AQ5363" s="112" t="s">
        <v>1039</v>
      </c>
      <c r="AR5363" s="112" t="s">
        <v>1088</v>
      </c>
      <c r="AS5363" s="112">
        <v>836</v>
      </c>
    </row>
    <row r="5364" spans="40:45" x14ac:dyDescent="0.25">
      <c r="AN5364" s="112" t="s">
        <v>1143</v>
      </c>
      <c r="AO5364" s="112"/>
      <c r="AP5364" s="112"/>
      <c r="AQ5364" s="112" t="s">
        <v>3</v>
      </c>
      <c r="AR5364" s="112" t="s">
        <v>1088</v>
      </c>
      <c r="AS5364" s="112">
        <v>25349</v>
      </c>
    </row>
    <row r="5365" spans="40:45" x14ac:dyDescent="0.25">
      <c r="AN5365" s="112" t="s">
        <v>1143</v>
      </c>
      <c r="AO5365" s="112" t="s">
        <v>1174</v>
      </c>
      <c r="AP5365" s="112" t="s">
        <v>1175</v>
      </c>
      <c r="AQ5365" s="112" t="s">
        <v>1031</v>
      </c>
      <c r="AR5365" s="112" t="s">
        <v>1088</v>
      </c>
      <c r="AS5365" s="112">
        <v>14</v>
      </c>
    </row>
    <row r="5366" spans="40:45" x14ac:dyDescent="0.25">
      <c r="AN5366" s="112" t="s">
        <v>1143</v>
      </c>
      <c r="AO5366" s="112" t="s">
        <v>1174</v>
      </c>
      <c r="AP5366" s="112" t="s">
        <v>1175</v>
      </c>
      <c r="AQ5366" s="112" t="s">
        <v>1033</v>
      </c>
      <c r="AR5366" s="112" t="s">
        <v>1088</v>
      </c>
      <c r="AS5366" s="112">
        <v>416</v>
      </c>
    </row>
    <row r="5367" spans="40:45" x14ac:dyDescent="0.25">
      <c r="AN5367" s="112" t="s">
        <v>1143</v>
      </c>
      <c r="AO5367" s="112" t="s">
        <v>1174</v>
      </c>
      <c r="AP5367" s="112" t="s">
        <v>1175</v>
      </c>
      <c r="AQ5367" s="112" t="s">
        <v>1034</v>
      </c>
      <c r="AR5367" s="112" t="s">
        <v>1088</v>
      </c>
      <c r="AS5367" s="112">
        <v>246</v>
      </c>
    </row>
    <row r="5368" spans="40:45" x14ac:dyDescent="0.25">
      <c r="AN5368" s="112" t="s">
        <v>1143</v>
      </c>
      <c r="AO5368" s="112" t="s">
        <v>1174</v>
      </c>
      <c r="AP5368" s="112" t="s">
        <v>1175</v>
      </c>
      <c r="AQ5368" s="112" t="s">
        <v>1035</v>
      </c>
      <c r="AR5368" s="112" t="s">
        <v>1088</v>
      </c>
      <c r="AS5368" s="112">
        <v>36</v>
      </c>
    </row>
    <row r="5369" spans="40:45" x14ac:dyDescent="0.25">
      <c r="AN5369" s="112" t="s">
        <v>1143</v>
      </c>
      <c r="AO5369" s="112" t="s">
        <v>1174</v>
      </c>
      <c r="AP5369" s="112" t="s">
        <v>1175</v>
      </c>
      <c r="AQ5369" s="112" t="s">
        <v>1036</v>
      </c>
      <c r="AR5369" s="112" t="s">
        <v>1088</v>
      </c>
      <c r="AS5369" s="112">
        <v>341</v>
      </c>
    </row>
    <row r="5370" spans="40:45" x14ac:dyDescent="0.25">
      <c r="AN5370" s="112" t="s">
        <v>1143</v>
      </c>
      <c r="AO5370" s="112" t="s">
        <v>1174</v>
      </c>
      <c r="AP5370" s="112" t="s">
        <v>1175</v>
      </c>
      <c r="AQ5370" s="112" t="s">
        <v>1037</v>
      </c>
      <c r="AR5370" s="112" t="s">
        <v>1088</v>
      </c>
      <c r="AS5370" s="112">
        <v>1</v>
      </c>
    </row>
    <row r="5371" spans="40:45" x14ac:dyDescent="0.25">
      <c r="AN5371" s="112" t="s">
        <v>1143</v>
      </c>
      <c r="AO5371" s="112" t="s">
        <v>1174</v>
      </c>
      <c r="AP5371" s="112" t="s">
        <v>1175</v>
      </c>
      <c r="AQ5371" s="112" t="s">
        <v>1039</v>
      </c>
      <c r="AR5371" s="112" t="s">
        <v>1088</v>
      </c>
      <c r="AS5371" s="112">
        <v>91</v>
      </c>
    </row>
    <row r="5372" spans="40:45" x14ac:dyDescent="0.25">
      <c r="AN5372" s="112" t="s">
        <v>1143</v>
      </c>
      <c r="AO5372" s="112"/>
      <c r="AP5372" s="112"/>
      <c r="AQ5372" s="112" t="s">
        <v>3</v>
      </c>
      <c r="AR5372" s="112" t="s">
        <v>1088</v>
      </c>
      <c r="AS5372" s="112">
        <v>1145</v>
      </c>
    </row>
    <row r="5373" spans="40:45" x14ac:dyDescent="0.25">
      <c r="AN5373" s="112" t="s">
        <v>1143</v>
      </c>
      <c r="AO5373" s="112" t="s">
        <v>1174</v>
      </c>
      <c r="AP5373" s="112" t="s">
        <v>1176</v>
      </c>
      <c r="AQ5373" s="112" t="s">
        <v>1033</v>
      </c>
      <c r="AR5373" s="112" t="s">
        <v>1088</v>
      </c>
      <c r="AS5373" s="112">
        <v>52</v>
      </c>
    </row>
    <row r="5374" spans="40:45" x14ac:dyDescent="0.25">
      <c r="AN5374" s="112" t="s">
        <v>1143</v>
      </c>
      <c r="AO5374" s="112" t="s">
        <v>1174</v>
      </c>
      <c r="AP5374" s="112" t="s">
        <v>1176</v>
      </c>
      <c r="AQ5374" s="112" t="s">
        <v>1034</v>
      </c>
      <c r="AR5374" s="112" t="s">
        <v>1088</v>
      </c>
      <c r="AS5374" s="112">
        <v>16</v>
      </c>
    </row>
    <row r="5375" spans="40:45" x14ac:dyDescent="0.25">
      <c r="AN5375" s="112" t="s">
        <v>1143</v>
      </c>
      <c r="AO5375" s="112" t="s">
        <v>1174</v>
      </c>
      <c r="AP5375" s="112" t="s">
        <v>1176</v>
      </c>
      <c r="AQ5375" s="112" t="s">
        <v>1035</v>
      </c>
      <c r="AR5375" s="112" t="s">
        <v>1088</v>
      </c>
      <c r="AS5375" s="112">
        <v>327</v>
      </c>
    </row>
    <row r="5376" spans="40:45" x14ac:dyDescent="0.25">
      <c r="AN5376" s="112" t="s">
        <v>1143</v>
      </c>
      <c r="AO5376" s="112" t="s">
        <v>1174</v>
      </c>
      <c r="AP5376" s="112" t="s">
        <v>1176</v>
      </c>
      <c r="AQ5376" s="112" t="s">
        <v>1036</v>
      </c>
      <c r="AR5376" s="112" t="s">
        <v>1088</v>
      </c>
      <c r="AS5376" s="112">
        <v>113</v>
      </c>
    </row>
    <row r="5377" spans="40:45" x14ac:dyDescent="0.25">
      <c r="AN5377" s="112" t="s">
        <v>1143</v>
      </c>
      <c r="AO5377" s="112" t="s">
        <v>1174</v>
      </c>
      <c r="AP5377" s="112" t="s">
        <v>1176</v>
      </c>
      <c r="AQ5377" s="112" t="s">
        <v>1037</v>
      </c>
      <c r="AR5377" s="112" t="s">
        <v>1088</v>
      </c>
      <c r="AS5377" s="112">
        <v>101</v>
      </c>
    </row>
    <row r="5378" spans="40:45" x14ac:dyDescent="0.25">
      <c r="AN5378" s="112" t="s">
        <v>1143</v>
      </c>
      <c r="AO5378" s="112" t="s">
        <v>1174</v>
      </c>
      <c r="AP5378" s="112" t="s">
        <v>1176</v>
      </c>
      <c r="AQ5378" s="112" t="s">
        <v>1038</v>
      </c>
      <c r="AR5378" s="112" t="s">
        <v>1088</v>
      </c>
      <c r="AS5378" s="112">
        <v>27</v>
      </c>
    </row>
    <row r="5379" spans="40:45" x14ac:dyDescent="0.25">
      <c r="AN5379" s="112" t="s">
        <v>1143</v>
      </c>
      <c r="AO5379" s="112" t="s">
        <v>1174</v>
      </c>
      <c r="AP5379" s="112" t="s">
        <v>1176</v>
      </c>
      <c r="AQ5379" s="112" t="s">
        <v>1039</v>
      </c>
      <c r="AR5379" s="112" t="s">
        <v>1088</v>
      </c>
      <c r="AS5379" s="112">
        <v>6</v>
      </c>
    </row>
    <row r="5380" spans="40:45" x14ac:dyDescent="0.25">
      <c r="AN5380" s="112" t="s">
        <v>1143</v>
      </c>
      <c r="AO5380" s="112"/>
      <c r="AP5380" s="112"/>
      <c r="AQ5380" s="112" t="s">
        <v>3</v>
      </c>
      <c r="AR5380" s="112" t="s">
        <v>1088</v>
      </c>
      <c r="AS5380" s="112">
        <v>642</v>
      </c>
    </row>
    <row r="5381" spans="40:45" x14ac:dyDescent="0.25">
      <c r="AN5381" s="112" t="s">
        <v>1143</v>
      </c>
      <c r="AO5381" s="112" t="s">
        <v>1174</v>
      </c>
      <c r="AP5381" s="112" t="s">
        <v>1177</v>
      </c>
      <c r="AQ5381" s="112" t="s">
        <v>1031</v>
      </c>
      <c r="AR5381" s="112" t="s">
        <v>1088</v>
      </c>
      <c r="AS5381" s="112">
        <v>4</v>
      </c>
    </row>
    <row r="5382" spans="40:45" x14ac:dyDescent="0.25">
      <c r="AN5382" s="112" t="s">
        <v>1143</v>
      </c>
      <c r="AO5382" s="112" t="s">
        <v>1174</v>
      </c>
      <c r="AP5382" s="112" t="s">
        <v>1177</v>
      </c>
      <c r="AQ5382" s="112" t="s">
        <v>1032</v>
      </c>
      <c r="AR5382" s="112" t="s">
        <v>1088</v>
      </c>
      <c r="AS5382" s="112">
        <v>119</v>
      </c>
    </row>
    <row r="5383" spans="40:45" x14ac:dyDescent="0.25">
      <c r="AN5383" s="112" t="s">
        <v>1143</v>
      </c>
      <c r="AO5383" s="112" t="s">
        <v>1174</v>
      </c>
      <c r="AP5383" s="112" t="s">
        <v>1177</v>
      </c>
      <c r="AQ5383" s="112" t="s">
        <v>1033</v>
      </c>
      <c r="AR5383" s="112" t="s">
        <v>1088</v>
      </c>
      <c r="AS5383" s="112">
        <v>10177</v>
      </c>
    </row>
    <row r="5384" spans="40:45" x14ac:dyDescent="0.25">
      <c r="AN5384" s="112" t="s">
        <v>1143</v>
      </c>
      <c r="AO5384" s="112" t="s">
        <v>1174</v>
      </c>
      <c r="AP5384" s="112" t="s">
        <v>1177</v>
      </c>
      <c r="AQ5384" s="112" t="s">
        <v>1034</v>
      </c>
      <c r="AR5384" s="112" t="s">
        <v>1088</v>
      </c>
      <c r="AS5384" s="112">
        <v>4518</v>
      </c>
    </row>
    <row r="5385" spans="40:45" x14ac:dyDescent="0.25">
      <c r="AN5385" s="112" t="s">
        <v>1143</v>
      </c>
      <c r="AO5385" s="112" t="s">
        <v>1174</v>
      </c>
      <c r="AP5385" s="112" t="s">
        <v>1177</v>
      </c>
      <c r="AQ5385" s="112" t="s">
        <v>1035</v>
      </c>
      <c r="AR5385" s="112" t="s">
        <v>1088</v>
      </c>
      <c r="AS5385" s="112">
        <v>1156</v>
      </c>
    </row>
    <row r="5386" spans="40:45" x14ac:dyDescent="0.25">
      <c r="AN5386" s="112" t="s">
        <v>1143</v>
      </c>
      <c r="AO5386" s="112" t="s">
        <v>1174</v>
      </c>
      <c r="AP5386" s="112" t="s">
        <v>1177</v>
      </c>
      <c r="AQ5386" s="112" t="s">
        <v>1036</v>
      </c>
      <c r="AR5386" s="112" t="s">
        <v>1088</v>
      </c>
      <c r="AS5386" s="112">
        <v>1666</v>
      </c>
    </row>
    <row r="5387" spans="40:45" x14ac:dyDescent="0.25">
      <c r="AN5387" s="112" t="s">
        <v>1143</v>
      </c>
      <c r="AO5387" s="112" t="s">
        <v>1174</v>
      </c>
      <c r="AP5387" s="112" t="s">
        <v>1177</v>
      </c>
      <c r="AQ5387" s="112" t="s">
        <v>1037</v>
      </c>
      <c r="AR5387" s="112" t="s">
        <v>1088</v>
      </c>
      <c r="AS5387" s="112">
        <v>78</v>
      </c>
    </row>
    <row r="5388" spans="40:45" x14ac:dyDescent="0.25">
      <c r="AN5388" s="112" t="s">
        <v>1143</v>
      </c>
      <c r="AO5388" s="112" t="s">
        <v>1174</v>
      </c>
      <c r="AP5388" s="112" t="s">
        <v>1177</v>
      </c>
      <c r="AQ5388" s="112" t="s">
        <v>1038</v>
      </c>
      <c r="AR5388" s="112" t="s">
        <v>1088</v>
      </c>
      <c r="AS5388" s="112">
        <v>153</v>
      </c>
    </row>
    <row r="5389" spans="40:45" x14ac:dyDescent="0.25">
      <c r="AN5389" s="112" t="s">
        <v>1143</v>
      </c>
      <c r="AO5389" s="112" t="s">
        <v>1174</v>
      </c>
      <c r="AP5389" s="112" t="s">
        <v>1177</v>
      </c>
      <c r="AQ5389" s="112" t="s">
        <v>1039</v>
      </c>
      <c r="AR5389" s="112" t="s">
        <v>1088</v>
      </c>
      <c r="AS5389" s="112">
        <v>432</v>
      </c>
    </row>
    <row r="5390" spans="40:45" x14ac:dyDescent="0.25">
      <c r="AN5390" s="112" t="s">
        <v>1143</v>
      </c>
      <c r="AO5390" s="112"/>
      <c r="AP5390" s="112"/>
      <c r="AQ5390" s="112" t="s">
        <v>3</v>
      </c>
      <c r="AR5390" s="112" t="s">
        <v>1088</v>
      </c>
      <c r="AS5390" s="112">
        <v>18302</v>
      </c>
    </row>
    <row r="5391" spans="40:45" x14ac:dyDescent="0.25">
      <c r="AN5391" s="112" t="s">
        <v>1143</v>
      </c>
      <c r="AO5391" s="112" t="s">
        <v>1174</v>
      </c>
      <c r="AP5391" s="112" t="s">
        <v>1178</v>
      </c>
      <c r="AQ5391" s="112" t="s">
        <v>1033</v>
      </c>
      <c r="AR5391" s="112" t="s">
        <v>1088</v>
      </c>
      <c r="AS5391" s="112">
        <v>1233</v>
      </c>
    </row>
    <row r="5392" spans="40:45" x14ac:dyDescent="0.25">
      <c r="AN5392" s="112" t="s">
        <v>1143</v>
      </c>
      <c r="AO5392" s="112" t="s">
        <v>1174</v>
      </c>
      <c r="AP5392" s="112" t="s">
        <v>1178</v>
      </c>
      <c r="AQ5392" s="112" t="s">
        <v>1034</v>
      </c>
      <c r="AR5392" s="112" t="s">
        <v>1088</v>
      </c>
      <c r="AS5392" s="112">
        <v>2529</v>
      </c>
    </row>
    <row r="5393" spans="40:45" x14ac:dyDescent="0.25">
      <c r="AN5393" s="112" t="s">
        <v>1143</v>
      </c>
      <c r="AO5393" s="112" t="s">
        <v>1174</v>
      </c>
      <c r="AP5393" s="112" t="s">
        <v>1178</v>
      </c>
      <c r="AQ5393" s="112" t="s">
        <v>1035</v>
      </c>
      <c r="AR5393" s="112" t="s">
        <v>1088</v>
      </c>
      <c r="AS5393" s="112">
        <v>354</v>
      </c>
    </row>
    <row r="5394" spans="40:45" x14ac:dyDescent="0.25">
      <c r="AN5394" s="112" t="s">
        <v>1143</v>
      </c>
      <c r="AO5394" s="112" t="s">
        <v>1174</v>
      </c>
      <c r="AP5394" s="112" t="s">
        <v>1178</v>
      </c>
      <c r="AQ5394" s="112" t="s">
        <v>1038</v>
      </c>
      <c r="AR5394" s="112" t="s">
        <v>1088</v>
      </c>
      <c r="AS5394" s="112">
        <v>693</v>
      </c>
    </row>
    <row r="5395" spans="40:45" x14ac:dyDescent="0.25">
      <c r="AN5395" s="112" t="s">
        <v>1143</v>
      </c>
      <c r="AO5395" s="112" t="s">
        <v>1174</v>
      </c>
      <c r="AP5395" s="112" t="s">
        <v>1178</v>
      </c>
      <c r="AQ5395" s="112" t="s">
        <v>1039</v>
      </c>
      <c r="AR5395" s="112" t="s">
        <v>1088</v>
      </c>
      <c r="AS5395" s="112">
        <v>268</v>
      </c>
    </row>
    <row r="5396" spans="40:45" x14ac:dyDescent="0.25">
      <c r="AN5396" s="112" t="s">
        <v>1143</v>
      </c>
      <c r="AO5396" s="112"/>
      <c r="AP5396" s="112"/>
      <c r="AQ5396" s="112" t="s">
        <v>3</v>
      </c>
      <c r="AR5396" s="112" t="s">
        <v>1088</v>
      </c>
      <c r="AS5396" s="112">
        <v>5077</v>
      </c>
    </row>
    <row r="5397" spans="40:45" x14ac:dyDescent="0.25">
      <c r="AN5397" s="112" t="s">
        <v>1143</v>
      </c>
      <c r="AO5397" s="112" t="s">
        <v>1174</v>
      </c>
      <c r="AP5397" s="112" t="s">
        <v>1179</v>
      </c>
      <c r="AQ5397" s="112" t="s">
        <v>1031</v>
      </c>
      <c r="AR5397" s="112" t="s">
        <v>1088</v>
      </c>
      <c r="AS5397" s="112">
        <v>0</v>
      </c>
    </row>
    <row r="5398" spans="40:45" x14ac:dyDescent="0.25">
      <c r="AN5398" s="112" t="s">
        <v>1143</v>
      </c>
      <c r="AO5398" s="112" t="s">
        <v>1174</v>
      </c>
      <c r="AP5398" s="112" t="s">
        <v>1179</v>
      </c>
      <c r="AQ5398" s="112" t="s">
        <v>1033</v>
      </c>
      <c r="AR5398" s="112" t="s">
        <v>1088</v>
      </c>
      <c r="AS5398" s="112">
        <v>33</v>
      </c>
    </row>
    <row r="5399" spans="40:45" x14ac:dyDescent="0.25">
      <c r="AN5399" s="112" t="s">
        <v>1143</v>
      </c>
      <c r="AO5399" s="112" t="s">
        <v>1174</v>
      </c>
      <c r="AP5399" s="112" t="s">
        <v>1179</v>
      </c>
      <c r="AQ5399" s="112" t="s">
        <v>1035</v>
      </c>
      <c r="AR5399" s="112" t="s">
        <v>1088</v>
      </c>
      <c r="AS5399" s="112">
        <v>30</v>
      </c>
    </row>
    <row r="5400" spans="40:45" x14ac:dyDescent="0.25">
      <c r="AN5400" s="112" t="s">
        <v>1143</v>
      </c>
      <c r="AO5400" s="112" t="s">
        <v>1174</v>
      </c>
      <c r="AP5400" s="112" t="s">
        <v>1179</v>
      </c>
      <c r="AQ5400" s="112" t="s">
        <v>1036</v>
      </c>
      <c r="AR5400" s="112" t="s">
        <v>1088</v>
      </c>
      <c r="AS5400" s="112">
        <v>71</v>
      </c>
    </row>
    <row r="5401" spans="40:45" x14ac:dyDescent="0.25">
      <c r="AN5401" s="112" t="s">
        <v>1143</v>
      </c>
      <c r="AO5401" s="112" t="s">
        <v>1174</v>
      </c>
      <c r="AP5401" s="112" t="s">
        <v>1179</v>
      </c>
      <c r="AQ5401" s="112" t="s">
        <v>1037</v>
      </c>
      <c r="AR5401" s="112" t="s">
        <v>1088</v>
      </c>
      <c r="AS5401" s="112">
        <v>9</v>
      </c>
    </row>
    <row r="5402" spans="40:45" x14ac:dyDescent="0.25">
      <c r="AN5402" s="112" t="s">
        <v>1143</v>
      </c>
      <c r="AO5402" s="112" t="s">
        <v>1174</v>
      </c>
      <c r="AP5402" s="112" t="s">
        <v>1179</v>
      </c>
      <c r="AQ5402" s="112" t="s">
        <v>1039</v>
      </c>
      <c r="AR5402" s="112" t="s">
        <v>1088</v>
      </c>
      <c r="AS5402" s="112">
        <v>39</v>
      </c>
    </row>
    <row r="5403" spans="40:45" x14ac:dyDescent="0.25">
      <c r="AN5403" s="112" t="s">
        <v>1143</v>
      </c>
      <c r="AO5403" s="112"/>
      <c r="AP5403" s="112"/>
      <c r="AQ5403" s="112" t="s">
        <v>3</v>
      </c>
      <c r="AR5403" s="112" t="s">
        <v>1088</v>
      </c>
      <c r="AS5403" s="112">
        <v>183</v>
      </c>
    </row>
    <row r="5404" spans="40:45" x14ac:dyDescent="0.25">
      <c r="AN5404" s="112" t="s">
        <v>1173</v>
      </c>
      <c r="AO5404" s="112" t="s">
        <v>1041</v>
      </c>
      <c r="AP5404" s="112"/>
      <c r="AQ5404" s="112" t="s">
        <v>1031</v>
      </c>
      <c r="AR5404" s="112" t="s">
        <v>1088</v>
      </c>
      <c r="AS5404" s="112">
        <v>294</v>
      </c>
    </row>
    <row r="5405" spans="40:45" x14ac:dyDescent="0.25">
      <c r="AN5405" s="112" t="s">
        <v>1173</v>
      </c>
      <c r="AO5405" s="112" t="s">
        <v>1041</v>
      </c>
      <c r="AP5405" s="112"/>
      <c r="AQ5405" s="112" t="s">
        <v>1034</v>
      </c>
      <c r="AR5405" s="112" t="s">
        <v>1088</v>
      </c>
      <c r="AS5405" s="112">
        <v>20</v>
      </c>
    </row>
    <row r="5406" spans="40:45" x14ac:dyDescent="0.25">
      <c r="AN5406" s="112" t="s">
        <v>1173</v>
      </c>
      <c r="AO5406" s="112" t="s">
        <v>1041</v>
      </c>
      <c r="AP5406" s="112"/>
      <c r="AQ5406" s="112" t="s">
        <v>1035</v>
      </c>
      <c r="AR5406" s="112" t="s">
        <v>1088</v>
      </c>
      <c r="AS5406" s="112">
        <v>8779</v>
      </c>
    </row>
    <row r="5407" spans="40:45" x14ac:dyDescent="0.25">
      <c r="AN5407" s="112" t="s">
        <v>1173</v>
      </c>
      <c r="AO5407" s="112" t="s">
        <v>1041</v>
      </c>
      <c r="AP5407" s="112"/>
      <c r="AQ5407" s="112" t="s">
        <v>1036</v>
      </c>
      <c r="AR5407" s="112" t="s">
        <v>1088</v>
      </c>
      <c r="AS5407" s="112">
        <v>67</v>
      </c>
    </row>
    <row r="5408" spans="40:45" x14ac:dyDescent="0.25">
      <c r="AN5408" s="112" t="s">
        <v>1173</v>
      </c>
      <c r="AO5408" s="112" t="s">
        <v>1041</v>
      </c>
      <c r="AP5408" s="112"/>
      <c r="AQ5408" s="112" t="s">
        <v>1038</v>
      </c>
      <c r="AR5408" s="112" t="s">
        <v>1088</v>
      </c>
      <c r="AS5408" s="112">
        <v>28121</v>
      </c>
    </row>
    <row r="5409" spans="40:45" x14ac:dyDescent="0.25">
      <c r="AN5409" s="112" t="s">
        <v>1173</v>
      </c>
      <c r="AO5409" s="112" t="s">
        <v>1041</v>
      </c>
      <c r="AP5409" s="112"/>
      <c r="AQ5409" s="112" t="s">
        <v>1039</v>
      </c>
      <c r="AR5409" s="112" t="s">
        <v>1088</v>
      </c>
      <c r="AS5409" s="112">
        <v>11888</v>
      </c>
    </row>
    <row r="5410" spans="40:45" x14ac:dyDescent="0.25">
      <c r="AN5410" s="112" t="s">
        <v>1173</v>
      </c>
      <c r="AO5410" s="112"/>
      <c r="AP5410" s="112"/>
      <c r="AQ5410" s="112" t="s">
        <v>3</v>
      </c>
      <c r="AR5410" s="112" t="s">
        <v>1088</v>
      </c>
      <c r="AS5410" s="112">
        <v>49170</v>
      </c>
    </row>
    <row r="5411" spans="40:45" x14ac:dyDescent="0.25">
      <c r="AN5411" s="112" t="s">
        <v>1173</v>
      </c>
      <c r="AO5411" s="112" t="s">
        <v>1175</v>
      </c>
      <c r="AP5411" s="112"/>
      <c r="AQ5411" s="112" t="s">
        <v>1035</v>
      </c>
      <c r="AR5411" s="112" t="s">
        <v>1088</v>
      </c>
      <c r="AS5411" s="112">
        <v>35</v>
      </c>
    </row>
    <row r="5412" spans="40:45" x14ac:dyDescent="0.25">
      <c r="AN5412" s="112" t="s">
        <v>1173</v>
      </c>
      <c r="AO5412" s="112" t="s">
        <v>1175</v>
      </c>
      <c r="AP5412" s="112"/>
      <c r="AQ5412" s="112" t="s">
        <v>1038</v>
      </c>
      <c r="AR5412" s="112" t="s">
        <v>1088</v>
      </c>
      <c r="AS5412" s="112">
        <v>2076</v>
      </c>
    </row>
    <row r="5413" spans="40:45" x14ac:dyDescent="0.25">
      <c r="AN5413" s="112" t="s">
        <v>1173</v>
      </c>
      <c r="AO5413" s="112" t="s">
        <v>1175</v>
      </c>
      <c r="AP5413" s="112"/>
      <c r="AQ5413" s="112" t="s">
        <v>1039</v>
      </c>
      <c r="AR5413" s="112" t="s">
        <v>1088</v>
      </c>
      <c r="AS5413" s="112">
        <v>660</v>
      </c>
    </row>
    <row r="5414" spans="40:45" x14ac:dyDescent="0.25">
      <c r="AN5414" s="112" t="s">
        <v>1173</v>
      </c>
      <c r="AO5414" s="112"/>
      <c r="AP5414" s="112"/>
      <c r="AQ5414" s="112" t="s">
        <v>3</v>
      </c>
      <c r="AR5414" s="112" t="s">
        <v>1088</v>
      </c>
      <c r="AS5414" s="112">
        <v>2770</v>
      </c>
    </row>
    <row r="5415" spans="40:45" x14ac:dyDescent="0.25">
      <c r="AN5415" s="112" t="s">
        <v>1173</v>
      </c>
      <c r="AO5415" s="112" t="s">
        <v>1176</v>
      </c>
      <c r="AP5415" s="112"/>
      <c r="AQ5415" s="112" t="s">
        <v>1035</v>
      </c>
      <c r="AR5415" s="112" t="s">
        <v>1088</v>
      </c>
      <c r="AS5415" s="112">
        <v>413</v>
      </c>
    </row>
    <row r="5416" spans="40:45" x14ac:dyDescent="0.25">
      <c r="AN5416" s="112" t="s">
        <v>1173</v>
      </c>
      <c r="AO5416" s="112" t="s">
        <v>1176</v>
      </c>
      <c r="AP5416" s="112"/>
      <c r="AQ5416" s="112" t="s">
        <v>1039</v>
      </c>
      <c r="AR5416" s="112" t="s">
        <v>1088</v>
      </c>
      <c r="AS5416" s="112">
        <v>344</v>
      </c>
    </row>
    <row r="5417" spans="40:45" x14ac:dyDescent="0.25">
      <c r="AN5417" s="112" t="s">
        <v>1173</v>
      </c>
      <c r="AO5417" s="112"/>
      <c r="AP5417" s="112"/>
      <c r="AQ5417" s="112" t="s">
        <v>3</v>
      </c>
      <c r="AR5417" s="112" t="s">
        <v>1088</v>
      </c>
      <c r="AS5417" s="112">
        <v>757</v>
      </c>
    </row>
    <row r="5418" spans="40:45" x14ac:dyDescent="0.25">
      <c r="AN5418" s="112" t="s">
        <v>1173</v>
      </c>
      <c r="AO5418" s="112" t="s">
        <v>1177</v>
      </c>
      <c r="AP5418" s="112"/>
      <c r="AQ5418" s="112" t="s">
        <v>1031</v>
      </c>
      <c r="AR5418" s="112" t="s">
        <v>1088</v>
      </c>
      <c r="AS5418" s="112">
        <v>294</v>
      </c>
    </row>
    <row r="5419" spans="40:45" x14ac:dyDescent="0.25">
      <c r="AN5419" s="112" t="s">
        <v>1173</v>
      </c>
      <c r="AO5419" s="112" t="s">
        <v>1177</v>
      </c>
      <c r="AP5419" s="112"/>
      <c r="AQ5419" s="112" t="s">
        <v>1035</v>
      </c>
      <c r="AR5419" s="112" t="s">
        <v>1088</v>
      </c>
      <c r="AS5419" s="112">
        <v>7062</v>
      </c>
    </row>
    <row r="5420" spans="40:45" x14ac:dyDescent="0.25">
      <c r="AN5420" s="112" t="s">
        <v>1173</v>
      </c>
      <c r="AO5420" s="112" t="s">
        <v>1177</v>
      </c>
      <c r="AP5420" s="112"/>
      <c r="AQ5420" s="112" t="s">
        <v>1036</v>
      </c>
      <c r="AR5420" s="112" t="s">
        <v>1088</v>
      </c>
      <c r="AS5420" s="112">
        <v>67</v>
      </c>
    </row>
    <row r="5421" spans="40:45" x14ac:dyDescent="0.25">
      <c r="AN5421" s="112" t="s">
        <v>1173</v>
      </c>
      <c r="AO5421" s="112" t="s">
        <v>1177</v>
      </c>
      <c r="AP5421" s="112"/>
      <c r="AQ5421" s="112" t="s">
        <v>1038</v>
      </c>
      <c r="AR5421" s="112" t="s">
        <v>1088</v>
      </c>
      <c r="AS5421" s="112">
        <v>10946</v>
      </c>
    </row>
    <row r="5422" spans="40:45" x14ac:dyDescent="0.25">
      <c r="AN5422" s="112" t="s">
        <v>1173</v>
      </c>
      <c r="AO5422" s="112" t="s">
        <v>1177</v>
      </c>
      <c r="AP5422" s="112"/>
      <c r="AQ5422" s="112" t="s">
        <v>1039</v>
      </c>
      <c r="AR5422" s="112" t="s">
        <v>1088</v>
      </c>
      <c r="AS5422" s="112">
        <v>3382</v>
      </c>
    </row>
    <row r="5423" spans="40:45" x14ac:dyDescent="0.25">
      <c r="AN5423" s="112" t="s">
        <v>1173</v>
      </c>
      <c r="AO5423" s="112"/>
      <c r="AP5423" s="112"/>
      <c r="AQ5423" s="112" t="s">
        <v>3</v>
      </c>
      <c r="AR5423" s="112" t="s">
        <v>1088</v>
      </c>
      <c r="AS5423" s="112">
        <v>21751</v>
      </c>
    </row>
    <row r="5424" spans="40:45" x14ac:dyDescent="0.25">
      <c r="AN5424" s="112" t="s">
        <v>1173</v>
      </c>
      <c r="AO5424" s="112" t="s">
        <v>1178</v>
      </c>
      <c r="AP5424" s="112"/>
      <c r="AQ5424" s="112" t="s">
        <v>1034</v>
      </c>
      <c r="AR5424" s="112" t="s">
        <v>1088</v>
      </c>
      <c r="AS5424" s="112">
        <v>20</v>
      </c>
    </row>
    <row r="5425" spans="40:45" x14ac:dyDescent="0.25">
      <c r="AN5425" s="112" t="s">
        <v>1173</v>
      </c>
      <c r="AO5425" s="112" t="s">
        <v>1178</v>
      </c>
      <c r="AP5425" s="112"/>
      <c r="AQ5425" s="112" t="s">
        <v>1035</v>
      </c>
      <c r="AR5425" s="112" t="s">
        <v>1088</v>
      </c>
      <c r="AS5425" s="112">
        <v>1162</v>
      </c>
    </row>
    <row r="5426" spans="40:45" x14ac:dyDescent="0.25">
      <c r="AN5426" s="112" t="s">
        <v>1173</v>
      </c>
      <c r="AO5426" s="112" t="s">
        <v>1178</v>
      </c>
      <c r="AP5426" s="112"/>
      <c r="AQ5426" s="112" t="s">
        <v>1038</v>
      </c>
      <c r="AR5426" s="112" t="s">
        <v>1088</v>
      </c>
      <c r="AS5426" s="112">
        <v>15100</v>
      </c>
    </row>
    <row r="5427" spans="40:45" x14ac:dyDescent="0.25">
      <c r="AN5427" s="112" t="s">
        <v>1173</v>
      </c>
      <c r="AO5427" s="112" t="s">
        <v>1178</v>
      </c>
      <c r="AP5427" s="112"/>
      <c r="AQ5427" s="112" t="s">
        <v>1039</v>
      </c>
      <c r="AR5427" s="112" t="s">
        <v>1088</v>
      </c>
      <c r="AS5427" s="112">
        <v>7478</v>
      </c>
    </row>
    <row r="5428" spans="40:45" x14ac:dyDescent="0.25">
      <c r="AN5428" s="112" t="s">
        <v>1173</v>
      </c>
      <c r="AO5428" s="112"/>
      <c r="AP5428" s="112"/>
      <c r="AQ5428" s="112" t="s">
        <v>3</v>
      </c>
      <c r="AR5428" s="112" t="s">
        <v>1088</v>
      </c>
      <c r="AS5428" s="112">
        <v>23760</v>
      </c>
    </row>
    <row r="5429" spans="40:45" x14ac:dyDescent="0.25">
      <c r="AN5429" s="112" t="s">
        <v>1173</v>
      </c>
      <c r="AO5429" s="112" t="s">
        <v>1179</v>
      </c>
      <c r="AP5429" s="112"/>
      <c r="AQ5429" s="112" t="s">
        <v>1031</v>
      </c>
      <c r="AR5429" s="112" t="s">
        <v>1088</v>
      </c>
      <c r="AS5429" s="112">
        <v>0</v>
      </c>
    </row>
    <row r="5430" spans="40:45" x14ac:dyDescent="0.25">
      <c r="AN5430" s="112" t="s">
        <v>1173</v>
      </c>
      <c r="AO5430" s="112" t="s">
        <v>1179</v>
      </c>
      <c r="AP5430" s="112"/>
      <c r="AQ5430" s="112" t="s">
        <v>1035</v>
      </c>
      <c r="AR5430" s="112" t="s">
        <v>1088</v>
      </c>
      <c r="AS5430" s="112">
        <v>108</v>
      </c>
    </row>
    <row r="5431" spans="40:45" x14ac:dyDescent="0.25">
      <c r="AN5431" s="112" t="s">
        <v>1173</v>
      </c>
      <c r="AO5431" s="112" t="s">
        <v>1179</v>
      </c>
      <c r="AP5431" s="112"/>
      <c r="AQ5431" s="112" t="s">
        <v>1039</v>
      </c>
      <c r="AR5431" s="112" t="s">
        <v>1088</v>
      </c>
      <c r="AS5431" s="112">
        <v>24</v>
      </c>
    </row>
    <row r="5432" spans="40:45" x14ac:dyDescent="0.25">
      <c r="AN5432" s="112" t="s">
        <v>1173</v>
      </c>
      <c r="AO5432" s="112"/>
      <c r="AP5432" s="112"/>
      <c r="AQ5432" s="112" t="s">
        <v>3</v>
      </c>
      <c r="AR5432" s="112" t="s">
        <v>1088</v>
      </c>
      <c r="AS5432" s="112">
        <v>131</v>
      </c>
    </row>
    <row r="5433" spans="40:45" x14ac:dyDescent="0.25">
      <c r="AN5433" s="112" t="s">
        <v>1174</v>
      </c>
      <c r="AO5433" s="112" t="s">
        <v>1041</v>
      </c>
      <c r="AP5433" s="112"/>
      <c r="AQ5433" s="112" t="s">
        <v>1031</v>
      </c>
      <c r="AR5433" s="112" t="s">
        <v>1088</v>
      </c>
      <c r="AS5433" s="112">
        <v>18</v>
      </c>
    </row>
    <row r="5434" spans="40:45" x14ac:dyDescent="0.25">
      <c r="AN5434" s="112" t="s">
        <v>1174</v>
      </c>
      <c r="AO5434" s="112" t="s">
        <v>1041</v>
      </c>
      <c r="AP5434" s="112"/>
      <c r="AQ5434" s="112" t="s">
        <v>1032</v>
      </c>
      <c r="AR5434" s="112" t="s">
        <v>1088</v>
      </c>
      <c r="AS5434" s="112">
        <v>119</v>
      </c>
    </row>
    <row r="5435" spans="40:45" x14ac:dyDescent="0.25">
      <c r="AN5435" s="112" t="s">
        <v>1174</v>
      </c>
      <c r="AO5435" s="112" t="s">
        <v>1041</v>
      </c>
      <c r="AP5435" s="112"/>
      <c r="AQ5435" s="112" t="s">
        <v>1033</v>
      </c>
      <c r="AR5435" s="112" t="s">
        <v>1088</v>
      </c>
      <c r="AS5435" s="112">
        <v>11911</v>
      </c>
    </row>
    <row r="5436" spans="40:45" x14ac:dyDescent="0.25">
      <c r="AN5436" s="112" t="s">
        <v>1174</v>
      </c>
      <c r="AO5436" s="112" t="s">
        <v>1041</v>
      </c>
      <c r="AP5436" s="112"/>
      <c r="AQ5436" s="112" t="s">
        <v>1034</v>
      </c>
      <c r="AR5436" s="112" t="s">
        <v>1088</v>
      </c>
      <c r="AS5436" s="112">
        <v>7309</v>
      </c>
    </row>
    <row r="5437" spans="40:45" x14ac:dyDescent="0.25">
      <c r="AN5437" s="112" t="s">
        <v>1174</v>
      </c>
      <c r="AO5437" s="112" t="s">
        <v>1041</v>
      </c>
      <c r="AP5437" s="112"/>
      <c r="AQ5437" s="112" t="s">
        <v>1035</v>
      </c>
      <c r="AR5437" s="112" t="s">
        <v>1088</v>
      </c>
      <c r="AS5437" s="112">
        <v>1902</v>
      </c>
    </row>
    <row r="5438" spans="40:45" x14ac:dyDescent="0.25">
      <c r="AN5438" s="112" t="s">
        <v>1174</v>
      </c>
      <c r="AO5438" s="112" t="s">
        <v>1041</v>
      </c>
      <c r="AP5438" s="112"/>
      <c r="AQ5438" s="112" t="s">
        <v>1036</v>
      </c>
      <c r="AR5438" s="112" t="s">
        <v>1088</v>
      </c>
      <c r="AS5438" s="112">
        <v>2192</v>
      </c>
    </row>
    <row r="5439" spans="40:45" x14ac:dyDescent="0.25">
      <c r="AN5439" s="112" t="s">
        <v>1174</v>
      </c>
      <c r="AO5439" s="112" t="s">
        <v>1041</v>
      </c>
      <c r="AP5439" s="112"/>
      <c r="AQ5439" s="112" t="s">
        <v>1037</v>
      </c>
      <c r="AR5439" s="112" t="s">
        <v>1088</v>
      </c>
      <c r="AS5439" s="112">
        <v>189</v>
      </c>
    </row>
    <row r="5440" spans="40:45" x14ac:dyDescent="0.25">
      <c r="AN5440" s="112" t="s">
        <v>1174</v>
      </c>
      <c r="AO5440" s="112" t="s">
        <v>1041</v>
      </c>
      <c r="AP5440" s="112"/>
      <c r="AQ5440" s="112" t="s">
        <v>1038</v>
      </c>
      <c r="AR5440" s="112" t="s">
        <v>1088</v>
      </c>
      <c r="AS5440" s="112">
        <v>873</v>
      </c>
    </row>
    <row r="5441" spans="40:45" x14ac:dyDescent="0.25">
      <c r="AN5441" s="112" t="s">
        <v>1174</v>
      </c>
      <c r="AO5441" s="112" t="s">
        <v>1041</v>
      </c>
      <c r="AP5441" s="112"/>
      <c r="AQ5441" s="112" t="s">
        <v>1039</v>
      </c>
      <c r="AR5441" s="112" t="s">
        <v>1088</v>
      </c>
      <c r="AS5441" s="112">
        <v>836</v>
      </c>
    </row>
    <row r="5442" spans="40:45" x14ac:dyDescent="0.25">
      <c r="AN5442" s="112" t="s">
        <v>1174</v>
      </c>
      <c r="AO5442" s="112"/>
      <c r="AP5442" s="112"/>
      <c r="AQ5442" s="112" t="s">
        <v>3</v>
      </c>
      <c r="AR5442" s="112" t="s">
        <v>1088</v>
      </c>
      <c r="AS5442" s="112">
        <v>25349</v>
      </c>
    </row>
    <row r="5443" spans="40:45" x14ac:dyDescent="0.25">
      <c r="AN5443" s="112" t="s">
        <v>1174</v>
      </c>
      <c r="AO5443" s="112" t="s">
        <v>1175</v>
      </c>
      <c r="AP5443" s="112"/>
      <c r="AQ5443" s="112" t="s">
        <v>1031</v>
      </c>
      <c r="AR5443" s="112" t="s">
        <v>1088</v>
      </c>
      <c r="AS5443" s="112">
        <v>14</v>
      </c>
    </row>
    <row r="5444" spans="40:45" x14ac:dyDescent="0.25">
      <c r="AN5444" s="112" t="s">
        <v>1174</v>
      </c>
      <c r="AO5444" s="112" t="s">
        <v>1175</v>
      </c>
      <c r="AP5444" s="112"/>
      <c r="AQ5444" s="112" t="s">
        <v>1033</v>
      </c>
      <c r="AR5444" s="112" t="s">
        <v>1088</v>
      </c>
      <c r="AS5444" s="112">
        <v>416</v>
      </c>
    </row>
    <row r="5445" spans="40:45" x14ac:dyDescent="0.25">
      <c r="AN5445" s="112" t="s">
        <v>1174</v>
      </c>
      <c r="AO5445" s="112" t="s">
        <v>1175</v>
      </c>
      <c r="AP5445" s="112"/>
      <c r="AQ5445" s="112" t="s">
        <v>1034</v>
      </c>
      <c r="AR5445" s="112" t="s">
        <v>1088</v>
      </c>
      <c r="AS5445" s="112">
        <v>246</v>
      </c>
    </row>
    <row r="5446" spans="40:45" x14ac:dyDescent="0.25">
      <c r="AN5446" s="112" t="s">
        <v>1174</v>
      </c>
      <c r="AO5446" s="112" t="s">
        <v>1175</v>
      </c>
      <c r="AP5446" s="112"/>
      <c r="AQ5446" s="112" t="s">
        <v>1035</v>
      </c>
      <c r="AR5446" s="112" t="s">
        <v>1088</v>
      </c>
      <c r="AS5446" s="112">
        <v>36</v>
      </c>
    </row>
    <row r="5447" spans="40:45" x14ac:dyDescent="0.25">
      <c r="AN5447" s="112" t="s">
        <v>1174</v>
      </c>
      <c r="AO5447" s="112" t="s">
        <v>1175</v>
      </c>
      <c r="AP5447" s="112"/>
      <c r="AQ5447" s="112" t="s">
        <v>1036</v>
      </c>
      <c r="AR5447" s="112" t="s">
        <v>1088</v>
      </c>
      <c r="AS5447" s="112">
        <v>341</v>
      </c>
    </row>
    <row r="5448" spans="40:45" x14ac:dyDescent="0.25">
      <c r="AN5448" s="112" t="s">
        <v>1174</v>
      </c>
      <c r="AO5448" s="112" t="s">
        <v>1175</v>
      </c>
      <c r="AP5448" s="112"/>
      <c r="AQ5448" s="112" t="s">
        <v>1037</v>
      </c>
      <c r="AR5448" s="112" t="s">
        <v>1088</v>
      </c>
      <c r="AS5448" s="112">
        <v>1</v>
      </c>
    </row>
    <row r="5449" spans="40:45" x14ac:dyDescent="0.25">
      <c r="AN5449" s="112" t="s">
        <v>1174</v>
      </c>
      <c r="AO5449" s="112" t="s">
        <v>1175</v>
      </c>
      <c r="AP5449" s="112"/>
      <c r="AQ5449" s="112" t="s">
        <v>1039</v>
      </c>
      <c r="AR5449" s="112" t="s">
        <v>1088</v>
      </c>
      <c r="AS5449" s="112">
        <v>91</v>
      </c>
    </row>
    <row r="5450" spans="40:45" x14ac:dyDescent="0.25">
      <c r="AN5450" s="112" t="s">
        <v>1174</v>
      </c>
      <c r="AO5450" s="112"/>
      <c r="AP5450" s="112"/>
      <c r="AQ5450" s="112" t="s">
        <v>3</v>
      </c>
      <c r="AR5450" s="112" t="s">
        <v>1088</v>
      </c>
      <c r="AS5450" s="112">
        <v>1145</v>
      </c>
    </row>
    <row r="5451" spans="40:45" x14ac:dyDescent="0.25">
      <c r="AN5451" s="112" t="s">
        <v>1174</v>
      </c>
      <c r="AO5451" s="112" t="s">
        <v>1176</v>
      </c>
      <c r="AP5451" s="112"/>
      <c r="AQ5451" s="112" t="s">
        <v>1033</v>
      </c>
      <c r="AR5451" s="112" t="s">
        <v>1088</v>
      </c>
      <c r="AS5451" s="112">
        <v>52</v>
      </c>
    </row>
    <row r="5452" spans="40:45" x14ac:dyDescent="0.25">
      <c r="AN5452" s="112" t="s">
        <v>1174</v>
      </c>
      <c r="AO5452" s="112" t="s">
        <v>1176</v>
      </c>
      <c r="AP5452" s="112"/>
      <c r="AQ5452" s="112" t="s">
        <v>1034</v>
      </c>
      <c r="AR5452" s="112" t="s">
        <v>1088</v>
      </c>
      <c r="AS5452" s="112">
        <v>16</v>
      </c>
    </row>
    <row r="5453" spans="40:45" x14ac:dyDescent="0.25">
      <c r="AN5453" s="112" t="s">
        <v>1174</v>
      </c>
      <c r="AO5453" s="112" t="s">
        <v>1176</v>
      </c>
      <c r="AP5453" s="112"/>
      <c r="AQ5453" s="112" t="s">
        <v>1035</v>
      </c>
      <c r="AR5453" s="112" t="s">
        <v>1088</v>
      </c>
      <c r="AS5453" s="112">
        <v>327</v>
      </c>
    </row>
    <row r="5454" spans="40:45" x14ac:dyDescent="0.25">
      <c r="AN5454" s="112" t="s">
        <v>1174</v>
      </c>
      <c r="AO5454" s="112" t="s">
        <v>1176</v>
      </c>
      <c r="AP5454" s="112"/>
      <c r="AQ5454" s="112" t="s">
        <v>1036</v>
      </c>
      <c r="AR5454" s="112" t="s">
        <v>1088</v>
      </c>
      <c r="AS5454" s="112">
        <v>113</v>
      </c>
    </row>
    <row r="5455" spans="40:45" x14ac:dyDescent="0.25">
      <c r="AN5455" s="112" t="s">
        <v>1174</v>
      </c>
      <c r="AO5455" s="112" t="s">
        <v>1176</v>
      </c>
      <c r="AP5455" s="112"/>
      <c r="AQ5455" s="112" t="s">
        <v>1037</v>
      </c>
      <c r="AR5455" s="112" t="s">
        <v>1088</v>
      </c>
      <c r="AS5455" s="112">
        <v>101</v>
      </c>
    </row>
    <row r="5456" spans="40:45" x14ac:dyDescent="0.25">
      <c r="AN5456" s="112" t="s">
        <v>1174</v>
      </c>
      <c r="AO5456" s="112" t="s">
        <v>1176</v>
      </c>
      <c r="AP5456" s="112"/>
      <c r="AQ5456" s="112" t="s">
        <v>1038</v>
      </c>
      <c r="AR5456" s="112" t="s">
        <v>1088</v>
      </c>
      <c r="AS5456" s="112">
        <v>27</v>
      </c>
    </row>
    <row r="5457" spans="40:45" x14ac:dyDescent="0.25">
      <c r="AN5457" s="112" t="s">
        <v>1174</v>
      </c>
      <c r="AO5457" s="112" t="s">
        <v>1176</v>
      </c>
      <c r="AP5457" s="112"/>
      <c r="AQ5457" s="112" t="s">
        <v>1039</v>
      </c>
      <c r="AR5457" s="112" t="s">
        <v>1088</v>
      </c>
      <c r="AS5457" s="112">
        <v>6</v>
      </c>
    </row>
    <row r="5458" spans="40:45" x14ac:dyDescent="0.25">
      <c r="AN5458" s="112" t="s">
        <v>1174</v>
      </c>
      <c r="AO5458" s="112"/>
      <c r="AP5458" s="112"/>
      <c r="AQ5458" s="112" t="s">
        <v>3</v>
      </c>
      <c r="AR5458" s="112" t="s">
        <v>1088</v>
      </c>
      <c r="AS5458" s="112">
        <v>642</v>
      </c>
    </row>
    <row r="5459" spans="40:45" x14ac:dyDescent="0.25">
      <c r="AN5459" s="112" t="s">
        <v>1174</v>
      </c>
      <c r="AO5459" s="112" t="s">
        <v>1177</v>
      </c>
      <c r="AP5459" s="112"/>
      <c r="AQ5459" s="112" t="s">
        <v>1031</v>
      </c>
      <c r="AR5459" s="112" t="s">
        <v>1088</v>
      </c>
      <c r="AS5459" s="112">
        <v>4</v>
      </c>
    </row>
    <row r="5460" spans="40:45" x14ac:dyDescent="0.25">
      <c r="AN5460" s="112" t="s">
        <v>1174</v>
      </c>
      <c r="AO5460" s="112" t="s">
        <v>1177</v>
      </c>
      <c r="AP5460" s="112"/>
      <c r="AQ5460" s="112" t="s">
        <v>1032</v>
      </c>
      <c r="AR5460" s="112" t="s">
        <v>1088</v>
      </c>
      <c r="AS5460" s="112">
        <v>119</v>
      </c>
    </row>
    <row r="5461" spans="40:45" x14ac:dyDescent="0.25">
      <c r="AN5461" s="112" t="s">
        <v>1174</v>
      </c>
      <c r="AO5461" s="112" t="s">
        <v>1177</v>
      </c>
      <c r="AP5461" s="112"/>
      <c r="AQ5461" s="112" t="s">
        <v>1033</v>
      </c>
      <c r="AR5461" s="112" t="s">
        <v>1088</v>
      </c>
      <c r="AS5461" s="112">
        <v>10177</v>
      </c>
    </row>
    <row r="5462" spans="40:45" x14ac:dyDescent="0.25">
      <c r="AN5462" s="112" t="s">
        <v>1174</v>
      </c>
      <c r="AO5462" s="112" t="s">
        <v>1177</v>
      </c>
      <c r="AP5462" s="112"/>
      <c r="AQ5462" s="112" t="s">
        <v>1034</v>
      </c>
      <c r="AR5462" s="112" t="s">
        <v>1088</v>
      </c>
      <c r="AS5462" s="112">
        <v>4518</v>
      </c>
    </row>
    <row r="5463" spans="40:45" x14ac:dyDescent="0.25">
      <c r="AN5463" s="112" t="s">
        <v>1174</v>
      </c>
      <c r="AO5463" s="112" t="s">
        <v>1177</v>
      </c>
      <c r="AP5463" s="112"/>
      <c r="AQ5463" s="112" t="s">
        <v>1035</v>
      </c>
      <c r="AR5463" s="112" t="s">
        <v>1088</v>
      </c>
      <c r="AS5463" s="112">
        <v>1156</v>
      </c>
    </row>
    <row r="5464" spans="40:45" x14ac:dyDescent="0.25">
      <c r="AN5464" s="112" t="s">
        <v>1174</v>
      </c>
      <c r="AO5464" s="112" t="s">
        <v>1177</v>
      </c>
      <c r="AP5464" s="112"/>
      <c r="AQ5464" s="112" t="s">
        <v>1036</v>
      </c>
      <c r="AR5464" s="112" t="s">
        <v>1088</v>
      </c>
      <c r="AS5464" s="112">
        <v>1666</v>
      </c>
    </row>
    <row r="5465" spans="40:45" x14ac:dyDescent="0.25">
      <c r="AN5465" s="112" t="s">
        <v>1174</v>
      </c>
      <c r="AO5465" s="112" t="s">
        <v>1177</v>
      </c>
      <c r="AP5465" s="112"/>
      <c r="AQ5465" s="112" t="s">
        <v>1037</v>
      </c>
      <c r="AR5465" s="112" t="s">
        <v>1088</v>
      </c>
      <c r="AS5465" s="112">
        <v>78</v>
      </c>
    </row>
    <row r="5466" spans="40:45" x14ac:dyDescent="0.25">
      <c r="AN5466" s="112" t="s">
        <v>1174</v>
      </c>
      <c r="AO5466" s="112" t="s">
        <v>1177</v>
      </c>
      <c r="AP5466" s="112"/>
      <c r="AQ5466" s="112" t="s">
        <v>1038</v>
      </c>
      <c r="AR5466" s="112" t="s">
        <v>1088</v>
      </c>
      <c r="AS5466" s="112">
        <v>153</v>
      </c>
    </row>
    <row r="5467" spans="40:45" x14ac:dyDescent="0.25">
      <c r="AN5467" s="112" t="s">
        <v>1174</v>
      </c>
      <c r="AO5467" s="112" t="s">
        <v>1177</v>
      </c>
      <c r="AP5467" s="112"/>
      <c r="AQ5467" s="112" t="s">
        <v>1039</v>
      </c>
      <c r="AR5467" s="112" t="s">
        <v>1088</v>
      </c>
      <c r="AS5467" s="112">
        <v>432</v>
      </c>
    </row>
    <row r="5468" spans="40:45" x14ac:dyDescent="0.25">
      <c r="AN5468" s="112" t="s">
        <v>1174</v>
      </c>
      <c r="AO5468" s="112"/>
      <c r="AP5468" s="112"/>
      <c r="AQ5468" s="112" t="s">
        <v>3</v>
      </c>
      <c r="AR5468" s="112" t="s">
        <v>1088</v>
      </c>
      <c r="AS5468" s="112">
        <v>18302</v>
      </c>
    </row>
    <row r="5469" spans="40:45" x14ac:dyDescent="0.25">
      <c r="AN5469" s="112" t="s">
        <v>1174</v>
      </c>
      <c r="AO5469" s="112" t="s">
        <v>1178</v>
      </c>
      <c r="AP5469" s="112"/>
      <c r="AQ5469" s="112" t="s">
        <v>1033</v>
      </c>
      <c r="AR5469" s="112" t="s">
        <v>1088</v>
      </c>
      <c r="AS5469" s="112">
        <v>1233</v>
      </c>
    </row>
    <row r="5470" spans="40:45" x14ac:dyDescent="0.25">
      <c r="AN5470" s="112" t="s">
        <v>1174</v>
      </c>
      <c r="AO5470" s="112" t="s">
        <v>1178</v>
      </c>
      <c r="AP5470" s="112"/>
      <c r="AQ5470" s="112" t="s">
        <v>1034</v>
      </c>
      <c r="AR5470" s="112" t="s">
        <v>1088</v>
      </c>
      <c r="AS5470" s="112">
        <v>2529</v>
      </c>
    </row>
    <row r="5471" spans="40:45" x14ac:dyDescent="0.25">
      <c r="AN5471" s="112" t="s">
        <v>1174</v>
      </c>
      <c r="AO5471" s="112" t="s">
        <v>1178</v>
      </c>
      <c r="AP5471" s="112"/>
      <c r="AQ5471" s="112" t="s">
        <v>1035</v>
      </c>
      <c r="AR5471" s="112" t="s">
        <v>1088</v>
      </c>
      <c r="AS5471" s="112">
        <v>354</v>
      </c>
    </row>
    <row r="5472" spans="40:45" x14ac:dyDescent="0.25">
      <c r="AN5472" s="112" t="s">
        <v>1174</v>
      </c>
      <c r="AO5472" s="112" t="s">
        <v>1178</v>
      </c>
      <c r="AP5472" s="112"/>
      <c r="AQ5472" s="112" t="s">
        <v>1038</v>
      </c>
      <c r="AR5472" s="112" t="s">
        <v>1088</v>
      </c>
      <c r="AS5472" s="112">
        <v>693</v>
      </c>
    </row>
    <row r="5473" spans="40:45" x14ac:dyDescent="0.25">
      <c r="AN5473" s="112" t="s">
        <v>1174</v>
      </c>
      <c r="AO5473" s="112" t="s">
        <v>1178</v>
      </c>
      <c r="AP5473" s="112"/>
      <c r="AQ5473" s="112" t="s">
        <v>1039</v>
      </c>
      <c r="AR5473" s="112" t="s">
        <v>1088</v>
      </c>
      <c r="AS5473" s="112">
        <v>268</v>
      </c>
    </row>
    <row r="5474" spans="40:45" x14ac:dyDescent="0.25">
      <c r="AN5474" s="112" t="s">
        <v>1174</v>
      </c>
      <c r="AO5474" s="112"/>
      <c r="AP5474" s="112"/>
      <c r="AQ5474" s="112" t="s">
        <v>3</v>
      </c>
      <c r="AR5474" s="112" t="s">
        <v>1088</v>
      </c>
      <c r="AS5474" s="112">
        <v>5077</v>
      </c>
    </row>
    <row r="5475" spans="40:45" x14ac:dyDescent="0.25">
      <c r="AN5475" s="112" t="s">
        <v>1174</v>
      </c>
      <c r="AO5475" s="112" t="s">
        <v>1179</v>
      </c>
      <c r="AP5475" s="112"/>
      <c r="AQ5475" s="112" t="s">
        <v>1031</v>
      </c>
      <c r="AR5475" s="112" t="s">
        <v>1088</v>
      </c>
      <c r="AS5475" s="112">
        <v>0</v>
      </c>
    </row>
    <row r="5476" spans="40:45" x14ac:dyDescent="0.25">
      <c r="AN5476" s="112" t="s">
        <v>1174</v>
      </c>
      <c r="AO5476" s="112" t="s">
        <v>1179</v>
      </c>
      <c r="AP5476" s="112"/>
      <c r="AQ5476" s="112" t="s">
        <v>1033</v>
      </c>
      <c r="AR5476" s="112" t="s">
        <v>1088</v>
      </c>
      <c r="AS5476" s="112">
        <v>33</v>
      </c>
    </row>
    <row r="5477" spans="40:45" x14ac:dyDescent="0.25">
      <c r="AN5477" s="112" t="s">
        <v>1174</v>
      </c>
      <c r="AO5477" s="112" t="s">
        <v>1179</v>
      </c>
      <c r="AP5477" s="112"/>
      <c r="AQ5477" s="112" t="s">
        <v>1035</v>
      </c>
      <c r="AR5477" s="112" t="s">
        <v>1088</v>
      </c>
      <c r="AS5477" s="112">
        <v>30</v>
      </c>
    </row>
    <row r="5478" spans="40:45" x14ac:dyDescent="0.25">
      <c r="AN5478" s="112" t="s">
        <v>1174</v>
      </c>
      <c r="AO5478" s="112" t="s">
        <v>1179</v>
      </c>
      <c r="AP5478" s="112"/>
      <c r="AQ5478" s="112" t="s">
        <v>1036</v>
      </c>
      <c r="AR5478" s="112" t="s">
        <v>1088</v>
      </c>
      <c r="AS5478" s="112">
        <v>71</v>
      </c>
    </row>
    <row r="5479" spans="40:45" x14ac:dyDescent="0.25">
      <c r="AN5479" s="112" t="s">
        <v>1174</v>
      </c>
      <c r="AO5479" s="112" t="s">
        <v>1179</v>
      </c>
      <c r="AP5479" s="112"/>
      <c r="AQ5479" s="112" t="s">
        <v>1037</v>
      </c>
      <c r="AR5479" s="112" t="s">
        <v>1088</v>
      </c>
      <c r="AS5479" s="112">
        <v>9</v>
      </c>
    </row>
    <row r="5480" spans="40:45" x14ac:dyDescent="0.25">
      <c r="AN5480" s="112" t="s">
        <v>1174</v>
      </c>
      <c r="AO5480" s="112" t="s">
        <v>1179</v>
      </c>
      <c r="AP5480" s="112"/>
      <c r="AQ5480" s="112" t="s">
        <v>1039</v>
      </c>
      <c r="AR5480" s="112" t="s">
        <v>1088</v>
      </c>
      <c r="AS5480" s="112">
        <v>39</v>
      </c>
    </row>
    <row r="5481" spans="40:45" x14ac:dyDescent="0.25">
      <c r="AN5481" s="112" t="s">
        <v>1174</v>
      </c>
      <c r="AO5481" s="112"/>
      <c r="AP5481" s="112"/>
      <c r="AQ5481" s="112" t="s">
        <v>3</v>
      </c>
      <c r="AR5481" s="112" t="s">
        <v>1088</v>
      </c>
      <c r="AS5481" s="112">
        <v>183</v>
      </c>
    </row>
    <row r="5482" spans="40:45" x14ac:dyDescent="0.25">
      <c r="AN5482" s="112" t="s">
        <v>1184</v>
      </c>
      <c r="AO5482" s="112" t="s">
        <v>1185</v>
      </c>
      <c r="AP5482" s="112"/>
      <c r="AQ5482" s="112" t="s">
        <v>1031</v>
      </c>
      <c r="AR5482" s="112" t="s">
        <v>1021</v>
      </c>
      <c r="AS5482" s="112">
        <v>30442</v>
      </c>
    </row>
    <row r="5483" spans="40:45" x14ac:dyDescent="0.25">
      <c r="AN5483" s="112" t="s">
        <v>1184</v>
      </c>
      <c r="AO5483" s="112" t="s">
        <v>1185</v>
      </c>
      <c r="AP5483" s="112"/>
      <c r="AQ5483" s="112" t="s">
        <v>1032</v>
      </c>
      <c r="AR5483" s="112" t="s">
        <v>1021</v>
      </c>
      <c r="AS5483" s="112">
        <v>29038</v>
      </c>
    </row>
    <row r="5484" spans="40:45" x14ac:dyDescent="0.25">
      <c r="AN5484" s="112" t="s">
        <v>1184</v>
      </c>
      <c r="AO5484" s="112" t="s">
        <v>1185</v>
      </c>
      <c r="AP5484" s="112"/>
      <c r="AQ5484" s="112" t="s">
        <v>1033</v>
      </c>
      <c r="AR5484" s="112" t="s">
        <v>1021</v>
      </c>
      <c r="AS5484" s="112">
        <v>137</v>
      </c>
    </row>
    <row r="5485" spans="40:45" x14ac:dyDescent="0.25">
      <c r="AN5485" s="112" t="s">
        <v>1184</v>
      </c>
      <c r="AO5485" s="112" t="s">
        <v>1185</v>
      </c>
      <c r="AP5485" s="112"/>
      <c r="AQ5485" s="112" t="s">
        <v>1034</v>
      </c>
      <c r="AR5485" s="112" t="s">
        <v>1021</v>
      </c>
      <c r="AS5485" s="112">
        <v>6648</v>
      </c>
    </row>
    <row r="5486" spans="40:45" x14ac:dyDescent="0.25">
      <c r="AN5486" s="112" t="s">
        <v>1184</v>
      </c>
      <c r="AO5486" s="112" t="s">
        <v>1185</v>
      </c>
      <c r="AP5486" s="112"/>
      <c r="AQ5486" s="112" t="s">
        <v>1035</v>
      </c>
      <c r="AR5486" s="112" t="s">
        <v>1021</v>
      </c>
      <c r="AS5486" s="112">
        <v>28119</v>
      </c>
    </row>
    <row r="5487" spans="40:45" x14ac:dyDescent="0.25">
      <c r="AN5487" s="112" t="s">
        <v>1184</v>
      </c>
      <c r="AO5487" s="112" t="s">
        <v>1185</v>
      </c>
      <c r="AP5487" s="112"/>
      <c r="AQ5487" s="112" t="s">
        <v>1036</v>
      </c>
      <c r="AR5487" s="112" t="s">
        <v>1021</v>
      </c>
      <c r="AS5487" s="112">
        <v>704</v>
      </c>
    </row>
    <row r="5488" spans="40:45" x14ac:dyDescent="0.25">
      <c r="AN5488" s="112" t="s">
        <v>1184</v>
      </c>
      <c r="AO5488" s="112" t="s">
        <v>1185</v>
      </c>
      <c r="AP5488" s="112"/>
      <c r="AQ5488" s="112" t="s">
        <v>1037</v>
      </c>
      <c r="AR5488" s="112" t="s">
        <v>1021</v>
      </c>
      <c r="AS5488" s="112">
        <v>3998</v>
      </c>
    </row>
    <row r="5489" spans="40:45" x14ac:dyDescent="0.25">
      <c r="AN5489" s="112" t="s">
        <v>1184</v>
      </c>
      <c r="AO5489" s="112" t="s">
        <v>1185</v>
      </c>
      <c r="AP5489" s="112"/>
      <c r="AQ5489" s="112" t="s">
        <v>1038</v>
      </c>
      <c r="AR5489" s="112" t="s">
        <v>1021</v>
      </c>
      <c r="AS5489" s="112">
        <v>1543</v>
      </c>
    </row>
    <row r="5490" spans="40:45" x14ac:dyDescent="0.25">
      <c r="AN5490" s="112" t="s">
        <v>1184</v>
      </c>
      <c r="AO5490" s="112" t="s">
        <v>1185</v>
      </c>
      <c r="AP5490" s="112"/>
      <c r="AQ5490" s="112" t="s">
        <v>1039</v>
      </c>
      <c r="AR5490" s="112" t="s">
        <v>1021</v>
      </c>
      <c r="AS5490" s="112">
        <v>1123</v>
      </c>
    </row>
    <row r="5491" spans="40:45" x14ac:dyDescent="0.25">
      <c r="AN5491" s="112" t="s">
        <v>1184</v>
      </c>
      <c r="AO5491" s="112"/>
      <c r="AP5491" s="112"/>
      <c r="AQ5491" s="112" t="s">
        <v>3</v>
      </c>
      <c r="AR5491" s="112" t="s">
        <v>1021</v>
      </c>
      <c r="AS5491" s="112">
        <v>101752</v>
      </c>
    </row>
    <row r="5492" spans="40:45" x14ac:dyDescent="0.25">
      <c r="AN5492" s="112" t="s">
        <v>1186</v>
      </c>
      <c r="AO5492" s="112" t="s">
        <v>1185</v>
      </c>
      <c r="AP5492" s="112"/>
      <c r="AQ5492" s="112" t="s">
        <v>1031</v>
      </c>
      <c r="AR5492" s="112" t="s">
        <v>1021</v>
      </c>
      <c r="AS5492" s="112">
        <v>337393</v>
      </c>
    </row>
    <row r="5493" spans="40:45" x14ac:dyDescent="0.25">
      <c r="AN5493" s="112" t="s">
        <v>1186</v>
      </c>
      <c r="AO5493" s="112" t="s">
        <v>1185</v>
      </c>
      <c r="AP5493" s="112"/>
      <c r="AQ5493" s="112" t="s">
        <v>1032</v>
      </c>
      <c r="AR5493" s="112" t="s">
        <v>1021</v>
      </c>
      <c r="AS5493" s="112">
        <v>264332</v>
      </c>
    </row>
    <row r="5494" spans="40:45" x14ac:dyDescent="0.25">
      <c r="AN5494" s="112" t="s">
        <v>1186</v>
      </c>
      <c r="AO5494" s="112" t="s">
        <v>1185</v>
      </c>
      <c r="AP5494" s="112"/>
      <c r="AQ5494" s="112" t="s">
        <v>1033</v>
      </c>
      <c r="AR5494" s="112" t="s">
        <v>1021</v>
      </c>
      <c r="AS5494" s="112">
        <v>165344</v>
      </c>
    </row>
    <row r="5495" spans="40:45" x14ac:dyDescent="0.25">
      <c r="AN5495" s="112" t="s">
        <v>1186</v>
      </c>
      <c r="AO5495" s="112" t="s">
        <v>1185</v>
      </c>
      <c r="AP5495" s="112"/>
      <c r="AQ5495" s="112" t="s">
        <v>1034</v>
      </c>
      <c r="AR5495" s="112" t="s">
        <v>1021</v>
      </c>
      <c r="AS5495" s="112">
        <v>936125</v>
      </c>
    </row>
    <row r="5496" spans="40:45" x14ac:dyDescent="0.25">
      <c r="AN5496" s="112" t="s">
        <v>1186</v>
      </c>
      <c r="AO5496" s="112" t="s">
        <v>1185</v>
      </c>
      <c r="AP5496" s="112"/>
      <c r="AQ5496" s="112" t="s">
        <v>1035</v>
      </c>
      <c r="AR5496" s="112" t="s">
        <v>1021</v>
      </c>
      <c r="AS5496" s="112">
        <v>191194</v>
      </c>
    </row>
    <row r="5497" spans="40:45" x14ac:dyDescent="0.25">
      <c r="AN5497" s="112" t="s">
        <v>1186</v>
      </c>
      <c r="AO5497" s="112" t="s">
        <v>1185</v>
      </c>
      <c r="AP5497" s="112"/>
      <c r="AQ5497" s="112" t="s">
        <v>1036</v>
      </c>
      <c r="AR5497" s="112" t="s">
        <v>1021</v>
      </c>
      <c r="AS5497" s="112">
        <v>447773</v>
      </c>
    </row>
    <row r="5498" spans="40:45" x14ac:dyDescent="0.25">
      <c r="AN5498" s="112" t="s">
        <v>1186</v>
      </c>
      <c r="AO5498" s="112" t="s">
        <v>1185</v>
      </c>
      <c r="AP5498" s="112"/>
      <c r="AQ5498" s="112" t="s">
        <v>1037</v>
      </c>
      <c r="AR5498" s="112" t="s">
        <v>1021</v>
      </c>
      <c r="AS5498" s="112">
        <v>673771</v>
      </c>
    </row>
    <row r="5499" spans="40:45" x14ac:dyDescent="0.25">
      <c r="AN5499" s="112" t="s">
        <v>1186</v>
      </c>
      <c r="AO5499" s="112" t="s">
        <v>1185</v>
      </c>
      <c r="AP5499" s="112"/>
      <c r="AQ5499" s="112" t="s">
        <v>1038</v>
      </c>
      <c r="AR5499" s="112" t="s">
        <v>1021</v>
      </c>
      <c r="AS5499" s="112">
        <v>376625</v>
      </c>
    </row>
    <row r="5500" spans="40:45" x14ac:dyDescent="0.25">
      <c r="AN5500" s="112" t="s">
        <v>1186</v>
      </c>
      <c r="AO5500" s="112" t="s">
        <v>1185</v>
      </c>
      <c r="AP5500" s="112"/>
      <c r="AQ5500" s="112" t="s">
        <v>1039</v>
      </c>
      <c r="AR5500" s="112" t="s">
        <v>1021</v>
      </c>
      <c r="AS5500" s="112">
        <v>118708</v>
      </c>
    </row>
    <row r="5501" spans="40:45" x14ac:dyDescent="0.25">
      <c r="AN5501" s="112" t="s">
        <v>1186</v>
      </c>
      <c r="AO5501" s="112"/>
      <c r="AP5501" s="112"/>
      <c r="AQ5501" s="112" t="s">
        <v>3</v>
      </c>
      <c r="AR5501" s="112" t="s">
        <v>1021</v>
      </c>
      <c r="AS5501" s="112">
        <v>3511264</v>
      </c>
    </row>
    <row r="5502" spans="40:45" x14ac:dyDescent="0.25">
      <c r="AN5502" s="112" t="s">
        <v>1187</v>
      </c>
      <c r="AO5502" s="112" t="s">
        <v>1185</v>
      </c>
      <c r="AP5502" s="112"/>
      <c r="AQ5502" s="112" t="s">
        <v>1031</v>
      </c>
      <c r="AR5502" s="112" t="s">
        <v>1021</v>
      </c>
      <c r="AS5502" s="112">
        <v>392433</v>
      </c>
    </row>
    <row r="5503" spans="40:45" x14ac:dyDescent="0.25">
      <c r="AN5503" s="112" t="s">
        <v>1187</v>
      </c>
      <c r="AO5503" s="112" t="s">
        <v>1185</v>
      </c>
      <c r="AP5503" s="112"/>
      <c r="AQ5503" s="112" t="s">
        <v>1032</v>
      </c>
      <c r="AR5503" s="112" t="s">
        <v>1021</v>
      </c>
      <c r="AS5503" s="112">
        <v>516968</v>
      </c>
    </row>
    <row r="5504" spans="40:45" x14ac:dyDescent="0.25">
      <c r="AN5504" s="112" t="s">
        <v>1187</v>
      </c>
      <c r="AO5504" s="112" t="s">
        <v>1185</v>
      </c>
      <c r="AP5504" s="112"/>
      <c r="AQ5504" s="112" t="s">
        <v>1033</v>
      </c>
      <c r="AR5504" s="112" t="s">
        <v>1021</v>
      </c>
      <c r="AS5504" s="112">
        <v>403784</v>
      </c>
    </row>
    <row r="5505" spans="40:45" x14ac:dyDescent="0.25">
      <c r="AN5505" s="112" t="s">
        <v>1187</v>
      </c>
      <c r="AO5505" s="112" t="s">
        <v>1185</v>
      </c>
      <c r="AP5505" s="112"/>
      <c r="AQ5505" s="112" t="s">
        <v>1034</v>
      </c>
      <c r="AR5505" s="112" t="s">
        <v>1021</v>
      </c>
      <c r="AS5505" s="112">
        <v>562317</v>
      </c>
    </row>
    <row r="5506" spans="40:45" x14ac:dyDescent="0.25">
      <c r="AN5506" s="112" t="s">
        <v>1187</v>
      </c>
      <c r="AO5506" s="112" t="s">
        <v>1185</v>
      </c>
      <c r="AP5506" s="112"/>
      <c r="AQ5506" s="112" t="s">
        <v>1035</v>
      </c>
      <c r="AR5506" s="112" t="s">
        <v>1021</v>
      </c>
      <c r="AS5506" s="112">
        <v>12709</v>
      </c>
    </row>
    <row r="5507" spans="40:45" x14ac:dyDescent="0.25">
      <c r="AN5507" s="112" t="s">
        <v>1187</v>
      </c>
      <c r="AO5507" s="112" t="s">
        <v>1185</v>
      </c>
      <c r="AP5507" s="112"/>
      <c r="AQ5507" s="112" t="s">
        <v>1036</v>
      </c>
      <c r="AR5507" s="112" t="s">
        <v>1021</v>
      </c>
      <c r="AS5507" s="112">
        <v>22016</v>
      </c>
    </row>
    <row r="5508" spans="40:45" x14ac:dyDescent="0.25">
      <c r="AN5508" s="112" t="s">
        <v>1187</v>
      </c>
      <c r="AO5508" s="112" t="s">
        <v>1185</v>
      </c>
      <c r="AP5508" s="112"/>
      <c r="AQ5508" s="112" t="s">
        <v>1037</v>
      </c>
      <c r="AR5508" s="112" t="s">
        <v>1021</v>
      </c>
      <c r="AS5508" s="112">
        <v>8858</v>
      </c>
    </row>
    <row r="5509" spans="40:45" x14ac:dyDescent="0.25">
      <c r="AN5509" s="112" t="s">
        <v>1187</v>
      </c>
      <c r="AO5509" s="112" t="s">
        <v>1185</v>
      </c>
      <c r="AP5509" s="112"/>
      <c r="AQ5509" s="112" t="s">
        <v>1038</v>
      </c>
      <c r="AR5509" s="112" t="s">
        <v>1021</v>
      </c>
      <c r="AS5509" s="112">
        <v>58993</v>
      </c>
    </row>
    <row r="5510" spans="40:45" x14ac:dyDescent="0.25">
      <c r="AN5510" s="112" t="s">
        <v>1187</v>
      </c>
      <c r="AO5510" s="112" t="s">
        <v>1185</v>
      </c>
      <c r="AP5510" s="112"/>
      <c r="AQ5510" s="112" t="s">
        <v>1039</v>
      </c>
      <c r="AR5510" s="112" t="s">
        <v>1021</v>
      </c>
      <c r="AS5510" s="112">
        <v>672</v>
      </c>
    </row>
    <row r="5511" spans="40:45" x14ac:dyDescent="0.25">
      <c r="AN5511" s="112" t="s">
        <v>1187</v>
      </c>
      <c r="AO5511" s="112"/>
      <c r="AP5511" s="112"/>
      <c r="AQ5511" s="112" t="s">
        <v>3</v>
      </c>
      <c r="AR5511" s="112" t="s">
        <v>1021</v>
      </c>
      <c r="AS5511" s="112">
        <v>1978750</v>
      </c>
    </row>
    <row r="5512" spans="40:45" x14ac:dyDescent="0.25">
      <c r="AN5512" s="112" t="s">
        <v>1188</v>
      </c>
      <c r="AO5512" s="112" t="s">
        <v>1185</v>
      </c>
      <c r="AP5512" s="112"/>
      <c r="AQ5512" s="112" t="s">
        <v>1031</v>
      </c>
      <c r="AR5512" s="112" t="s">
        <v>1021</v>
      </c>
      <c r="AS5512" s="112">
        <v>109862</v>
      </c>
    </row>
    <row r="5513" spans="40:45" x14ac:dyDescent="0.25">
      <c r="AN5513" s="112" t="s">
        <v>1188</v>
      </c>
      <c r="AO5513" s="112" t="s">
        <v>1185</v>
      </c>
      <c r="AP5513" s="112"/>
      <c r="AQ5513" s="112" t="s">
        <v>1032</v>
      </c>
      <c r="AR5513" s="112" t="s">
        <v>1021</v>
      </c>
      <c r="AS5513" s="112">
        <v>79729</v>
      </c>
    </row>
    <row r="5514" spans="40:45" x14ac:dyDescent="0.25">
      <c r="AN5514" s="112" t="s">
        <v>1188</v>
      </c>
      <c r="AO5514" s="112" t="s">
        <v>1185</v>
      </c>
      <c r="AP5514" s="112"/>
      <c r="AQ5514" s="112" t="s">
        <v>1033</v>
      </c>
      <c r="AR5514" s="112" t="s">
        <v>1021</v>
      </c>
      <c r="AS5514" s="112">
        <v>682482</v>
      </c>
    </row>
    <row r="5515" spans="40:45" x14ac:dyDescent="0.25">
      <c r="AN5515" s="112" t="s">
        <v>1188</v>
      </c>
      <c r="AO5515" s="112" t="s">
        <v>1185</v>
      </c>
      <c r="AP5515" s="112"/>
      <c r="AQ5515" s="112" t="s">
        <v>1034</v>
      </c>
      <c r="AR5515" s="112" t="s">
        <v>1021</v>
      </c>
      <c r="AS5515" s="112">
        <v>131463</v>
      </c>
    </row>
    <row r="5516" spans="40:45" x14ac:dyDescent="0.25">
      <c r="AN5516" s="112" t="s">
        <v>1188</v>
      </c>
      <c r="AO5516" s="112" t="s">
        <v>1185</v>
      </c>
      <c r="AP5516" s="112"/>
      <c r="AQ5516" s="112" t="s">
        <v>1035</v>
      </c>
      <c r="AR5516" s="112" t="s">
        <v>1021</v>
      </c>
      <c r="AS5516" s="112">
        <v>7003</v>
      </c>
    </row>
    <row r="5517" spans="40:45" x14ac:dyDescent="0.25">
      <c r="AN5517" s="112" t="s">
        <v>1188</v>
      </c>
      <c r="AO5517" s="112" t="s">
        <v>1185</v>
      </c>
      <c r="AP5517" s="112"/>
      <c r="AQ5517" s="112" t="s">
        <v>1036</v>
      </c>
      <c r="AR5517" s="112" t="s">
        <v>1021</v>
      </c>
      <c r="AS5517" s="112">
        <v>19970</v>
      </c>
    </row>
    <row r="5518" spans="40:45" x14ac:dyDescent="0.25">
      <c r="AN5518" s="112" t="s">
        <v>1188</v>
      </c>
      <c r="AO5518" s="112" t="s">
        <v>1185</v>
      </c>
      <c r="AP5518" s="112"/>
      <c r="AQ5518" s="112" t="s">
        <v>1037</v>
      </c>
      <c r="AR5518" s="112" t="s">
        <v>1021</v>
      </c>
      <c r="AS5518" s="112">
        <v>83729</v>
      </c>
    </row>
    <row r="5519" spans="40:45" x14ac:dyDescent="0.25">
      <c r="AN5519" s="112" t="s">
        <v>1188</v>
      </c>
      <c r="AO5519" s="112" t="s">
        <v>1185</v>
      </c>
      <c r="AP5519" s="112"/>
      <c r="AQ5519" s="112" t="s">
        <v>1038</v>
      </c>
      <c r="AR5519" s="112" t="s">
        <v>1021</v>
      </c>
      <c r="AS5519" s="112">
        <v>10571</v>
      </c>
    </row>
    <row r="5520" spans="40:45" x14ac:dyDescent="0.25">
      <c r="AN5520" s="112" t="s">
        <v>1188</v>
      </c>
      <c r="AO5520" s="112" t="s">
        <v>1185</v>
      </c>
      <c r="AP5520" s="112"/>
      <c r="AQ5520" s="112" t="s">
        <v>1039</v>
      </c>
      <c r="AR5520" s="112" t="s">
        <v>1021</v>
      </c>
      <c r="AS5520" s="112">
        <v>2938</v>
      </c>
    </row>
    <row r="5521" spans="40:45" x14ac:dyDescent="0.25">
      <c r="AN5521" s="112" t="s">
        <v>1188</v>
      </c>
      <c r="AO5521" s="112"/>
      <c r="AP5521" s="112"/>
      <c r="AQ5521" s="112" t="s">
        <v>3</v>
      </c>
      <c r="AR5521" s="112" t="s">
        <v>1021</v>
      </c>
      <c r="AS5521" s="112">
        <v>1127748</v>
      </c>
    </row>
    <row r="5522" spans="40:45" x14ac:dyDescent="0.25">
      <c r="AN5522" s="112" t="s">
        <v>1083</v>
      </c>
      <c r="AO5522" s="112" t="s">
        <v>1185</v>
      </c>
      <c r="AP5522" s="112"/>
      <c r="AQ5522" s="112" t="s">
        <v>1031</v>
      </c>
      <c r="AR5522" s="112" t="s">
        <v>1021</v>
      </c>
      <c r="AS5522" s="112">
        <v>31358</v>
      </c>
    </row>
    <row r="5523" spans="40:45" x14ac:dyDescent="0.25">
      <c r="AN5523" s="112" t="s">
        <v>1083</v>
      </c>
      <c r="AO5523" s="112" t="s">
        <v>1185</v>
      </c>
      <c r="AP5523" s="112"/>
      <c r="AQ5523" s="112" t="s">
        <v>1032</v>
      </c>
      <c r="AR5523" s="112" t="s">
        <v>1021</v>
      </c>
      <c r="AS5523" s="112">
        <v>50285</v>
      </c>
    </row>
    <row r="5524" spans="40:45" x14ac:dyDescent="0.25">
      <c r="AN5524" s="112" t="s">
        <v>1083</v>
      </c>
      <c r="AO5524" s="112" t="s">
        <v>1185</v>
      </c>
      <c r="AP5524" s="112"/>
      <c r="AQ5524" s="112" t="s">
        <v>1033</v>
      </c>
      <c r="AR5524" s="112" t="s">
        <v>1021</v>
      </c>
      <c r="AS5524" s="112">
        <v>13044</v>
      </c>
    </row>
    <row r="5525" spans="40:45" x14ac:dyDescent="0.25">
      <c r="AN5525" s="112" t="s">
        <v>1083</v>
      </c>
      <c r="AO5525" s="112" t="s">
        <v>1185</v>
      </c>
      <c r="AP5525" s="112"/>
      <c r="AQ5525" s="112" t="s">
        <v>1034</v>
      </c>
      <c r="AR5525" s="112" t="s">
        <v>1021</v>
      </c>
      <c r="AS5525" s="112">
        <v>4015</v>
      </c>
    </row>
    <row r="5526" spans="40:45" x14ac:dyDescent="0.25">
      <c r="AN5526" s="112" t="s">
        <v>1083</v>
      </c>
      <c r="AO5526" s="112" t="s">
        <v>1185</v>
      </c>
      <c r="AP5526" s="112"/>
      <c r="AQ5526" s="112" t="s">
        <v>1035</v>
      </c>
      <c r="AR5526" s="112" t="s">
        <v>1021</v>
      </c>
      <c r="AS5526" s="112">
        <v>602</v>
      </c>
    </row>
    <row r="5527" spans="40:45" x14ac:dyDescent="0.25">
      <c r="AN5527" s="112" t="s">
        <v>1083</v>
      </c>
      <c r="AO5527" s="112" t="s">
        <v>1185</v>
      </c>
      <c r="AP5527" s="112"/>
      <c r="AQ5527" s="112" t="s">
        <v>1036</v>
      </c>
      <c r="AR5527" s="112" t="s">
        <v>1021</v>
      </c>
      <c r="AS5527" s="112">
        <v>8280</v>
      </c>
    </row>
    <row r="5528" spans="40:45" x14ac:dyDescent="0.25">
      <c r="AN5528" s="112" t="s">
        <v>1083</v>
      </c>
      <c r="AO5528" s="112" t="s">
        <v>1185</v>
      </c>
      <c r="AP5528" s="112"/>
      <c r="AQ5528" s="112" t="s">
        <v>1037</v>
      </c>
      <c r="AR5528" s="112" t="s">
        <v>1021</v>
      </c>
      <c r="AS5528" s="112">
        <v>328</v>
      </c>
    </row>
    <row r="5529" spans="40:45" x14ac:dyDescent="0.25">
      <c r="AN5529" s="112" t="s">
        <v>1083</v>
      </c>
      <c r="AO5529" s="112" t="s">
        <v>1185</v>
      </c>
      <c r="AP5529" s="112"/>
      <c r="AQ5529" s="112" t="s">
        <v>1038</v>
      </c>
      <c r="AR5529" s="112" t="s">
        <v>1021</v>
      </c>
      <c r="AS5529" s="112">
        <v>396</v>
      </c>
    </row>
    <row r="5530" spans="40:45" x14ac:dyDescent="0.25">
      <c r="AN5530" s="112" t="s">
        <v>1083</v>
      </c>
      <c r="AO5530" s="112" t="s">
        <v>1185</v>
      </c>
      <c r="AP5530" s="112"/>
      <c r="AQ5530" s="112" t="s">
        <v>1039</v>
      </c>
      <c r="AR5530" s="112" t="s">
        <v>1021</v>
      </c>
      <c r="AS5530" s="112">
        <v>980</v>
      </c>
    </row>
    <row r="5531" spans="40:45" x14ac:dyDescent="0.25">
      <c r="AN5531" s="112" t="s">
        <v>1083</v>
      </c>
      <c r="AO5531" s="112"/>
      <c r="AP5531" s="112"/>
      <c r="AQ5531" s="112" t="s">
        <v>3</v>
      </c>
      <c r="AR5531" s="112" t="s">
        <v>1021</v>
      </c>
      <c r="AS5531" s="112">
        <v>109288</v>
      </c>
    </row>
    <row r="5532" spans="40:45" x14ac:dyDescent="0.25">
      <c r="AN5532" s="112" t="s">
        <v>1189</v>
      </c>
      <c r="AO5532" s="112" t="s">
        <v>1185</v>
      </c>
      <c r="AP5532" s="112"/>
      <c r="AQ5532" s="112" t="s">
        <v>1031</v>
      </c>
      <c r="AR5532" s="112" t="s">
        <v>1021</v>
      </c>
      <c r="AS5532" s="112">
        <v>213134</v>
      </c>
    </row>
    <row r="5533" spans="40:45" x14ac:dyDescent="0.25">
      <c r="AN5533" s="112" t="s">
        <v>1189</v>
      </c>
      <c r="AO5533" s="112" t="s">
        <v>1185</v>
      </c>
      <c r="AP5533" s="112"/>
      <c r="AQ5533" s="112" t="s">
        <v>1032</v>
      </c>
      <c r="AR5533" s="112" t="s">
        <v>1021</v>
      </c>
      <c r="AS5533" s="112">
        <v>323096</v>
      </c>
    </row>
    <row r="5534" spans="40:45" x14ac:dyDescent="0.25">
      <c r="AN5534" s="112" t="s">
        <v>1189</v>
      </c>
      <c r="AO5534" s="112" t="s">
        <v>1185</v>
      </c>
      <c r="AP5534" s="112"/>
      <c r="AQ5534" s="112" t="s">
        <v>1033</v>
      </c>
      <c r="AR5534" s="112" t="s">
        <v>1021</v>
      </c>
      <c r="AS5534" s="112">
        <v>547</v>
      </c>
    </row>
    <row r="5535" spans="40:45" x14ac:dyDescent="0.25">
      <c r="AN5535" s="112" t="s">
        <v>1189</v>
      </c>
      <c r="AO5535" s="112" t="s">
        <v>1185</v>
      </c>
      <c r="AP5535" s="112"/>
      <c r="AQ5535" s="112" t="s">
        <v>1034</v>
      </c>
      <c r="AR5535" s="112" t="s">
        <v>1021</v>
      </c>
      <c r="AS5535" s="112">
        <v>149111</v>
      </c>
    </row>
    <row r="5536" spans="40:45" x14ac:dyDescent="0.25">
      <c r="AN5536" s="112" t="s">
        <v>1189</v>
      </c>
      <c r="AO5536" s="112" t="s">
        <v>1185</v>
      </c>
      <c r="AP5536" s="112"/>
      <c r="AQ5536" s="112" t="s">
        <v>1035</v>
      </c>
      <c r="AR5536" s="112" t="s">
        <v>1021</v>
      </c>
      <c r="AS5536" s="112">
        <v>345647</v>
      </c>
    </row>
    <row r="5537" spans="40:45" x14ac:dyDescent="0.25">
      <c r="AN5537" s="112" t="s">
        <v>1189</v>
      </c>
      <c r="AO5537" s="112" t="s">
        <v>1185</v>
      </c>
      <c r="AP5537" s="112"/>
      <c r="AQ5537" s="112" t="s">
        <v>1036</v>
      </c>
      <c r="AR5537" s="112" t="s">
        <v>1021</v>
      </c>
      <c r="AS5537" s="112">
        <v>231466</v>
      </c>
    </row>
    <row r="5538" spans="40:45" x14ac:dyDescent="0.25">
      <c r="AN5538" s="112" t="s">
        <v>1189</v>
      </c>
      <c r="AO5538" s="112" t="s">
        <v>1185</v>
      </c>
      <c r="AP5538" s="112"/>
      <c r="AQ5538" s="112" t="s">
        <v>1037</v>
      </c>
      <c r="AR5538" s="112" t="s">
        <v>1021</v>
      </c>
      <c r="AS5538" s="112">
        <v>511688</v>
      </c>
    </row>
    <row r="5539" spans="40:45" x14ac:dyDescent="0.25">
      <c r="AN5539" s="112" t="s">
        <v>1189</v>
      </c>
      <c r="AO5539" s="112" t="s">
        <v>1185</v>
      </c>
      <c r="AP5539" s="112"/>
      <c r="AQ5539" s="112" t="s">
        <v>1038</v>
      </c>
      <c r="AR5539" s="112" t="s">
        <v>1021</v>
      </c>
      <c r="AS5539" s="112">
        <v>152949</v>
      </c>
    </row>
    <row r="5540" spans="40:45" x14ac:dyDescent="0.25">
      <c r="AN5540" s="112" t="s">
        <v>1189</v>
      </c>
      <c r="AO5540" s="112" t="s">
        <v>1185</v>
      </c>
      <c r="AP5540" s="112"/>
      <c r="AQ5540" s="112" t="s">
        <v>1039</v>
      </c>
      <c r="AR5540" s="112" t="s">
        <v>1021</v>
      </c>
      <c r="AS5540" s="112">
        <v>271666</v>
      </c>
    </row>
    <row r="5541" spans="40:45" x14ac:dyDescent="0.25">
      <c r="AN5541" s="112" t="s">
        <v>1189</v>
      </c>
      <c r="AO5541" s="112"/>
      <c r="AP5541" s="112"/>
      <c r="AQ5541" s="112" t="s">
        <v>3</v>
      </c>
      <c r="AR5541" s="112" t="s">
        <v>1021</v>
      </c>
      <c r="AS5541" s="112">
        <v>2199304</v>
      </c>
    </row>
    <row r="5542" spans="40:45" x14ac:dyDescent="0.25">
      <c r="AN5542" s="112" t="s">
        <v>1190</v>
      </c>
      <c r="AO5542" s="112" t="s">
        <v>1185</v>
      </c>
      <c r="AP5542" s="112"/>
      <c r="AQ5542" s="112" t="s">
        <v>1031</v>
      </c>
      <c r="AR5542" s="112" t="s">
        <v>1021</v>
      </c>
      <c r="AS5542" s="112">
        <v>749</v>
      </c>
    </row>
    <row r="5543" spans="40:45" x14ac:dyDescent="0.25">
      <c r="AN5543" s="112" t="s">
        <v>1190</v>
      </c>
      <c r="AO5543" s="112" t="s">
        <v>1185</v>
      </c>
      <c r="AP5543" s="112"/>
      <c r="AQ5543" s="112" t="s">
        <v>1032</v>
      </c>
      <c r="AR5543" s="112" t="s">
        <v>1021</v>
      </c>
      <c r="AS5543" s="112">
        <v>137</v>
      </c>
    </row>
    <row r="5544" spans="40:45" x14ac:dyDescent="0.25">
      <c r="AN5544" s="112" t="s">
        <v>1190</v>
      </c>
      <c r="AO5544" s="112" t="s">
        <v>1185</v>
      </c>
      <c r="AP5544" s="112"/>
      <c r="AQ5544" s="112" t="s">
        <v>1033</v>
      </c>
      <c r="AR5544" s="112" t="s">
        <v>1021</v>
      </c>
      <c r="AS5544" s="112">
        <v>183</v>
      </c>
    </row>
    <row r="5545" spans="40:45" x14ac:dyDescent="0.25">
      <c r="AN5545" s="112" t="s">
        <v>1190</v>
      </c>
      <c r="AO5545" s="112" t="s">
        <v>1185</v>
      </c>
      <c r="AP5545" s="112"/>
      <c r="AQ5545" s="112" t="s">
        <v>1034</v>
      </c>
      <c r="AR5545" s="112" t="s">
        <v>1021</v>
      </c>
      <c r="AS5545" s="112">
        <v>620</v>
      </c>
    </row>
    <row r="5546" spans="40:45" x14ac:dyDescent="0.25">
      <c r="AN5546" s="112" t="s">
        <v>1190</v>
      </c>
      <c r="AO5546" s="112" t="s">
        <v>1185</v>
      </c>
      <c r="AP5546" s="112"/>
      <c r="AQ5546" s="112" t="s">
        <v>1035</v>
      </c>
      <c r="AR5546" s="112" t="s">
        <v>1021</v>
      </c>
      <c r="AS5546" s="112">
        <v>392</v>
      </c>
    </row>
    <row r="5547" spans="40:45" x14ac:dyDescent="0.25">
      <c r="AN5547" s="112" t="s">
        <v>1190</v>
      </c>
      <c r="AO5547" s="112" t="s">
        <v>1185</v>
      </c>
      <c r="AP5547" s="112"/>
      <c r="AQ5547" s="112" t="s">
        <v>1036</v>
      </c>
      <c r="AR5547" s="112" t="s">
        <v>1021</v>
      </c>
      <c r="AS5547" s="112">
        <v>613</v>
      </c>
    </row>
    <row r="5548" spans="40:45" x14ac:dyDescent="0.25">
      <c r="AN5548" s="112" t="s">
        <v>1190</v>
      </c>
      <c r="AO5548" s="112" t="s">
        <v>1185</v>
      </c>
      <c r="AP5548" s="112"/>
      <c r="AQ5548" s="112" t="s">
        <v>1037</v>
      </c>
      <c r="AR5548" s="112" t="s">
        <v>1021</v>
      </c>
      <c r="AS5548" s="112">
        <v>10</v>
      </c>
    </row>
    <row r="5549" spans="40:45" x14ac:dyDescent="0.25">
      <c r="AN5549" s="112" t="s">
        <v>1190</v>
      </c>
      <c r="AO5549" s="112" t="s">
        <v>1185</v>
      </c>
      <c r="AP5549" s="112"/>
      <c r="AQ5549" s="112" t="s">
        <v>1038</v>
      </c>
      <c r="AR5549" s="112" t="s">
        <v>1021</v>
      </c>
      <c r="AS5549" s="112">
        <v>89</v>
      </c>
    </row>
    <row r="5550" spans="40:45" x14ac:dyDescent="0.25">
      <c r="AN5550" s="112" t="s">
        <v>1190</v>
      </c>
      <c r="AO5550" s="112" t="s">
        <v>1185</v>
      </c>
      <c r="AP5550" s="112"/>
      <c r="AQ5550" s="112" t="s">
        <v>1039</v>
      </c>
      <c r="AR5550" s="112" t="s">
        <v>1021</v>
      </c>
      <c r="AS5550" s="112">
        <v>23</v>
      </c>
    </row>
    <row r="5551" spans="40:45" x14ac:dyDescent="0.25">
      <c r="AN5551" s="112" t="s">
        <v>1190</v>
      </c>
      <c r="AO5551" s="112"/>
      <c r="AP5551" s="112"/>
      <c r="AQ5551" s="112" t="s">
        <v>3</v>
      </c>
      <c r="AR5551" s="112" t="s">
        <v>1021</v>
      </c>
      <c r="AS5551" s="112">
        <v>2818</v>
      </c>
    </row>
    <row r="5552" spans="40:45" x14ac:dyDescent="0.25">
      <c r="AN5552" s="112" t="s">
        <v>1191</v>
      </c>
      <c r="AO5552" s="112" t="s">
        <v>1185</v>
      </c>
      <c r="AP5552" s="112"/>
      <c r="AQ5552" s="112" t="s">
        <v>1032</v>
      </c>
      <c r="AR5552" s="112" t="s">
        <v>1021</v>
      </c>
      <c r="AS5552" s="112">
        <v>35</v>
      </c>
    </row>
    <row r="5553" spans="40:45" x14ac:dyDescent="0.25">
      <c r="AN5553" s="112" t="s">
        <v>1191</v>
      </c>
      <c r="AO5553" s="112" t="s">
        <v>1185</v>
      </c>
      <c r="AP5553" s="112"/>
      <c r="AQ5553" s="112" t="s">
        <v>1033</v>
      </c>
      <c r="AR5553" s="112" t="s">
        <v>1021</v>
      </c>
      <c r="AS5553" s="112">
        <v>10</v>
      </c>
    </row>
    <row r="5554" spans="40:45" x14ac:dyDescent="0.25">
      <c r="AN5554" s="112" t="s">
        <v>1191</v>
      </c>
      <c r="AO5554" s="112" t="s">
        <v>1185</v>
      </c>
      <c r="AP5554" s="112"/>
      <c r="AQ5554" s="112" t="s">
        <v>1034</v>
      </c>
      <c r="AR5554" s="112" t="s">
        <v>1021</v>
      </c>
      <c r="AS5554" s="112">
        <v>156</v>
      </c>
    </row>
    <row r="5555" spans="40:45" x14ac:dyDescent="0.25">
      <c r="AN5555" s="112" t="s">
        <v>1191</v>
      </c>
      <c r="AO5555" s="112" t="s">
        <v>1185</v>
      </c>
      <c r="AP5555" s="112"/>
      <c r="AQ5555" s="112" t="s">
        <v>1035</v>
      </c>
      <c r="AR5555" s="112" t="s">
        <v>1021</v>
      </c>
      <c r="AS5555" s="112"/>
    </row>
    <row r="5556" spans="40:45" x14ac:dyDescent="0.25">
      <c r="AN5556" s="112" t="s">
        <v>1191</v>
      </c>
      <c r="AO5556" s="112" t="s">
        <v>1185</v>
      </c>
      <c r="AP5556" s="112"/>
      <c r="AQ5556" s="112" t="s">
        <v>1036</v>
      </c>
      <c r="AR5556" s="112" t="s">
        <v>1021</v>
      </c>
      <c r="AS5556" s="112"/>
    </row>
    <row r="5557" spans="40:45" x14ac:dyDescent="0.25">
      <c r="AN5557" s="112" t="s">
        <v>1191</v>
      </c>
      <c r="AO5557" s="112" t="s">
        <v>1185</v>
      </c>
      <c r="AP5557" s="112"/>
      <c r="AQ5557" s="112" t="s">
        <v>1037</v>
      </c>
      <c r="AR5557" s="112" t="s">
        <v>1021</v>
      </c>
      <c r="AS5557" s="112">
        <v>6</v>
      </c>
    </row>
    <row r="5558" spans="40:45" x14ac:dyDescent="0.25">
      <c r="AN5558" s="112" t="s">
        <v>1191</v>
      </c>
      <c r="AO5558" s="112" t="s">
        <v>1185</v>
      </c>
      <c r="AP5558" s="112"/>
      <c r="AQ5558" s="112" t="s">
        <v>1038</v>
      </c>
      <c r="AR5558" s="112" t="s">
        <v>1021</v>
      </c>
      <c r="AS5558" s="112">
        <v>54</v>
      </c>
    </row>
    <row r="5559" spans="40:45" x14ac:dyDescent="0.25">
      <c r="AN5559" s="112" t="s">
        <v>1191</v>
      </c>
      <c r="AO5559" s="112"/>
      <c r="AP5559" s="112"/>
      <c r="AQ5559" s="112" t="s">
        <v>3</v>
      </c>
      <c r="AR5559" s="112" t="s">
        <v>1021</v>
      </c>
      <c r="AS5559" s="112">
        <v>261</v>
      </c>
    </row>
    <row r="5560" spans="40:45" x14ac:dyDescent="0.25">
      <c r="AN5560" s="112" t="s">
        <v>1192</v>
      </c>
      <c r="AO5560" s="112" t="s">
        <v>1185</v>
      </c>
      <c r="AP5560" s="112"/>
      <c r="AQ5560" s="112" t="s">
        <v>1031</v>
      </c>
      <c r="AR5560" s="112" t="s">
        <v>1021</v>
      </c>
      <c r="AS5560" s="112">
        <v>53364464</v>
      </c>
    </row>
    <row r="5561" spans="40:45" x14ac:dyDescent="0.25">
      <c r="AN5561" s="112" t="s">
        <v>1192</v>
      </c>
      <c r="AO5561" s="112" t="s">
        <v>1185</v>
      </c>
      <c r="AP5561" s="112"/>
      <c r="AQ5561" s="112" t="s">
        <v>1032</v>
      </c>
      <c r="AR5561" s="112" t="s">
        <v>1021</v>
      </c>
      <c r="AS5561" s="112">
        <v>76551983</v>
      </c>
    </row>
    <row r="5562" spans="40:45" x14ac:dyDescent="0.25">
      <c r="AN5562" s="112" t="s">
        <v>1192</v>
      </c>
      <c r="AO5562" s="112" t="s">
        <v>1185</v>
      </c>
      <c r="AP5562" s="112"/>
      <c r="AQ5562" s="112" t="s">
        <v>1033</v>
      </c>
      <c r="AR5562" s="112" t="s">
        <v>1021</v>
      </c>
      <c r="AS5562" s="112">
        <v>6490318</v>
      </c>
    </row>
    <row r="5563" spans="40:45" x14ac:dyDescent="0.25">
      <c r="AN5563" s="112" t="s">
        <v>1192</v>
      </c>
      <c r="AO5563" s="112" t="s">
        <v>1185</v>
      </c>
      <c r="AP5563" s="112"/>
      <c r="AQ5563" s="112" t="s">
        <v>1034</v>
      </c>
      <c r="AR5563" s="112" t="s">
        <v>1021</v>
      </c>
      <c r="AS5563" s="112">
        <v>67981965</v>
      </c>
    </row>
    <row r="5564" spans="40:45" x14ac:dyDescent="0.25">
      <c r="AN5564" s="112" t="s">
        <v>1192</v>
      </c>
      <c r="AO5564" s="112" t="s">
        <v>1185</v>
      </c>
      <c r="AP5564" s="112"/>
      <c r="AQ5564" s="112" t="s">
        <v>1035</v>
      </c>
      <c r="AR5564" s="112" t="s">
        <v>1021</v>
      </c>
      <c r="AS5564" s="112">
        <v>111600358</v>
      </c>
    </row>
    <row r="5565" spans="40:45" x14ac:dyDescent="0.25">
      <c r="AN5565" s="112" t="s">
        <v>1192</v>
      </c>
      <c r="AO5565" s="112" t="s">
        <v>1185</v>
      </c>
      <c r="AP5565" s="112"/>
      <c r="AQ5565" s="112" t="s">
        <v>1036</v>
      </c>
      <c r="AR5565" s="112" t="s">
        <v>1021</v>
      </c>
      <c r="AS5565" s="112">
        <v>235319605</v>
      </c>
    </row>
    <row r="5566" spans="40:45" x14ac:dyDescent="0.25">
      <c r="AN5566" s="112" t="s">
        <v>1192</v>
      </c>
      <c r="AO5566" s="112" t="s">
        <v>1185</v>
      </c>
      <c r="AP5566" s="112"/>
      <c r="AQ5566" s="112" t="s">
        <v>1037</v>
      </c>
      <c r="AR5566" s="112" t="s">
        <v>1021</v>
      </c>
      <c r="AS5566" s="112">
        <v>311156930</v>
      </c>
    </row>
    <row r="5567" spans="40:45" x14ac:dyDescent="0.25">
      <c r="AN5567" s="112" t="s">
        <v>1192</v>
      </c>
      <c r="AO5567" s="112" t="s">
        <v>1185</v>
      </c>
      <c r="AP5567" s="112"/>
      <c r="AQ5567" s="112" t="s">
        <v>1038</v>
      </c>
      <c r="AR5567" s="112" t="s">
        <v>1021</v>
      </c>
      <c r="AS5567" s="112">
        <v>154721019</v>
      </c>
    </row>
    <row r="5568" spans="40:45" x14ac:dyDescent="0.25">
      <c r="AN5568" s="112" t="s">
        <v>1192</v>
      </c>
      <c r="AO5568" s="112" t="s">
        <v>1185</v>
      </c>
      <c r="AP5568" s="112"/>
      <c r="AQ5568" s="112" t="s">
        <v>1039</v>
      </c>
      <c r="AR5568" s="112" t="s">
        <v>1021</v>
      </c>
      <c r="AS5568" s="112">
        <v>22920439</v>
      </c>
    </row>
    <row r="5569" spans="40:45" x14ac:dyDescent="0.25">
      <c r="AN5569" s="112" t="s">
        <v>1192</v>
      </c>
      <c r="AO5569" s="112"/>
      <c r="AP5569" s="112"/>
      <c r="AQ5569" s="112" t="s">
        <v>3</v>
      </c>
      <c r="AR5569" s="112" t="s">
        <v>1021</v>
      </c>
      <c r="AS5569" s="112">
        <v>1040107080</v>
      </c>
    </row>
    <row r="5570" spans="40:45" x14ac:dyDescent="0.25">
      <c r="AN5570" s="112" t="s">
        <v>1193</v>
      </c>
      <c r="AO5570" s="112" t="s">
        <v>1185</v>
      </c>
      <c r="AP5570" s="112"/>
      <c r="AQ5570" s="112" t="s">
        <v>1031</v>
      </c>
      <c r="AR5570" s="112" t="s">
        <v>1021</v>
      </c>
      <c r="AS5570" s="112">
        <v>10561700</v>
      </c>
    </row>
    <row r="5571" spans="40:45" x14ac:dyDescent="0.25">
      <c r="AN5571" s="112" t="s">
        <v>1193</v>
      </c>
      <c r="AO5571" s="112" t="s">
        <v>1185</v>
      </c>
      <c r="AP5571" s="112"/>
      <c r="AQ5571" s="112" t="s">
        <v>1032</v>
      </c>
      <c r="AR5571" s="112" t="s">
        <v>1021</v>
      </c>
      <c r="AS5571" s="112">
        <v>733038</v>
      </c>
    </row>
    <row r="5572" spans="40:45" x14ac:dyDescent="0.25">
      <c r="AN5572" s="112" t="s">
        <v>1193</v>
      </c>
      <c r="AO5572" s="112" t="s">
        <v>1185</v>
      </c>
      <c r="AP5572" s="112"/>
      <c r="AQ5572" s="112" t="s">
        <v>1033</v>
      </c>
      <c r="AR5572" s="112" t="s">
        <v>1021</v>
      </c>
      <c r="AS5572" s="112">
        <v>12</v>
      </c>
    </row>
    <row r="5573" spans="40:45" x14ac:dyDescent="0.25">
      <c r="AN5573" s="112" t="s">
        <v>1193</v>
      </c>
      <c r="AO5573" s="112" t="s">
        <v>1185</v>
      </c>
      <c r="AP5573" s="112"/>
      <c r="AQ5573" s="112" t="s">
        <v>1034</v>
      </c>
      <c r="AR5573" s="112" t="s">
        <v>1021</v>
      </c>
      <c r="AS5573" s="112">
        <v>2130114</v>
      </c>
    </row>
    <row r="5574" spans="40:45" x14ac:dyDescent="0.25">
      <c r="AN5574" s="112" t="s">
        <v>1193</v>
      </c>
      <c r="AO5574" s="112" t="s">
        <v>1185</v>
      </c>
      <c r="AP5574" s="112"/>
      <c r="AQ5574" s="112" t="s">
        <v>1035</v>
      </c>
      <c r="AR5574" s="112" t="s">
        <v>1021</v>
      </c>
      <c r="AS5574" s="112">
        <v>4189465</v>
      </c>
    </row>
    <row r="5575" spans="40:45" x14ac:dyDescent="0.25">
      <c r="AN5575" s="112" t="s">
        <v>1193</v>
      </c>
      <c r="AO5575" s="112" t="s">
        <v>1185</v>
      </c>
      <c r="AP5575" s="112"/>
      <c r="AQ5575" s="112" t="s">
        <v>1036</v>
      </c>
      <c r="AR5575" s="112" t="s">
        <v>1021</v>
      </c>
      <c r="AS5575" s="112">
        <v>8720994</v>
      </c>
    </row>
    <row r="5576" spans="40:45" x14ac:dyDescent="0.25">
      <c r="AN5576" s="112" t="s">
        <v>1193</v>
      </c>
      <c r="AO5576" s="112" t="s">
        <v>1185</v>
      </c>
      <c r="AP5576" s="112"/>
      <c r="AQ5576" s="112" t="s">
        <v>1037</v>
      </c>
      <c r="AR5576" s="112" t="s">
        <v>1021</v>
      </c>
      <c r="AS5576" s="112">
        <v>7917530</v>
      </c>
    </row>
    <row r="5577" spans="40:45" x14ac:dyDescent="0.25">
      <c r="AN5577" s="112" t="s">
        <v>1193</v>
      </c>
      <c r="AO5577" s="112" t="s">
        <v>1185</v>
      </c>
      <c r="AP5577" s="112"/>
      <c r="AQ5577" s="112" t="s">
        <v>1038</v>
      </c>
      <c r="AR5577" s="112" t="s">
        <v>1021</v>
      </c>
      <c r="AS5577" s="112">
        <v>26248144</v>
      </c>
    </row>
    <row r="5578" spans="40:45" x14ac:dyDescent="0.25">
      <c r="AN5578" s="112" t="s">
        <v>1193</v>
      </c>
      <c r="AO5578" s="112" t="s">
        <v>1185</v>
      </c>
      <c r="AP5578" s="112"/>
      <c r="AQ5578" s="112" t="s">
        <v>1039</v>
      </c>
      <c r="AR5578" s="112" t="s">
        <v>1021</v>
      </c>
      <c r="AS5578" s="112">
        <v>1660727</v>
      </c>
    </row>
    <row r="5579" spans="40:45" x14ac:dyDescent="0.25">
      <c r="AN5579" s="112" t="s">
        <v>1193</v>
      </c>
      <c r="AO5579" s="112"/>
      <c r="AP5579" s="112"/>
      <c r="AQ5579" s="112" t="s">
        <v>3</v>
      </c>
      <c r="AR5579" s="112" t="s">
        <v>1021</v>
      </c>
      <c r="AS5579" s="112">
        <v>62161724</v>
      </c>
    </row>
    <row r="5580" spans="40:45" x14ac:dyDescent="0.25">
      <c r="AN5580" s="112" t="s">
        <v>1194</v>
      </c>
      <c r="AO5580" s="112" t="s">
        <v>1185</v>
      </c>
      <c r="AP5580" s="112"/>
      <c r="AQ5580" s="112" t="s">
        <v>1031</v>
      </c>
      <c r="AR5580" s="112" t="s">
        <v>1021</v>
      </c>
      <c r="AS5580" s="112">
        <v>57173</v>
      </c>
    </row>
    <row r="5581" spans="40:45" x14ac:dyDescent="0.25">
      <c r="AN5581" s="112" t="s">
        <v>1194</v>
      </c>
      <c r="AO5581" s="112" t="s">
        <v>1185</v>
      </c>
      <c r="AP5581" s="112"/>
      <c r="AQ5581" s="112" t="s">
        <v>1032</v>
      </c>
      <c r="AR5581" s="112" t="s">
        <v>1021</v>
      </c>
      <c r="AS5581" s="112">
        <v>12637</v>
      </c>
    </row>
    <row r="5582" spans="40:45" x14ac:dyDescent="0.25">
      <c r="AN5582" s="112" t="s">
        <v>1194</v>
      </c>
      <c r="AO5582" s="112" t="s">
        <v>1185</v>
      </c>
      <c r="AP5582" s="112"/>
      <c r="AQ5582" s="112" t="s">
        <v>1033</v>
      </c>
      <c r="AR5582" s="112" t="s">
        <v>1021</v>
      </c>
      <c r="AS5582" s="112">
        <v>1026</v>
      </c>
    </row>
    <row r="5583" spans="40:45" x14ac:dyDescent="0.25">
      <c r="AN5583" s="112" t="s">
        <v>1194</v>
      </c>
      <c r="AO5583" s="112" t="s">
        <v>1185</v>
      </c>
      <c r="AP5583" s="112"/>
      <c r="AQ5583" s="112" t="s">
        <v>1034</v>
      </c>
      <c r="AR5583" s="112" t="s">
        <v>1021</v>
      </c>
      <c r="AS5583" s="112">
        <v>8031</v>
      </c>
    </row>
    <row r="5584" spans="40:45" x14ac:dyDescent="0.25">
      <c r="AN5584" s="112" t="s">
        <v>1194</v>
      </c>
      <c r="AO5584" s="112" t="s">
        <v>1185</v>
      </c>
      <c r="AP5584" s="112"/>
      <c r="AQ5584" s="112" t="s">
        <v>1035</v>
      </c>
      <c r="AR5584" s="112" t="s">
        <v>1021</v>
      </c>
      <c r="AS5584" s="112">
        <v>22</v>
      </c>
    </row>
    <row r="5585" spans="40:45" x14ac:dyDescent="0.25">
      <c r="AN5585" s="112" t="s">
        <v>1194</v>
      </c>
      <c r="AO5585" s="112" t="s">
        <v>1185</v>
      </c>
      <c r="AP5585" s="112"/>
      <c r="AQ5585" s="112" t="s">
        <v>1036</v>
      </c>
      <c r="AR5585" s="112" t="s">
        <v>1021</v>
      </c>
      <c r="AS5585" s="112">
        <v>15</v>
      </c>
    </row>
    <row r="5586" spans="40:45" x14ac:dyDescent="0.25">
      <c r="AN5586" s="112" t="s">
        <v>1194</v>
      </c>
      <c r="AO5586" s="112" t="s">
        <v>1185</v>
      </c>
      <c r="AP5586" s="112"/>
      <c r="AQ5586" s="112" t="s">
        <v>1037</v>
      </c>
      <c r="AR5586" s="112" t="s">
        <v>1021</v>
      </c>
      <c r="AS5586" s="112"/>
    </row>
    <row r="5587" spans="40:45" x14ac:dyDescent="0.25">
      <c r="AN5587" s="112" t="s">
        <v>1194</v>
      </c>
      <c r="AO5587" s="112" t="s">
        <v>1185</v>
      </c>
      <c r="AP5587" s="112"/>
      <c r="AQ5587" s="112" t="s">
        <v>1038</v>
      </c>
      <c r="AR5587" s="112" t="s">
        <v>1021</v>
      </c>
      <c r="AS5587" s="112">
        <v>1</v>
      </c>
    </row>
    <row r="5588" spans="40:45" x14ac:dyDescent="0.25">
      <c r="AN5588" s="112" t="s">
        <v>1194</v>
      </c>
      <c r="AO5588" s="112" t="s">
        <v>1185</v>
      </c>
      <c r="AP5588" s="112"/>
      <c r="AQ5588" s="112" t="s">
        <v>1039</v>
      </c>
      <c r="AR5588" s="112" t="s">
        <v>1021</v>
      </c>
      <c r="AS5588" s="112">
        <v>16383</v>
      </c>
    </row>
    <row r="5589" spans="40:45" x14ac:dyDescent="0.25">
      <c r="AN5589" s="112" t="s">
        <v>1194</v>
      </c>
      <c r="AO5589" s="112"/>
      <c r="AP5589" s="112"/>
      <c r="AQ5589" s="112" t="s">
        <v>3</v>
      </c>
      <c r="AR5589" s="112" t="s">
        <v>1021</v>
      </c>
      <c r="AS5589" s="112">
        <v>95289</v>
      </c>
    </row>
    <row r="5590" spans="40:45" x14ac:dyDescent="0.25">
      <c r="AN5590" s="112" t="s">
        <v>1186</v>
      </c>
      <c r="AO5590" s="112" t="s">
        <v>1041</v>
      </c>
      <c r="AP5590" s="112"/>
      <c r="AQ5590" s="112" t="s">
        <v>1031</v>
      </c>
      <c r="AR5590" s="112" t="s">
        <v>1021</v>
      </c>
      <c r="AS5590" s="112">
        <v>337393</v>
      </c>
    </row>
    <row r="5591" spans="40:45" x14ac:dyDescent="0.25">
      <c r="AN5591" s="112" t="s">
        <v>1186</v>
      </c>
      <c r="AO5591" s="112" t="s">
        <v>1041</v>
      </c>
      <c r="AP5591" s="112"/>
      <c r="AQ5591" s="112" t="s">
        <v>1032</v>
      </c>
      <c r="AR5591" s="112" t="s">
        <v>1021</v>
      </c>
      <c r="AS5591" s="112">
        <v>264332</v>
      </c>
    </row>
    <row r="5592" spans="40:45" x14ac:dyDescent="0.25">
      <c r="AN5592" s="112" t="s">
        <v>1186</v>
      </c>
      <c r="AO5592" s="112" t="s">
        <v>1041</v>
      </c>
      <c r="AP5592" s="112"/>
      <c r="AQ5592" s="112" t="s">
        <v>1033</v>
      </c>
      <c r="AR5592" s="112" t="s">
        <v>1021</v>
      </c>
      <c r="AS5592" s="112">
        <v>165344</v>
      </c>
    </row>
    <row r="5593" spans="40:45" x14ac:dyDescent="0.25">
      <c r="AN5593" s="112" t="s">
        <v>1186</v>
      </c>
      <c r="AO5593" s="112" t="s">
        <v>1041</v>
      </c>
      <c r="AP5593" s="112"/>
      <c r="AQ5593" s="112" t="s">
        <v>1034</v>
      </c>
      <c r="AR5593" s="112" t="s">
        <v>1021</v>
      </c>
      <c r="AS5593" s="112">
        <v>936125</v>
      </c>
    </row>
    <row r="5594" spans="40:45" x14ac:dyDescent="0.25">
      <c r="AN5594" s="112" t="s">
        <v>1186</v>
      </c>
      <c r="AO5594" s="112" t="s">
        <v>1041</v>
      </c>
      <c r="AP5594" s="112"/>
      <c r="AQ5594" s="112" t="s">
        <v>1035</v>
      </c>
      <c r="AR5594" s="112" t="s">
        <v>1021</v>
      </c>
      <c r="AS5594" s="112">
        <v>191194</v>
      </c>
    </row>
    <row r="5595" spans="40:45" x14ac:dyDescent="0.25">
      <c r="AN5595" s="112" t="s">
        <v>1186</v>
      </c>
      <c r="AO5595" s="112" t="s">
        <v>1041</v>
      </c>
      <c r="AP5595" s="112"/>
      <c r="AQ5595" s="112" t="s">
        <v>1036</v>
      </c>
      <c r="AR5595" s="112" t="s">
        <v>1021</v>
      </c>
      <c r="AS5595" s="112">
        <v>447773</v>
      </c>
    </row>
    <row r="5596" spans="40:45" x14ac:dyDescent="0.25">
      <c r="AN5596" s="112" t="s">
        <v>1186</v>
      </c>
      <c r="AO5596" s="112" t="s">
        <v>1041</v>
      </c>
      <c r="AP5596" s="112"/>
      <c r="AQ5596" s="112" t="s">
        <v>1037</v>
      </c>
      <c r="AR5596" s="112" t="s">
        <v>1021</v>
      </c>
      <c r="AS5596" s="112">
        <v>673771</v>
      </c>
    </row>
    <row r="5597" spans="40:45" x14ac:dyDescent="0.25">
      <c r="AN5597" s="112" t="s">
        <v>1186</v>
      </c>
      <c r="AO5597" s="112" t="s">
        <v>1041</v>
      </c>
      <c r="AP5597" s="112"/>
      <c r="AQ5597" s="112" t="s">
        <v>1038</v>
      </c>
      <c r="AR5597" s="112" t="s">
        <v>1021</v>
      </c>
      <c r="AS5597" s="112">
        <v>376625</v>
      </c>
    </row>
    <row r="5598" spans="40:45" x14ac:dyDescent="0.25">
      <c r="AN5598" s="112" t="s">
        <v>1186</v>
      </c>
      <c r="AO5598" s="112" t="s">
        <v>1041</v>
      </c>
      <c r="AP5598" s="112"/>
      <c r="AQ5598" s="112" t="s">
        <v>1039</v>
      </c>
      <c r="AR5598" s="112" t="s">
        <v>1021</v>
      </c>
      <c r="AS5598" s="112">
        <v>118708</v>
      </c>
    </row>
    <row r="5599" spans="40:45" x14ac:dyDescent="0.25">
      <c r="AN5599" s="112" t="s">
        <v>1186</v>
      </c>
      <c r="AO5599" s="112"/>
      <c r="AP5599" s="112"/>
      <c r="AQ5599" s="112" t="s">
        <v>3</v>
      </c>
      <c r="AR5599" s="112" t="s">
        <v>1021</v>
      </c>
      <c r="AS5599" s="112">
        <v>3511264</v>
      </c>
    </row>
    <row r="5600" spans="40:45" x14ac:dyDescent="0.25">
      <c r="AN5600" s="112" t="s">
        <v>1186</v>
      </c>
      <c r="AO5600" s="112" t="s">
        <v>1195</v>
      </c>
      <c r="AP5600" s="112"/>
      <c r="AQ5600" s="112" t="s">
        <v>1031</v>
      </c>
      <c r="AR5600" s="112" t="s">
        <v>1021</v>
      </c>
      <c r="AS5600" s="112">
        <v>17662</v>
      </c>
    </row>
    <row r="5601" spans="40:45" x14ac:dyDescent="0.25">
      <c r="AN5601" s="112" t="s">
        <v>1186</v>
      </c>
      <c r="AO5601" s="112" t="s">
        <v>1195</v>
      </c>
      <c r="AP5601" s="112"/>
      <c r="AQ5601" s="112" t="s">
        <v>1032</v>
      </c>
      <c r="AR5601" s="112" t="s">
        <v>1021</v>
      </c>
      <c r="AS5601" s="112">
        <v>102281</v>
      </c>
    </row>
    <row r="5602" spans="40:45" x14ac:dyDescent="0.25">
      <c r="AN5602" s="112" t="s">
        <v>1186</v>
      </c>
      <c r="AO5602" s="112" t="s">
        <v>1195</v>
      </c>
      <c r="AP5602" s="112"/>
      <c r="AQ5602" s="112" t="s">
        <v>1033</v>
      </c>
      <c r="AR5602" s="112" t="s">
        <v>1021</v>
      </c>
      <c r="AS5602" s="112">
        <v>125451</v>
      </c>
    </row>
    <row r="5603" spans="40:45" x14ac:dyDescent="0.25">
      <c r="AN5603" s="112" t="s">
        <v>1186</v>
      </c>
      <c r="AO5603" s="112" t="s">
        <v>1195</v>
      </c>
      <c r="AP5603" s="112"/>
      <c r="AQ5603" s="112" t="s">
        <v>1034</v>
      </c>
      <c r="AR5603" s="112" t="s">
        <v>1021</v>
      </c>
      <c r="AS5603" s="112">
        <v>675328</v>
      </c>
    </row>
    <row r="5604" spans="40:45" x14ac:dyDescent="0.25">
      <c r="AN5604" s="112" t="s">
        <v>1186</v>
      </c>
      <c r="AO5604" s="112" t="s">
        <v>1195</v>
      </c>
      <c r="AP5604" s="112"/>
      <c r="AQ5604" s="112" t="s">
        <v>1035</v>
      </c>
      <c r="AR5604" s="112" t="s">
        <v>1021</v>
      </c>
      <c r="AS5604" s="112">
        <v>78279</v>
      </c>
    </row>
    <row r="5605" spans="40:45" x14ac:dyDescent="0.25">
      <c r="AN5605" s="112" t="s">
        <v>1186</v>
      </c>
      <c r="AO5605" s="112" t="s">
        <v>1195</v>
      </c>
      <c r="AP5605" s="112"/>
      <c r="AQ5605" s="112" t="s">
        <v>1036</v>
      </c>
      <c r="AR5605" s="112" t="s">
        <v>1021</v>
      </c>
      <c r="AS5605" s="112">
        <v>120589</v>
      </c>
    </row>
    <row r="5606" spans="40:45" x14ac:dyDescent="0.25">
      <c r="AN5606" s="112" t="s">
        <v>1186</v>
      </c>
      <c r="AO5606" s="112" t="s">
        <v>1195</v>
      </c>
      <c r="AP5606" s="112"/>
      <c r="AQ5606" s="112" t="s">
        <v>1037</v>
      </c>
      <c r="AR5606" s="112" t="s">
        <v>1021</v>
      </c>
      <c r="AS5606" s="112">
        <v>201632</v>
      </c>
    </row>
    <row r="5607" spans="40:45" x14ac:dyDescent="0.25">
      <c r="AN5607" s="112" t="s">
        <v>1186</v>
      </c>
      <c r="AO5607" s="112" t="s">
        <v>1195</v>
      </c>
      <c r="AP5607" s="112"/>
      <c r="AQ5607" s="112" t="s">
        <v>1038</v>
      </c>
      <c r="AR5607" s="112" t="s">
        <v>1021</v>
      </c>
      <c r="AS5607" s="112">
        <v>301430</v>
      </c>
    </row>
    <row r="5608" spans="40:45" x14ac:dyDescent="0.25">
      <c r="AN5608" s="112" t="s">
        <v>1186</v>
      </c>
      <c r="AO5608" s="112" t="s">
        <v>1195</v>
      </c>
      <c r="AP5608" s="112"/>
      <c r="AQ5608" s="112" t="s">
        <v>1039</v>
      </c>
      <c r="AR5608" s="112" t="s">
        <v>1021</v>
      </c>
      <c r="AS5608" s="112">
        <v>71942</v>
      </c>
    </row>
    <row r="5609" spans="40:45" x14ac:dyDescent="0.25">
      <c r="AN5609" s="112" t="s">
        <v>1186</v>
      </c>
      <c r="AO5609" s="112"/>
      <c r="AP5609" s="112"/>
      <c r="AQ5609" s="112" t="s">
        <v>3</v>
      </c>
      <c r="AR5609" s="112" t="s">
        <v>1021</v>
      </c>
      <c r="AS5609" s="112">
        <v>1694593</v>
      </c>
    </row>
    <row r="5610" spans="40:45" x14ac:dyDescent="0.25">
      <c r="AN5610" s="112" t="s">
        <v>1186</v>
      </c>
      <c r="AO5610" s="112" t="s">
        <v>1196</v>
      </c>
      <c r="AP5610" s="112"/>
      <c r="AQ5610" s="112" t="s">
        <v>1031</v>
      </c>
      <c r="AR5610" s="112" t="s">
        <v>1021</v>
      </c>
      <c r="AS5610" s="112">
        <v>3945</v>
      </c>
    </row>
    <row r="5611" spans="40:45" x14ac:dyDescent="0.25">
      <c r="AN5611" s="112" t="s">
        <v>1186</v>
      </c>
      <c r="AO5611" s="112" t="s">
        <v>1196</v>
      </c>
      <c r="AP5611" s="112"/>
      <c r="AQ5611" s="112" t="s">
        <v>1032</v>
      </c>
      <c r="AR5611" s="112" t="s">
        <v>1021</v>
      </c>
      <c r="AS5611" s="112">
        <v>18218</v>
      </c>
    </row>
    <row r="5612" spans="40:45" x14ac:dyDescent="0.25">
      <c r="AN5612" s="112" t="s">
        <v>1186</v>
      </c>
      <c r="AO5612" s="112" t="s">
        <v>1196</v>
      </c>
      <c r="AP5612" s="112"/>
      <c r="AQ5612" s="112" t="s">
        <v>1033</v>
      </c>
      <c r="AR5612" s="112" t="s">
        <v>1021</v>
      </c>
      <c r="AS5612" s="112">
        <v>2618</v>
      </c>
    </row>
    <row r="5613" spans="40:45" x14ac:dyDescent="0.25">
      <c r="AN5613" s="112" t="s">
        <v>1186</v>
      </c>
      <c r="AO5613" s="112" t="s">
        <v>1196</v>
      </c>
      <c r="AP5613" s="112"/>
      <c r="AQ5613" s="112" t="s">
        <v>1034</v>
      </c>
      <c r="AR5613" s="112" t="s">
        <v>1021</v>
      </c>
      <c r="AS5613" s="112">
        <v>39940</v>
      </c>
    </row>
    <row r="5614" spans="40:45" x14ac:dyDescent="0.25">
      <c r="AN5614" s="112" t="s">
        <v>1186</v>
      </c>
      <c r="AO5614" s="112" t="s">
        <v>1196</v>
      </c>
      <c r="AP5614" s="112"/>
      <c r="AQ5614" s="112" t="s">
        <v>1035</v>
      </c>
      <c r="AR5614" s="112" t="s">
        <v>1021</v>
      </c>
      <c r="AS5614" s="112">
        <v>25344</v>
      </c>
    </row>
    <row r="5615" spans="40:45" x14ac:dyDescent="0.25">
      <c r="AN5615" s="112" t="s">
        <v>1186</v>
      </c>
      <c r="AO5615" s="112" t="s">
        <v>1196</v>
      </c>
      <c r="AP5615" s="112"/>
      <c r="AQ5615" s="112" t="s">
        <v>1036</v>
      </c>
      <c r="AR5615" s="112" t="s">
        <v>1021</v>
      </c>
      <c r="AS5615" s="112">
        <v>178821</v>
      </c>
    </row>
    <row r="5616" spans="40:45" x14ac:dyDescent="0.25">
      <c r="AN5616" s="112" t="s">
        <v>1186</v>
      </c>
      <c r="AO5616" s="112" t="s">
        <v>1196</v>
      </c>
      <c r="AP5616" s="112"/>
      <c r="AQ5616" s="112" t="s">
        <v>1037</v>
      </c>
      <c r="AR5616" s="112" t="s">
        <v>1021</v>
      </c>
      <c r="AS5616" s="112">
        <v>21459</v>
      </c>
    </row>
    <row r="5617" spans="40:45" x14ac:dyDescent="0.25">
      <c r="AN5617" s="112" t="s">
        <v>1186</v>
      </c>
      <c r="AO5617" s="112" t="s">
        <v>1196</v>
      </c>
      <c r="AP5617" s="112"/>
      <c r="AQ5617" s="112" t="s">
        <v>1038</v>
      </c>
      <c r="AR5617" s="112" t="s">
        <v>1021</v>
      </c>
      <c r="AS5617" s="112">
        <v>18845</v>
      </c>
    </row>
    <row r="5618" spans="40:45" x14ac:dyDescent="0.25">
      <c r="AN5618" s="112" t="s">
        <v>1186</v>
      </c>
      <c r="AO5618" s="112" t="s">
        <v>1196</v>
      </c>
      <c r="AP5618" s="112"/>
      <c r="AQ5618" s="112" t="s">
        <v>1039</v>
      </c>
      <c r="AR5618" s="112" t="s">
        <v>1021</v>
      </c>
      <c r="AS5618" s="112">
        <v>20759</v>
      </c>
    </row>
    <row r="5619" spans="40:45" x14ac:dyDescent="0.25">
      <c r="AN5619" s="112" t="s">
        <v>1186</v>
      </c>
      <c r="AO5619" s="112"/>
      <c r="AP5619" s="112"/>
      <c r="AQ5619" s="112" t="s">
        <v>3</v>
      </c>
      <c r="AR5619" s="112" t="s">
        <v>1021</v>
      </c>
      <c r="AS5619" s="112">
        <v>329949</v>
      </c>
    </row>
    <row r="5620" spans="40:45" x14ac:dyDescent="0.25">
      <c r="AN5620" s="112" t="s">
        <v>1186</v>
      </c>
      <c r="AO5620" s="112" t="s">
        <v>1197</v>
      </c>
      <c r="AP5620" s="112"/>
      <c r="AQ5620" s="112" t="s">
        <v>1031</v>
      </c>
      <c r="AR5620" s="112" t="s">
        <v>1021</v>
      </c>
      <c r="AS5620" s="112">
        <v>275000</v>
      </c>
    </row>
    <row r="5621" spans="40:45" x14ac:dyDescent="0.25">
      <c r="AN5621" s="112" t="s">
        <v>1186</v>
      </c>
      <c r="AO5621" s="112" t="s">
        <v>1197</v>
      </c>
      <c r="AP5621" s="112"/>
      <c r="AQ5621" s="112" t="s">
        <v>1032</v>
      </c>
      <c r="AR5621" s="112" t="s">
        <v>1021</v>
      </c>
      <c r="AS5621" s="112">
        <v>43435</v>
      </c>
    </row>
    <row r="5622" spans="40:45" x14ac:dyDescent="0.25">
      <c r="AN5622" s="112" t="s">
        <v>1186</v>
      </c>
      <c r="AO5622" s="112" t="s">
        <v>1197</v>
      </c>
      <c r="AP5622" s="112"/>
      <c r="AQ5622" s="112" t="s">
        <v>1033</v>
      </c>
      <c r="AR5622" s="112" t="s">
        <v>1021</v>
      </c>
      <c r="AS5622" s="112">
        <v>1916</v>
      </c>
    </row>
    <row r="5623" spans="40:45" x14ac:dyDescent="0.25">
      <c r="AN5623" s="112" t="s">
        <v>1186</v>
      </c>
      <c r="AO5623" s="112" t="s">
        <v>1197</v>
      </c>
      <c r="AP5623" s="112"/>
      <c r="AQ5623" s="112" t="s">
        <v>1034</v>
      </c>
      <c r="AR5623" s="112" t="s">
        <v>1021</v>
      </c>
      <c r="AS5623" s="112">
        <v>24538</v>
      </c>
    </row>
    <row r="5624" spans="40:45" x14ac:dyDescent="0.25">
      <c r="AN5624" s="112" t="s">
        <v>1186</v>
      </c>
      <c r="AO5624" s="112" t="s">
        <v>1197</v>
      </c>
      <c r="AP5624" s="112"/>
      <c r="AQ5624" s="112" t="s">
        <v>1035</v>
      </c>
      <c r="AR5624" s="112" t="s">
        <v>1021</v>
      </c>
      <c r="AS5624" s="112">
        <v>5116</v>
      </c>
    </row>
    <row r="5625" spans="40:45" x14ac:dyDescent="0.25">
      <c r="AN5625" s="112" t="s">
        <v>1186</v>
      </c>
      <c r="AO5625" s="112" t="s">
        <v>1197</v>
      </c>
      <c r="AP5625" s="112"/>
      <c r="AQ5625" s="112" t="s">
        <v>1036</v>
      </c>
      <c r="AR5625" s="112" t="s">
        <v>1021</v>
      </c>
      <c r="AS5625" s="112">
        <v>14758</v>
      </c>
    </row>
    <row r="5626" spans="40:45" x14ac:dyDescent="0.25">
      <c r="AN5626" s="112" t="s">
        <v>1186</v>
      </c>
      <c r="AO5626" s="112" t="s">
        <v>1197</v>
      </c>
      <c r="AP5626" s="112"/>
      <c r="AQ5626" s="112" t="s">
        <v>1037</v>
      </c>
      <c r="AR5626" s="112" t="s">
        <v>1021</v>
      </c>
      <c r="AS5626" s="112">
        <v>356</v>
      </c>
    </row>
    <row r="5627" spans="40:45" x14ac:dyDescent="0.25">
      <c r="AN5627" s="112" t="s">
        <v>1186</v>
      </c>
      <c r="AO5627" s="112" t="s">
        <v>1197</v>
      </c>
      <c r="AP5627" s="112"/>
      <c r="AQ5627" s="112" t="s">
        <v>1038</v>
      </c>
      <c r="AR5627" s="112" t="s">
        <v>1021</v>
      </c>
      <c r="AS5627" s="112">
        <v>6499</v>
      </c>
    </row>
    <row r="5628" spans="40:45" x14ac:dyDescent="0.25">
      <c r="AN5628" s="112" t="s">
        <v>1186</v>
      </c>
      <c r="AO5628" s="112" t="s">
        <v>1197</v>
      </c>
      <c r="AP5628" s="112"/>
      <c r="AQ5628" s="112" t="s">
        <v>1039</v>
      </c>
      <c r="AR5628" s="112" t="s">
        <v>1021</v>
      </c>
      <c r="AS5628" s="112">
        <v>3482</v>
      </c>
    </row>
    <row r="5629" spans="40:45" x14ac:dyDescent="0.25">
      <c r="AN5629" s="112" t="s">
        <v>1186</v>
      </c>
      <c r="AO5629" s="112"/>
      <c r="AP5629" s="112"/>
      <c r="AQ5629" s="112" t="s">
        <v>3</v>
      </c>
      <c r="AR5629" s="112" t="s">
        <v>1021</v>
      </c>
      <c r="AS5629" s="112">
        <v>375101</v>
      </c>
    </row>
    <row r="5630" spans="40:45" x14ac:dyDescent="0.25">
      <c r="AN5630" s="112" t="s">
        <v>1186</v>
      </c>
      <c r="AO5630" s="112" t="s">
        <v>1198</v>
      </c>
      <c r="AP5630" s="112"/>
      <c r="AQ5630" s="112" t="s">
        <v>1031</v>
      </c>
      <c r="AR5630" s="112" t="s">
        <v>1021</v>
      </c>
      <c r="AS5630" s="112">
        <v>28294</v>
      </c>
    </row>
    <row r="5631" spans="40:45" x14ac:dyDescent="0.25">
      <c r="AN5631" s="112" t="s">
        <v>1186</v>
      </c>
      <c r="AO5631" s="112" t="s">
        <v>1198</v>
      </c>
      <c r="AP5631" s="112"/>
      <c r="AQ5631" s="112" t="s">
        <v>1032</v>
      </c>
      <c r="AR5631" s="112" t="s">
        <v>1021</v>
      </c>
      <c r="AS5631" s="112">
        <v>6480</v>
      </c>
    </row>
    <row r="5632" spans="40:45" x14ac:dyDescent="0.25">
      <c r="AN5632" s="112" t="s">
        <v>1186</v>
      </c>
      <c r="AO5632" s="112" t="s">
        <v>1198</v>
      </c>
      <c r="AP5632" s="112"/>
      <c r="AQ5632" s="112" t="s">
        <v>1033</v>
      </c>
      <c r="AR5632" s="112" t="s">
        <v>1021</v>
      </c>
      <c r="AS5632" s="112">
        <v>2691</v>
      </c>
    </row>
    <row r="5633" spans="40:45" x14ac:dyDescent="0.25">
      <c r="AN5633" s="112" t="s">
        <v>1186</v>
      </c>
      <c r="AO5633" s="112" t="s">
        <v>1198</v>
      </c>
      <c r="AP5633" s="112"/>
      <c r="AQ5633" s="112" t="s">
        <v>1034</v>
      </c>
      <c r="AR5633" s="112" t="s">
        <v>1021</v>
      </c>
      <c r="AS5633" s="112">
        <v>24014</v>
      </c>
    </row>
    <row r="5634" spans="40:45" x14ac:dyDescent="0.25">
      <c r="AN5634" s="112" t="s">
        <v>1186</v>
      </c>
      <c r="AO5634" s="112" t="s">
        <v>1198</v>
      </c>
      <c r="AP5634" s="112"/>
      <c r="AQ5634" s="112" t="s">
        <v>1035</v>
      </c>
      <c r="AR5634" s="112" t="s">
        <v>1021</v>
      </c>
      <c r="AS5634" s="112">
        <v>41020</v>
      </c>
    </row>
    <row r="5635" spans="40:45" x14ac:dyDescent="0.25">
      <c r="AN5635" s="112" t="s">
        <v>1186</v>
      </c>
      <c r="AO5635" s="112" t="s">
        <v>1198</v>
      </c>
      <c r="AP5635" s="112"/>
      <c r="AQ5635" s="112" t="s">
        <v>1036</v>
      </c>
      <c r="AR5635" s="112" t="s">
        <v>1021</v>
      </c>
      <c r="AS5635" s="112">
        <v>73020</v>
      </c>
    </row>
    <row r="5636" spans="40:45" x14ac:dyDescent="0.25">
      <c r="AN5636" s="112" t="s">
        <v>1186</v>
      </c>
      <c r="AO5636" s="112" t="s">
        <v>1198</v>
      </c>
      <c r="AP5636" s="112"/>
      <c r="AQ5636" s="112" t="s">
        <v>1037</v>
      </c>
      <c r="AR5636" s="112" t="s">
        <v>1021</v>
      </c>
      <c r="AS5636" s="112">
        <v>229067</v>
      </c>
    </row>
    <row r="5637" spans="40:45" x14ac:dyDescent="0.25">
      <c r="AN5637" s="112" t="s">
        <v>1186</v>
      </c>
      <c r="AO5637" s="112" t="s">
        <v>1198</v>
      </c>
      <c r="AP5637" s="112"/>
      <c r="AQ5637" s="112" t="s">
        <v>1038</v>
      </c>
      <c r="AR5637" s="112" t="s">
        <v>1021</v>
      </c>
      <c r="AS5637" s="112">
        <v>7243</v>
      </c>
    </row>
    <row r="5638" spans="40:45" x14ac:dyDescent="0.25">
      <c r="AN5638" s="112" t="s">
        <v>1186</v>
      </c>
      <c r="AO5638" s="112" t="s">
        <v>1198</v>
      </c>
      <c r="AP5638" s="112"/>
      <c r="AQ5638" s="112" t="s">
        <v>1039</v>
      </c>
      <c r="AR5638" s="112" t="s">
        <v>1021</v>
      </c>
      <c r="AS5638" s="112">
        <v>13291</v>
      </c>
    </row>
    <row r="5639" spans="40:45" x14ac:dyDescent="0.25">
      <c r="AN5639" s="112" t="s">
        <v>1186</v>
      </c>
      <c r="AO5639" s="112"/>
      <c r="AP5639" s="112"/>
      <c r="AQ5639" s="112" t="s">
        <v>3</v>
      </c>
      <c r="AR5639" s="112" t="s">
        <v>1021</v>
      </c>
      <c r="AS5639" s="112">
        <v>425118</v>
      </c>
    </row>
    <row r="5640" spans="40:45" x14ac:dyDescent="0.25">
      <c r="AN5640" s="112" t="s">
        <v>1186</v>
      </c>
      <c r="AO5640" s="112" t="s">
        <v>1199</v>
      </c>
      <c r="AP5640" s="112"/>
      <c r="AQ5640" s="112" t="s">
        <v>1031</v>
      </c>
      <c r="AR5640" s="112" t="s">
        <v>1021</v>
      </c>
      <c r="AS5640" s="112">
        <v>2252</v>
      </c>
    </row>
    <row r="5641" spans="40:45" x14ac:dyDescent="0.25">
      <c r="AN5641" s="112" t="s">
        <v>1186</v>
      </c>
      <c r="AO5641" s="112" t="s">
        <v>1199</v>
      </c>
      <c r="AP5641" s="112"/>
      <c r="AQ5641" s="112" t="s">
        <v>1032</v>
      </c>
      <c r="AR5641" s="112" t="s">
        <v>1021</v>
      </c>
      <c r="AS5641" s="112">
        <v>32302</v>
      </c>
    </row>
    <row r="5642" spans="40:45" x14ac:dyDescent="0.25">
      <c r="AN5642" s="112" t="s">
        <v>1186</v>
      </c>
      <c r="AO5642" s="112" t="s">
        <v>1199</v>
      </c>
      <c r="AP5642" s="112"/>
      <c r="AQ5642" s="112" t="s">
        <v>1033</v>
      </c>
      <c r="AR5642" s="112" t="s">
        <v>1021</v>
      </c>
      <c r="AS5642" s="112">
        <v>20533</v>
      </c>
    </row>
    <row r="5643" spans="40:45" x14ac:dyDescent="0.25">
      <c r="AN5643" s="112" t="s">
        <v>1186</v>
      </c>
      <c r="AO5643" s="112" t="s">
        <v>1199</v>
      </c>
      <c r="AP5643" s="112"/>
      <c r="AQ5643" s="112" t="s">
        <v>1034</v>
      </c>
      <c r="AR5643" s="112" t="s">
        <v>1021</v>
      </c>
      <c r="AS5643" s="112">
        <v>51428</v>
      </c>
    </row>
    <row r="5644" spans="40:45" x14ac:dyDescent="0.25">
      <c r="AN5644" s="112" t="s">
        <v>1186</v>
      </c>
      <c r="AO5644" s="112" t="s">
        <v>1199</v>
      </c>
      <c r="AP5644" s="112"/>
      <c r="AQ5644" s="112" t="s">
        <v>1035</v>
      </c>
      <c r="AR5644" s="112" t="s">
        <v>1021</v>
      </c>
      <c r="AS5644" s="112">
        <v>17012</v>
      </c>
    </row>
    <row r="5645" spans="40:45" x14ac:dyDescent="0.25">
      <c r="AN5645" s="112" t="s">
        <v>1186</v>
      </c>
      <c r="AO5645" s="112" t="s">
        <v>1199</v>
      </c>
      <c r="AP5645" s="112"/>
      <c r="AQ5645" s="112" t="s">
        <v>1036</v>
      </c>
      <c r="AR5645" s="112" t="s">
        <v>1021</v>
      </c>
      <c r="AS5645" s="112">
        <v>29347</v>
      </c>
    </row>
    <row r="5646" spans="40:45" x14ac:dyDescent="0.25">
      <c r="AN5646" s="112" t="s">
        <v>1186</v>
      </c>
      <c r="AO5646" s="112" t="s">
        <v>1199</v>
      </c>
      <c r="AP5646" s="112"/>
      <c r="AQ5646" s="112" t="s">
        <v>1037</v>
      </c>
      <c r="AR5646" s="112" t="s">
        <v>1021</v>
      </c>
      <c r="AS5646" s="112">
        <v>13955</v>
      </c>
    </row>
    <row r="5647" spans="40:45" x14ac:dyDescent="0.25">
      <c r="AN5647" s="112" t="s">
        <v>1186</v>
      </c>
      <c r="AO5647" s="112" t="s">
        <v>1199</v>
      </c>
      <c r="AP5647" s="112"/>
      <c r="AQ5647" s="112" t="s">
        <v>1038</v>
      </c>
      <c r="AR5647" s="112" t="s">
        <v>1021</v>
      </c>
      <c r="AS5647" s="112">
        <v>24299</v>
      </c>
    </row>
    <row r="5648" spans="40:45" x14ac:dyDescent="0.25">
      <c r="AN5648" s="112" t="s">
        <v>1186</v>
      </c>
      <c r="AO5648" s="112" t="s">
        <v>1199</v>
      </c>
      <c r="AP5648" s="112"/>
      <c r="AQ5648" s="112" t="s">
        <v>1039</v>
      </c>
      <c r="AR5648" s="112" t="s">
        <v>1021</v>
      </c>
      <c r="AS5648" s="112">
        <v>4265</v>
      </c>
    </row>
    <row r="5649" spans="40:45" x14ac:dyDescent="0.25">
      <c r="AN5649" s="112" t="s">
        <v>1186</v>
      </c>
      <c r="AO5649" s="112"/>
      <c r="AP5649" s="112"/>
      <c r="AQ5649" s="112" t="s">
        <v>3</v>
      </c>
      <c r="AR5649" s="112" t="s">
        <v>1021</v>
      </c>
      <c r="AS5649" s="112">
        <v>195393</v>
      </c>
    </row>
    <row r="5650" spans="40:45" x14ac:dyDescent="0.25">
      <c r="AN5650" s="112" t="s">
        <v>1186</v>
      </c>
      <c r="AO5650" s="112" t="s">
        <v>1200</v>
      </c>
      <c r="AP5650" s="112"/>
      <c r="AQ5650" s="112" t="s">
        <v>1031</v>
      </c>
      <c r="AR5650" s="112" t="s">
        <v>1021</v>
      </c>
      <c r="AS5650" s="112">
        <v>9745</v>
      </c>
    </row>
    <row r="5651" spans="40:45" x14ac:dyDescent="0.25">
      <c r="AN5651" s="112" t="s">
        <v>1186</v>
      </c>
      <c r="AO5651" s="112" t="s">
        <v>1200</v>
      </c>
      <c r="AP5651" s="112"/>
      <c r="AQ5651" s="112" t="s">
        <v>1032</v>
      </c>
      <c r="AR5651" s="112" t="s">
        <v>1021</v>
      </c>
      <c r="AS5651" s="112">
        <v>57439</v>
      </c>
    </row>
    <row r="5652" spans="40:45" x14ac:dyDescent="0.25">
      <c r="AN5652" s="112" t="s">
        <v>1186</v>
      </c>
      <c r="AO5652" s="112" t="s">
        <v>1200</v>
      </c>
      <c r="AP5652" s="112"/>
      <c r="AQ5652" s="112" t="s">
        <v>1033</v>
      </c>
      <c r="AR5652" s="112" t="s">
        <v>1021</v>
      </c>
      <c r="AS5652" s="112">
        <v>10713</v>
      </c>
    </row>
    <row r="5653" spans="40:45" x14ac:dyDescent="0.25">
      <c r="AN5653" s="112" t="s">
        <v>1186</v>
      </c>
      <c r="AO5653" s="112" t="s">
        <v>1200</v>
      </c>
      <c r="AP5653" s="112"/>
      <c r="AQ5653" s="112" t="s">
        <v>1034</v>
      </c>
      <c r="AR5653" s="112" t="s">
        <v>1021</v>
      </c>
      <c r="AS5653" s="112">
        <v>114429</v>
      </c>
    </row>
    <row r="5654" spans="40:45" x14ac:dyDescent="0.25">
      <c r="AN5654" s="112" t="s">
        <v>1186</v>
      </c>
      <c r="AO5654" s="112" t="s">
        <v>1200</v>
      </c>
      <c r="AP5654" s="112"/>
      <c r="AQ5654" s="112" t="s">
        <v>1035</v>
      </c>
      <c r="AR5654" s="112" t="s">
        <v>1021</v>
      </c>
      <c r="AS5654" s="112">
        <v>16420</v>
      </c>
    </row>
    <row r="5655" spans="40:45" x14ac:dyDescent="0.25">
      <c r="AN5655" s="112" t="s">
        <v>1186</v>
      </c>
      <c r="AO5655" s="112" t="s">
        <v>1200</v>
      </c>
      <c r="AP5655" s="112"/>
      <c r="AQ5655" s="112" t="s">
        <v>1036</v>
      </c>
      <c r="AR5655" s="112" t="s">
        <v>1021</v>
      </c>
      <c r="AS5655" s="112">
        <v>27716</v>
      </c>
    </row>
    <row r="5656" spans="40:45" x14ac:dyDescent="0.25">
      <c r="AN5656" s="112" t="s">
        <v>1186</v>
      </c>
      <c r="AO5656" s="112" t="s">
        <v>1200</v>
      </c>
      <c r="AP5656" s="112"/>
      <c r="AQ5656" s="112" t="s">
        <v>1037</v>
      </c>
      <c r="AR5656" s="112" t="s">
        <v>1021</v>
      </c>
      <c r="AS5656" s="112">
        <v>206798</v>
      </c>
    </row>
    <row r="5657" spans="40:45" x14ac:dyDescent="0.25">
      <c r="AN5657" s="112" t="s">
        <v>1186</v>
      </c>
      <c r="AO5657" s="112" t="s">
        <v>1200</v>
      </c>
      <c r="AP5657" s="112"/>
      <c r="AQ5657" s="112" t="s">
        <v>1038</v>
      </c>
      <c r="AR5657" s="112" t="s">
        <v>1021</v>
      </c>
      <c r="AS5657" s="112">
        <v>16581</v>
      </c>
    </row>
    <row r="5658" spans="40:45" x14ac:dyDescent="0.25">
      <c r="AN5658" s="112" t="s">
        <v>1186</v>
      </c>
      <c r="AO5658" s="112" t="s">
        <v>1200</v>
      </c>
      <c r="AP5658" s="112"/>
      <c r="AQ5658" s="112" t="s">
        <v>1039</v>
      </c>
      <c r="AR5658" s="112" t="s">
        <v>1021</v>
      </c>
      <c r="AS5658" s="112">
        <v>4085</v>
      </c>
    </row>
    <row r="5659" spans="40:45" x14ac:dyDescent="0.25">
      <c r="AN5659" s="112" t="s">
        <v>1186</v>
      </c>
      <c r="AO5659" s="112"/>
      <c r="AP5659" s="112"/>
      <c r="AQ5659" s="112" t="s">
        <v>3</v>
      </c>
      <c r="AR5659" s="112" t="s">
        <v>1021</v>
      </c>
      <c r="AS5659" s="112">
        <v>463928</v>
      </c>
    </row>
    <row r="5660" spans="40:45" x14ac:dyDescent="0.25">
      <c r="AN5660" s="112" t="s">
        <v>1186</v>
      </c>
      <c r="AO5660" s="112" t="s">
        <v>1201</v>
      </c>
      <c r="AP5660" s="112"/>
      <c r="AQ5660" s="112" t="s">
        <v>1031</v>
      </c>
      <c r="AR5660" s="112" t="s">
        <v>1021</v>
      </c>
      <c r="AS5660" s="112">
        <v>496</v>
      </c>
    </row>
    <row r="5661" spans="40:45" x14ac:dyDescent="0.25">
      <c r="AN5661" s="112" t="s">
        <v>1186</v>
      </c>
      <c r="AO5661" s="112" t="s">
        <v>1201</v>
      </c>
      <c r="AP5661" s="112"/>
      <c r="AQ5661" s="112" t="s">
        <v>1032</v>
      </c>
      <c r="AR5661" s="112" t="s">
        <v>1021</v>
      </c>
      <c r="AS5661" s="112">
        <v>4176</v>
      </c>
    </row>
    <row r="5662" spans="40:45" x14ac:dyDescent="0.25">
      <c r="AN5662" s="112" t="s">
        <v>1186</v>
      </c>
      <c r="AO5662" s="112" t="s">
        <v>1201</v>
      </c>
      <c r="AP5662" s="112"/>
      <c r="AQ5662" s="112" t="s">
        <v>1033</v>
      </c>
      <c r="AR5662" s="112" t="s">
        <v>1021</v>
      </c>
      <c r="AS5662" s="112">
        <v>1421</v>
      </c>
    </row>
    <row r="5663" spans="40:45" x14ac:dyDescent="0.25">
      <c r="AN5663" s="112" t="s">
        <v>1186</v>
      </c>
      <c r="AO5663" s="112" t="s">
        <v>1201</v>
      </c>
      <c r="AP5663" s="112"/>
      <c r="AQ5663" s="112" t="s">
        <v>1034</v>
      </c>
      <c r="AR5663" s="112" t="s">
        <v>1021</v>
      </c>
      <c r="AS5663" s="112">
        <v>6448</v>
      </c>
    </row>
    <row r="5664" spans="40:45" x14ac:dyDescent="0.25">
      <c r="AN5664" s="112" t="s">
        <v>1186</v>
      </c>
      <c r="AO5664" s="112" t="s">
        <v>1201</v>
      </c>
      <c r="AP5664" s="112"/>
      <c r="AQ5664" s="112" t="s">
        <v>1035</v>
      </c>
      <c r="AR5664" s="112" t="s">
        <v>1021</v>
      </c>
      <c r="AS5664" s="112">
        <v>8003</v>
      </c>
    </row>
    <row r="5665" spans="40:45" x14ac:dyDescent="0.25">
      <c r="AN5665" s="112" t="s">
        <v>1186</v>
      </c>
      <c r="AO5665" s="112" t="s">
        <v>1201</v>
      </c>
      <c r="AP5665" s="112"/>
      <c r="AQ5665" s="112" t="s">
        <v>1036</v>
      </c>
      <c r="AR5665" s="112" t="s">
        <v>1021</v>
      </c>
      <c r="AS5665" s="112">
        <v>3521</v>
      </c>
    </row>
    <row r="5666" spans="40:45" x14ac:dyDescent="0.25">
      <c r="AN5666" s="112" t="s">
        <v>1186</v>
      </c>
      <c r="AO5666" s="112" t="s">
        <v>1201</v>
      </c>
      <c r="AP5666" s="112"/>
      <c r="AQ5666" s="112" t="s">
        <v>1037</v>
      </c>
      <c r="AR5666" s="112" t="s">
        <v>1021</v>
      </c>
      <c r="AS5666" s="112">
        <v>504</v>
      </c>
    </row>
    <row r="5667" spans="40:45" x14ac:dyDescent="0.25">
      <c r="AN5667" s="112" t="s">
        <v>1186</v>
      </c>
      <c r="AO5667" s="112" t="s">
        <v>1201</v>
      </c>
      <c r="AP5667" s="112"/>
      <c r="AQ5667" s="112" t="s">
        <v>1038</v>
      </c>
      <c r="AR5667" s="112" t="s">
        <v>1021</v>
      </c>
      <c r="AS5667" s="112">
        <v>1728</v>
      </c>
    </row>
    <row r="5668" spans="40:45" x14ac:dyDescent="0.25">
      <c r="AN5668" s="112" t="s">
        <v>1186</v>
      </c>
      <c r="AO5668" s="112" t="s">
        <v>1201</v>
      </c>
      <c r="AP5668" s="112"/>
      <c r="AQ5668" s="112" t="s">
        <v>1039</v>
      </c>
      <c r="AR5668" s="112" t="s">
        <v>1021</v>
      </c>
      <c r="AS5668" s="112">
        <v>884</v>
      </c>
    </row>
    <row r="5669" spans="40:45" x14ac:dyDescent="0.25">
      <c r="AN5669" s="112" t="s">
        <v>1186</v>
      </c>
      <c r="AO5669" s="112"/>
      <c r="AP5669" s="112"/>
      <c r="AQ5669" s="112" t="s">
        <v>3</v>
      </c>
      <c r="AR5669" s="112" t="s">
        <v>1021</v>
      </c>
      <c r="AS5669" s="112">
        <v>27182</v>
      </c>
    </row>
    <row r="5670" spans="40:45" x14ac:dyDescent="0.25">
      <c r="AN5670" s="112" t="s">
        <v>1184</v>
      </c>
      <c r="AO5670" s="112" t="s">
        <v>1041</v>
      </c>
      <c r="AP5670" s="112"/>
      <c r="AQ5670" s="112" t="s">
        <v>1031</v>
      </c>
      <c r="AR5670" s="112" t="s">
        <v>1021</v>
      </c>
      <c r="AS5670" s="112">
        <v>30442</v>
      </c>
    </row>
    <row r="5671" spans="40:45" x14ac:dyDescent="0.25">
      <c r="AN5671" s="112" t="s">
        <v>1184</v>
      </c>
      <c r="AO5671" s="112" t="s">
        <v>1041</v>
      </c>
      <c r="AP5671" s="112"/>
      <c r="AQ5671" s="112" t="s">
        <v>1032</v>
      </c>
      <c r="AR5671" s="112" t="s">
        <v>1021</v>
      </c>
      <c r="AS5671" s="112">
        <v>29038</v>
      </c>
    </row>
    <row r="5672" spans="40:45" x14ac:dyDescent="0.25">
      <c r="AN5672" s="112" t="s">
        <v>1184</v>
      </c>
      <c r="AO5672" s="112" t="s">
        <v>1041</v>
      </c>
      <c r="AP5672" s="112"/>
      <c r="AQ5672" s="112" t="s">
        <v>1033</v>
      </c>
      <c r="AR5672" s="112" t="s">
        <v>1021</v>
      </c>
      <c r="AS5672" s="112">
        <v>137</v>
      </c>
    </row>
    <row r="5673" spans="40:45" x14ac:dyDescent="0.25">
      <c r="AN5673" s="112" t="s">
        <v>1184</v>
      </c>
      <c r="AO5673" s="112" t="s">
        <v>1041</v>
      </c>
      <c r="AP5673" s="112"/>
      <c r="AQ5673" s="112" t="s">
        <v>1034</v>
      </c>
      <c r="AR5673" s="112" t="s">
        <v>1021</v>
      </c>
      <c r="AS5673" s="112">
        <v>6648</v>
      </c>
    </row>
    <row r="5674" spans="40:45" x14ac:dyDescent="0.25">
      <c r="AN5674" s="112" t="s">
        <v>1184</v>
      </c>
      <c r="AO5674" s="112" t="s">
        <v>1041</v>
      </c>
      <c r="AP5674" s="112"/>
      <c r="AQ5674" s="112" t="s">
        <v>1035</v>
      </c>
      <c r="AR5674" s="112" t="s">
        <v>1021</v>
      </c>
      <c r="AS5674" s="112">
        <v>28119</v>
      </c>
    </row>
    <row r="5675" spans="40:45" x14ac:dyDescent="0.25">
      <c r="AN5675" s="112" t="s">
        <v>1184</v>
      </c>
      <c r="AO5675" s="112" t="s">
        <v>1041</v>
      </c>
      <c r="AP5675" s="112"/>
      <c r="AQ5675" s="112" t="s">
        <v>1036</v>
      </c>
      <c r="AR5675" s="112" t="s">
        <v>1021</v>
      </c>
      <c r="AS5675" s="112">
        <v>704</v>
      </c>
    </row>
    <row r="5676" spans="40:45" x14ac:dyDescent="0.25">
      <c r="AN5676" s="112" t="s">
        <v>1184</v>
      </c>
      <c r="AO5676" s="112" t="s">
        <v>1041</v>
      </c>
      <c r="AP5676" s="112"/>
      <c r="AQ5676" s="112" t="s">
        <v>1037</v>
      </c>
      <c r="AR5676" s="112" t="s">
        <v>1021</v>
      </c>
      <c r="AS5676" s="112">
        <v>3998</v>
      </c>
    </row>
    <row r="5677" spans="40:45" x14ac:dyDescent="0.25">
      <c r="AN5677" s="112" t="s">
        <v>1184</v>
      </c>
      <c r="AO5677" s="112" t="s">
        <v>1041</v>
      </c>
      <c r="AP5677" s="112"/>
      <c r="AQ5677" s="112" t="s">
        <v>1038</v>
      </c>
      <c r="AR5677" s="112" t="s">
        <v>1021</v>
      </c>
      <c r="AS5677" s="112">
        <v>1543</v>
      </c>
    </row>
    <row r="5678" spans="40:45" x14ac:dyDescent="0.25">
      <c r="AN5678" s="112" t="s">
        <v>1184</v>
      </c>
      <c r="AO5678" s="112" t="s">
        <v>1041</v>
      </c>
      <c r="AP5678" s="112"/>
      <c r="AQ5678" s="112" t="s">
        <v>1039</v>
      </c>
      <c r="AR5678" s="112" t="s">
        <v>1021</v>
      </c>
      <c r="AS5678" s="112">
        <v>1123</v>
      </c>
    </row>
    <row r="5679" spans="40:45" x14ac:dyDescent="0.25">
      <c r="AN5679" s="112" t="s">
        <v>1184</v>
      </c>
      <c r="AO5679" s="112"/>
      <c r="AP5679" s="112"/>
      <c r="AQ5679" s="112" t="s">
        <v>3</v>
      </c>
      <c r="AR5679" s="112" t="s">
        <v>1021</v>
      </c>
      <c r="AS5679" s="112">
        <v>101752</v>
      </c>
    </row>
    <row r="5680" spans="40:45" x14ac:dyDescent="0.25">
      <c r="AN5680" s="112" t="s">
        <v>1184</v>
      </c>
      <c r="AO5680" s="112" t="s">
        <v>1195</v>
      </c>
      <c r="AP5680" s="112"/>
      <c r="AQ5680" s="112" t="s">
        <v>1031</v>
      </c>
      <c r="AR5680" s="112" t="s">
        <v>1021</v>
      </c>
      <c r="AS5680" s="112">
        <v>10327</v>
      </c>
    </row>
    <row r="5681" spans="40:45" x14ac:dyDescent="0.25">
      <c r="AN5681" s="112" t="s">
        <v>1184</v>
      </c>
      <c r="AO5681" s="112" t="s">
        <v>1195</v>
      </c>
      <c r="AP5681" s="112"/>
      <c r="AQ5681" s="112" t="s">
        <v>1032</v>
      </c>
      <c r="AR5681" s="112" t="s">
        <v>1021</v>
      </c>
      <c r="AS5681" s="112">
        <v>7584</v>
      </c>
    </row>
    <row r="5682" spans="40:45" x14ac:dyDescent="0.25">
      <c r="AN5682" s="112" t="s">
        <v>1184</v>
      </c>
      <c r="AO5682" s="112" t="s">
        <v>1195</v>
      </c>
      <c r="AP5682" s="112"/>
      <c r="AQ5682" s="112" t="s">
        <v>1034</v>
      </c>
      <c r="AR5682" s="112" t="s">
        <v>1021</v>
      </c>
      <c r="AS5682" s="112">
        <v>2100</v>
      </c>
    </row>
    <row r="5683" spans="40:45" x14ac:dyDescent="0.25">
      <c r="AN5683" s="112" t="s">
        <v>1184</v>
      </c>
      <c r="AO5683" s="112" t="s">
        <v>1195</v>
      </c>
      <c r="AP5683" s="112"/>
      <c r="AQ5683" s="112" t="s">
        <v>1035</v>
      </c>
      <c r="AR5683" s="112" t="s">
        <v>1021</v>
      </c>
      <c r="AS5683" s="112">
        <v>7668</v>
      </c>
    </row>
    <row r="5684" spans="40:45" x14ac:dyDescent="0.25">
      <c r="AN5684" s="112" t="s">
        <v>1184</v>
      </c>
      <c r="AO5684" s="112" t="s">
        <v>1195</v>
      </c>
      <c r="AP5684" s="112"/>
      <c r="AQ5684" s="112" t="s">
        <v>1036</v>
      </c>
      <c r="AR5684" s="112" t="s">
        <v>1021</v>
      </c>
      <c r="AS5684" s="112">
        <v>181</v>
      </c>
    </row>
    <row r="5685" spans="40:45" x14ac:dyDescent="0.25">
      <c r="AN5685" s="112" t="s">
        <v>1184</v>
      </c>
      <c r="AO5685" s="112" t="s">
        <v>1195</v>
      </c>
      <c r="AP5685" s="112"/>
      <c r="AQ5685" s="112" t="s">
        <v>1037</v>
      </c>
      <c r="AR5685" s="112" t="s">
        <v>1021</v>
      </c>
      <c r="AS5685" s="112">
        <v>2662</v>
      </c>
    </row>
    <row r="5686" spans="40:45" x14ac:dyDescent="0.25">
      <c r="AN5686" s="112" t="s">
        <v>1184</v>
      </c>
      <c r="AO5686" s="112" t="s">
        <v>1195</v>
      </c>
      <c r="AP5686" s="112"/>
      <c r="AQ5686" s="112" t="s">
        <v>1038</v>
      </c>
      <c r="AR5686" s="112" t="s">
        <v>1021</v>
      </c>
      <c r="AS5686" s="112">
        <v>785</v>
      </c>
    </row>
    <row r="5687" spans="40:45" x14ac:dyDescent="0.25">
      <c r="AN5687" s="112" t="s">
        <v>1184</v>
      </c>
      <c r="AO5687" s="112" t="s">
        <v>1195</v>
      </c>
      <c r="AP5687" s="112"/>
      <c r="AQ5687" s="112" t="s">
        <v>1039</v>
      </c>
      <c r="AR5687" s="112" t="s">
        <v>1021</v>
      </c>
      <c r="AS5687" s="112">
        <v>50</v>
      </c>
    </row>
    <row r="5688" spans="40:45" x14ac:dyDescent="0.25">
      <c r="AN5688" s="112" t="s">
        <v>1184</v>
      </c>
      <c r="AO5688" s="112"/>
      <c r="AP5688" s="112"/>
      <c r="AQ5688" s="112" t="s">
        <v>3</v>
      </c>
      <c r="AR5688" s="112" t="s">
        <v>1021</v>
      </c>
      <c r="AS5688" s="112">
        <v>31358</v>
      </c>
    </row>
    <row r="5689" spans="40:45" x14ac:dyDescent="0.25">
      <c r="AN5689" s="112" t="s">
        <v>1184</v>
      </c>
      <c r="AO5689" s="112" t="s">
        <v>1197</v>
      </c>
      <c r="AP5689" s="112"/>
      <c r="AQ5689" s="112" t="s">
        <v>1031</v>
      </c>
      <c r="AR5689" s="112" t="s">
        <v>1021</v>
      </c>
      <c r="AS5689" s="112">
        <v>1739</v>
      </c>
    </row>
    <row r="5690" spans="40:45" x14ac:dyDescent="0.25">
      <c r="AN5690" s="112" t="s">
        <v>1184</v>
      </c>
      <c r="AO5690" s="112" t="s">
        <v>1197</v>
      </c>
      <c r="AP5690" s="112"/>
      <c r="AQ5690" s="112" t="s">
        <v>1032</v>
      </c>
      <c r="AR5690" s="112" t="s">
        <v>1021</v>
      </c>
      <c r="AS5690" s="112">
        <v>2331</v>
      </c>
    </row>
    <row r="5691" spans="40:45" x14ac:dyDescent="0.25">
      <c r="AN5691" s="112" t="s">
        <v>1184</v>
      </c>
      <c r="AO5691" s="112" t="s">
        <v>1197</v>
      </c>
      <c r="AP5691" s="112"/>
      <c r="AQ5691" s="112" t="s">
        <v>1033</v>
      </c>
      <c r="AR5691" s="112" t="s">
        <v>1021</v>
      </c>
      <c r="AS5691" s="112">
        <v>133</v>
      </c>
    </row>
    <row r="5692" spans="40:45" x14ac:dyDescent="0.25">
      <c r="AN5692" s="112" t="s">
        <v>1184</v>
      </c>
      <c r="AO5692" s="112" t="s">
        <v>1197</v>
      </c>
      <c r="AP5692" s="112"/>
      <c r="AQ5692" s="112" t="s">
        <v>1034</v>
      </c>
      <c r="AR5692" s="112" t="s">
        <v>1021</v>
      </c>
      <c r="AS5692" s="112">
        <v>759</v>
      </c>
    </row>
    <row r="5693" spans="40:45" x14ac:dyDescent="0.25">
      <c r="AN5693" s="112" t="s">
        <v>1184</v>
      </c>
      <c r="AO5693" s="112" t="s">
        <v>1197</v>
      </c>
      <c r="AP5693" s="112"/>
      <c r="AQ5693" s="112" t="s">
        <v>1035</v>
      </c>
      <c r="AR5693" s="112" t="s">
        <v>1021</v>
      </c>
      <c r="AS5693" s="112">
        <v>933</v>
      </c>
    </row>
    <row r="5694" spans="40:45" x14ac:dyDescent="0.25">
      <c r="AN5694" s="112" t="s">
        <v>1184</v>
      </c>
      <c r="AO5694" s="112" t="s">
        <v>1197</v>
      </c>
      <c r="AP5694" s="112"/>
      <c r="AQ5694" s="112" t="s">
        <v>1037</v>
      </c>
      <c r="AR5694" s="112" t="s">
        <v>1021</v>
      </c>
      <c r="AS5694" s="112">
        <v>11</v>
      </c>
    </row>
    <row r="5695" spans="40:45" x14ac:dyDescent="0.25">
      <c r="AN5695" s="112" t="s">
        <v>1184</v>
      </c>
      <c r="AO5695" s="112" t="s">
        <v>1197</v>
      </c>
      <c r="AP5695" s="112"/>
      <c r="AQ5695" s="112" t="s">
        <v>1038</v>
      </c>
      <c r="AR5695" s="112" t="s">
        <v>1021</v>
      </c>
      <c r="AS5695" s="112">
        <v>26</v>
      </c>
    </row>
    <row r="5696" spans="40:45" x14ac:dyDescent="0.25">
      <c r="AN5696" s="112" t="s">
        <v>1184</v>
      </c>
      <c r="AO5696" s="112" t="s">
        <v>1197</v>
      </c>
      <c r="AP5696" s="112"/>
      <c r="AQ5696" s="112" t="s">
        <v>1039</v>
      </c>
      <c r="AR5696" s="112" t="s">
        <v>1021</v>
      </c>
      <c r="AS5696" s="112">
        <v>20</v>
      </c>
    </row>
    <row r="5697" spans="40:45" x14ac:dyDescent="0.25">
      <c r="AN5697" s="112" t="s">
        <v>1184</v>
      </c>
      <c r="AO5697" s="112"/>
      <c r="AP5697" s="112"/>
      <c r="AQ5697" s="112" t="s">
        <v>3</v>
      </c>
      <c r="AR5697" s="112" t="s">
        <v>1021</v>
      </c>
      <c r="AS5697" s="112">
        <v>5952</v>
      </c>
    </row>
    <row r="5698" spans="40:45" x14ac:dyDescent="0.25">
      <c r="AN5698" s="112" t="s">
        <v>1184</v>
      </c>
      <c r="AO5698" s="112" t="s">
        <v>1198</v>
      </c>
      <c r="AP5698" s="112"/>
      <c r="AQ5698" s="112" t="s">
        <v>1031</v>
      </c>
      <c r="AR5698" s="112" t="s">
        <v>1021</v>
      </c>
      <c r="AS5698" s="112">
        <v>2258</v>
      </c>
    </row>
    <row r="5699" spans="40:45" x14ac:dyDescent="0.25">
      <c r="AN5699" s="112" t="s">
        <v>1184</v>
      </c>
      <c r="AO5699" s="112" t="s">
        <v>1198</v>
      </c>
      <c r="AP5699" s="112"/>
      <c r="AQ5699" s="112" t="s">
        <v>1032</v>
      </c>
      <c r="AR5699" s="112" t="s">
        <v>1021</v>
      </c>
      <c r="AS5699" s="112">
        <v>2622</v>
      </c>
    </row>
    <row r="5700" spans="40:45" x14ac:dyDescent="0.25">
      <c r="AN5700" s="112" t="s">
        <v>1184</v>
      </c>
      <c r="AO5700" s="112" t="s">
        <v>1198</v>
      </c>
      <c r="AP5700" s="112"/>
      <c r="AQ5700" s="112" t="s">
        <v>1034</v>
      </c>
      <c r="AR5700" s="112" t="s">
        <v>1021</v>
      </c>
      <c r="AS5700" s="112">
        <v>851</v>
      </c>
    </row>
    <row r="5701" spans="40:45" x14ac:dyDescent="0.25">
      <c r="AN5701" s="112" t="s">
        <v>1184</v>
      </c>
      <c r="AO5701" s="112" t="s">
        <v>1198</v>
      </c>
      <c r="AP5701" s="112"/>
      <c r="AQ5701" s="112" t="s">
        <v>1035</v>
      </c>
      <c r="AR5701" s="112" t="s">
        <v>1021</v>
      </c>
      <c r="AS5701" s="112">
        <v>867</v>
      </c>
    </row>
    <row r="5702" spans="40:45" x14ac:dyDescent="0.25">
      <c r="AN5702" s="112" t="s">
        <v>1184</v>
      </c>
      <c r="AO5702" s="112" t="s">
        <v>1198</v>
      </c>
      <c r="AP5702" s="112"/>
      <c r="AQ5702" s="112" t="s">
        <v>1037</v>
      </c>
      <c r="AR5702" s="112" t="s">
        <v>1021</v>
      </c>
      <c r="AS5702" s="112">
        <v>258</v>
      </c>
    </row>
    <row r="5703" spans="40:45" x14ac:dyDescent="0.25">
      <c r="AN5703" s="112" t="s">
        <v>1184</v>
      </c>
      <c r="AO5703" s="112" t="s">
        <v>1198</v>
      </c>
      <c r="AP5703" s="112"/>
      <c r="AQ5703" s="112" t="s">
        <v>1038</v>
      </c>
      <c r="AR5703" s="112" t="s">
        <v>1021</v>
      </c>
      <c r="AS5703" s="112">
        <v>64</v>
      </c>
    </row>
    <row r="5704" spans="40:45" x14ac:dyDescent="0.25">
      <c r="AN5704" s="112" t="s">
        <v>1184</v>
      </c>
      <c r="AO5704" s="112"/>
      <c r="AP5704" s="112"/>
      <c r="AQ5704" s="112" t="s">
        <v>3</v>
      </c>
      <c r="AR5704" s="112" t="s">
        <v>1021</v>
      </c>
      <c r="AS5704" s="112">
        <v>6920</v>
      </c>
    </row>
    <row r="5705" spans="40:45" x14ac:dyDescent="0.25">
      <c r="AN5705" s="112" t="s">
        <v>1184</v>
      </c>
      <c r="AO5705" s="112" t="s">
        <v>1199</v>
      </c>
      <c r="AP5705" s="112"/>
      <c r="AQ5705" s="112" t="s">
        <v>1031</v>
      </c>
      <c r="AR5705" s="112" t="s">
        <v>1021</v>
      </c>
      <c r="AS5705" s="112">
        <v>3035</v>
      </c>
    </row>
    <row r="5706" spans="40:45" x14ac:dyDescent="0.25">
      <c r="AN5706" s="112" t="s">
        <v>1184</v>
      </c>
      <c r="AO5706" s="112" t="s">
        <v>1199</v>
      </c>
      <c r="AP5706" s="112"/>
      <c r="AQ5706" s="112" t="s">
        <v>1032</v>
      </c>
      <c r="AR5706" s="112" t="s">
        <v>1021</v>
      </c>
      <c r="AS5706" s="112">
        <v>4235</v>
      </c>
    </row>
    <row r="5707" spans="40:45" x14ac:dyDescent="0.25">
      <c r="AN5707" s="112" t="s">
        <v>1184</v>
      </c>
      <c r="AO5707" s="112" t="s">
        <v>1199</v>
      </c>
      <c r="AP5707" s="112"/>
      <c r="AQ5707" s="112" t="s">
        <v>1034</v>
      </c>
      <c r="AR5707" s="112" t="s">
        <v>1021</v>
      </c>
      <c r="AS5707" s="112">
        <v>756</v>
      </c>
    </row>
    <row r="5708" spans="40:45" x14ac:dyDescent="0.25">
      <c r="AN5708" s="112" t="s">
        <v>1184</v>
      </c>
      <c r="AO5708" s="112" t="s">
        <v>1199</v>
      </c>
      <c r="AP5708" s="112"/>
      <c r="AQ5708" s="112" t="s">
        <v>1035</v>
      </c>
      <c r="AR5708" s="112" t="s">
        <v>1021</v>
      </c>
      <c r="AS5708" s="112">
        <v>3732</v>
      </c>
    </row>
    <row r="5709" spans="40:45" x14ac:dyDescent="0.25">
      <c r="AN5709" s="112" t="s">
        <v>1184</v>
      </c>
      <c r="AO5709" s="112" t="s">
        <v>1199</v>
      </c>
      <c r="AP5709" s="112"/>
      <c r="AQ5709" s="112" t="s">
        <v>1036</v>
      </c>
      <c r="AR5709" s="112" t="s">
        <v>1021</v>
      </c>
      <c r="AS5709" s="112">
        <v>39</v>
      </c>
    </row>
    <row r="5710" spans="40:45" x14ac:dyDescent="0.25">
      <c r="AN5710" s="112" t="s">
        <v>1184</v>
      </c>
      <c r="AO5710" s="112" t="s">
        <v>1199</v>
      </c>
      <c r="AP5710" s="112"/>
      <c r="AQ5710" s="112" t="s">
        <v>1037</v>
      </c>
      <c r="AR5710" s="112" t="s">
        <v>1021</v>
      </c>
      <c r="AS5710" s="112">
        <v>289</v>
      </c>
    </row>
    <row r="5711" spans="40:45" x14ac:dyDescent="0.25">
      <c r="AN5711" s="112" t="s">
        <v>1184</v>
      </c>
      <c r="AO5711" s="112" t="s">
        <v>1199</v>
      </c>
      <c r="AP5711" s="112"/>
      <c r="AQ5711" s="112" t="s">
        <v>1038</v>
      </c>
      <c r="AR5711" s="112" t="s">
        <v>1021</v>
      </c>
      <c r="AS5711" s="112">
        <v>237</v>
      </c>
    </row>
    <row r="5712" spans="40:45" x14ac:dyDescent="0.25">
      <c r="AN5712" s="112" t="s">
        <v>1184</v>
      </c>
      <c r="AO5712" s="112" t="s">
        <v>1199</v>
      </c>
      <c r="AP5712" s="112"/>
      <c r="AQ5712" s="112" t="s">
        <v>1039</v>
      </c>
      <c r="AR5712" s="112" t="s">
        <v>1021</v>
      </c>
      <c r="AS5712" s="112">
        <v>117</v>
      </c>
    </row>
    <row r="5713" spans="40:45" x14ac:dyDescent="0.25">
      <c r="AN5713" s="112" t="s">
        <v>1184</v>
      </c>
      <c r="AO5713" s="112"/>
      <c r="AP5713" s="112"/>
      <c r="AQ5713" s="112" t="s">
        <v>3</v>
      </c>
      <c r="AR5713" s="112" t="s">
        <v>1021</v>
      </c>
      <c r="AS5713" s="112">
        <v>12441</v>
      </c>
    </row>
    <row r="5714" spans="40:45" x14ac:dyDescent="0.25">
      <c r="AN5714" s="112" t="s">
        <v>1184</v>
      </c>
      <c r="AO5714" s="112" t="s">
        <v>1200</v>
      </c>
      <c r="AP5714" s="112"/>
      <c r="AQ5714" s="112" t="s">
        <v>1031</v>
      </c>
      <c r="AR5714" s="112" t="s">
        <v>1021</v>
      </c>
      <c r="AS5714" s="112">
        <v>12746</v>
      </c>
    </row>
    <row r="5715" spans="40:45" x14ac:dyDescent="0.25">
      <c r="AN5715" s="112" t="s">
        <v>1184</v>
      </c>
      <c r="AO5715" s="112" t="s">
        <v>1200</v>
      </c>
      <c r="AP5715" s="112"/>
      <c r="AQ5715" s="112" t="s">
        <v>1032</v>
      </c>
      <c r="AR5715" s="112" t="s">
        <v>1021</v>
      </c>
      <c r="AS5715" s="112">
        <v>11979</v>
      </c>
    </row>
    <row r="5716" spans="40:45" x14ac:dyDescent="0.25">
      <c r="AN5716" s="112" t="s">
        <v>1184</v>
      </c>
      <c r="AO5716" s="112" t="s">
        <v>1200</v>
      </c>
      <c r="AP5716" s="112"/>
      <c r="AQ5716" s="112" t="s">
        <v>1033</v>
      </c>
      <c r="AR5716" s="112" t="s">
        <v>1021</v>
      </c>
      <c r="AS5716" s="112">
        <v>4</v>
      </c>
    </row>
    <row r="5717" spans="40:45" x14ac:dyDescent="0.25">
      <c r="AN5717" s="112" t="s">
        <v>1184</v>
      </c>
      <c r="AO5717" s="112" t="s">
        <v>1200</v>
      </c>
      <c r="AP5717" s="112"/>
      <c r="AQ5717" s="112" t="s">
        <v>1034</v>
      </c>
      <c r="AR5717" s="112" t="s">
        <v>1021</v>
      </c>
      <c r="AS5717" s="112">
        <v>2049</v>
      </c>
    </row>
    <row r="5718" spans="40:45" x14ac:dyDescent="0.25">
      <c r="AN5718" s="112" t="s">
        <v>1184</v>
      </c>
      <c r="AO5718" s="112" t="s">
        <v>1200</v>
      </c>
      <c r="AP5718" s="112"/>
      <c r="AQ5718" s="112" t="s">
        <v>1035</v>
      </c>
      <c r="AR5718" s="112" t="s">
        <v>1021</v>
      </c>
      <c r="AS5718" s="112">
        <v>14353</v>
      </c>
    </row>
    <row r="5719" spans="40:45" x14ac:dyDescent="0.25">
      <c r="AN5719" s="112" t="s">
        <v>1184</v>
      </c>
      <c r="AO5719" s="112" t="s">
        <v>1200</v>
      </c>
      <c r="AP5719" s="112"/>
      <c r="AQ5719" s="112" t="s">
        <v>1036</v>
      </c>
      <c r="AR5719" s="112" t="s">
        <v>1021</v>
      </c>
      <c r="AS5719" s="112">
        <v>470</v>
      </c>
    </row>
    <row r="5720" spans="40:45" x14ac:dyDescent="0.25">
      <c r="AN5720" s="112" t="s">
        <v>1184</v>
      </c>
      <c r="AO5720" s="112" t="s">
        <v>1200</v>
      </c>
      <c r="AP5720" s="112"/>
      <c r="AQ5720" s="112" t="s">
        <v>1037</v>
      </c>
      <c r="AR5720" s="112" t="s">
        <v>1021</v>
      </c>
      <c r="AS5720" s="112">
        <v>626</v>
      </c>
    </row>
    <row r="5721" spans="40:45" x14ac:dyDescent="0.25">
      <c r="AN5721" s="112" t="s">
        <v>1184</v>
      </c>
      <c r="AO5721" s="112" t="s">
        <v>1200</v>
      </c>
      <c r="AP5721" s="112"/>
      <c r="AQ5721" s="112" t="s">
        <v>1038</v>
      </c>
      <c r="AR5721" s="112" t="s">
        <v>1021</v>
      </c>
      <c r="AS5721" s="112">
        <v>423</v>
      </c>
    </row>
    <row r="5722" spans="40:45" x14ac:dyDescent="0.25">
      <c r="AN5722" s="112" t="s">
        <v>1184</v>
      </c>
      <c r="AO5722" s="112" t="s">
        <v>1200</v>
      </c>
      <c r="AP5722" s="112"/>
      <c r="AQ5722" s="112" t="s">
        <v>1039</v>
      </c>
      <c r="AR5722" s="112" t="s">
        <v>1021</v>
      </c>
      <c r="AS5722" s="112">
        <v>929</v>
      </c>
    </row>
    <row r="5723" spans="40:45" x14ac:dyDescent="0.25">
      <c r="AN5723" s="112" t="s">
        <v>1184</v>
      </c>
      <c r="AO5723" s="112"/>
      <c r="AP5723" s="112"/>
      <c r="AQ5723" s="112" t="s">
        <v>3</v>
      </c>
      <c r="AR5723" s="112" t="s">
        <v>1021</v>
      </c>
      <c r="AS5723" s="112">
        <v>43579</v>
      </c>
    </row>
    <row r="5724" spans="40:45" x14ac:dyDescent="0.25">
      <c r="AN5724" s="112" t="s">
        <v>1184</v>
      </c>
      <c r="AO5724" s="112" t="s">
        <v>1201</v>
      </c>
      <c r="AP5724" s="112"/>
      <c r="AQ5724" s="112" t="s">
        <v>1031</v>
      </c>
      <c r="AR5724" s="112" t="s">
        <v>1021</v>
      </c>
      <c r="AS5724" s="112">
        <v>337</v>
      </c>
    </row>
    <row r="5725" spans="40:45" x14ac:dyDescent="0.25">
      <c r="AN5725" s="112" t="s">
        <v>1184</v>
      </c>
      <c r="AO5725" s="112" t="s">
        <v>1201</v>
      </c>
      <c r="AP5725" s="112"/>
      <c r="AQ5725" s="112" t="s">
        <v>1032</v>
      </c>
      <c r="AR5725" s="112" t="s">
        <v>1021</v>
      </c>
      <c r="AS5725" s="112">
        <v>287</v>
      </c>
    </row>
    <row r="5726" spans="40:45" x14ac:dyDescent="0.25">
      <c r="AN5726" s="112" t="s">
        <v>1184</v>
      </c>
      <c r="AO5726" s="112" t="s">
        <v>1201</v>
      </c>
      <c r="AP5726" s="112"/>
      <c r="AQ5726" s="112" t="s">
        <v>1034</v>
      </c>
      <c r="AR5726" s="112" t="s">
        <v>1021</v>
      </c>
      <c r="AS5726" s="112">
        <v>134</v>
      </c>
    </row>
    <row r="5727" spans="40:45" x14ac:dyDescent="0.25">
      <c r="AN5727" s="112" t="s">
        <v>1184</v>
      </c>
      <c r="AO5727" s="112" t="s">
        <v>1201</v>
      </c>
      <c r="AP5727" s="112"/>
      <c r="AQ5727" s="112" t="s">
        <v>1035</v>
      </c>
      <c r="AR5727" s="112" t="s">
        <v>1021</v>
      </c>
      <c r="AS5727" s="112">
        <v>565</v>
      </c>
    </row>
    <row r="5728" spans="40:45" x14ac:dyDescent="0.25">
      <c r="AN5728" s="112" t="s">
        <v>1184</v>
      </c>
      <c r="AO5728" s="112" t="s">
        <v>1201</v>
      </c>
      <c r="AP5728" s="112"/>
      <c r="AQ5728" s="112" t="s">
        <v>1036</v>
      </c>
      <c r="AR5728" s="112" t="s">
        <v>1021</v>
      </c>
      <c r="AS5728" s="112">
        <v>14</v>
      </c>
    </row>
    <row r="5729" spans="40:45" x14ac:dyDescent="0.25">
      <c r="AN5729" s="112" t="s">
        <v>1184</v>
      </c>
      <c r="AO5729" s="112" t="s">
        <v>1201</v>
      </c>
      <c r="AP5729" s="112"/>
      <c r="AQ5729" s="112" t="s">
        <v>1037</v>
      </c>
      <c r="AR5729" s="112" t="s">
        <v>1021</v>
      </c>
      <c r="AS5729" s="112">
        <v>153</v>
      </c>
    </row>
    <row r="5730" spans="40:45" x14ac:dyDescent="0.25">
      <c r="AN5730" s="112" t="s">
        <v>1184</v>
      </c>
      <c r="AO5730" s="112" t="s">
        <v>1201</v>
      </c>
      <c r="AP5730" s="112"/>
      <c r="AQ5730" s="112" t="s">
        <v>1038</v>
      </c>
      <c r="AR5730" s="112" t="s">
        <v>1021</v>
      </c>
      <c r="AS5730" s="112">
        <v>7</v>
      </c>
    </row>
    <row r="5731" spans="40:45" x14ac:dyDescent="0.25">
      <c r="AN5731" s="112" t="s">
        <v>1184</v>
      </c>
      <c r="AO5731" s="112" t="s">
        <v>1201</v>
      </c>
      <c r="AP5731" s="112"/>
      <c r="AQ5731" s="112" t="s">
        <v>1039</v>
      </c>
      <c r="AR5731" s="112" t="s">
        <v>1021</v>
      </c>
      <c r="AS5731" s="112">
        <v>7</v>
      </c>
    </row>
    <row r="5732" spans="40:45" x14ac:dyDescent="0.25">
      <c r="AN5732" s="112" t="s">
        <v>1184</v>
      </c>
      <c r="AO5732" s="112"/>
      <c r="AP5732" s="112"/>
      <c r="AQ5732" s="112" t="s">
        <v>3</v>
      </c>
      <c r="AR5732" s="112" t="s">
        <v>1021</v>
      </c>
      <c r="AS5732" s="112">
        <v>1503</v>
      </c>
    </row>
    <row r="5733" spans="40:45" x14ac:dyDescent="0.25">
      <c r="AN5733" s="112" t="s">
        <v>1083</v>
      </c>
      <c r="AO5733" s="112" t="s">
        <v>1041</v>
      </c>
      <c r="AP5733" s="112"/>
      <c r="AQ5733" s="112" t="s">
        <v>1031</v>
      </c>
      <c r="AR5733" s="112" t="s">
        <v>1021</v>
      </c>
      <c r="AS5733" s="112">
        <v>31358</v>
      </c>
    </row>
    <row r="5734" spans="40:45" x14ac:dyDescent="0.25">
      <c r="AN5734" s="112" t="s">
        <v>1083</v>
      </c>
      <c r="AO5734" s="112" t="s">
        <v>1041</v>
      </c>
      <c r="AP5734" s="112"/>
      <c r="AQ5734" s="112" t="s">
        <v>1032</v>
      </c>
      <c r="AR5734" s="112" t="s">
        <v>1021</v>
      </c>
      <c r="AS5734" s="112">
        <v>50285</v>
      </c>
    </row>
    <row r="5735" spans="40:45" x14ac:dyDescent="0.25">
      <c r="AN5735" s="112" t="s">
        <v>1083</v>
      </c>
      <c r="AO5735" s="112" t="s">
        <v>1041</v>
      </c>
      <c r="AP5735" s="112"/>
      <c r="AQ5735" s="112" t="s">
        <v>1033</v>
      </c>
      <c r="AR5735" s="112" t="s">
        <v>1021</v>
      </c>
      <c r="AS5735" s="112">
        <v>13044</v>
      </c>
    </row>
    <row r="5736" spans="40:45" x14ac:dyDescent="0.25">
      <c r="AN5736" s="112" t="s">
        <v>1083</v>
      </c>
      <c r="AO5736" s="112" t="s">
        <v>1041</v>
      </c>
      <c r="AP5736" s="112"/>
      <c r="AQ5736" s="112" t="s">
        <v>1034</v>
      </c>
      <c r="AR5736" s="112" t="s">
        <v>1021</v>
      </c>
      <c r="AS5736" s="112">
        <v>4015</v>
      </c>
    </row>
    <row r="5737" spans="40:45" x14ac:dyDescent="0.25">
      <c r="AN5737" s="112" t="s">
        <v>1083</v>
      </c>
      <c r="AO5737" s="112" t="s">
        <v>1041</v>
      </c>
      <c r="AP5737" s="112"/>
      <c r="AQ5737" s="112" t="s">
        <v>1035</v>
      </c>
      <c r="AR5737" s="112" t="s">
        <v>1021</v>
      </c>
      <c r="AS5737" s="112">
        <v>602</v>
      </c>
    </row>
    <row r="5738" spans="40:45" x14ac:dyDescent="0.25">
      <c r="AN5738" s="112" t="s">
        <v>1083</v>
      </c>
      <c r="AO5738" s="112" t="s">
        <v>1041</v>
      </c>
      <c r="AP5738" s="112"/>
      <c r="AQ5738" s="112" t="s">
        <v>1036</v>
      </c>
      <c r="AR5738" s="112" t="s">
        <v>1021</v>
      </c>
      <c r="AS5738" s="112">
        <v>8280</v>
      </c>
    </row>
    <row r="5739" spans="40:45" x14ac:dyDescent="0.25">
      <c r="AN5739" s="112" t="s">
        <v>1083</v>
      </c>
      <c r="AO5739" s="112" t="s">
        <v>1041</v>
      </c>
      <c r="AP5739" s="112"/>
      <c r="AQ5739" s="112" t="s">
        <v>1037</v>
      </c>
      <c r="AR5739" s="112" t="s">
        <v>1021</v>
      </c>
      <c r="AS5739" s="112">
        <v>328</v>
      </c>
    </row>
    <row r="5740" spans="40:45" x14ac:dyDescent="0.25">
      <c r="AN5740" s="112" t="s">
        <v>1083</v>
      </c>
      <c r="AO5740" s="112" t="s">
        <v>1041</v>
      </c>
      <c r="AP5740" s="112"/>
      <c r="AQ5740" s="112" t="s">
        <v>1038</v>
      </c>
      <c r="AR5740" s="112" t="s">
        <v>1021</v>
      </c>
      <c r="AS5740" s="112">
        <v>396</v>
      </c>
    </row>
    <row r="5741" spans="40:45" x14ac:dyDescent="0.25">
      <c r="AN5741" s="112" t="s">
        <v>1083</v>
      </c>
      <c r="AO5741" s="112" t="s">
        <v>1041</v>
      </c>
      <c r="AP5741" s="112"/>
      <c r="AQ5741" s="112" t="s">
        <v>1039</v>
      </c>
      <c r="AR5741" s="112" t="s">
        <v>1021</v>
      </c>
      <c r="AS5741" s="112">
        <v>980</v>
      </c>
    </row>
    <row r="5742" spans="40:45" x14ac:dyDescent="0.25">
      <c r="AN5742" s="112" t="s">
        <v>1083</v>
      </c>
      <c r="AO5742" s="112"/>
      <c r="AP5742" s="112"/>
      <c r="AQ5742" s="112" t="s">
        <v>3</v>
      </c>
      <c r="AR5742" s="112" t="s">
        <v>1021</v>
      </c>
      <c r="AS5742" s="112">
        <v>109288</v>
      </c>
    </row>
    <row r="5743" spans="40:45" x14ac:dyDescent="0.25">
      <c r="AN5743" s="112" t="s">
        <v>1083</v>
      </c>
      <c r="AO5743" s="112" t="s">
        <v>1202</v>
      </c>
      <c r="AP5743" s="112"/>
      <c r="AQ5743" s="112" t="s">
        <v>1031</v>
      </c>
      <c r="AR5743" s="112" t="s">
        <v>1021</v>
      </c>
      <c r="AS5743" s="112">
        <v>3845</v>
      </c>
    </row>
    <row r="5744" spans="40:45" x14ac:dyDescent="0.25">
      <c r="AN5744" s="112" t="s">
        <v>1083</v>
      </c>
      <c r="AO5744" s="112" t="s">
        <v>1202</v>
      </c>
      <c r="AP5744" s="112"/>
      <c r="AQ5744" s="112" t="s">
        <v>1032</v>
      </c>
      <c r="AR5744" s="112" t="s">
        <v>1021</v>
      </c>
      <c r="AS5744" s="112">
        <v>17161</v>
      </c>
    </row>
    <row r="5745" spans="40:45" x14ac:dyDescent="0.25">
      <c r="AN5745" s="112" t="s">
        <v>1083</v>
      </c>
      <c r="AO5745" s="112" t="s">
        <v>1202</v>
      </c>
      <c r="AP5745" s="112"/>
      <c r="AQ5745" s="112" t="s">
        <v>1034</v>
      </c>
      <c r="AR5745" s="112" t="s">
        <v>1021</v>
      </c>
      <c r="AS5745" s="112">
        <v>832</v>
      </c>
    </row>
    <row r="5746" spans="40:45" x14ac:dyDescent="0.25">
      <c r="AN5746" s="112" t="s">
        <v>1083</v>
      </c>
      <c r="AO5746" s="112"/>
      <c r="AP5746" s="112"/>
      <c r="AQ5746" s="112" t="s">
        <v>3</v>
      </c>
      <c r="AR5746" s="112" t="s">
        <v>1021</v>
      </c>
      <c r="AS5746" s="112">
        <v>21838</v>
      </c>
    </row>
    <row r="5747" spans="40:45" x14ac:dyDescent="0.25">
      <c r="AN5747" s="112" t="s">
        <v>1083</v>
      </c>
      <c r="AO5747" s="112" t="s">
        <v>1203</v>
      </c>
      <c r="AP5747" s="112"/>
      <c r="AQ5747" s="112" t="s">
        <v>1031</v>
      </c>
      <c r="AR5747" s="112" t="s">
        <v>1021</v>
      </c>
      <c r="AS5747" s="112">
        <v>4057</v>
      </c>
    </row>
    <row r="5748" spans="40:45" x14ac:dyDescent="0.25">
      <c r="AN5748" s="112" t="s">
        <v>1083</v>
      </c>
      <c r="AO5748" s="112" t="s">
        <v>1203</v>
      </c>
      <c r="AP5748" s="112"/>
      <c r="AQ5748" s="112" t="s">
        <v>1032</v>
      </c>
      <c r="AR5748" s="112" t="s">
        <v>1021</v>
      </c>
      <c r="AS5748" s="112">
        <v>23503</v>
      </c>
    </row>
    <row r="5749" spans="40:45" x14ac:dyDescent="0.25">
      <c r="AN5749" s="112" t="s">
        <v>1083</v>
      </c>
      <c r="AO5749" s="112" t="s">
        <v>1203</v>
      </c>
      <c r="AP5749" s="112"/>
      <c r="AQ5749" s="112" t="s">
        <v>1033</v>
      </c>
      <c r="AR5749" s="112" t="s">
        <v>1021</v>
      </c>
      <c r="AS5749" s="112">
        <v>79</v>
      </c>
    </row>
    <row r="5750" spans="40:45" x14ac:dyDescent="0.25">
      <c r="AN5750" s="112" t="s">
        <v>1083</v>
      </c>
      <c r="AO5750" s="112" t="s">
        <v>1203</v>
      </c>
      <c r="AP5750" s="112"/>
      <c r="AQ5750" s="112" t="s">
        <v>1037</v>
      </c>
      <c r="AR5750" s="112" t="s">
        <v>1021</v>
      </c>
      <c r="AS5750" s="112">
        <v>11</v>
      </c>
    </row>
    <row r="5751" spans="40:45" x14ac:dyDescent="0.25">
      <c r="AN5751" s="112" t="s">
        <v>1083</v>
      </c>
      <c r="AO5751" s="112" t="s">
        <v>1203</v>
      </c>
      <c r="AP5751" s="112"/>
      <c r="AQ5751" s="112" t="s">
        <v>1038</v>
      </c>
      <c r="AR5751" s="112" t="s">
        <v>1021</v>
      </c>
      <c r="AS5751" s="112">
        <v>87</v>
      </c>
    </row>
    <row r="5752" spans="40:45" x14ac:dyDescent="0.25">
      <c r="AN5752" s="112" t="s">
        <v>1083</v>
      </c>
      <c r="AO5752" s="112"/>
      <c r="AP5752" s="112"/>
      <c r="AQ5752" s="112" t="s">
        <v>3</v>
      </c>
      <c r="AR5752" s="112" t="s">
        <v>1021</v>
      </c>
      <c r="AS5752" s="112">
        <v>27737</v>
      </c>
    </row>
    <row r="5753" spans="40:45" x14ac:dyDescent="0.25">
      <c r="AN5753" s="112" t="s">
        <v>1083</v>
      </c>
      <c r="AO5753" s="112" t="s">
        <v>1204</v>
      </c>
      <c r="AP5753" s="112"/>
      <c r="AQ5753" s="112" t="s">
        <v>1031</v>
      </c>
      <c r="AR5753" s="112" t="s">
        <v>1021</v>
      </c>
      <c r="AS5753" s="112">
        <v>251</v>
      </c>
    </row>
    <row r="5754" spans="40:45" x14ac:dyDescent="0.25">
      <c r="AN5754" s="112" t="s">
        <v>1083</v>
      </c>
      <c r="AO5754" s="112" t="s">
        <v>1204</v>
      </c>
      <c r="AP5754" s="112"/>
      <c r="AQ5754" s="112" t="s">
        <v>1032</v>
      </c>
      <c r="AR5754" s="112" t="s">
        <v>1021</v>
      </c>
      <c r="AS5754" s="112">
        <v>4920</v>
      </c>
    </row>
    <row r="5755" spans="40:45" x14ac:dyDescent="0.25">
      <c r="AN5755" s="112" t="s">
        <v>1083</v>
      </c>
      <c r="AO5755" s="112" t="s">
        <v>1204</v>
      </c>
      <c r="AP5755" s="112"/>
      <c r="AQ5755" s="112" t="s">
        <v>1033</v>
      </c>
      <c r="AR5755" s="112" t="s">
        <v>1021</v>
      </c>
      <c r="AS5755" s="112">
        <v>1454</v>
      </c>
    </row>
    <row r="5756" spans="40:45" x14ac:dyDescent="0.25">
      <c r="AN5756" s="112" t="s">
        <v>1083</v>
      </c>
      <c r="AO5756" s="112" t="s">
        <v>1204</v>
      </c>
      <c r="AP5756" s="112"/>
      <c r="AQ5756" s="112" t="s">
        <v>1034</v>
      </c>
      <c r="AR5756" s="112" t="s">
        <v>1021</v>
      </c>
      <c r="AS5756" s="112">
        <v>2155</v>
      </c>
    </row>
    <row r="5757" spans="40:45" x14ac:dyDescent="0.25">
      <c r="AN5757" s="112" t="s">
        <v>1083</v>
      </c>
      <c r="AO5757" s="112" t="s">
        <v>1204</v>
      </c>
      <c r="AP5757" s="112"/>
      <c r="AQ5757" s="112" t="s">
        <v>1035</v>
      </c>
      <c r="AR5757" s="112" t="s">
        <v>1021</v>
      </c>
      <c r="AS5757" s="112">
        <v>546</v>
      </c>
    </row>
    <row r="5758" spans="40:45" x14ac:dyDescent="0.25">
      <c r="AN5758" s="112" t="s">
        <v>1083</v>
      </c>
      <c r="AO5758" s="112" t="s">
        <v>1204</v>
      </c>
      <c r="AP5758" s="112"/>
      <c r="AQ5758" s="112" t="s">
        <v>1036</v>
      </c>
      <c r="AR5758" s="112" t="s">
        <v>1021</v>
      </c>
      <c r="AS5758" s="112">
        <v>1196</v>
      </c>
    </row>
    <row r="5759" spans="40:45" x14ac:dyDescent="0.25">
      <c r="AN5759" s="112" t="s">
        <v>1083</v>
      </c>
      <c r="AO5759" s="112" t="s">
        <v>1204</v>
      </c>
      <c r="AP5759" s="112"/>
      <c r="AQ5759" s="112" t="s">
        <v>1037</v>
      </c>
      <c r="AR5759" s="112" t="s">
        <v>1021</v>
      </c>
      <c r="AS5759" s="112">
        <v>147</v>
      </c>
    </row>
    <row r="5760" spans="40:45" x14ac:dyDescent="0.25">
      <c r="AN5760" s="112" t="s">
        <v>1083</v>
      </c>
      <c r="AO5760" s="112" t="s">
        <v>1204</v>
      </c>
      <c r="AP5760" s="112"/>
      <c r="AQ5760" s="112" t="s">
        <v>1038</v>
      </c>
      <c r="AR5760" s="112" t="s">
        <v>1021</v>
      </c>
      <c r="AS5760" s="112">
        <v>149</v>
      </c>
    </row>
    <row r="5761" spans="40:45" x14ac:dyDescent="0.25">
      <c r="AN5761" s="112" t="s">
        <v>1083</v>
      </c>
      <c r="AO5761" s="112" t="s">
        <v>1204</v>
      </c>
      <c r="AP5761" s="112"/>
      <c r="AQ5761" s="112" t="s">
        <v>1039</v>
      </c>
      <c r="AR5761" s="112" t="s">
        <v>1021</v>
      </c>
      <c r="AS5761" s="112">
        <v>313</v>
      </c>
    </row>
    <row r="5762" spans="40:45" x14ac:dyDescent="0.25">
      <c r="AN5762" s="112" t="s">
        <v>1083</v>
      </c>
      <c r="AO5762" s="112"/>
      <c r="AP5762" s="112"/>
      <c r="AQ5762" s="112" t="s">
        <v>3</v>
      </c>
      <c r="AR5762" s="112" t="s">
        <v>1021</v>
      </c>
      <c r="AS5762" s="112">
        <v>11129</v>
      </c>
    </row>
    <row r="5763" spans="40:45" x14ac:dyDescent="0.25">
      <c r="AN5763" s="112" t="s">
        <v>1083</v>
      </c>
      <c r="AO5763" s="112" t="s">
        <v>1205</v>
      </c>
      <c r="AP5763" s="112"/>
      <c r="AQ5763" s="112" t="s">
        <v>1031</v>
      </c>
      <c r="AR5763" s="112" t="s">
        <v>1021</v>
      </c>
      <c r="AS5763" s="112">
        <v>23206</v>
      </c>
    </row>
    <row r="5764" spans="40:45" x14ac:dyDescent="0.25">
      <c r="AN5764" s="112" t="s">
        <v>1083</v>
      </c>
      <c r="AO5764" s="112" t="s">
        <v>1205</v>
      </c>
      <c r="AP5764" s="112"/>
      <c r="AQ5764" s="112" t="s">
        <v>1032</v>
      </c>
      <c r="AR5764" s="112" t="s">
        <v>1021</v>
      </c>
      <c r="AS5764" s="112">
        <v>4669</v>
      </c>
    </row>
    <row r="5765" spans="40:45" x14ac:dyDescent="0.25">
      <c r="AN5765" s="112" t="s">
        <v>1083</v>
      </c>
      <c r="AO5765" s="112" t="s">
        <v>1205</v>
      </c>
      <c r="AP5765" s="112"/>
      <c r="AQ5765" s="112" t="s">
        <v>1033</v>
      </c>
      <c r="AR5765" s="112" t="s">
        <v>1021</v>
      </c>
      <c r="AS5765" s="112">
        <v>11474</v>
      </c>
    </row>
    <row r="5766" spans="40:45" x14ac:dyDescent="0.25">
      <c r="AN5766" s="112" t="s">
        <v>1083</v>
      </c>
      <c r="AO5766" s="112" t="s">
        <v>1205</v>
      </c>
      <c r="AP5766" s="112"/>
      <c r="AQ5766" s="112" t="s">
        <v>1034</v>
      </c>
      <c r="AR5766" s="112" t="s">
        <v>1021</v>
      </c>
      <c r="AS5766" s="112">
        <v>922</v>
      </c>
    </row>
    <row r="5767" spans="40:45" x14ac:dyDescent="0.25">
      <c r="AN5767" s="112" t="s">
        <v>1083</v>
      </c>
      <c r="AO5767" s="112" t="s">
        <v>1205</v>
      </c>
      <c r="AP5767" s="112"/>
      <c r="AQ5767" s="112" t="s">
        <v>1035</v>
      </c>
      <c r="AR5767" s="112" t="s">
        <v>1021</v>
      </c>
      <c r="AS5767" s="112">
        <v>57</v>
      </c>
    </row>
    <row r="5768" spans="40:45" x14ac:dyDescent="0.25">
      <c r="AN5768" s="112" t="s">
        <v>1083</v>
      </c>
      <c r="AO5768" s="112" t="s">
        <v>1205</v>
      </c>
      <c r="AP5768" s="112"/>
      <c r="AQ5768" s="112" t="s">
        <v>1036</v>
      </c>
      <c r="AR5768" s="112" t="s">
        <v>1021</v>
      </c>
      <c r="AS5768" s="112">
        <v>7074</v>
      </c>
    </row>
    <row r="5769" spans="40:45" x14ac:dyDescent="0.25">
      <c r="AN5769" s="112" t="s">
        <v>1083</v>
      </c>
      <c r="AO5769" s="112" t="s">
        <v>1205</v>
      </c>
      <c r="AP5769" s="112"/>
      <c r="AQ5769" s="112" t="s">
        <v>1037</v>
      </c>
      <c r="AR5769" s="112" t="s">
        <v>1021</v>
      </c>
      <c r="AS5769" s="112">
        <v>164</v>
      </c>
    </row>
    <row r="5770" spans="40:45" x14ac:dyDescent="0.25">
      <c r="AN5770" s="112" t="s">
        <v>1083</v>
      </c>
      <c r="AO5770" s="112" t="s">
        <v>1205</v>
      </c>
      <c r="AP5770" s="112"/>
      <c r="AQ5770" s="112" t="s">
        <v>1038</v>
      </c>
      <c r="AR5770" s="112" t="s">
        <v>1021</v>
      </c>
      <c r="AS5770" s="112">
        <v>161</v>
      </c>
    </row>
    <row r="5771" spans="40:45" x14ac:dyDescent="0.25">
      <c r="AN5771" s="112" t="s">
        <v>1083</v>
      </c>
      <c r="AO5771" s="112" t="s">
        <v>1205</v>
      </c>
      <c r="AP5771" s="112"/>
      <c r="AQ5771" s="112" t="s">
        <v>1039</v>
      </c>
      <c r="AR5771" s="112" t="s">
        <v>1021</v>
      </c>
      <c r="AS5771" s="112">
        <v>89</v>
      </c>
    </row>
    <row r="5772" spans="40:45" x14ac:dyDescent="0.25">
      <c r="AN5772" s="112" t="s">
        <v>1083</v>
      </c>
      <c r="AO5772" s="112"/>
      <c r="AP5772" s="112"/>
      <c r="AQ5772" s="112" t="s">
        <v>3</v>
      </c>
      <c r="AR5772" s="112" t="s">
        <v>1021</v>
      </c>
      <c r="AS5772" s="112">
        <v>47815</v>
      </c>
    </row>
    <row r="5773" spans="40:45" x14ac:dyDescent="0.25">
      <c r="AN5773" s="112" t="s">
        <v>1083</v>
      </c>
      <c r="AO5773" s="112" t="s">
        <v>1206</v>
      </c>
      <c r="AP5773" s="112"/>
      <c r="AQ5773" s="112" t="s">
        <v>1032</v>
      </c>
      <c r="AR5773" s="112" t="s">
        <v>1021</v>
      </c>
      <c r="AS5773" s="112">
        <v>32</v>
      </c>
    </row>
    <row r="5774" spans="40:45" x14ac:dyDescent="0.25">
      <c r="AN5774" s="112" t="s">
        <v>1083</v>
      </c>
      <c r="AO5774" s="112" t="s">
        <v>1206</v>
      </c>
      <c r="AP5774" s="112"/>
      <c r="AQ5774" s="112" t="s">
        <v>1033</v>
      </c>
      <c r="AR5774" s="112" t="s">
        <v>1021</v>
      </c>
      <c r="AS5774" s="112">
        <v>29</v>
      </c>
    </row>
    <row r="5775" spans="40:45" x14ac:dyDescent="0.25">
      <c r="AN5775" s="112" t="s">
        <v>1083</v>
      </c>
      <c r="AO5775" s="112" t="s">
        <v>1206</v>
      </c>
      <c r="AP5775" s="112"/>
      <c r="AQ5775" s="112" t="s">
        <v>1034</v>
      </c>
      <c r="AR5775" s="112" t="s">
        <v>1021</v>
      </c>
      <c r="AS5775" s="112">
        <v>105</v>
      </c>
    </row>
    <row r="5776" spans="40:45" x14ac:dyDescent="0.25">
      <c r="AN5776" s="112" t="s">
        <v>1083</v>
      </c>
      <c r="AO5776" s="112" t="s">
        <v>1206</v>
      </c>
      <c r="AP5776" s="112"/>
      <c r="AQ5776" s="112" t="s">
        <v>1037</v>
      </c>
      <c r="AR5776" s="112" t="s">
        <v>1021</v>
      </c>
      <c r="AS5776" s="112">
        <v>6</v>
      </c>
    </row>
    <row r="5777" spans="40:45" x14ac:dyDescent="0.25">
      <c r="AN5777" s="112" t="s">
        <v>1083</v>
      </c>
      <c r="AO5777" s="112" t="s">
        <v>1206</v>
      </c>
      <c r="AP5777" s="112"/>
      <c r="AQ5777" s="112" t="s">
        <v>1039</v>
      </c>
      <c r="AR5777" s="112" t="s">
        <v>1021</v>
      </c>
      <c r="AS5777" s="112">
        <v>60</v>
      </c>
    </row>
    <row r="5778" spans="40:45" x14ac:dyDescent="0.25">
      <c r="AN5778" s="112" t="s">
        <v>1083</v>
      </c>
      <c r="AO5778" s="112"/>
      <c r="AP5778" s="112"/>
      <c r="AQ5778" s="112" t="s">
        <v>3</v>
      </c>
      <c r="AR5778" s="112" t="s">
        <v>1021</v>
      </c>
      <c r="AS5778" s="112">
        <v>232</v>
      </c>
    </row>
    <row r="5779" spans="40:45" x14ac:dyDescent="0.25">
      <c r="AN5779" s="112" t="s">
        <v>1083</v>
      </c>
      <c r="AO5779" s="112" t="s">
        <v>1207</v>
      </c>
      <c r="AP5779" s="112"/>
      <c r="AQ5779" s="112" t="s">
        <v>1033</v>
      </c>
      <c r="AR5779" s="112" t="s">
        <v>1021</v>
      </c>
      <c r="AS5779" s="112">
        <v>8</v>
      </c>
    </row>
    <row r="5780" spans="40:45" x14ac:dyDescent="0.25">
      <c r="AN5780" s="112" t="s">
        <v>1083</v>
      </c>
      <c r="AO5780" s="112" t="s">
        <v>1207</v>
      </c>
      <c r="AP5780" s="112"/>
      <c r="AQ5780" s="112" t="s">
        <v>1036</v>
      </c>
      <c r="AR5780" s="112" t="s">
        <v>1021</v>
      </c>
      <c r="AS5780" s="112">
        <v>10</v>
      </c>
    </row>
    <row r="5781" spans="40:45" x14ac:dyDescent="0.25">
      <c r="AN5781" s="112" t="s">
        <v>1083</v>
      </c>
      <c r="AO5781" s="112" t="s">
        <v>1207</v>
      </c>
      <c r="AP5781" s="112"/>
      <c r="AQ5781" s="112" t="s">
        <v>1039</v>
      </c>
      <c r="AR5781" s="112" t="s">
        <v>1021</v>
      </c>
      <c r="AS5781" s="112">
        <v>518</v>
      </c>
    </row>
    <row r="5782" spans="40:45" x14ac:dyDescent="0.25">
      <c r="AN5782" s="112" t="s">
        <v>1083</v>
      </c>
      <c r="AO5782" s="112"/>
      <c r="AP5782" s="112"/>
      <c r="AQ5782" s="112" t="s">
        <v>3</v>
      </c>
      <c r="AR5782" s="112" t="s">
        <v>1021</v>
      </c>
      <c r="AS5782" s="112">
        <v>536</v>
      </c>
    </row>
    <row r="5783" spans="40:45" x14ac:dyDescent="0.25">
      <c r="AN5783" s="112" t="s">
        <v>1189</v>
      </c>
      <c r="AO5783" s="112" t="s">
        <v>1041</v>
      </c>
      <c r="AP5783" s="112"/>
      <c r="AQ5783" s="112" t="s">
        <v>1031</v>
      </c>
      <c r="AR5783" s="112" t="s">
        <v>1021</v>
      </c>
      <c r="AS5783" s="112">
        <v>213134</v>
      </c>
    </row>
    <row r="5784" spans="40:45" x14ac:dyDescent="0.25">
      <c r="AN5784" s="112" t="s">
        <v>1189</v>
      </c>
      <c r="AO5784" s="112" t="s">
        <v>1041</v>
      </c>
      <c r="AP5784" s="112"/>
      <c r="AQ5784" s="112" t="s">
        <v>1032</v>
      </c>
      <c r="AR5784" s="112" t="s">
        <v>1021</v>
      </c>
      <c r="AS5784" s="112">
        <v>323096</v>
      </c>
    </row>
    <row r="5785" spans="40:45" x14ac:dyDescent="0.25">
      <c r="AN5785" s="112" t="s">
        <v>1189</v>
      </c>
      <c r="AO5785" s="112" t="s">
        <v>1041</v>
      </c>
      <c r="AP5785" s="112"/>
      <c r="AQ5785" s="112" t="s">
        <v>1033</v>
      </c>
      <c r="AR5785" s="112" t="s">
        <v>1021</v>
      </c>
      <c r="AS5785" s="112">
        <v>547</v>
      </c>
    </row>
    <row r="5786" spans="40:45" x14ac:dyDescent="0.25">
      <c r="AN5786" s="112" t="s">
        <v>1189</v>
      </c>
      <c r="AO5786" s="112" t="s">
        <v>1041</v>
      </c>
      <c r="AP5786" s="112"/>
      <c r="AQ5786" s="112" t="s">
        <v>1034</v>
      </c>
      <c r="AR5786" s="112" t="s">
        <v>1021</v>
      </c>
      <c r="AS5786" s="112">
        <v>149111</v>
      </c>
    </row>
    <row r="5787" spans="40:45" x14ac:dyDescent="0.25">
      <c r="AN5787" s="112" t="s">
        <v>1189</v>
      </c>
      <c r="AO5787" s="112" t="s">
        <v>1041</v>
      </c>
      <c r="AP5787" s="112"/>
      <c r="AQ5787" s="112" t="s">
        <v>1035</v>
      </c>
      <c r="AR5787" s="112" t="s">
        <v>1021</v>
      </c>
      <c r="AS5787" s="112">
        <v>345647</v>
      </c>
    </row>
    <row r="5788" spans="40:45" x14ac:dyDescent="0.25">
      <c r="AN5788" s="112" t="s">
        <v>1189</v>
      </c>
      <c r="AO5788" s="112" t="s">
        <v>1041</v>
      </c>
      <c r="AP5788" s="112"/>
      <c r="AQ5788" s="112" t="s">
        <v>1036</v>
      </c>
      <c r="AR5788" s="112" t="s">
        <v>1021</v>
      </c>
      <c r="AS5788" s="112">
        <v>231466</v>
      </c>
    </row>
    <row r="5789" spans="40:45" x14ac:dyDescent="0.25">
      <c r="AN5789" s="112" t="s">
        <v>1189</v>
      </c>
      <c r="AO5789" s="112" t="s">
        <v>1041</v>
      </c>
      <c r="AP5789" s="112"/>
      <c r="AQ5789" s="112" t="s">
        <v>1037</v>
      </c>
      <c r="AR5789" s="112" t="s">
        <v>1021</v>
      </c>
      <c r="AS5789" s="112">
        <v>511688</v>
      </c>
    </row>
    <row r="5790" spans="40:45" x14ac:dyDescent="0.25">
      <c r="AN5790" s="112" t="s">
        <v>1189</v>
      </c>
      <c r="AO5790" s="112" t="s">
        <v>1041</v>
      </c>
      <c r="AP5790" s="112"/>
      <c r="AQ5790" s="112" t="s">
        <v>1038</v>
      </c>
      <c r="AR5790" s="112" t="s">
        <v>1021</v>
      </c>
      <c r="AS5790" s="112">
        <v>152949</v>
      </c>
    </row>
    <row r="5791" spans="40:45" x14ac:dyDescent="0.25">
      <c r="AN5791" s="112" t="s">
        <v>1189</v>
      </c>
      <c r="AO5791" s="112" t="s">
        <v>1041</v>
      </c>
      <c r="AP5791" s="112"/>
      <c r="AQ5791" s="112" t="s">
        <v>1039</v>
      </c>
      <c r="AR5791" s="112" t="s">
        <v>1021</v>
      </c>
      <c r="AS5791" s="112">
        <v>271666</v>
      </c>
    </row>
    <row r="5792" spans="40:45" x14ac:dyDescent="0.25">
      <c r="AN5792" s="112" t="s">
        <v>1189</v>
      </c>
      <c r="AO5792" s="112"/>
      <c r="AP5792" s="112"/>
      <c r="AQ5792" s="112" t="s">
        <v>3</v>
      </c>
      <c r="AR5792" s="112" t="s">
        <v>1021</v>
      </c>
      <c r="AS5792" s="112">
        <v>2199304</v>
      </c>
    </row>
    <row r="5793" spans="40:45" x14ac:dyDescent="0.25">
      <c r="AN5793" s="112" t="s">
        <v>1189</v>
      </c>
      <c r="AO5793" s="112" t="s">
        <v>1208</v>
      </c>
      <c r="AP5793" s="112"/>
      <c r="AQ5793" s="112" t="s">
        <v>1031</v>
      </c>
      <c r="AR5793" s="112" t="s">
        <v>1021</v>
      </c>
      <c r="AS5793" s="112">
        <v>98</v>
      </c>
    </row>
    <row r="5794" spans="40:45" x14ac:dyDescent="0.25">
      <c r="AN5794" s="112" t="s">
        <v>1189</v>
      </c>
      <c r="AO5794" s="112" t="s">
        <v>1208</v>
      </c>
      <c r="AP5794" s="112"/>
      <c r="AQ5794" s="112" t="s">
        <v>1032</v>
      </c>
      <c r="AR5794" s="112" t="s">
        <v>1021</v>
      </c>
      <c r="AS5794" s="112">
        <v>11</v>
      </c>
    </row>
    <row r="5795" spans="40:45" x14ac:dyDescent="0.25">
      <c r="AN5795" s="112" t="s">
        <v>1189</v>
      </c>
      <c r="AO5795" s="112" t="s">
        <v>1208</v>
      </c>
      <c r="AP5795" s="112"/>
      <c r="AQ5795" s="112" t="s">
        <v>1033</v>
      </c>
      <c r="AR5795" s="112" t="s">
        <v>1021</v>
      </c>
      <c r="AS5795" s="112">
        <v>28</v>
      </c>
    </row>
    <row r="5796" spans="40:45" x14ac:dyDescent="0.25">
      <c r="AN5796" s="112" t="s">
        <v>1189</v>
      </c>
      <c r="AO5796" s="112" t="s">
        <v>1208</v>
      </c>
      <c r="AP5796" s="112"/>
      <c r="AQ5796" s="112" t="s">
        <v>1034</v>
      </c>
      <c r="AR5796" s="112" t="s">
        <v>1021</v>
      </c>
      <c r="AS5796" s="112">
        <v>238</v>
      </c>
    </row>
    <row r="5797" spans="40:45" x14ac:dyDescent="0.25">
      <c r="AN5797" s="112" t="s">
        <v>1189</v>
      </c>
      <c r="AO5797" s="112" t="s">
        <v>1208</v>
      </c>
      <c r="AP5797" s="112"/>
      <c r="AQ5797" s="112" t="s">
        <v>1035</v>
      </c>
      <c r="AR5797" s="112" t="s">
        <v>1021</v>
      </c>
      <c r="AS5797" s="112">
        <v>27</v>
      </c>
    </row>
    <row r="5798" spans="40:45" x14ac:dyDescent="0.25">
      <c r="AN5798" s="112" t="s">
        <v>1189</v>
      </c>
      <c r="AO5798" s="112" t="s">
        <v>1208</v>
      </c>
      <c r="AP5798" s="112"/>
      <c r="AQ5798" s="112" t="s">
        <v>1037</v>
      </c>
      <c r="AR5798" s="112" t="s">
        <v>1021</v>
      </c>
      <c r="AS5798" s="112">
        <v>399</v>
      </c>
    </row>
    <row r="5799" spans="40:45" x14ac:dyDescent="0.25">
      <c r="AN5799" s="112" t="s">
        <v>1189</v>
      </c>
      <c r="AO5799" s="112" t="s">
        <v>1208</v>
      </c>
      <c r="AP5799" s="112"/>
      <c r="AQ5799" s="112" t="s">
        <v>1038</v>
      </c>
      <c r="AR5799" s="112" t="s">
        <v>1021</v>
      </c>
      <c r="AS5799" s="112">
        <v>215</v>
      </c>
    </row>
    <row r="5800" spans="40:45" x14ac:dyDescent="0.25">
      <c r="AN5800" s="112" t="s">
        <v>1189</v>
      </c>
      <c r="AO5800" s="112" t="s">
        <v>1208</v>
      </c>
      <c r="AP5800" s="112"/>
      <c r="AQ5800" s="112" t="s">
        <v>1039</v>
      </c>
      <c r="AR5800" s="112" t="s">
        <v>1021</v>
      </c>
      <c r="AS5800" s="112">
        <v>150</v>
      </c>
    </row>
    <row r="5801" spans="40:45" x14ac:dyDescent="0.25">
      <c r="AN5801" s="112" t="s">
        <v>1189</v>
      </c>
      <c r="AO5801" s="112"/>
      <c r="AP5801" s="112"/>
      <c r="AQ5801" s="112" t="s">
        <v>3</v>
      </c>
      <c r="AR5801" s="112" t="s">
        <v>1021</v>
      </c>
      <c r="AS5801" s="112">
        <v>1165</v>
      </c>
    </row>
    <row r="5802" spans="40:45" x14ac:dyDescent="0.25">
      <c r="AN5802" s="112" t="s">
        <v>1189</v>
      </c>
      <c r="AO5802" s="112" t="s">
        <v>1209</v>
      </c>
      <c r="AP5802" s="112"/>
      <c r="AQ5802" s="112" t="s">
        <v>1031</v>
      </c>
      <c r="AR5802" s="112" t="s">
        <v>1021</v>
      </c>
      <c r="AS5802" s="112">
        <v>2487</v>
      </c>
    </row>
    <row r="5803" spans="40:45" x14ac:dyDescent="0.25">
      <c r="AN5803" s="112" t="s">
        <v>1189</v>
      </c>
      <c r="AO5803" s="112" t="s">
        <v>1209</v>
      </c>
      <c r="AP5803" s="112"/>
      <c r="AQ5803" s="112" t="s">
        <v>1032</v>
      </c>
      <c r="AR5803" s="112" t="s">
        <v>1021</v>
      </c>
      <c r="AS5803" s="112">
        <v>4</v>
      </c>
    </row>
    <row r="5804" spans="40:45" x14ac:dyDescent="0.25">
      <c r="AN5804" s="112" t="s">
        <v>1189</v>
      </c>
      <c r="AO5804" s="112" t="s">
        <v>1209</v>
      </c>
      <c r="AP5804" s="112"/>
      <c r="AQ5804" s="112" t="s">
        <v>1033</v>
      </c>
      <c r="AR5804" s="112" t="s">
        <v>1021</v>
      </c>
      <c r="AS5804" s="112">
        <v>3</v>
      </c>
    </row>
    <row r="5805" spans="40:45" x14ac:dyDescent="0.25">
      <c r="AN5805" s="112" t="s">
        <v>1189</v>
      </c>
      <c r="AO5805" s="112" t="s">
        <v>1209</v>
      </c>
      <c r="AP5805" s="112"/>
      <c r="AQ5805" s="112" t="s">
        <v>1034</v>
      </c>
      <c r="AR5805" s="112" t="s">
        <v>1021</v>
      </c>
      <c r="AS5805" s="112">
        <v>309</v>
      </c>
    </row>
    <row r="5806" spans="40:45" x14ac:dyDescent="0.25">
      <c r="AN5806" s="112" t="s">
        <v>1189</v>
      </c>
      <c r="AO5806" s="112" t="s">
        <v>1209</v>
      </c>
      <c r="AP5806" s="112"/>
      <c r="AQ5806" s="112" t="s">
        <v>1035</v>
      </c>
      <c r="AR5806" s="112" t="s">
        <v>1021</v>
      </c>
      <c r="AS5806" s="112">
        <v>4</v>
      </c>
    </row>
    <row r="5807" spans="40:45" x14ac:dyDescent="0.25">
      <c r="AN5807" s="112" t="s">
        <v>1189</v>
      </c>
      <c r="AO5807" s="112" t="s">
        <v>1209</v>
      </c>
      <c r="AP5807" s="112"/>
      <c r="AQ5807" s="112" t="s">
        <v>1036</v>
      </c>
      <c r="AR5807" s="112" t="s">
        <v>1021</v>
      </c>
      <c r="AS5807" s="112">
        <v>115</v>
      </c>
    </row>
    <row r="5808" spans="40:45" x14ac:dyDescent="0.25">
      <c r="AN5808" s="112" t="s">
        <v>1189</v>
      </c>
      <c r="AO5808" s="112" t="s">
        <v>1209</v>
      </c>
      <c r="AP5808" s="112"/>
      <c r="AQ5808" s="112" t="s">
        <v>1037</v>
      </c>
      <c r="AR5808" s="112" t="s">
        <v>1021</v>
      </c>
      <c r="AS5808" s="112">
        <v>7790</v>
      </c>
    </row>
    <row r="5809" spans="40:45" x14ac:dyDescent="0.25">
      <c r="AN5809" s="112" t="s">
        <v>1189</v>
      </c>
      <c r="AO5809" s="112" t="s">
        <v>1209</v>
      </c>
      <c r="AP5809" s="112"/>
      <c r="AQ5809" s="112" t="s">
        <v>1038</v>
      </c>
      <c r="AR5809" s="112" t="s">
        <v>1021</v>
      </c>
      <c r="AS5809" s="112">
        <v>46</v>
      </c>
    </row>
    <row r="5810" spans="40:45" x14ac:dyDescent="0.25">
      <c r="AN5810" s="112" t="s">
        <v>1189</v>
      </c>
      <c r="AO5810" s="112"/>
      <c r="AP5810" s="112"/>
      <c r="AQ5810" s="112" t="s">
        <v>3</v>
      </c>
      <c r="AR5810" s="112" t="s">
        <v>1021</v>
      </c>
      <c r="AS5810" s="112">
        <v>10757</v>
      </c>
    </row>
    <row r="5811" spans="40:45" x14ac:dyDescent="0.25">
      <c r="AN5811" s="112" t="s">
        <v>1189</v>
      </c>
      <c r="AO5811" s="112" t="s">
        <v>1210</v>
      </c>
      <c r="AP5811" s="112"/>
      <c r="AQ5811" s="112" t="s">
        <v>1031</v>
      </c>
      <c r="AR5811" s="112" t="s">
        <v>1021</v>
      </c>
      <c r="AS5811" s="112">
        <v>5651</v>
      </c>
    </row>
    <row r="5812" spans="40:45" x14ac:dyDescent="0.25">
      <c r="AN5812" s="112" t="s">
        <v>1189</v>
      </c>
      <c r="AO5812" s="112" t="s">
        <v>1210</v>
      </c>
      <c r="AP5812" s="112"/>
      <c r="AQ5812" s="112" t="s">
        <v>1032</v>
      </c>
      <c r="AR5812" s="112" t="s">
        <v>1021</v>
      </c>
      <c r="AS5812" s="112">
        <v>815</v>
      </c>
    </row>
    <row r="5813" spans="40:45" x14ac:dyDescent="0.25">
      <c r="AN5813" s="112" t="s">
        <v>1189</v>
      </c>
      <c r="AO5813" s="112" t="s">
        <v>1210</v>
      </c>
      <c r="AP5813" s="112"/>
      <c r="AQ5813" s="112" t="s">
        <v>1033</v>
      </c>
      <c r="AR5813" s="112" t="s">
        <v>1021</v>
      </c>
      <c r="AS5813" s="112">
        <v>60</v>
      </c>
    </row>
    <row r="5814" spans="40:45" x14ac:dyDescent="0.25">
      <c r="AN5814" s="112" t="s">
        <v>1189</v>
      </c>
      <c r="AO5814" s="112" t="s">
        <v>1210</v>
      </c>
      <c r="AP5814" s="112"/>
      <c r="AQ5814" s="112" t="s">
        <v>1034</v>
      </c>
      <c r="AR5814" s="112" t="s">
        <v>1021</v>
      </c>
      <c r="AS5814" s="112">
        <v>18261</v>
      </c>
    </row>
    <row r="5815" spans="40:45" x14ac:dyDescent="0.25">
      <c r="AN5815" s="112" t="s">
        <v>1189</v>
      </c>
      <c r="AO5815" s="112" t="s">
        <v>1210</v>
      </c>
      <c r="AP5815" s="112"/>
      <c r="AQ5815" s="112" t="s">
        <v>1035</v>
      </c>
      <c r="AR5815" s="112" t="s">
        <v>1021</v>
      </c>
      <c r="AS5815" s="112">
        <v>4935</v>
      </c>
    </row>
    <row r="5816" spans="40:45" x14ac:dyDescent="0.25">
      <c r="AN5816" s="112" t="s">
        <v>1189</v>
      </c>
      <c r="AO5816" s="112" t="s">
        <v>1210</v>
      </c>
      <c r="AP5816" s="112"/>
      <c r="AQ5816" s="112" t="s">
        <v>1036</v>
      </c>
      <c r="AR5816" s="112" t="s">
        <v>1021</v>
      </c>
      <c r="AS5816" s="112">
        <v>4968</v>
      </c>
    </row>
    <row r="5817" spans="40:45" x14ac:dyDescent="0.25">
      <c r="AN5817" s="112" t="s">
        <v>1189</v>
      </c>
      <c r="AO5817" s="112" t="s">
        <v>1210</v>
      </c>
      <c r="AP5817" s="112"/>
      <c r="AQ5817" s="112" t="s">
        <v>1037</v>
      </c>
      <c r="AR5817" s="112" t="s">
        <v>1021</v>
      </c>
      <c r="AS5817" s="112">
        <v>4655</v>
      </c>
    </row>
    <row r="5818" spans="40:45" x14ac:dyDescent="0.25">
      <c r="AN5818" s="112" t="s">
        <v>1189</v>
      </c>
      <c r="AO5818" s="112" t="s">
        <v>1210</v>
      </c>
      <c r="AP5818" s="112"/>
      <c r="AQ5818" s="112" t="s">
        <v>1038</v>
      </c>
      <c r="AR5818" s="112" t="s">
        <v>1021</v>
      </c>
      <c r="AS5818" s="112">
        <v>3388</v>
      </c>
    </row>
    <row r="5819" spans="40:45" x14ac:dyDescent="0.25">
      <c r="AN5819" s="112" t="s">
        <v>1189</v>
      </c>
      <c r="AO5819" s="112" t="s">
        <v>1210</v>
      </c>
      <c r="AP5819" s="112"/>
      <c r="AQ5819" s="112" t="s">
        <v>1039</v>
      </c>
      <c r="AR5819" s="112" t="s">
        <v>1021</v>
      </c>
      <c r="AS5819" s="112">
        <v>6353</v>
      </c>
    </row>
    <row r="5820" spans="40:45" x14ac:dyDescent="0.25">
      <c r="AN5820" s="112" t="s">
        <v>1189</v>
      </c>
      <c r="AO5820" s="112"/>
      <c r="AP5820" s="112"/>
      <c r="AQ5820" s="112" t="s">
        <v>3</v>
      </c>
      <c r="AR5820" s="112" t="s">
        <v>1021</v>
      </c>
      <c r="AS5820" s="112">
        <v>49086</v>
      </c>
    </row>
    <row r="5821" spans="40:45" x14ac:dyDescent="0.25">
      <c r="AN5821" s="112" t="s">
        <v>1189</v>
      </c>
      <c r="AO5821" s="112" t="s">
        <v>1211</v>
      </c>
      <c r="AP5821" s="112"/>
      <c r="AQ5821" s="112" t="s">
        <v>1031</v>
      </c>
      <c r="AR5821" s="112" t="s">
        <v>1021</v>
      </c>
      <c r="AS5821" s="112">
        <v>238</v>
      </c>
    </row>
    <row r="5822" spans="40:45" x14ac:dyDescent="0.25">
      <c r="AN5822" s="112" t="s">
        <v>1189</v>
      </c>
      <c r="AO5822" s="112" t="s">
        <v>1211</v>
      </c>
      <c r="AP5822" s="112"/>
      <c r="AQ5822" s="112" t="s">
        <v>1034</v>
      </c>
      <c r="AR5822" s="112" t="s">
        <v>1021</v>
      </c>
      <c r="AS5822" s="112">
        <v>697</v>
      </c>
    </row>
    <row r="5823" spans="40:45" x14ac:dyDescent="0.25">
      <c r="AN5823" s="112" t="s">
        <v>1189</v>
      </c>
      <c r="AO5823" s="112" t="s">
        <v>1211</v>
      </c>
      <c r="AP5823" s="112"/>
      <c r="AQ5823" s="112" t="s">
        <v>1035</v>
      </c>
      <c r="AR5823" s="112" t="s">
        <v>1021</v>
      </c>
      <c r="AS5823" s="112">
        <v>90</v>
      </c>
    </row>
    <row r="5824" spans="40:45" x14ac:dyDescent="0.25">
      <c r="AN5824" s="112" t="s">
        <v>1189</v>
      </c>
      <c r="AO5824" s="112" t="s">
        <v>1211</v>
      </c>
      <c r="AP5824" s="112"/>
      <c r="AQ5824" s="112" t="s">
        <v>1036</v>
      </c>
      <c r="AR5824" s="112" t="s">
        <v>1021</v>
      </c>
      <c r="AS5824" s="112">
        <v>407</v>
      </c>
    </row>
    <row r="5825" spans="40:45" x14ac:dyDescent="0.25">
      <c r="AN5825" s="112" t="s">
        <v>1189</v>
      </c>
      <c r="AO5825" s="112" t="s">
        <v>1211</v>
      </c>
      <c r="AP5825" s="112"/>
      <c r="AQ5825" s="112" t="s">
        <v>1037</v>
      </c>
      <c r="AR5825" s="112" t="s">
        <v>1021</v>
      </c>
      <c r="AS5825" s="112">
        <v>291</v>
      </c>
    </row>
    <row r="5826" spans="40:45" x14ac:dyDescent="0.25">
      <c r="AN5826" s="112" t="s">
        <v>1189</v>
      </c>
      <c r="AO5826" s="112" t="s">
        <v>1211</v>
      </c>
      <c r="AP5826" s="112"/>
      <c r="AQ5826" s="112" t="s">
        <v>1038</v>
      </c>
      <c r="AR5826" s="112" t="s">
        <v>1021</v>
      </c>
      <c r="AS5826" s="112">
        <v>11</v>
      </c>
    </row>
    <row r="5827" spans="40:45" x14ac:dyDescent="0.25">
      <c r="AN5827" s="112" t="s">
        <v>1189</v>
      </c>
      <c r="AO5827" s="112"/>
      <c r="AP5827" s="112"/>
      <c r="AQ5827" s="112" t="s">
        <v>3</v>
      </c>
      <c r="AR5827" s="112" t="s">
        <v>1021</v>
      </c>
      <c r="AS5827" s="112">
        <v>1734</v>
      </c>
    </row>
    <row r="5828" spans="40:45" x14ac:dyDescent="0.25">
      <c r="AN5828" s="112" t="s">
        <v>1189</v>
      </c>
      <c r="AO5828" s="112" t="s">
        <v>1212</v>
      </c>
      <c r="AP5828" s="112"/>
      <c r="AQ5828" s="112" t="s">
        <v>1031</v>
      </c>
      <c r="AR5828" s="112" t="s">
        <v>1021</v>
      </c>
      <c r="AS5828" s="112">
        <v>18901</v>
      </c>
    </row>
    <row r="5829" spans="40:45" x14ac:dyDescent="0.25">
      <c r="AN5829" s="112" t="s">
        <v>1189</v>
      </c>
      <c r="AO5829" s="112" t="s">
        <v>1212</v>
      </c>
      <c r="AP5829" s="112"/>
      <c r="AQ5829" s="112" t="s">
        <v>1032</v>
      </c>
      <c r="AR5829" s="112" t="s">
        <v>1021</v>
      </c>
      <c r="AS5829" s="112">
        <v>2653</v>
      </c>
    </row>
    <row r="5830" spans="40:45" x14ac:dyDescent="0.25">
      <c r="AN5830" s="112" t="s">
        <v>1189</v>
      </c>
      <c r="AO5830" s="112" t="s">
        <v>1212</v>
      </c>
      <c r="AP5830" s="112"/>
      <c r="AQ5830" s="112" t="s">
        <v>1033</v>
      </c>
      <c r="AR5830" s="112" t="s">
        <v>1021</v>
      </c>
      <c r="AS5830" s="112">
        <v>457</v>
      </c>
    </row>
    <row r="5831" spans="40:45" x14ac:dyDescent="0.25">
      <c r="AN5831" s="112" t="s">
        <v>1189</v>
      </c>
      <c r="AO5831" s="112" t="s">
        <v>1212</v>
      </c>
      <c r="AP5831" s="112"/>
      <c r="AQ5831" s="112" t="s">
        <v>1034</v>
      </c>
      <c r="AR5831" s="112" t="s">
        <v>1021</v>
      </c>
      <c r="AS5831" s="112">
        <v>19256</v>
      </c>
    </row>
    <row r="5832" spans="40:45" x14ac:dyDescent="0.25">
      <c r="AN5832" s="112" t="s">
        <v>1189</v>
      </c>
      <c r="AO5832" s="112" t="s">
        <v>1212</v>
      </c>
      <c r="AP5832" s="112"/>
      <c r="AQ5832" s="112" t="s">
        <v>1035</v>
      </c>
      <c r="AR5832" s="112" t="s">
        <v>1021</v>
      </c>
      <c r="AS5832" s="112">
        <v>34315</v>
      </c>
    </row>
    <row r="5833" spans="40:45" x14ac:dyDescent="0.25">
      <c r="AN5833" s="112" t="s">
        <v>1189</v>
      </c>
      <c r="AO5833" s="112" t="s">
        <v>1212</v>
      </c>
      <c r="AP5833" s="112"/>
      <c r="AQ5833" s="112" t="s">
        <v>1036</v>
      </c>
      <c r="AR5833" s="112" t="s">
        <v>1021</v>
      </c>
      <c r="AS5833" s="112">
        <v>25040</v>
      </c>
    </row>
    <row r="5834" spans="40:45" x14ac:dyDescent="0.25">
      <c r="AN5834" s="112" t="s">
        <v>1189</v>
      </c>
      <c r="AO5834" s="112" t="s">
        <v>1212</v>
      </c>
      <c r="AP5834" s="112"/>
      <c r="AQ5834" s="112" t="s">
        <v>1037</v>
      </c>
      <c r="AR5834" s="112" t="s">
        <v>1021</v>
      </c>
      <c r="AS5834" s="112">
        <v>28728</v>
      </c>
    </row>
    <row r="5835" spans="40:45" x14ac:dyDescent="0.25">
      <c r="AN5835" s="112" t="s">
        <v>1189</v>
      </c>
      <c r="AO5835" s="112" t="s">
        <v>1212</v>
      </c>
      <c r="AP5835" s="112"/>
      <c r="AQ5835" s="112" t="s">
        <v>1038</v>
      </c>
      <c r="AR5835" s="112" t="s">
        <v>1021</v>
      </c>
      <c r="AS5835" s="112">
        <v>133228</v>
      </c>
    </row>
    <row r="5836" spans="40:45" x14ac:dyDescent="0.25">
      <c r="AN5836" s="112" t="s">
        <v>1189</v>
      </c>
      <c r="AO5836" s="112"/>
      <c r="AP5836" s="112"/>
      <c r="AQ5836" s="112" t="s">
        <v>3</v>
      </c>
      <c r="AR5836" s="112" t="s">
        <v>1021</v>
      </c>
      <c r="AS5836" s="112">
        <v>262577</v>
      </c>
    </row>
    <row r="5837" spans="40:45" x14ac:dyDescent="0.25">
      <c r="AN5837" s="112" t="s">
        <v>1189</v>
      </c>
      <c r="AO5837" s="112" t="s">
        <v>1213</v>
      </c>
      <c r="AP5837" s="112"/>
      <c r="AQ5837" s="112" t="s">
        <v>1031</v>
      </c>
      <c r="AR5837" s="112" t="s">
        <v>1021</v>
      </c>
      <c r="AS5837" s="112">
        <v>185760</v>
      </c>
    </row>
    <row r="5838" spans="40:45" x14ac:dyDescent="0.25">
      <c r="AN5838" s="112" t="s">
        <v>1189</v>
      </c>
      <c r="AO5838" s="112" t="s">
        <v>1213</v>
      </c>
      <c r="AP5838" s="112"/>
      <c r="AQ5838" s="112" t="s">
        <v>1032</v>
      </c>
      <c r="AR5838" s="112" t="s">
        <v>1021</v>
      </c>
      <c r="AS5838" s="112">
        <v>319612</v>
      </c>
    </row>
    <row r="5839" spans="40:45" x14ac:dyDescent="0.25">
      <c r="AN5839" s="112" t="s">
        <v>1189</v>
      </c>
      <c r="AO5839" s="112" t="s">
        <v>1213</v>
      </c>
      <c r="AP5839" s="112"/>
      <c r="AQ5839" s="112" t="s">
        <v>1034</v>
      </c>
      <c r="AR5839" s="112" t="s">
        <v>1021</v>
      </c>
      <c r="AS5839" s="112">
        <v>110350</v>
      </c>
    </row>
    <row r="5840" spans="40:45" x14ac:dyDescent="0.25">
      <c r="AN5840" s="112" t="s">
        <v>1189</v>
      </c>
      <c r="AO5840" s="112" t="s">
        <v>1213</v>
      </c>
      <c r="AP5840" s="112"/>
      <c r="AQ5840" s="112" t="s">
        <v>1035</v>
      </c>
      <c r="AR5840" s="112" t="s">
        <v>1021</v>
      </c>
      <c r="AS5840" s="112">
        <v>306276</v>
      </c>
    </row>
    <row r="5841" spans="40:45" x14ac:dyDescent="0.25">
      <c r="AN5841" s="112" t="s">
        <v>1189</v>
      </c>
      <c r="AO5841" s="112" t="s">
        <v>1213</v>
      </c>
      <c r="AP5841" s="112"/>
      <c r="AQ5841" s="112" t="s">
        <v>1036</v>
      </c>
      <c r="AR5841" s="112" t="s">
        <v>1021</v>
      </c>
      <c r="AS5841" s="112">
        <v>200937</v>
      </c>
    </row>
    <row r="5842" spans="40:45" x14ac:dyDescent="0.25">
      <c r="AN5842" s="112" t="s">
        <v>1189</v>
      </c>
      <c r="AO5842" s="112" t="s">
        <v>1213</v>
      </c>
      <c r="AP5842" s="112"/>
      <c r="AQ5842" s="112" t="s">
        <v>1037</v>
      </c>
      <c r="AR5842" s="112" t="s">
        <v>1021</v>
      </c>
      <c r="AS5842" s="112">
        <v>469825</v>
      </c>
    </row>
    <row r="5843" spans="40:45" x14ac:dyDescent="0.25">
      <c r="AN5843" s="112" t="s">
        <v>1189</v>
      </c>
      <c r="AO5843" s="112" t="s">
        <v>1213</v>
      </c>
      <c r="AP5843" s="112"/>
      <c r="AQ5843" s="112" t="s">
        <v>1038</v>
      </c>
      <c r="AR5843" s="112" t="s">
        <v>1021</v>
      </c>
      <c r="AS5843" s="112">
        <v>16061</v>
      </c>
    </row>
    <row r="5844" spans="40:45" x14ac:dyDescent="0.25">
      <c r="AN5844" s="112" t="s">
        <v>1189</v>
      </c>
      <c r="AO5844" s="112" t="s">
        <v>1213</v>
      </c>
      <c r="AP5844" s="112"/>
      <c r="AQ5844" s="112" t="s">
        <v>1039</v>
      </c>
      <c r="AR5844" s="112" t="s">
        <v>1021</v>
      </c>
      <c r="AS5844" s="112">
        <v>265163</v>
      </c>
    </row>
    <row r="5845" spans="40:45" x14ac:dyDescent="0.25">
      <c r="AN5845" s="112" t="s">
        <v>1189</v>
      </c>
      <c r="AO5845" s="112"/>
      <c r="AP5845" s="112"/>
      <c r="AQ5845" s="112" t="s">
        <v>3</v>
      </c>
      <c r="AR5845" s="112" t="s">
        <v>1021</v>
      </c>
      <c r="AS5845" s="112">
        <v>1873985</v>
      </c>
    </row>
    <row r="5846" spans="40:45" x14ac:dyDescent="0.25">
      <c r="AN5846" s="112" t="s">
        <v>1214</v>
      </c>
      <c r="AO5846" s="112" t="s">
        <v>1041</v>
      </c>
      <c r="AP5846" s="112"/>
      <c r="AQ5846" s="112" t="s">
        <v>1031</v>
      </c>
      <c r="AR5846" s="112" t="s">
        <v>1021</v>
      </c>
      <c r="AS5846" s="112">
        <v>1372</v>
      </c>
    </row>
    <row r="5847" spans="40:45" x14ac:dyDescent="0.25">
      <c r="AN5847" s="112" t="s">
        <v>1214</v>
      </c>
      <c r="AO5847" s="112" t="s">
        <v>1041</v>
      </c>
      <c r="AP5847" s="112"/>
      <c r="AQ5847" s="112" t="s">
        <v>1032</v>
      </c>
      <c r="AR5847" s="112" t="s">
        <v>1021</v>
      </c>
      <c r="AS5847" s="112">
        <v>8039</v>
      </c>
    </row>
    <row r="5848" spans="40:45" x14ac:dyDescent="0.25">
      <c r="AN5848" s="112" t="s">
        <v>1214</v>
      </c>
      <c r="AO5848" s="112" t="s">
        <v>1041</v>
      </c>
      <c r="AP5848" s="112"/>
      <c r="AQ5848" s="112" t="s">
        <v>1033</v>
      </c>
      <c r="AR5848" s="112" t="s">
        <v>1021</v>
      </c>
      <c r="AS5848" s="112">
        <v>13283</v>
      </c>
    </row>
    <row r="5849" spans="40:45" x14ac:dyDescent="0.25">
      <c r="AN5849" s="112" t="s">
        <v>1214</v>
      </c>
      <c r="AO5849" s="112" t="s">
        <v>1041</v>
      </c>
      <c r="AP5849" s="112"/>
      <c r="AQ5849" s="112" t="s">
        <v>1034</v>
      </c>
      <c r="AR5849" s="112" t="s">
        <v>1021</v>
      </c>
      <c r="AS5849" s="112">
        <v>12775</v>
      </c>
    </row>
    <row r="5850" spans="40:45" x14ac:dyDescent="0.25">
      <c r="AN5850" s="112" t="s">
        <v>1214</v>
      </c>
      <c r="AO5850" s="112" t="s">
        <v>1041</v>
      </c>
      <c r="AP5850" s="112"/>
      <c r="AQ5850" s="112" t="s">
        <v>1035</v>
      </c>
      <c r="AR5850" s="112" t="s">
        <v>1021</v>
      </c>
      <c r="AS5850" s="112">
        <v>1396</v>
      </c>
    </row>
    <row r="5851" spans="40:45" x14ac:dyDescent="0.25">
      <c r="AN5851" s="112" t="s">
        <v>1214</v>
      </c>
      <c r="AO5851" s="112" t="s">
        <v>1041</v>
      </c>
      <c r="AP5851" s="112"/>
      <c r="AQ5851" s="112" t="s">
        <v>1036</v>
      </c>
      <c r="AR5851" s="112" t="s">
        <v>1021</v>
      </c>
      <c r="AS5851" s="112">
        <v>3514</v>
      </c>
    </row>
    <row r="5852" spans="40:45" x14ac:dyDescent="0.25">
      <c r="AN5852" s="112" t="s">
        <v>1214</v>
      </c>
      <c r="AO5852" s="112" t="s">
        <v>1041</v>
      </c>
      <c r="AP5852" s="112"/>
      <c r="AQ5852" s="112" t="s">
        <v>1037</v>
      </c>
      <c r="AR5852" s="112" t="s">
        <v>1021</v>
      </c>
      <c r="AS5852" s="112">
        <v>1046</v>
      </c>
    </row>
    <row r="5853" spans="40:45" x14ac:dyDescent="0.25">
      <c r="AN5853" s="112" t="s">
        <v>1214</v>
      </c>
      <c r="AO5853" s="112" t="s">
        <v>1041</v>
      </c>
      <c r="AP5853" s="112"/>
      <c r="AQ5853" s="112" t="s">
        <v>1038</v>
      </c>
      <c r="AR5853" s="112" t="s">
        <v>1021</v>
      </c>
      <c r="AS5853" s="112">
        <v>1072</v>
      </c>
    </row>
    <row r="5854" spans="40:45" x14ac:dyDescent="0.25">
      <c r="AN5854" s="112" t="s">
        <v>1214</v>
      </c>
      <c r="AO5854" s="112" t="s">
        <v>1041</v>
      </c>
      <c r="AP5854" s="112"/>
      <c r="AQ5854" s="112" t="s">
        <v>1039</v>
      </c>
      <c r="AR5854" s="112" t="s">
        <v>1021</v>
      </c>
      <c r="AS5854" s="112">
        <v>25411</v>
      </c>
    </row>
    <row r="5855" spans="40:45" x14ac:dyDescent="0.25">
      <c r="AN5855" s="112" t="s">
        <v>1214</v>
      </c>
      <c r="AO5855" s="112"/>
      <c r="AP5855" s="112"/>
      <c r="AQ5855" s="112" t="s">
        <v>3</v>
      </c>
      <c r="AR5855" s="112" t="s">
        <v>1021</v>
      </c>
      <c r="AS5855" s="112">
        <v>67908</v>
      </c>
    </row>
    <row r="5856" spans="40:45" x14ac:dyDescent="0.25">
      <c r="AN5856" s="112" t="s">
        <v>1214</v>
      </c>
      <c r="AO5856" s="112" t="s">
        <v>1215</v>
      </c>
      <c r="AP5856" s="112"/>
      <c r="AQ5856" s="112" t="s">
        <v>1031</v>
      </c>
      <c r="AR5856" s="112" t="s">
        <v>1021</v>
      </c>
      <c r="AS5856" s="112">
        <v>899</v>
      </c>
    </row>
    <row r="5857" spans="40:45" x14ac:dyDescent="0.25">
      <c r="AN5857" s="112" t="s">
        <v>1214</v>
      </c>
      <c r="AO5857" s="112" t="s">
        <v>1215</v>
      </c>
      <c r="AP5857" s="112"/>
      <c r="AQ5857" s="112" t="s">
        <v>1032</v>
      </c>
      <c r="AR5857" s="112" t="s">
        <v>1021</v>
      </c>
      <c r="AS5857" s="112">
        <v>4894</v>
      </c>
    </row>
    <row r="5858" spans="40:45" x14ac:dyDescent="0.25">
      <c r="AN5858" s="112" t="s">
        <v>1214</v>
      </c>
      <c r="AO5858" s="112" t="s">
        <v>1215</v>
      </c>
      <c r="AP5858" s="112"/>
      <c r="AQ5858" s="112" t="s">
        <v>1033</v>
      </c>
      <c r="AR5858" s="112" t="s">
        <v>1021</v>
      </c>
      <c r="AS5858" s="112">
        <v>5425</v>
      </c>
    </row>
    <row r="5859" spans="40:45" x14ac:dyDescent="0.25">
      <c r="AN5859" s="112" t="s">
        <v>1214</v>
      </c>
      <c r="AO5859" s="112" t="s">
        <v>1215</v>
      </c>
      <c r="AP5859" s="112"/>
      <c r="AQ5859" s="112" t="s">
        <v>1034</v>
      </c>
      <c r="AR5859" s="112" t="s">
        <v>1021</v>
      </c>
      <c r="AS5859" s="112">
        <v>5063</v>
      </c>
    </row>
    <row r="5860" spans="40:45" x14ac:dyDescent="0.25">
      <c r="AN5860" s="112" t="s">
        <v>1214</v>
      </c>
      <c r="AO5860" s="112" t="s">
        <v>1215</v>
      </c>
      <c r="AP5860" s="112"/>
      <c r="AQ5860" s="112" t="s">
        <v>1035</v>
      </c>
      <c r="AR5860" s="112" t="s">
        <v>1021</v>
      </c>
      <c r="AS5860" s="112">
        <v>37</v>
      </c>
    </row>
    <row r="5861" spans="40:45" x14ac:dyDescent="0.25">
      <c r="AN5861" s="112" t="s">
        <v>1214</v>
      </c>
      <c r="AO5861" s="112" t="s">
        <v>1215</v>
      </c>
      <c r="AP5861" s="112"/>
      <c r="AQ5861" s="112" t="s">
        <v>1036</v>
      </c>
      <c r="AR5861" s="112" t="s">
        <v>1021</v>
      </c>
      <c r="AS5861" s="112">
        <v>194</v>
      </c>
    </row>
    <row r="5862" spans="40:45" x14ac:dyDescent="0.25">
      <c r="AN5862" s="112" t="s">
        <v>1214</v>
      </c>
      <c r="AO5862" s="112" t="s">
        <v>1215</v>
      </c>
      <c r="AP5862" s="112"/>
      <c r="AQ5862" s="112" t="s">
        <v>1037</v>
      </c>
      <c r="AR5862" s="112" t="s">
        <v>1021</v>
      </c>
      <c r="AS5862" s="112">
        <v>450</v>
      </c>
    </row>
    <row r="5863" spans="40:45" x14ac:dyDescent="0.25">
      <c r="AN5863" s="112" t="s">
        <v>1214</v>
      </c>
      <c r="AO5863" s="112" t="s">
        <v>1215</v>
      </c>
      <c r="AP5863" s="112"/>
      <c r="AQ5863" s="112" t="s">
        <v>1038</v>
      </c>
      <c r="AR5863" s="112" t="s">
        <v>1021</v>
      </c>
      <c r="AS5863" s="112">
        <v>72</v>
      </c>
    </row>
    <row r="5864" spans="40:45" x14ac:dyDescent="0.25">
      <c r="AN5864" s="112" t="s">
        <v>1214</v>
      </c>
      <c r="AO5864" s="112" t="s">
        <v>1215</v>
      </c>
      <c r="AP5864" s="112"/>
      <c r="AQ5864" s="112" t="s">
        <v>1039</v>
      </c>
      <c r="AR5864" s="112" t="s">
        <v>1021</v>
      </c>
      <c r="AS5864" s="112">
        <v>703</v>
      </c>
    </row>
    <row r="5865" spans="40:45" x14ac:dyDescent="0.25">
      <c r="AN5865" s="112" t="s">
        <v>1214</v>
      </c>
      <c r="AO5865" s="112"/>
      <c r="AP5865" s="112"/>
      <c r="AQ5865" s="112" t="s">
        <v>3</v>
      </c>
      <c r="AR5865" s="112" t="s">
        <v>1021</v>
      </c>
      <c r="AS5865" s="112">
        <v>17736</v>
      </c>
    </row>
    <row r="5866" spans="40:45" x14ac:dyDescent="0.25">
      <c r="AN5866" s="112" t="s">
        <v>1214</v>
      </c>
      <c r="AO5866" s="112" t="s">
        <v>1216</v>
      </c>
      <c r="AP5866" s="112"/>
      <c r="AQ5866" s="112" t="s">
        <v>1031</v>
      </c>
      <c r="AR5866" s="112" t="s">
        <v>1021</v>
      </c>
      <c r="AS5866" s="112">
        <v>32</v>
      </c>
    </row>
    <row r="5867" spans="40:45" x14ac:dyDescent="0.25">
      <c r="AN5867" s="112" t="s">
        <v>1214</v>
      </c>
      <c r="AO5867" s="112" t="s">
        <v>1216</v>
      </c>
      <c r="AP5867" s="112"/>
      <c r="AQ5867" s="112" t="s">
        <v>1032</v>
      </c>
      <c r="AR5867" s="112" t="s">
        <v>1021</v>
      </c>
      <c r="AS5867" s="112">
        <v>859</v>
      </c>
    </row>
    <row r="5868" spans="40:45" x14ac:dyDescent="0.25">
      <c r="AN5868" s="112" t="s">
        <v>1214</v>
      </c>
      <c r="AO5868" s="112" t="s">
        <v>1216</v>
      </c>
      <c r="AP5868" s="112"/>
      <c r="AQ5868" s="112" t="s">
        <v>1033</v>
      </c>
      <c r="AR5868" s="112" t="s">
        <v>1021</v>
      </c>
      <c r="AS5868" s="112">
        <v>921</v>
      </c>
    </row>
    <row r="5869" spans="40:45" x14ac:dyDescent="0.25">
      <c r="AN5869" s="112" t="s">
        <v>1214</v>
      </c>
      <c r="AO5869" s="112" t="s">
        <v>1216</v>
      </c>
      <c r="AP5869" s="112"/>
      <c r="AQ5869" s="112" t="s">
        <v>1034</v>
      </c>
      <c r="AR5869" s="112" t="s">
        <v>1021</v>
      </c>
      <c r="AS5869" s="112">
        <v>1515</v>
      </c>
    </row>
    <row r="5870" spans="40:45" x14ac:dyDescent="0.25">
      <c r="AN5870" s="112" t="s">
        <v>1214</v>
      </c>
      <c r="AO5870" s="112" t="s">
        <v>1216</v>
      </c>
      <c r="AP5870" s="112"/>
      <c r="AQ5870" s="112" t="s">
        <v>1035</v>
      </c>
      <c r="AR5870" s="112" t="s">
        <v>1021</v>
      </c>
      <c r="AS5870" s="112">
        <v>427</v>
      </c>
    </row>
    <row r="5871" spans="40:45" x14ac:dyDescent="0.25">
      <c r="AN5871" s="112" t="s">
        <v>1214</v>
      </c>
      <c r="AO5871" s="112" t="s">
        <v>1216</v>
      </c>
      <c r="AP5871" s="112"/>
      <c r="AQ5871" s="112" t="s">
        <v>1036</v>
      </c>
      <c r="AR5871" s="112" t="s">
        <v>1021</v>
      </c>
      <c r="AS5871" s="112">
        <v>652</v>
      </c>
    </row>
    <row r="5872" spans="40:45" x14ac:dyDescent="0.25">
      <c r="AN5872" s="112" t="s">
        <v>1214</v>
      </c>
      <c r="AO5872" s="112" t="s">
        <v>1216</v>
      </c>
      <c r="AP5872" s="112"/>
      <c r="AQ5872" s="112" t="s">
        <v>1037</v>
      </c>
      <c r="AR5872" s="112" t="s">
        <v>1021</v>
      </c>
      <c r="AS5872" s="112">
        <v>11</v>
      </c>
    </row>
    <row r="5873" spans="40:45" x14ac:dyDescent="0.25">
      <c r="AN5873" s="112" t="s">
        <v>1214</v>
      </c>
      <c r="AO5873" s="112" t="s">
        <v>1216</v>
      </c>
      <c r="AP5873" s="112"/>
      <c r="AQ5873" s="112" t="s">
        <v>1038</v>
      </c>
      <c r="AR5873" s="112" t="s">
        <v>1021</v>
      </c>
      <c r="AS5873" s="112">
        <v>197</v>
      </c>
    </row>
    <row r="5874" spans="40:45" x14ac:dyDescent="0.25">
      <c r="AN5874" s="112" t="s">
        <v>1214</v>
      </c>
      <c r="AO5874" s="112" t="s">
        <v>1216</v>
      </c>
      <c r="AP5874" s="112"/>
      <c r="AQ5874" s="112" t="s">
        <v>1039</v>
      </c>
      <c r="AR5874" s="112" t="s">
        <v>1021</v>
      </c>
      <c r="AS5874" s="112">
        <v>14135</v>
      </c>
    </row>
    <row r="5875" spans="40:45" x14ac:dyDescent="0.25">
      <c r="AN5875" s="112" t="s">
        <v>1214</v>
      </c>
      <c r="AO5875" s="112"/>
      <c r="AP5875" s="112"/>
      <c r="AQ5875" s="112" t="s">
        <v>3</v>
      </c>
      <c r="AR5875" s="112" t="s">
        <v>1021</v>
      </c>
      <c r="AS5875" s="112">
        <v>18748</v>
      </c>
    </row>
    <row r="5876" spans="40:45" x14ac:dyDescent="0.25">
      <c r="AN5876" s="112" t="s">
        <v>1214</v>
      </c>
      <c r="AO5876" s="112" t="s">
        <v>1217</v>
      </c>
      <c r="AP5876" s="112"/>
      <c r="AQ5876" s="112" t="s">
        <v>1032</v>
      </c>
      <c r="AR5876" s="112" t="s">
        <v>1021</v>
      </c>
      <c r="AS5876" s="112">
        <v>220</v>
      </c>
    </row>
    <row r="5877" spans="40:45" x14ac:dyDescent="0.25">
      <c r="AN5877" s="112" t="s">
        <v>1214</v>
      </c>
      <c r="AO5877" s="112" t="s">
        <v>1217</v>
      </c>
      <c r="AP5877" s="112"/>
      <c r="AQ5877" s="112" t="s">
        <v>1033</v>
      </c>
      <c r="AR5877" s="112" t="s">
        <v>1021</v>
      </c>
      <c r="AS5877" s="112">
        <v>559</v>
      </c>
    </row>
    <row r="5878" spans="40:45" x14ac:dyDescent="0.25">
      <c r="AN5878" s="112" t="s">
        <v>1214</v>
      </c>
      <c r="AO5878" s="112" t="s">
        <v>1217</v>
      </c>
      <c r="AP5878" s="112"/>
      <c r="AQ5878" s="112" t="s">
        <v>1034</v>
      </c>
      <c r="AR5878" s="112" t="s">
        <v>1021</v>
      </c>
      <c r="AS5878" s="112">
        <v>1323</v>
      </c>
    </row>
    <row r="5879" spans="40:45" x14ac:dyDescent="0.25">
      <c r="AN5879" s="112" t="s">
        <v>1214</v>
      </c>
      <c r="AO5879" s="112" t="s">
        <v>1217</v>
      </c>
      <c r="AP5879" s="112"/>
      <c r="AQ5879" s="112" t="s">
        <v>1035</v>
      </c>
      <c r="AR5879" s="112" t="s">
        <v>1021</v>
      </c>
      <c r="AS5879" s="112">
        <v>148</v>
      </c>
    </row>
    <row r="5880" spans="40:45" x14ac:dyDescent="0.25">
      <c r="AN5880" s="112" t="s">
        <v>1214</v>
      </c>
      <c r="AO5880" s="112" t="s">
        <v>1217</v>
      </c>
      <c r="AP5880" s="112"/>
      <c r="AQ5880" s="112" t="s">
        <v>1036</v>
      </c>
      <c r="AR5880" s="112" t="s">
        <v>1021</v>
      </c>
      <c r="AS5880" s="112">
        <v>201</v>
      </c>
    </row>
    <row r="5881" spans="40:45" x14ac:dyDescent="0.25">
      <c r="AN5881" s="112" t="s">
        <v>1214</v>
      </c>
      <c r="AO5881" s="112" t="s">
        <v>1217</v>
      </c>
      <c r="AP5881" s="112"/>
      <c r="AQ5881" s="112" t="s">
        <v>1037</v>
      </c>
      <c r="AR5881" s="112" t="s">
        <v>1021</v>
      </c>
      <c r="AS5881" s="112">
        <v>107</v>
      </c>
    </row>
    <row r="5882" spans="40:45" x14ac:dyDescent="0.25">
      <c r="AN5882" s="112" t="s">
        <v>1214</v>
      </c>
      <c r="AO5882" s="112" t="s">
        <v>1217</v>
      </c>
      <c r="AP5882" s="112"/>
      <c r="AQ5882" s="112" t="s">
        <v>1038</v>
      </c>
      <c r="AR5882" s="112" t="s">
        <v>1021</v>
      </c>
      <c r="AS5882" s="112">
        <v>155</v>
      </c>
    </row>
    <row r="5883" spans="40:45" x14ac:dyDescent="0.25">
      <c r="AN5883" s="112" t="s">
        <v>1214</v>
      </c>
      <c r="AO5883" s="112" t="s">
        <v>1217</v>
      </c>
      <c r="AP5883" s="112"/>
      <c r="AQ5883" s="112" t="s">
        <v>1039</v>
      </c>
      <c r="AR5883" s="112" t="s">
        <v>1021</v>
      </c>
      <c r="AS5883" s="112">
        <v>2616</v>
      </c>
    </row>
    <row r="5884" spans="40:45" x14ac:dyDescent="0.25">
      <c r="AN5884" s="112" t="s">
        <v>1214</v>
      </c>
      <c r="AO5884" s="112"/>
      <c r="AP5884" s="112"/>
      <c r="AQ5884" s="112" t="s">
        <v>3</v>
      </c>
      <c r="AR5884" s="112" t="s">
        <v>1021</v>
      </c>
      <c r="AS5884" s="112">
        <v>5329</v>
      </c>
    </row>
    <row r="5885" spans="40:45" x14ac:dyDescent="0.25">
      <c r="AN5885" s="112" t="s">
        <v>1214</v>
      </c>
      <c r="AO5885" s="112" t="s">
        <v>1218</v>
      </c>
      <c r="AP5885" s="112"/>
      <c r="AQ5885" s="112" t="s">
        <v>1031</v>
      </c>
      <c r="AR5885" s="112" t="s">
        <v>1021</v>
      </c>
      <c r="AS5885" s="112">
        <v>116</v>
      </c>
    </row>
    <row r="5886" spans="40:45" x14ac:dyDescent="0.25">
      <c r="AN5886" s="112" t="s">
        <v>1214</v>
      </c>
      <c r="AO5886" s="112" t="s">
        <v>1218</v>
      </c>
      <c r="AP5886" s="112"/>
      <c r="AQ5886" s="112" t="s">
        <v>1032</v>
      </c>
      <c r="AR5886" s="112" t="s">
        <v>1021</v>
      </c>
      <c r="AS5886" s="112">
        <v>503</v>
      </c>
    </row>
    <row r="5887" spans="40:45" x14ac:dyDescent="0.25">
      <c r="AN5887" s="112" t="s">
        <v>1214</v>
      </c>
      <c r="AO5887" s="112" t="s">
        <v>1218</v>
      </c>
      <c r="AP5887" s="112"/>
      <c r="AQ5887" s="112" t="s">
        <v>1033</v>
      </c>
      <c r="AR5887" s="112" t="s">
        <v>1021</v>
      </c>
      <c r="AS5887" s="112">
        <v>438</v>
      </c>
    </row>
    <row r="5888" spans="40:45" x14ac:dyDescent="0.25">
      <c r="AN5888" s="112" t="s">
        <v>1214</v>
      </c>
      <c r="AO5888" s="112" t="s">
        <v>1218</v>
      </c>
      <c r="AP5888" s="112"/>
      <c r="AQ5888" s="112" t="s">
        <v>1034</v>
      </c>
      <c r="AR5888" s="112" t="s">
        <v>1021</v>
      </c>
      <c r="AS5888" s="112">
        <v>389</v>
      </c>
    </row>
    <row r="5889" spans="40:45" x14ac:dyDescent="0.25">
      <c r="AN5889" s="112" t="s">
        <v>1214</v>
      </c>
      <c r="AO5889" s="112" t="s">
        <v>1218</v>
      </c>
      <c r="AP5889" s="112"/>
      <c r="AQ5889" s="112" t="s">
        <v>1035</v>
      </c>
      <c r="AR5889" s="112" t="s">
        <v>1021</v>
      </c>
      <c r="AS5889" s="112">
        <v>183</v>
      </c>
    </row>
    <row r="5890" spans="40:45" x14ac:dyDescent="0.25">
      <c r="AN5890" s="112" t="s">
        <v>1214</v>
      </c>
      <c r="AO5890" s="112" t="s">
        <v>1218</v>
      </c>
      <c r="AP5890" s="112"/>
      <c r="AQ5890" s="112" t="s">
        <v>1036</v>
      </c>
      <c r="AR5890" s="112" t="s">
        <v>1021</v>
      </c>
      <c r="AS5890" s="112">
        <v>179</v>
      </c>
    </row>
    <row r="5891" spans="40:45" x14ac:dyDescent="0.25">
      <c r="AN5891" s="112" t="s">
        <v>1214</v>
      </c>
      <c r="AO5891" s="112" t="s">
        <v>1218</v>
      </c>
      <c r="AP5891" s="112"/>
      <c r="AQ5891" s="112" t="s">
        <v>1037</v>
      </c>
      <c r="AR5891" s="112" t="s">
        <v>1021</v>
      </c>
      <c r="AS5891" s="112">
        <v>15</v>
      </c>
    </row>
    <row r="5892" spans="40:45" x14ac:dyDescent="0.25">
      <c r="AN5892" s="112" t="s">
        <v>1214</v>
      </c>
      <c r="AO5892" s="112" t="s">
        <v>1218</v>
      </c>
      <c r="AP5892" s="112"/>
      <c r="AQ5892" s="112" t="s">
        <v>1038</v>
      </c>
      <c r="AR5892" s="112" t="s">
        <v>1021</v>
      </c>
      <c r="AS5892" s="112">
        <v>38</v>
      </c>
    </row>
    <row r="5893" spans="40:45" x14ac:dyDescent="0.25">
      <c r="AN5893" s="112" t="s">
        <v>1214</v>
      </c>
      <c r="AO5893" s="112" t="s">
        <v>1218</v>
      </c>
      <c r="AP5893" s="112"/>
      <c r="AQ5893" s="112" t="s">
        <v>1039</v>
      </c>
      <c r="AR5893" s="112" t="s">
        <v>1021</v>
      </c>
      <c r="AS5893" s="112">
        <v>1665</v>
      </c>
    </row>
    <row r="5894" spans="40:45" x14ac:dyDescent="0.25">
      <c r="AN5894" s="112" t="s">
        <v>1214</v>
      </c>
      <c r="AO5894" s="112"/>
      <c r="AP5894" s="112"/>
      <c r="AQ5894" s="112" t="s">
        <v>3</v>
      </c>
      <c r="AR5894" s="112" t="s">
        <v>1021</v>
      </c>
      <c r="AS5894" s="112">
        <v>3526</v>
      </c>
    </row>
    <row r="5895" spans="40:45" x14ac:dyDescent="0.25">
      <c r="AN5895" s="112" t="s">
        <v>1214</v>
      </c>
      <c r="AO5895" s="112" t="s">
        <v>1219</v>
      </c>
      <c r="AP5895" s="112"/>
      <c r="AQ5895" s="112" t="s">
        <v>1031</v>
      </c>
      <c r="AR5895" s="112" t="s">
        <v>1021</v>
      </c>
      <c r="AS5895" s="112">
        <v>63</v>
      </c>
    </row>
    <row r="5896" spans="40:45" x14ac:dyDescent="0.25">
      <c r="AN5896" s="112" t="s">
        <v>1214</v>
      </c>
      <c r="AO5896" s="112" t="s">
        <v>1219</v>
      </c>
      <c r="AP5896" s="112"/>
      <c r="AQ5896" s="112" t="s">
        <v>1032</v>
      </c>
      <c r="AR5896" s="112" t="s">
        <v>1021</v>
      </c>
      <c r="AS5896" s="112">
        <v>140</v>
      </c>
    </row>
    <row r="5897" spans="40:45" x14ac:dyDescent="0.25">
      <c r="AN5897" s="112" t="s">
        <v>1214</v>
      </c>
      <c r="AO5897" s="112" t="s">
        <v>1219</v>
      </c>
      <c r="AP5897" s="112"/>
      <c r="AQ5897" s="112" t="s">
        <v>1033</v>
      </c>
      <c r="AR5897" s="112" t="s">
        <v>1021</v>
      </c>
      <c r="AS5897" s="112">
        <v>171</v>
      </c>
    </row>
    <row r="5898" spans="40:45" x14ac:dyDescent="0.25">
      <c r="AN5898" s="112" t="s">
        <v>1214</v>
      </c>
      <c r="AO5898" s="112" t="s">
        <v>1219</v>
      </c>
      <c r="AP5898" s="112"/>
      <c r="AQ5898" s="112" t="s">
        <v>1034</v>
      </c>
      <c r="AR5898" s="112" t="s">
        <v>1021</v>
      </c>
      <c r="AS5898" s="112">
        <v>105</v>
      </c>
    </row>
    <row r="5899" spans="40:45" x14ac:dyDescent="0.25">
      <c r="AN5899" s="112" t="s">
        <v>1214</v>
      </c>
      <c r="AO5899" s="112" t="s">
        <v>1219</v>
      </c>
      <c r="AP5899" s="112"/>
      <c r="AQ5899" s="112" t="s">
        <v>1035</v>
      </c>
      <c r="AR5899" s="112" t="s">
        <v>1021</v>
      </c>
      <c r="AS5899" s="112">
        <v>233</v>
      </c>
    </row>
    <row r="5900" spans="40:45" x14ac:dyDescent="0.25">
      <c r="AN5900" s="112" t="s">
        <v>1214</v>
      </c>
      <c r="AO5900" s="112" t="s">
        <v>1219</v>
      </c>
      <c r="AP5900" s="112"/>
      <c r="AQ5900" s="112" t="s">
        <v>1036</v>
      </c>
      <c r="AR5900" s="112" t="s">
        <v>1021</v>
      </c>
      <c r="AS5900" s="112">
        <v>135</v>
      </c>
    </row>
    <row r="5901" spans="40:45" x14ac:dyDescent="0.25">
      <c r="AN5901" s="112" t="s">
        <v>1214</v>
      </c>
      <c r="AO5901" s="112" t="s">
        <v>1219</v>
      </c>
      <c r="AP5901" s="112"/>
      <c r="AQ5901" s="112" t="s">
        <v>1037</v>
      </c>
      <c r="AR5901" s="112" t="s">
        <v>1021</v>
      </c>
      <c r="AS5901" s="112">
        <v>13</v>
      </c>
    </row>
    <row r="5902" spans="40:45" x14ac:dyDescent="0.25">
      <c r="AN5902" s="112" t="s">
        <v>1214</v>
      </c>
      <c r="AO5902" s="112" t="s">
        <v>1219</v>
      </c>
      <c r="AP5902" s="112"/>
      <c r="AQ5902" s="112" t="s">
        <v>1038</v>
      </c>
      <c r="AR5902" s="112" t="s">
        <v>1021</v>
      </c>
      <c r="AS5902" s="112">
        <v>129</v>
      </c>
    </row>
    <row r="5903" spans="40:45" x14ac:dyDescent="0.25">
      <c r="AN5903" s="112" t="s">
        <v>1214</v>
      </c>
      <c r="AO5903" s="112" t="s">
        <v>1219</v>
      </c>
      <c r="AP5903" s="112"/>
      <c r="AQ5903" s="112" t="s">
        <v>1039</v>
      </c>
      <c r="AR5903" s="112" t="s">
        <v>1021</v>
      </c>
      <c r="AS5903" s="112">
        <v>790</v>
      </c>
    </row>
    <row r="5904" spans="40:45" x14ac:dyDescent="0.25">
      <c r="AN5904" s="112" t="s">
        <v>1214</v>
      </c>
      <c r="AO5904" s="112"/>
      <c r="AP5904" s="112"/>
      <c r="AQ5904" s="112" t="s">
        <v>3</v>
      </c>
      <c r="AR5904" s="112" t="s">
        <v>1021</v>
      </c>
      <c r="AS5904" s="112">
        <v>1780</v>
      </c>
    </row>
    <row r="5905" spans="40:45" x14ac:dyDescent="0.25">
      <c r="AN5905" s="112" t="s">
        <v>1214</v>
      </c>
      <c r="AO5905" s="112" t="s">
        <v>1220</v>
      </c>
      <c r="AP5905" s="112"/>
      <c r="AQ5905" s="112" t="s">
        <v>1031</v>
      </c>
      <c r="AR5905" s="112" t="s">
        <v>1021</v>
      </c>
      <c r="AS5905" s="112">
        <v>263</v>
      </c>
    </row>
    <row r="5906" spans="40:45" x14ac:dyDescent="0.25">
      <c r="AN5906" s="112" t="s">
        <v>1214</v>
      </c>
      <c r="AO5906" s="112" t="s">
        <v>1220</v>
      </c>
      <c r="AP5906" s="112"/>
      <c r="AQ5906" s="112" t="s">
        <v>1032</v>
      </c>
      <c r="AR5906" s="112" t="s">
        <v>1021</v>
      </c>
      <c r="AS5906" s="112">
        <v>1423</v>
      </c>
    </row>
    <row r="5907" spans="40:45" x14ac:dyDescent="0.25">
      <c r="AN5907" s="112" t="s">
        <v>1214</v>
      </c>
      <c r="AO5907" s="112" t="s">
        <v>1220</v>
      </c>
      <c r="AP5907" s="112"/>
      <c r="AQ5907" s="112" t="s">
        <v>1033</v>
      </c>
      <c r="AR5907" s="112" t="s">
        <v>1021</v>
      </c>
      <c r="AS5907" s="112">
        <v>5771</v>
      </c>
    </row>
    <row r="5908" spans="40:45" x14ac:dyDescent="0.25">
      <c r="AN5908" s="112" t="s">
        <v>1214</v>
      </c>
      <c r="AO5908" s="112" t="s">
        <v>1220</v>
      </c>
      <c r="AP5908" s="112"/>
      <c r="AQ5908" s="112" t="s">
        <v>1034</v>
      </c>
      <c r="AR5908" s="112" t="s">
        <v>1021</v>
      </c>
      <c r="AS5908" s="112">
        <v>4380</v>
      </c>
    </row>
    <row r="5909" spans="40:45" x14ac:dyDescent="0.25">
      <c r="AN5909" s="112" t="s">
        <v>1214</v>
      </c>
      <c r="AO5909" s="112" t="s">
        <v>1220</v>
      </c>
      <c r="AP5909" s="112"/>
      <c r="AQ5909" s="112" t="s">
        <v>1035</v>
      </c>
      <c r="AR5909" s="112" t="s">
        <v>1021</v>
      </c>
      <c r="AS5909" s="112">
        <v>367</v>
      </c>
    </row>
    <row r="5910" spans="40:45" x14ac:dyDescent="0.25">
      <c r="AN5910" s="112" t="s">
        <v>1214</v>
      </c>
      <c r="AO5910" s="112" t="s">
        <v>1220</v>
      </c>
      <c r="AP5910" s="112"/>
      <c r="AQ5910" s="112" t="s">
        <v>1036</v>
      </c>
      <c r="AR5910" s="112" t="s">
        <v>1021</v>
      </c>
      <c r="AS5910" s="112">
        <v>2153</v>
      </c>
    </row>
    <row r="5911" spans="40:45" x14ac:dyDescent="0.25">
      <c r="AN5911" s="112" t="s">
        <v>1214</v>
      </c>
      <c r="AO5911" s="112" t="s">
        <v>1220</v>
      </c>
      <c r="AP5911" s="112"/>
      <c r="AQ5911" s="112" t="s">
        <v>1037</v>
      </c>
      <c r="AR5911" s="112" t="s">
        <v>1021</v>
      </c>
      <c r="AS5911" s="112">
        <v>450</v>
      </c>
    </row>
    <row r="5912" spans="40:45" x14ac:dyDescent="0.25">
      <c r="AN5912" s="112" t="s">
        <v>1214</v>
      </c>
      <c r="AO5912" s="112" t="s">
        <v>1220</v>
      </c>
      <c r="AP5912" s="112"/>
      <c r="AQ5912" s="112" t="s">
        <v>1038</v>
      </c>
      <c r="AR5912" s="112" t="s">
        <v>1021</v>
      </c>
      <c r="AS5912" s="112">
        <v>481</v>
      </c>
    </row>
    <row r="5913" spans="40:45" x14ac:dyDescent="0.25">
      <c r="AN5913" s="112" t="s">
        <v>1214</v>
      </c>
      <c r="AO5913" s="112" t="s">
        <v>1220</v>
      </c>
      <c r="AP5913" s="112"/>
      <c r="AQ5913" s="112" t="s">
        <v>1039</v>
      </c>
      <c r="AR5913" s="112" t="s">
        <v>1021</v>
      </c>
      <c r="AS5913" s="112">
        <v>5501</v>
      </c>
    </row>
    <row r="5914" spans="40:45" x14ac:dyDescent="0.25">
      <c r="AN5914" s="112" t="s">
        <v>1214</v>
      </c>
      <c r="AO5914" s="112"/>
      <c r="AP5914" s="112"/>
      <c r="AQ5914" s="112" t="s">
        <v>3</v>
      </c>
      <c r="AR5914" s="112" t="s">
        <v>1021</v>
      </c>
      <c r="AS5914" s="112">
        <v>20788</v>
      </c>
    </row>
    <row r="5915" spans="40:45" x14ac:dyDescent="0.25">
      <c r="AN5915" s="112" t="s">
        <v>1192</v>
      </c>
      <c r="AO5915" s="112" t="s">
        <v>1041</v>
      </c>
      <c r="AP5915" s="112"/>
      <c r="AQ5915" s="112" t="s">
        <v>1031</v>
      </c>
      <c r="AR5915" s="112" t="s">
        <v>1021</v>
      </c>
      <c r="AS5915" s="112">
        <v>53364464</v>
      </c>
    </row>
    <row r="5916" spans="40:45" x14ac:dyDescent="0.25">
      <c r="AN5916" s="112" t="s">
        <v>1192</v>
      </c>
      <c r="AO5916" s="112" t="s">
        <v>1041</v>
      </c>
      <c r="AP5916" s="112"/>
      <c r="AQ5916" s="112" t="s">
        <v>1032</v>
      </c>
      <c r="AR5916" s="112" t="s">
        <v>1021</v>
      </c>
      <c r="AS5916" s="112">
        <v>76551983</v>
      </c>
    </row>
    <row r="5917" spans="40:45" x14ac:dyDescent="0.25">
      <c r="AN5917" s="112" t="s">
        <v>1192</v>
      </c>
      <c r="AO5917" s="112" t="s">
        <v>1041</v>
      </c>
      <c r="AP5917" s="112"/>
      <c r="AQ5917" s="112" t="s">
        <v>1033</v>
      </c>
      <c r="AR5917" s="112" t="s">
        <v>1021</v>
      </c>
      <c r="AS5917" s="112">
        <v>6490318</v>
      </c>
    </row>
    <row r="5918" spans="40:45" x14ac:dyDescent="0.25">
      <c r="AN5918" s="112" t="s">
        <v>1192</v>
      </c>
      <c r="AO5918" s="112" t="s">
        <v>1041</v>
      </c>
      <c r="AP5918" s="112"/>
      <c r="AQ5918" s="112" t="s">
        <v>1034</v>
      </c>
      <c r="AR5918" s="112" t="s">
        <v>1021</v>
      </c>
      <c r="AS5918" s="112">
        <v>67981965</v>
      </c>
    </row>
    <row r="5919" spans="40:45" x14ac:dyDescent="0.25">
      <c r="AN5919" s="112" t="s">
        <v>1192</v>
      </c>
      <c r="AO5919" s="112" t="s">
        <v>1041</v>
      </c>
      <c r="AP5919" s="112"/>
      <c r="AQ5919" s="112" t="s">
        <v>1035</v>
      </c>
      <c r="AR5919" s="112" t="s">
        <v>1021</v>
      </c>
      <c r="AS5919" s="112">
        <v>111600358</v>
      </c>
    </row>
    <row r="5920" spans="40:45" x14ac:dyDescent="0.25">
      <c r="AN5920" s="112" t="s">
        <v>1192</v>
      </c>
      <c r="AO5920" s="112" t="s">
        <v>1041</v>
      </c>
      <c r="AP5920" s="112"/>
      <c r="AQ5920" s="112" t="s">
        <v>1036</v>
      </c>
      <c r="AR5920" s="112" t="s">
        <v>1021</v>
      </c>
      <c r="AS5920" s="112">
        <v>235319605</v>
      </c>
    </row>
    <row r="5921" spans="40:45" x14ac:dyDescent="0.25">
      <c r="AN5921" s="112" t="s">
        <v>1192</v>
      </c>
      <c r="AO5921" s="112" t="s">
        <v>1041</v>
      </c>
      <c r="AP5921" s="112"/>
      <c r="AQ5921" s="112" t="s">
        <v>1037</v>
      </c>
      <c r="AR5921" s="112" t="s">
        <v>1021</v>
      </c>
      <c r="AS5921" s="112">
        <v>311156930</v>
      </c>
    </row>
    <row r="5922" spans="40:45" x14ac:dyDescent="0.25">
      <c r="AN5922" s="112" t="s">
        <v>1192</v>
      </c>
      <c r="AO5922" s="112" t="s">
        <v>1041</v>
      </c>
      <c r="AP5922" s="112"/>
      <c r="AQ5922" s="112" t="s">
        <v>1038</v>
      </c>
      <c r="AR5922" s="112" t="s">
        <v>1021</v>
      </c>
      <c r="AS5922" s="112">
        <v>154721019</v>
      </c>
    </row>
    <row r="5923" spans="40:45" x14ac:dyDescent="0.25">
      <c r="AN5923" s="112" t="s">
        <v>1192</v>
      </c>
      <c r="AO5923" s="112" t="s">
        <v>1041</v>
      </c>
      <c r="AP5923" s="112"/>
      <c r="AQ5923" s="112" t="s">
        <v>1039</v>
      </c>
      <c r="AR5923" s="112" t="s">
        <v>1021</v>
      </c>
      <c r="AS5923" s="112">
        <v>22920439</v>
      </c>
    </row>
    <row r="5924" spans="40:45" x14ac:dyDescent="0.25">
      <c r="AN5924" s="112" t="s">
        <v>1192</v>
      </c>
      <c r="AO5924" s="112"/>
      <c r="AP5924" s="112"/>
      <c r="AQ5924" s="112" t="s">
        <v>3</v>
      </c>
      <c r="AR5924" s="112" t="s">
        <v>1021</v>
      </c>
      <c r="AS5924" s="112">
        <v>1040107080</v>
      </c>
    </row>
    <row r="5925" spans="40:45" x14ac:dyDescent="0.25">
      <c r="AN5925" s="112" t="s">
        <v>1192</v>
      </c>
      <c r="AO5925" s="112" t="s">
        <v>1221</v>
      </c>
      <c r="AP5925" s="112"/>
      <c r="AQ5925" s="112" t="s">
        <v>1031</v>
      </c>
      <c r="AR5925" s="112" t="s">
        <v>1021</v>
      </c>
      <c r="AS5925" s="112">
        <v>312817</v>
      </c>
    </row>
    <row r="5926" spans="40:45" x14ac:dyDescent="0.25">
      <c r="AN5926" s="112" t="s">
        <v>1192</v>
      </c>
      <c r="AO5926" s="112" t="s">
        <v>1221</v>
      </c>
      <c r="AP5926" s="112"/>
      <c r="AQ5926" s="112" t="s">
        <v>1034</v>
      </c>
      <c r="AR5926" s="112" t="s">
        <v>1021</v>
      </c>
      <c r="AS5926" s="112">
        <v>676114</v>
      </c>
    </row>
    <row r="5927" spans="40:45" x14ac:dyDescent="0.25">
      <c r="AN5927" s="112" t="s">
        <v>1192</v>
      </c>
      <c r="AO5927" s="112" t="s">
        <v>1221</v>
      </c>
      <c r="AP5927" s="112"/>
      <c r="AQ5927" s="112" t="s">
        <v>1035</v>
      </c>
      <c r="AR5927" s="112" t="s">
        <v>1021</v>
      </c>
      <c r="AS5927" s="112">
        <v>222221</v>
      </c>
    </row>
    <row r="5928" spans="40:45" x14ac:dyDescent="0.25">
      <c r="AN5928" s="112" t="s">
        <v>1192</v>
      </c>
      <c r="AO5928" s="112" t="s">
        <v>1221</v>
      </c>
      <c r="AP5928" s="112"/>
      <c r="AQ5928" s="112" t="s">
        <v>1036</v>
      </c>
      <c r="AR5928" s="112" t="s">
        <v>1021</v>
      </c>
      <c r="AS5928" s="112">
        <v>470909</v>
      </c>
    </row>
    <row r="5929" spans="40:45" x14ac:dyDescent="0.25">
      <c r="AN5929" s="112" t="s">
        <v>1192</v>
      </c>
      <c r="AO5929" s="112" t="s">
        <v>1221</v>
      </c>
      <c r="AP5929" s="112"/>
      <c r="AQ5929" s="112" t="s">
        <v>1037</v>
      </c>
      <c r="AR5929" s="112" t="s">
        <v>1021</v>
      </c>
      <c r="AS5929" s="112">
        <v>372711</v>
      </c>
    </row>
    <row r="5930" spans="40:45" x14ac:dyDescent="0.25">
      <c r="AN5930" s="112" t="s">
        <v>1192</v>
      </c>
      <c r="AO5930" s="112" t="s">
        <v>1221</v>
      </c>
      <c r="AP5930" s="112"/>
      <c r="AQ5930" s="112" t="s">
        <v>1038</v>
      </c>
      <c r="AR5930" s="112" t="s">
        <v>1021</v>
      </c>
      <c r="AS5930" s="112">
        <v>317781</v>
      </c>
    </row>
    <row r="5931" spans="40:45" x14ac:dyDescent="0.25">
      <c r="AN5931" s="112" t="s">
        <v>1192</v>
      </c>
      <c r="AO5931" s="112"/>
      <c r="AP5931" s="112"/>
      <c r="AQ5931" s="112" t="s">
        <v>3</v>
      </c>
      <c r="AR5931" s="112" t="s">
        <v>1021</v>
      </c>
      <c r="AS5931" s="112">
        <v>2372553</v>
      </c>
    </row>
    <row r="5932" spans="40:45" x14ac:dyDescent="0.25">
      <c r="AN5932" s="112" t="s">
        <v>1192</v>
      </c>
      <c r="AO5932" s="112" t="s">
        <v>1222</v>
      </c>
      <c r="AP5932" s="112"/>
      <c r="AQ5932" s="112" t="s">
        <v>1031</v>
      </c>
      <c r="AR5932" s="112" t="s">
        <v>1021</v>
      </c>
      <c r="AS5932" s="112">
        <v>16987903</v>
      </c>
    </row>
    <row r="5933" spans="40:45" x14ac:dyDescent="0.25">
      <c r="AN5933" s="112" t="s">
        <v>1192</v>
      </c>
      <c r="AO5933" s="112" t="s">
        <v>1222</v>
      </c>
      <c r="AP5933" s="112"/>
      <c r="AQ5933" s="112" t="s">
        <v>1032</v>
      </c>
      <c r="AR5933" s="112" t="s">
        <v>1021</v>
      </c>
      <c r="AS5933" s="112">
        <v>57774355</v>
      </c>
    </row>
    <row r="5934" spans="40:45" x14ac:dyDescent="0.25">
      <c r="AN5934" s="112" t="s">
        <v>1192</v>
      </c>
      <c r="AO5934" s="112" t="s">
        <v>1222</v>
      </c>
      <c r="AP5934" s="112"/>
      <c r="AQ5934" s="112" t="s">
        <v>1033</v>
      </c>
      <c r="AR5934" s="112" t="s">
        <v>1021</v>
      </c>
      <c r="AS5934" s="112">
        <v>334</v>
      </c>
    </row>
    <row r="5935" spans="40:45" x14ac:dyDescent="0.25">
      <c r="AN5935" s="112" t="s">
        <v>1192</v>
      </c>
      <c r="AO5935" s="112" t="s">
        <v>1222</v>
      </c>
      <c r="AP5935" s="112"/>
      <c r="AQ5935" s="112" t="s">
        <v>1034</v>
      </c>
      <c r="AR5935" s="112" t="s">
        <v>1021</v>
      </c>
      <c r="AS5935" s="112">
        <v>5389666</v>
      </c>
    </row>
    <row r="5936" spans="40:45" x14ac:dyDescent="0.25">
      <c r="AN5936" s="112" t="s">
        <v>1192</v>
      </c>
      <c r="AO5936" s="112" t="s">
        <v>1222</v>
      </c>
      <c r="AP5936" s="112"/>
      <c r="AQ5936" s="112" t="s">
        <v>1035</v>
      </c>
      <c r="AR5936" s="112" t="s">
        <v>1021</v>
      </c>
      <c r="AS5936" s="112">
        <v>108322484</v>
      </c>
    </row>
    <row r="5937" spans="40:45" x14ac:dyDescent="0.25">
      <c r="AN5937" s="112" t="s">
        <v>1192</v>
      </c>
      <c r="AO5937" s="112" t="s">
        <v>1222</v>
      </c>
      <c r="AP5937" s="112"/>
      <c r="AQ5937" s="112" t="s">
        <v>1036</v>
      </c>
      <c r="AR5937" s="112" t="s">
        <v>1021</v>
      </c>
      <c r="AS5937" s="112">
        <v>158965981</v>
      </c>
    </row>
    <row r="5938" spans="40:45" x14ac:dyDescent="0.25">
      <c r="AN5938" s="112" t="s">
        <v>1192</v>
      </c>
      <c r="AO5938" s="112" t="s">
        <v>1222</v>
      </c>
      <c r="AP5938" s="112"/>
      <c r="AQ5938" s="112" t="s">
        <v>1037</v>
      </c>
      <c r="AR5938" s="112" t="s">
        <v>1021</v>
      </c>
      <c r="AS5938" s="112">
        <v>251934409</v>
      </c>
    </row>
    <row r="5939" spans="40:45" x14ac:dyDescent="0.25">
      <c r="AN5939" s="112" t="s">
        <v>1192</v>
      </c>
      <c r="AO5939" s="112" t="s">
        <v>1222</v>
      </c>
      <c r="AP5939" s="112"/>
      <c r="AQ5939" s="112" t="s">
        <v>1038</v>
      </c>
      <c r="AR5939" s="112" t="s">
        <v>1021</v>
      </c>
      <c r="AS5939" s="112">
        <v>102272682</v>
      </c>
    </row>
    <row r="5940" spans="40:45" x14ac:dyDescent="0.25">
      <c r="AN5940" s="112" t="s">
        <v>1192</v>
      </c>
      <c r="AO5940" s="112" t="s">
        <v>1222</v>
      </c>
      <c r="AP5940" s="112"/>
      <c r="AQ5940" s="112" t="s">
        <v>1039</v>
      </c>
      <c r="AR5940" s="112" t="s">
        <v>1021</v>
      </c>
      <c r="AS5940" s="112">
        <v>19766226</v>
      </c>
    </row>
    <row r="5941" spans="40:45" x14ac:dyDescent="0.25">
      <c r="AN5941" s="112" t="s">
        <v>1192</v>
      </c>
      <c r="AO5941" s="112"/>
      <c r="AP5941" s="112"/>
      <c r="AQ5941" s="112" t="s">
        <v>3</v>
      </c>
      <c r="AR5941" s="112" t="s">
        <v>1021</v>
      </c>
      <c r="AS5941" s="112">
        <v>721414041</v>
      </c>
    </row>
    <row r="5942" spans="40:45" x14ac:dyDescent="0.25">
      <c r="AN5942" s="112" t="s">
        <v>1192</v>
      </c>
      <c r="AO5942" s="112" t="s">
        <v>1223</v>
      </c>
      <c r="AP5942" s="112"/>
      <c r="AQ5942" s="112" t="s">
        <v>1031</v>
      </c>
      <c r="AR5942" s="112" t="s">
        <v>1021</v>
      </c>
      <c r="AS5942" s="112">
        <v>36063744</v>
      </c>
    </row>
    <row r="5943" spans="40:45" x14ac:dyDescent="0.25">
      <c r="AN5943" s="112" t="s">
        <v>1192</v>
      </c>
      <c r="AO5943" s="112" t="s">
        <v>1223</v>
      </c>
      <c r="AP5943" s="112"/>
      <c r="AQ5943" s="112" t="s">
        <v>1032</v>
      </c>
      <c r="AR5943" s="112" t="s">
        <v>1021</v>
      </c>
      <c r="AS5943" s="112">
        <v>18777627</v>
      </c>
    </row>
    <row r="5944" spans="40:45" x14ac:dyDescent="0.25">
      <c r="AN5944" s="112" t="s">
        <v>1192</v>
      </c>
      <c r="AO5944" s="112" t="s">
        <v>1223</v>
      </c>
      <c r="AP5944" s="112"/>
      <c r="AQ5944" s="112" t="s">
        <v>1033</v>
      </c>
      <c r="AR5944" s="112" t="s">
        <v>1021</v>
      </c>
      <c r="AS5944" s="112">
        <v>6489984</v>
      </c>
    </row>
    <row r="5945" spans="40:45" x14ac:dyDescent="0.25">
      <c r="AN5945" s="112" t="s">
        <v>1192</v>
      </c>
      <c r="AO5945" s="112" t="s">
        <v>1223</v>
      </c>
      <c r="AP5945" s="112"/>
      <c r="AQ5945" s="112" t="s">
        <v>1034</v>
      </c>
      <c r="AR5945" s="112" t="s">
        <v>1021</v>
      </c>
      <c r="AS5945" s="112">
        <v>61916185</v>
      </c>
    </row>
    <row r="5946" spans="40:45" x14ac:dyDescent="0.25">
      <c r="AN5946" s="112" t="s">
        <v>1192</v>
      </c>
      <c r="AO5946" s="112" t="s">
        <v>1223</v>
      </c>
      <c r="AP5946" s="112"/>
      <c r="AQ5946" s="112" t="s">
        <v>1035</v>
      </c>
      <c r="AR5946" s="112" t="s">
        <v>1021</v>
      </c>
      <c r="AS5946" s="112">
        <v>3055653</v>
      </c>
    </row>
    <row r="5947" spans="40:45" x14ac:dyDescent="0.25">
      <c r="AN5947" s="112" t="s">
        <v>1192</v>
      </c>
      <c r="AO5947" s="112" t="s">
        <v>1223</v>
      </c>
      <c r="AP5947" s="112"/>
      <c r="AQ5947" s="112" t="s">
        <v>1036</v>
      </c>
      <c r="AR5947" s="112" t="s">
        <v>1021</v>
      </c>
      <c r="AS5947" s="112">
        <v>75882715</v>
      </c>
    </row>
    <row r="5948" spans="40:45" x14ac:dyDescent="0.25">
      <c r="AN5948" s="112" t="s">
        <v>1192</v>
      </c>
      <c r="AO5948" s="112" t="s">
        <v>1223</v>
      </c>
      <c r="AP5948" s="112"/>
      <c r="AQ5948" s="112" t="s">
        <v>1037</v>
      </c>
      <c r="AR5948" s="112" t="s">
        <v>1021</v>
      </c>
      <c r="AS5948" s="112">
        <v>58849810</v>
      </c>
    </row>
    <row r="5949" spans="40:45" x14ac:dyDescent="0.25">
      <c r="AN5949" s="112" t="s">
        <v>1192</v>
      </c>
      <c r="AO5949" s="112" t="s">
        <v>1223</v>
      </c>
      <c r="AP5949" s="112"/>
      <c r="AQ5949" s="112" t="s">
        <v>1038</v>
      </c>
      <c r="AR5949" s="112" t="s">
        <v>1021</v>
      </c>
      <c r="AS5949" s="112">
        <v>52130556</v>
      </c>
    </row>
    <row r="5950" spans="40:45" x14ac:dyDescent="0.25">
      <c r="AN5950" s="112" t="s">
        <v>1192</v>
      </c>
      <c r="AO5950" s="112" t="s">
        <v>1223</v>
      </c>
      <c r="AP5950" s="112"/>
      <c r="AQ5950" s="112" t="s">
        <v>1039</v>
      </c>
      <c r="AR5950" s="112" t="s">
        <v>1021</v>
      </c>
      <c r="AS5950" s="112">
        <v>3154213</v>
      </c>
    </row>
    <row r="5951" spans="40:45" x14ac:dyDescent="0.25">
      <c r="AN5951" s="112" t="s">
        <v>1192</v>
      </c>
      <c r="AO5951" s="112"/>
      <c r="AP5951" s="112"/>
      <c r="AQ5951" s="112" t="s">
        <v>3</v>
      </c>
      <c r="AR5951" s="112" t="s">
        <v>1021</v>
      </c>
      <c r="AS5951" s="112">
        <v>316320486</v>
      </c>
    </row>
    <row r="5952" spans="40:45" x14ac:dyDescent="0.25">
      <c r="AN5952" s="112" t="s">
        <v>1193</v>
      </c>
      <c r="AO5952" s="112" t="s">
        <v>1041</v>
      </c>
      <c r="AP5952" s="112"/>
      <c r="AQ5952" s="112" t="s">
        <v>1031</v>
      </c>
      <c r="AR5952" s="112" t="s">
        <v>1021</v>
      </c>
      <c r="AS5952" s="112">
        <v>10561700</v>
      </c>
    </row>
    <row r="5953" spans="40:45" x14ac:dyDescent="0.25">
      <c r="AN5953" s="112" t="s">
        <v>1193</v>
      </c>
      <c r="AO5953" s="112" t="s">
        <v>1041</v>
      </c>
      <c r="AP5953" s="112"/>
      <c r="AQ5953" s="112" t="s">
        <v>1032</v>
      </c>
      <c r="AR5953" s="112" t="s">
        <v>1021</v>
      </c>
      <c r="AS5953" s="112">
        <v>733038</v>
      </c>
    </row>
    <row r="5954" spans="40:45" x14ac:dyDescent="0.25">
      <c r="AN5954" s="112" t="s">
        <v>1193</v>
      </c>
      <c r="AO5954" s="112" t="s">
        <v>1041</v>
      </c>
      <c r="AP5954" s="112"/>
      <c r="AQ5954" s="112" t="s">
        <v>1033</v>
      </c>
      <c r="AR5954" s="112" t="s">
        <v>1021</v>
      </c>
      <c r="AS5954" s="112">
        <v>12</v>
      </c>
    </row>
    <row r="5955" spans="40:45" x14ac:dyDescent="0.25">
      <c r="AN5955" s="112" t="s">
        <v>1193</v>
      </c>
      <c r="AO5955" s="112" t="s">
        <v>1041</v>
      </c>
      <c r="AP5955" s="112"/>
      <c r="AQ5955" s="112" t="s">
        <v>1034</v>
      </c>
      <c r="AR5955" s="112" t="s">
        <v>1021</v>
      </c>
      <c r="AS5955" s="112">
        <v>2130114</v>
      </c>
    </row>
    <row r="5956" spans="40:45" x14ac:dyDescent="0.25">
      <c r="AN5956" s="112" t="s">
        <v>1193</v>
      </c>
      <c r="AO5956" s="112" t="s">
        <v>1041</v>
      </c>
      <c r="AP5956" s="112"/>
      <c r="AQ5956" s="112" t="s">
        <v>1035</v>
      </c>
      <c r="AR5956" s="112" t="s">
        <v>1021</v>
      </c>
      <c r="AS5956" s="112">
        <v>4189465</v>
      </c>
    </row>
    <row r="5957" spans="40:45" x14ac:dyDescent="0.25">
      <c r="AN5957" s="112" t="s">
        <v>1193</v>
      </c>
      <c r="AO5957" s="112" t="s">
        <v>1041</v>
      </c>
      <c r="AP5957" s="112"/>
      <c r="AQ5957" s="112" t="s">
        <v>1036</v>
      </c>
      <c r="AR5957" s="112" t="s">
        <v>1021</v>
      </c>
      <c r="AS5957" s="112">
        <v>8720994</v>
      </c>
    </row>
    <row r="5958" spans="40:45" x14ac:dyDescent="0.25">
      <c r="AN5958" s="112" t="s">
        <v>1193</v>
      </c>
      <c r="AO5958" s="112" t="s">
        <v>1041</v>
      </c>
      <c r="AP5958" s="112"/>
      <c r="AQ5958" s="112" t="s">
        <v>1037</v>
      </c>
      <c r="AR5958" s="112" t="s">
        <v>1021</v>
      </c>
      <c r="AS5958" s="112">
        <v>7917530</v>
      </c>
    </row>
    <row r="5959" spans="40:45" x14ac:dyDescent="0.25">
      <c r="AN5959" s="112" t="s">
        <v>1193</v>
      </c>
      <c r="AO5959" s="112" t="s">
        <v>1041</v>
      </c>
      <c r="AP5959" s="112"/>
      <c r="AQ5959" s="112" t="s">
        <v>1038</v>
      </c>
      <c r="AR5959" s="112" t="s">
        <v>1021</v>
      </c>
      <c r="AS5959" s="112">
        <v>26248144</v>
      </c>
    </row>
    <row r="5960" spans="40:45" x14ac:dyDescent="0.25">
      <c r="AN5960" s="112" t="s">
        <v>1193</v>
      </c>
      <c r="AO5960" s="112" t="s">
        <v>1041</v>
      </c>
      <c r="AP5960" s="112"/>
      <c r="AQ5960" s="112" t="s">
        <v>1039</v>
      </c>
      <c r="AR5960" s="112" t="s">
        <v>1021</v>
      </c>
      <c r="AS5960" s="112">
        <v>1660727</v>
      </c>
    </row>
    <row r="5961" spans="40:45" x14ac:dyDescent="0.25">
      <c r="AN5961" s="112" t="s">
        <v>1193</v>
      </c>
      <c r="AO5961" s="112"/>
      <c r="AP5961" s="112"/>
      <c r="AQ5961" s="112" t="s">
        <v>3</v>
      </c>
      <c r="AR5961" s="112" t="s">
        <v>1021</v>
      </c>
      <c r="AS5961" s="112">
        <v>62161724</v>
      </c>
    </row>
    <row r="5962" spans="40:45" x14ac:dyDescent="0.25">
      <c r="AN5962" s="112" t="s">
        <v>1193</v>
      </c>
      <c r="AO5962" s="112" t="s">
        <v>1221</v>
      </c>
      <c r="AP5962" s="112"/>
      <c r="AQ5962" s="112" t="s">
        <v>1031</v>
      </c>
      <c r="AR5962" s="112" t="s">
        <v>1021</v>
      </c>
      <c r="AS5962" s="112">
        <v>122218</v>
      </c>
    </row>
    <row r="5963" spans="40:45" x14ac:dyDescent="0.25">
      <c r="AN5963" s="112" t="s">
        <v>1193</v>
      </c>
      <c r="AO5963" s="112" t="s">
        <v>1221</v>
      </c>
      <c r="AP5963" s="112"/>
      <c r="AQ5963" s="112" t="s">
        <v>1032</v>
      </c>
      <c r="AR5963" s="112" t="s">
        <v>1021</v>
      </c>
      <c r="AS5963" s="112">
        <v>18900</v>
      </c>
    </row>
    <row r="5964" spans="40:45" x14ac:dyDescent="0.25">
      <c r="AN5964" s="112" t="s">
        <v>1193</v>
      </c>
      <c r="AO5964" s="112" t="s">
        <v>1221</v>
      </c>
      <c r="AP5964" s="112"/>
      <c r="AQ5964" s="112" t="s">
        <v>1033</v>
      </c>
      <c r="AR5964" s="112" t="s">
        <v>1021</v>
      </c>
      <c r="AS5964" s="112">
        <v>12</v>
      </c>
    </row>
    <row r="5965" spans="40:45" x14ac:dyDescent="0.25">
      <c r="AN5965" s="112" t="s">
        <v>1193</v>
      </c>
      <c r="AO5965" s="112" t="s">
        <v>1221</v>
      </c>
      <c r="AP5965" s="112"/>
      <c r="AQ5965" s="112" t="s">
        <v>1034</v>
      </c>
      <c r="AR5965" s="112" t="s">
        <v>1021</v>
      </c>
      <c r="AS5965" s="112">
        <v>12142</v>
      </c>
    </row>
    <row r="5966" spans="40:45" x14ac:dyDescent="0.25">
      <c r="AN5966" s="112" t="s">
        <v>1193</v>
      </c>
      <c r="AO5966" s="112" t="s">
        <v>1221</v>
      </c>
      <c r="AP5966" s="112"/>
      <c r="AQ5966" s="112" t="s">
        <v>1035</v>
      </c>
      <c r="AR5966" s="112" t="s">
        <v>1021</v>
      </c>
      <c r="AS5966" s="112">
        <v>1215731</v>
      </c>
    </row>
    <row r="5967" spans="40:45" x14ac:dyDescent="0.25">
      <c r="AN5967" s="112" t="s">
        <v>1193</v>
      </c>
      <c r="AO5967" s="112" t="s">
        <v>1221</v>
      </c>
      <c r="AP5967" s="112"/>
      <c r="AQ5967" s="112" t="s">
        <v>1036</v>
      </c>
      <c r="AR5967" s="112" t="s">
        <v>1021</v>
      </c>
      <c r="AS5967" s="112">
        <v>1196579</v>
      </c>
    </row>
    <row r="5968" spans="40:45" x14ac:dyDescent="0.25">
      <c r="AN5968" s="112" t="s">
        <v>1193</v>
      </c>
      <c r="AO5968" s="112" t="s">
        <v>1221</v>
      </c>
      <c r="AP5968" s="112"/>
      <c r="AQ5968" s="112" t="s">
        <v>1037</v>
      </c>
      <c r="AR5968" s="112" t="s">
        <v>1021</v>
      </c>
      <c r="AS5968" s="112">
        <v>5893</v>
      </c>
    </row>
    <row r="5969" spans="40:45" x14ac:dyDescent="0.25">
      <c r="AN5969" s="112" t="s">
        <v>1193</v>
      </c>
      <c r="AO5969" s="112" t="s">
        <v>1221</v>
      </c>
      <c r="AP5969" s="112"/>
      <c r="AQ5969" s="112" t="s">
        <v>1038</v>
      </c>
      <c r="AR5969" s="112" t="s">
        <v>1021</v>
      </c>
      <c r="AS5969" s="112">
        <v>31228</v>
      </c>
    </row>
    <row r="5970" spans="40:45" x14ac:dyDescent="0.25">
      <c r="AN5970" s="112" t="s">
        <v>1193</v>
      </c>
      <c r="AO5970" s="112" t="s">
        <v>1221</v>
      </c>
      <c r="AP5970" s="112"/>
      <c r="AQ5970" s="112" t="s">
        <v>1039</v>
      </c>
      <c r="AR5970" s="112" t="s">
        <v>1021</v>
      </c>
      <c r="AS5970" s="112">
        <v>11025</v>
      </c>
    </row>
    <row r="5971" spans="40:45" x14ac:dyDescent="0.25">
      <c r="AN5971" s="112" t="s">
        <v>1193</v>
      </c>
      <c r="AO5971" s="112"/>
      <c r="AP5971" s="112"/>
      <c r="AQ5971" s="112" t="s">
        <v>3</v>
      </c>
      <c r="AR5971" s="112" t="s">
        <v>1021</v>
      </c>
      <c r="AS5971" s="112">
        <v>2613728</v>
      </c>
    </row>
    <row r="5972" spans="40:45" x14ac:dyDescent="0.25">
      <c r="AN5972" s="112" t="s">
        <v>1193</v>
      </c>
      <c r="AO5972" s="112" t="s">
        <v>1222</v>
      </c>
      <c r="AP5972" s="112"/>
      <c r="AQ5972" s="112" t="s">
        <v>1031</v>
      </c>
      <c r="AR5972" s="112" t="s">
        <v>1021</v>
      </c>
      <c r="AS5972" s="112">
        <v>7712351</v>
      </c>
    </row>
    <row r="5973" spans="40:45" x14ac:dyDescent="0.25">
      <c r="AN5973" s="112" t="s">
        <v>1193</v>
      </c>
      <c r="AO5973" s="112" t="s">
        <v>1222</v>
      </c>
      <c r="AP5973" s="112"/>
      <c r="AQ5973" s="112" t="s">
        <v>1032</v>
      </c>
      <c r="AR5973" s="112" t="s">
        <v>1021</v>
      </c>
      <c r="AS5973" s="112">
        <v>488070</v>
      </c>
    </row>
    <row r="5974" spans="40:45" x14ac:dyDescent="0.25">
      <c r="AN5974" s="112" t="s">
        <v>1193</v>
      </c>
      <c r="AO5974" s="112" t="s">
        <v>1222</v>
      </c>
      <c r="AP5974" s="112"/>
      <c r="AQ5974" s="112" t="s">
        <v>1034</v>
      </c>
      <c r="AR5974" s="112" t="s">
        <v>1021</v>
      </c>
      <c r="AS5974" s="112">
        <v>792099</v>
      </c>
    </row>
    <row r="5975" spans="40:45" x14ac:dyDescent="0.25">
      <c r="AN5975" s="112" t="s">
        <v>1193</v>
      </c>
      <c r="AO5975" s="112" t="s">
        <v>1222</v>
      </c>
      <c r="AP5975" s="112"/>
      <c r="AQ5975" s="112" t="s">
        <v>1036</v>
      </c>
      <c r="AR5975" s="112" t="s">
        <v>1021</v>
      </c>
      <c r="AS5975" s="112">
        <v>432515</v>
      </c>
    </row>
    <row r="5976" spans="40:45" x14ac:dyDescent="0.25">
      <c r="AN5976" s="112" t="s">
        <v>1193</v>
      </c>
      <c r="AO5976" s="112" t="s">
        <v>1222</v>
      </c>
      <c r="AP5976" s="112"/>
      <c r="AQ5976" s="112" t="s">
        <v>1038</v>
      </c>
      <c r="AR5976" s="112" t="s">
        <v>1021</v>
      </c>
      <c r="AS5976" s="112">
        <v>25472006</v>
      </c>
    </row>
    <row r="5977" spans="40:45" x14ac:dyDescent="0.25">
      <c r="AN5977" s="112" t="s">
        <v>1193</v>
      </c>
      <c r="AO5977" s="112" t="s">
        <v>1222</v>
      </c>
      <c r="AP5977" s="112"/>
      <c r="AQ5977" s="112" t="s">
        <v>1039</v>
      </c>
      <c r="AR5977" s="112" t="s">
        <v>1021</v>
      </c>
      <c r="AS5977" s="112">
        <v>1123134</v>
      </c>
    </row>
    <row r="5978" spans="40:45" x14ac:dyDescent="0.25">
      <c r="AN5978" s="112" t="s">
        <v>1193</v>
      </c>
      <c r="AO5978" s="112"/>
      <c r="AP5978" s="112"/>
      <c r="AQ5978" s="112" t="s">
        <v>3</v>
      </c>
      <c r="AR5978" s="112" t="s">
        <v>1021</v>
      </c>
      <c r="AS5978" s="112">
        <v>36020175</v>
      </c>
    </row>
    <row r="5979" spans="40:45" x14ac:dyDescent="0.25">
      <c r="AN5979" s="112" t="s">
        <v>1193</v>
      </c>
      <c r="AO5979" s="112" t="s">
        <v>1224</v>
      </c>
      <c r="AP5979" s="112"/>
      <c r="AQ5979" s="112" t="s">
        <v>1031</v>
      </c>
      <c r="AR5979" s="112" t="s">
        <v>1021</v>
      </c>
      <c r="AS5979" s="112">
        <v>2727132</v>
      </c>
    </row>
    <row r="5980" spans="40:45" x14ac:dyDescent="0.25">
      <c r="AN5980" s="112" t="s">
        <v>1193</v>
      </c>
      <c r="AO5980" s="112" t="s">
        <v>1224</v>
      </c>
      <c r="AP5980" s="112"/>
      <c r="AQ5980" s="112" t="s">
        <v>1032</v>
      </c>
      <c r="AR5980" s="112" t="s">
        <v>1021</v>
      </c>
      <c r="AS5980" s="112">
        <v>226068</v>
      </c>
    </row>
    <row r="5981" spans="40:45" x14ac:dyDescent="0.25">
      <c r="AN5981" s="112" t="s">
        <v>1193</v>
      </c>
      <c r="AO5981" s="112" t="s">
        <v>1224</v>
      </c>
      <c r="AP5981" s="112"/>
      <c r="AQ5981" s="112" t="s">
        <v>1034</v>
      </c>
      <c r="AR5981" s="112" t="s">
        <v>1021</v>
      </c>
      <c r="AS5981" s="112">
        <v>1325873</v>
      </c>
    </row>
    <row r="5982" spans="40:45" x14ac:dyDescent="0.25">
      <c r="AN5982" s="112" t="s">
        <v>1193</v>
      </c>
      <c r="AO5982" s="112" t="s">
        <v>1224</v>
      </c>
      <c r="AP5982" s="112"/>
      <c r="AQ5982" s="112" t="s">
        <v>1035</v>
      </c>
      <c r="AR5982" s="112" t="s">
        <v>1021</v>
      </c>
      <c r="AS5982" s="112">
        <v>2973734</v>
      </c>
    </row>
    <row r="5983" spans="40:45" x14ac:dyDescent="0.25">
      <c r="AN5983" s="112" t="s">
        <v>1193</v>
      </c>
      <c r="AO5983" s="112" t="s">
        <v>1224</v>
      </c>
      <c r="AP5983" s="112"/>
      <c r="AQ5983" s="112" t="s">
        <v>1036</v>
      </c>
      <c r="AR5983" s="112" t="s">
        <v>1021</v>
      </c>
      <c r="AS5983" s="112">
        <v>7091900</v>
      </c>
    </row>
    <row r="5984" spans="40:45" x14ac:dyDescent="0.25">
      <c r="AN5984" s="112" t="s">
        <v>1193</v>
      </c>
      <c r="AO5984" s="112" t="s">
        <v>1224</v>
      </c>
      <c r="AP5984" s="112"/>
      <c r="AQ5984" s="112" t="s">
        <v>1037</v>
      </c>
      <c r="AR5984" s="112" t="s">
        <v>1021</v>
      </c>
      <c r="AS5984" s="112">
        <v>7911637</v>
      </c>
    </row>
    <row r="5985" spans="40:45" x14ac:dyDescent="0.25">
      <c r="AN5985" s="112" t="s">
        <v>1193</v>
      </c>
      <c r="AO5985" s="112" t="s">
        <v>1224</v>
      </c>
      <c r="AP5985" s="112"/>
      <c r="AQ5985" s="112" t="s">
        <v>1038</v>
      </c>
      <c r="AR5985" s="112" t="s">
        <v>1021</v>
      </c>
      <c r="AS5985" s="112">
        <v>744910</v>
      </c>
    </row>
    <row r="5986" spans="40:45" x14ac:dyDescent="0.25">
      <c r="AN5986" s="112" t="s">
        <v>1193</v>
      </c>
      <c r="AO5986" s="112" t="s">
        <v>1224</v>
      </c>
      <c r="AP5986" s="112"/>
      <c r="AQ5986" s="112" t="s">
        <v>1039</v>
      </c>
      <c r="AR5986" s="112" t="s">
        <v>1021</v>
      </c>
      <c r="AS5986" s="112">
        <v>526568</v>
      </c>
    </row>
    <row r="5987" spans="40:45" x14ac:dyDescent="0.25">
      <c r="AN5987" s="112" t="s">
        <v>1193</v>
      </c>
      <c r="AO5987" s="112"/>
      <c r="AP5987" s="112"/>
      <c r="AQ5987" s="112" t="s">
        <v>3</v>
      </c>
      <c r="AR5987" s="112" t="s">
        <v>1021</v>
      </c>
      <c r="AS5987" s="112">
        <v>23527821</v>
      </c>
    </row>
    <row r="5988" spans="40:45" x14ac:dyDescent="0.25">
      <c r="AN5988" s="112" t="s">
        <v>1194</v>
      </c>
      <c r="AO5988" s="112" t="s">
        <v>1041</v>
      </c>
      <c r="AP5988" s="112"/>
      <c r="AQ5988" s="112" t="s">
        <v>1031</v>
      </c>
      <c r="AR5988" s="112" t="s">
        <v>1021</v>
      </c>
      <c r="AS5988" s="112">
        <v>57173</v>
      </c>
    </row>
    <row r="5989" spans="40:45" x14ac:dyDescent="0.25">
      <c r="AN5989" s="112" t="s">
        <v>1194</v>
      </c>
      <c r="AO5989" s="112" t="s">
        <v>1041</v>
      </c>
      <c r="AP5989" s="112"/>
      <c r="AQ5989" s="112" t="s">
        <v>1032</v>
      </c>
      <c r="AR5989" s="112" t="s">
        <v>1021</v>
      </c>
      <c r="AS5989" s="112">
        <v>12637</v>
      </c>
    </row>
    <row r="5990" spans="40:45" x14ac:dyDescent="0.25">
      <c r="AN5990" s="112" t="s">
        <v>1194</v>
      </c>
      <c r="AO5990" s="112" t="s">
        <v>1041</v>
      </c>
      <c r="AP5990" s="112"/>
      <c r="AQ5990" s="112" t="s">
        <v>1033</v>
      </c>
      <c r="AR5990" s="112" t="s">
        <v>1021</v>
      </c>
      <c r="AS5990" s="112">
        <v>1026</v>
      </c>
    </row>
    <row r="5991" spans="40:45" x14ac:dyDescent="0.25">
      <c r="AN5991" s="112" t="s">
        <v>1194</v>
      </c>
      <c r="AO5991" s="112" t="s">
        <v>1041</v>
      </c>
      <c r="AP5991" s="112"/>
      <c r="AQ5991" s="112" t="s">
        <v>1034</v>
      </c>
      <c r="AR5991" s="112" t="s">
        <v>1021</v>
      </c>
      <c r="AS5991" s="112">
        <v>8031</v>
      </c>
    </row>
    <row r="5992" spans="40:45" x14ac:dyDescent="0.25">
      <c r="AN5992" s="112" t="s">
        <v>1194</v>
      </c>
      <c r="AO5992" s="112" t="s">
        <v>1041</v>
      </c>
      <c r="AP5992" s="112"/>
      <c r="AQ5992" s="112" t="s">
        <v>1035</v>
      </c>
      <c r="AR5992" s="112" t="s">
        <v>1021</v>
      </c>
      <c r="AS5992" s="112">
        <v>22</v>
      </c>
    </row>
    <row r="5993" spans="40:45" x14ac:dyDescent="0.25">
      <c r="AN5993" s="112" t="s">
        <v>1194</v>
      </c>
      <c r="AO5993" s="112" t="s">
        <v>1041</v>
      </c>
      <c r="AP5993" s="112"/>
      <c r="AQ5993" s="112" t="s">
        <v>1036</v>
      </c>
      <c r="AR5993" s="112" t="s">
        <v>1021</v>
      </c>
      <c r="AS5993" s="112">
        <v>15</v>
      </c>
    </row>
    <row r="5994" spans="40:45" x14ac:dyDescent="0.25">
      <c r="AN5994" s="112" t="s">
        <v>1194</v>
      </c>
      <c r="AO5994" s="112" t="s">
        <v>1041</v>
      </c>
      <c r="AP5994" s="112"/>
      <c r="AQ5994" s="112" t="s">
        <v>1038</v>
      </c>
      <c r="AR5994" s="112" t="s">
        <v>1021</v>
      </c>
      <c r="AS5994" s="112">
        <v>1</v>
      </c>
    </row>
    <row r="5995" spans="40:45" x14ac:dyDescent="0.25">
      <c r="AN5995" s="112" t="s">
        <v>1194</v>
      </c>
      <c r="AO5995" s="112" t="s">
        <v>1041</v>
      </c>
      <c r="AP5995" s="112"/>
      <c r="AQ5995" s="112" t="s">
        <v>1039</v>
      </c>
      <c r="AR5995" s="112" t="s">
        <v>1021</v>
      </c>
      <c r="AS5995" s="112">
        <v>16383</v>
      </c>
    </row>
    <row r="5996" spans="40:45" x14ac:dyDescent="0.25">
      <c r="AN5996" s="112" t="s">
        <v>1194</v>
      </c>
      <c r="AO5996" s="112"/>
      <c r="AP5996" s="112"/>
      <c r="AQ5996" s="112" t="s">
        <v>3</v>
      </c>
      <c r="AR5996" s="112" t="s">
        <v>1021</v>
      </c>
      <c r="AS5996" s="112">
        <v>95289</v>
      </c>
    </row>
    <row r="5997" spans="40:45" x14ac:dyDescent="0.25">
      <c r="AN5997" s="112" t="s">
        <v>1194</v>
      </c>
      <c r="AO5997" s="112" t="s">
        <v>1221</v>
      </c>
      <c r="AP5997" s="112"/>
      <c r="AQ5997" s="112" t="s">
        <v>1031</v>
      </c>
      <c r="AR5997" s="112" t="s">
        <v>1021</v>
      </c>
      <c r="AS5997" s="112">
        <v>9493</v>
      </c>
    </row>
    <row r="5998" spans="40:45" x14ac:dyDescent="0.25">
      <c r="AN5998" s="112" t="s">
        <v>1194</v>
      </c>
      <c r="AO5998" s="112" t="s">
        <v>1221</v>
      </c>
      <c r="AP5998" s="112"/>
      <c r="AQ5998" s="112" t="s">
        <v>1032</v>
      </c>
      <c r="AR5998" s="112" t="s">
        <v>1021</v>
      </c>
      <c r="AS5998" s="112">
        <v>135</v>
      </c>
    </row>
    <row r="5999" spans="40:45" x14ac:dyDescent="0.25">
      <c r="AN5999" s="112" t="s">
        <v>1194</v>
      </c>
      <c r="AO5999" s="112" t="s">
        <v>1221</v>
      </c>
      <c r="AP5999" s="112"/>
      <c r="AQ5999" s="112" t="s">
        <v>1034</v>
      </c>
      <c r="AR5999" s="112" t="s">
        <v>1021</v>
      </c>
      <c r="AS5999" s="112">
        <v>77</v>
      </c>
    </row>
    <row r="6000" spans="40:45" x14ac:dyDescent="0.25">
      <c r="AN6000" s="112" t="s">
        <v>1194</v>
      </c>
      <c r="AO6000" s="112" t="s">
        <v>1221</v>
      </c>
      <c r="AP6000" s="112"/>
      <c r="AQ6000" s="112" t="s">
        <v>1035</v>
      </c>
      <c r="AR6000" s="112" t="s">
        <v>1021</v>
      </c>
      <c r="AS6000" s="112">
        <v>22</v>
      </c>
    </row>
    <row r="6001" spans="40:45" x14ac:dyDescent="0.25">
      <c r="AN6001" s="112" t="s">
        <v>1194</v>
      </c>
      <c r="AO6001" s="112" t="s">
        <v>1221</v>
      </c>
      <c r="AP6001" s="112"/>
      <c r="AQ6001" s="112" t="s">
        <v>1036</v>
      </c>
      <c r="AR6001" s="112" t="s">
        <v>1021</v>
      </c>
      <c r="AS6001" s="112">
        <v>15</v>
      </c>
    </row>
    <row r="6002" spans="40:45" x14ac:dyDescent="0.25">
      <c r="AN6002" s="112" t="s">
        <v>1194</v>
      </c>
      <c r="AO6002" s="112" t="s">
        <v>1221</v>
      </c>
      <c r="AP6002" s="112"/>
      <c r="AQ6002" s="112" t="s">
        <v>1039</v>
      </c>
      <c r="AR6002" s="112" t="s">
        <v>1021</v>
      </c>
      <c r="AS6002" s="112">
        <v>2</v>
      </c>
    </row>
    <row r="6003" spans="40:45" x14ac:dyDescent="0.25">
      <c r="AN6003" s="112" t="s">
        <v>1194</v>
      </c>
      <c r="AO6003" s="112"/>
      <c r="AP6003" s="112"/>
      <c r="AQ6003" s="112" t="s">
        <v>3</v>
      </c>
      <c r="AR6003" s="112" t="s">
        <v>1021</v>
      </c>
      <c r="AS6003" s="112">
        <v>9745</v>
      </c>
    </row>
    <row r="6004" spans="40:45" x14ac:dyDescent="0.25">
      <c r="AN6004" s="112" t="s">
        <v>1194</v>
      </c>
      <c r="AO6004" s="112" t="s">
        <v>1222</v>
      </c>
      <c r="AP6004" s="112"/>
      <c r="AQ6004" s="112" t="s">
        <v>1031</v>
      </c>
      <c r="AR6004" s="112" t="s">
        <v>1021</v>
      </c>
      <c r="AS6004" s="112">
        <v>5240</v>
      </c>
    </row>
    <row r="6005" spans="40:45" x14ac:dyDescent="0.25">
      <c r="AN6005" s="112" t="s">
        <v>1194</v>
      </c>
      <c r="AO6005" s="112" t="s">
        <v>1222</v>
      </c>
      <c r="AP6005" s="112"/>
      <c r="AQ6005" s="112" t="s">
        <v>1032</v>
      </c>
      <c r="AR6005" s="112" t="s">
        <v>1021</v>
      </c>
      <c r="AS6005" s="112">
        <v>2938</v>
      </c>
    </row>
    <row r="6006" spans="40:45" x14ac:dyDescent="0.25">
      <c r="AN6006" s="112" t="s">
        <v>1194</v>
      </c>
      <c r="AO6006" s="112"/>
      <c r="AP6006" s="112"/>
      <c r="AQ6006" s="112" t="s">
        <v>3</v>
      </c>
      <c r="AR6006" s="112" t="s">
        <v>1021</v>
      </c>
      <c r="AS6006" s="112">
        <v>8178</v>
      </c>
    </row>
    <row r="6007" spans="40:45" x14ac:dyDescent="0.25">
      <c r="AN6007" s="112" t="s">
        <v>1194</v>
      </c>
      <c r="AO6007" s="112" t="s">
        <v>1223</v>
      </c>
      <c r="AP6007" s="112"/>
      <c r="AQ6007" s="112" t="s">
        <v>1031</v>
      </c>
      <c r="AR6007" s="112" t="s">
        <v>1021</v>
      </c>
      <c r="AS6007" s="112">
        <v>42439</v>
      </c>
    </row>
    <row r="6008" spans="40:45" x14ac:dyDescent="0.25">
      <c r="AN6008" s="112" t="s">
        <v>1194</v>
      </c>
      <c r="AO6008" s="112" t="s">
        <v>1223</v>
      </c>
      <c r="AP6008" s="112"/>
      <c r="AQ6008" s="112" t="s">
        <v>1032</v>
      </c>
      <c r="AR6008" s="112" t="s">
        <v>1021</v>
      </c>
      <c r="AS6008" s="112">
        <v>9564</v>
      </c>
    </row>
    <row r="6009" spans="40:45" x14ac:dyDescent="0.25">
      <c r="AN6009" s="112" t="s">
        <v>1194</v>
      </c>
      <c r="AO6009" s="112" t="s">
        <v>1223</v>
      </c>
      <c r="AP6009" s="112"/>
      <c r="AQ6009" s="112" t="s">
        <v>1033</v>
      </c>
      <c r="AR6009" s="112" t="s">
        <v>1021</v>
      </c>
      <c r="AS6009" s="112">
        <v>1026</v>
      </c>
    </row>
    <row r="6010" spans="40:45" x14ac:dyDescent="0.25">
      <c r="AN6010" s="112" t="s">
        <v>1194</v>
      </c>
      <c r="AO6010" s="112" t="s">
        <v>1223</v>
      </c>
      <c r="AP6010" s="112"/>
      <c r="AQ6010" s="112" t="s">
        <v>1034</v>
      </c>
      <c r="AR6010" s="112" t="s">
        <v>1021</v>
      </c>
      <c r="AS6010" s="112">
        <v>7954</v>
      </c>
    </row>
    <row r="6011" spans="40:45" x14ac:dyDescent="0.25">
      <c r="AN6011" s="112" t="s">
        <v>1194</v>
      </c>
      <c r="AO6011" s="112" t="s">
        <v>1223</v>
      </c>
      <c r="AP6011" s="112"/>
      <c r="AQ6011" s="112" t="s">
        <v>1038</v>
      </c>
      <c r="AR6011" s="112" t="s">
        <v>1021</v>
      </c>
      <c r="AS6011" s="112">
        <v>1</v>
      </c>
    </row>
    <row r="6012" spans="40:45" x14ac:dyDescent="0.25">
      <c r="AN6012" s="112" t="s">
        <v>1194</v>
      </c>
      <c r="AO6012" s="112" t="s">
        <v>1223</v>
      </c>
      <c r="AP6012" s="112"/>
      <c r="AQ6012" s="112" t="s">
        <v>1039</v>
      </c>
      <c r="AR6012" s="112" t="s">
        <v>1021</v>
      </c>
      <c r="AS6012" s="112">
        <v>16381</v>
      </c>
    </row>
    <row r="6013" spans="40:45" x14ac:dyDescent="0.25">
      <c r="AN6013" s="112" t="s">
        <v>1194</v>
      </c>
      <c r="AO6013" s="112"/>
      <c r="AP6013" s="112"/>
      <c r="AQ6013" s="112" t="s">
        <v>3</v>
      </c>
      <c r="AR6013" s="112" t="s">
        <v>1021</v>
      </c>
      <c r="AS6013" s="112">
        <v>77365</v>
      </c>
    </row>
    <row r="6014" spans="40:45" x14ac:dyDescent="0.25">
      <c r="AN6014" s="112" t="s">
        <v>1081</v>
      </c>
      <c r="AO6014" s="112" t="s">
        <v>1041</v>
      </c>
      <c r="AP6014" s="112"/>
      <c r="AQ6014" s="112" t="s">
        <v>1031</v>
      </c>
      <c r="AR6014" s="112" t="s">
        <v>1021</v>
      </c>
      <c r="AS6014" s="112">
        <v>291142</v>
      </c>
    </row>
    <row r="6015" spans="40:45" x14ac:dyDescent="0.25">
      <c r="AN6015" s="112" t="s">
        <v>1081</v>
      </c>
      <c r="AO6015" s="112" t="s">
        <v>1041</v>
      </c>
      <c r="AP6015" s="112"/>
      <c r="AQ6015" s="112" t="s">
        <v>1032</v>
      </c>
      <c r="AR6015" s="112" t="s">
        <v>1021</v>
      </c>
      <c r="AS6015" s="112">
        <v>1013298</v>
      </c>
    </row>
    <row r="6016" spans="40:45" x14ac:dyDescent="0.25">
      <c r="AN6016" s="112" t="s">
        <v>1081</v>
      </c>
      <c r="AO6016" s="112" t="s">
        <v>1041</v>
      </c>
      <c r="AP6016" s="112"/>
      <c r="AQ6016" s="112" t="s">
        <v>1033</v>
      </c>
      <c r="AR6016" s="112" t="s">
        <v>1021</v>
      </c>
      <c r="AS6016" s="112">
        <v>406944</v>
      </c>
    </row>
    <row r="6017" spans="40:45" x14ac:dyDescent="0.25">
      <c r="AN6017" s="112" t="s">
        <v>1081</v>
      </c>
      <c r="AO6017" s="112" t="s">
        <v>1041</v>
      </c>
      <c r="AP6017" s="112"/>
      <c r="AQ6017" s="112" t="s">
        <v>1034</v>
      </c>
      <c r="AR6017" s="112" t="s">
        <v>1021</v>
      </c>
      <c r="AS6017" s="112">
        <v>1516897</v>
      </c>
    </row>
    <row r="6018" spans="40:45" x14ac:dyDescent="0.25">
      <c r="AN6018" s="112" t="s">
        <v>1081</v>
      </c>
      <c r="AO6018" s="112" t="s">
        <v>1041</v>
      </c>
      <c r="AP6018" s="112"/>
      <c r="AQ6018" s="112" t="s">
        <v>1035</v>
      </c>
      <c r="AR6018" s="112" t="s">
        <v>1021</v>
      </c>
      <c r="AS6018" s="112">
        <v>698525</v>
      </c>
    </row>
    <row r="6019" spans="40:45" x14ac:dyDescent="0.25">
      <c r="AN6019" s="112" t="s">
        <v>1081</v>
      </c>
      <c r="AO6019" s="112" t="s">
        <v>1041</v>
      </c>
      <c r="AP6019" s="112"/>
      <c r="AQ6019" s="112" t="s">
        <v>1036</v>
      </c>
      <c r="AR6019" s="112" t="s">
        <v>1021</v>
      </c>
      <c r="AS6019" s="112">
        <v>755696</v>
      </c>
    </row>
    <row r="6020" spans="40:45" x14ac:dyDescent="0.25">
      <c r="AN6020" s="112" t="s">
        <v>1081</v>
      </c>
      <c r="AO6020" s="112" t="s">
        <v>1041</v>
      </c>
      <c r="AP6020" s="112"/>
      <c r="AQ6020" s="112" t="s">
        <v>1037</v>
      </c>
      <c r="AR6020" s="112" t="s">
        <v>1021</v>
      </c>
      <c r="AS6020" s="112">
        <v>437478</v>
      </c>
    </row>
    <row r="6021" spans="40:45" x14ac:dyDescent="0.25">
      <c r="AN6021" s="112" t="s">
        <v>1081</v>
      </c>
      <c r="AO6021" s="112" t="s">
        <v>1041</v>
      </c>
      <c r="AP6021" s="112"/>
      <c r="AQ6021" s="112" t="s">
        <v>1038</v>
      </c>
      <c r="AR6021" s="112" t="s">
        <v>1021</v>
      </c>
      <c r="AS6021" s="112">
        <v>637459</v>
      </c>
    </row>
    <row r="6022" spans="40:45" x14ac:dyDescent="0.25">
      <c r="AN6022" s="112" t="s">
        <v>1081</v>
      </c>
      <c r="AO6022" s="112" t="s">
        <v>1041</v>
      </c>
      <c r="AP6022" s="112"/>
      <c r="AQ6022" s="112" t="s">
        <v>1039</v>
      </c>
      <c r="AR6022" s="112" t="s">
        <v>1021</v>
      </c>
      <c r="AS6022" s="112">
        <v>170360</v>
      </c>
    </row>
    <row r="6023" spans="40:45" x14ac:dyDescent="0.25">
      <c r="AN6023" s="112" t="s">
        <v>1081</v>
      </c>
      <c r="AO6023" s="112"/>
      <c r="AP6023" s="112"/>
      <c r="AQ6023" s="112" t="s">
        <v>3</v>
      </c>
      <c r="AR6023" s="112" t="s">
        <v>1021</v>
      </c>
      <c r="AS6023" s="112">
        <v>5927799</v>
      </c>
    </row>
    <row r="6024" spans="40:45" x14ac:dyDescent="0.25">
      <c r="AN6024" s="112" t="s">
        <v>1081</v>
      </c>
      <c r="AO6024" s="112" t="s">
        <v>1225</v>
      </c>
      <c r="AP6024" s="112"/>
      <c r="AQ6024" s="112" t="s">
        <v>1031</v>
      </c>
      <c r="AR6024" s="112" t="s">
        <v>1021</v>
      </c>
      <c r="AS6024" s="112">
        <v>189301</v>
      </c>
    </row>
    <row r="6025" spans="40:45" x14ac:dyDescent="0.25">
      <c r="AN6025" s="112" t="s">
        <v>1081</v>
      </c>
      <c r="AO6025" s="112" t="s">
        <v>1225</v>
      </c>
      <c r="AP6025" s="112"/>
      <c r="AQ6025" s="112" t="s">
        <v>1032</v>
      </c>
      <c r="AR6025" s="112" t="s">
        <v>1021</v>
      </c>
      <c r="AS6025" s="112">
        <v>290579</v>
      </c>
    </row>
    <row r="6026" spans="40:45" x14ac:dyDescent="0.25">
      <c r="AN6026" s="112" t="s">
        <v>1081</v>
      </c>
      <c r="AO6026" s="112" t="s">
        <v>1225</v>
      </c>
      <c r="AP6026" s="112"/>
      <c r="AQ6026" s="112" t="s">
        <v>1033</v>
      </c>
      <c r="AR6026" s="112" t="s">
        <v>1021</v>
      </c>
      <c r="AS6026" s="112">
        <v>887</v>
      </c>
    </row>
    <row r="6027" spans="40:45" x14ac:dyDescent="0.25">
      <c r="AN6027" s="112" t="s">
        <v>1081</v>
      </c>
      <c r="AO6027" s="112" t="s">
        <v>1225</v>
      </c>
      <c r="AP6027" s="112"/>
      <c r="AQ6027" s="112" t="s">
        <v>1034</v>
      </c>
      <c r="AR6027" s="112" t="s">
        <v>1021</v>
      </c>
      <c r="AS6027" s="112">
        <v>59755</v>
      </c>
    </row>
    <row r="6028" spans="40:45" x14ac:dyDescent="0.25">
      <c r="AN6028" s="112" t="s">
        <v>1081</v>
      </c>
      <c r="AO6028" s="112" t="s">
        <v>1225</v>
      </c>
      <c r="AP6028" s="112"/>
      <c r="AQ6028" s="112" t="s">
        <v>1035</v>
      </c>
      <c r="AR6028" s="112" t="s">
        <v>1021</v>
      </c>
      <c r="AS6028" s="112">
        <v>257173</v>
      </c>
    </row>
    <row r="6029" spans="40:45" x14ac:dyDescent="0.25">
      <c r="AN6029" s="112" t="s">
        <v>1081</v>
      </c>
      <c r="AO6029" s="112" t="s">
        <v>1225</v>
      </c>
      <c r="AP6029" s="112"/>
      <c r="AQ6029" s="112" t="s">
        <v>1036</v>
      </c>
      <c r="AR6029" s="112" t="s">
        <v>1021</v>
      </c>
      <c r="AS6029" s="112">
        <v>13981</v>
      </c>
    </row>
    <row r="6030" spans="40:45" x14ac:dyDescent="0.25">
      <c r="AN6030" s="112" t="s">
        <v>1081</v>
      </c>
      <c r="AO6030" s="112" t="s">
        <v>1225</v>
      </c>
      <c r="AP6030" s="112"/>
      <c r="AQ6030" s="112" t="s">
        <v>1037</v>
      </c>
      <c r="AR6030" s="112" t="s">
        <v>1021</v>
      </c>
      <c r="AS6030" s="112">
        <v>30561</v>
      </c>
    </row>
    <row r="6031" spans="40:45" x14ac:dyDescent="0.25">
      <c r="AN6031" s="112" t="s">
        <v>1081</v>
      </c>
      <c r="AO6031" s="112" t="s">
        <v>1225</v>
      </c>
      <c r="AP6031" s="112"/>
      <c r="AQ6031" s="112" t="s">
        <v>1038</v>
      </c>
      <c r="AR6031" s="112" t="s">
        <v>1021</v>
      </c>
      <c r="AS6031" s="112">
        <v>13829</v>
      </c>
    </row>
    <row r="6032" spans="40:45" x14ac:dyDescent="0.25">
      <c r="AN6032" s="112" t="s">
        <v>1081</v>
      </c>
      <c r="AO6032" s="112" t="s">
        <v>1225</v>
      </c>
      <c r="AP6032" s="112"/>
      <c r="AQ6032" s="112" t="s">
        <v>1039</v>
      </c>
      <c r="AR6032" s="112" t="s">
        <v>1021</v>
      </c>
      <c r="AS6032" s="112">
        <v>5696</v>
      </c>
    </row>
    <row r="6033" spans="40:45" x14ac:dyDescent="0.25">
      <c r="AN6033" s="112" t="s">
        <v>1081</v>
      </c>
      <c r="AO6033" s="112"/>
      <c r="AP6033" s="112"/>
      <c r="AQ6033" s="112" t="s">
        <v>3</v>
      </c>
      <c r="AR6033" s="112" t="s">
        <v>1021</v>
      </c>
      <c r="AS6033" s="112">
        <v>861761</v>
      </c>
    </row>
    <row r="6034" spans="40:45" x14ac:dyDescent="0.25">
      <c r="AN6034" s="112" t="s">
        <v>1081</v>
      </c>
      <c r="AO6034" s="112" t="s">
        <v>1226</v>
      </c>
      <c r="AP6034" s="112"/>
      <c r="AQ6034" s="112" t="s">
        <v>1031</v>
      </c>
      <c r="AR6034" s="112" t="s">
        <v>1021</v>
      </c>
      <c r="AS6034" s="112">
        <v>101841</v>
      </c>
    </row>
    <row r="6035" spans="40:45" x14ac:dyDescent="0.25">
      <c r="AN6035" s="112" t="s">
        <v>1081</v>
      </c>
      <c r="AO6035" s="112" t="s">
        <v>1226</v>
      </c>
      <c r="AP6035" s="112"/>
      <c r="AQ6035" s="112" t="s">
        <v>1032</v>
      </c>
      <c r="AR6035" s="112" t="s">
        <v>1021</v>
      </c>
      <c r="AS6035" s="112">
        <v>722720</v>
      </c>
    </row>
    <row r="6036" spans="40:45" x14ac:dyDescent="0.25">
      <c r="AN6036" s="112" t="s">
        <v>1081</v>
      </c>
      <c r="AO6036" s="112" t="s">
        <v>1226</v>
      </c>
      <c r="AP6036" s="112"/>
      <c r="AQ6036" s="112" t="s">
        <v>1033</v>
      </c>
      <c r="AR6036" s="112" t="s">
        <v>1021</v>
      </c>
      <c r="AS6036" s="112">
        <v>406056</v>
      </c>
    </row>
    <row r="6037" spans="40:45" x14ac:dyDescent="0.25">
      <c r="AN6037" s="112" t="s">
        <v>1081</v>
      </c>
      <c r="AO6037" s="112" t="s">
        <v>1226</v>
      </c>
      <c r="AP6037" s="112"/>
      <c r="AQ6037" s="112" t="s">
        <v>1034</v>
      </c>
      <c r="AR6037" s="112" t="s">
        <v>1021</v>
      </c>
      <c r="AS6037" s="112">
        <v>1457142</v>
      </c>
    </row>
    <row r="6038" spans="40:45" x14ac:dyDescent="0.25">
      <c r="AN6038" s="112" t="s">
        <v>1081</v>
      </c>
      <c r="AO6038" s="112" t="s">
        <v>1226</v>
      </c>
      <c r="AP6038" s="112"/>
      <c r="AQ6038" s="112" t="s">
        <v>1035</v>
      </c>
      <c r="AR6038" s="112" t="s">
        <v>1021</v>
      </c>
      <c r="AS6038" s="112">
        <v>441352</v>
      </c>
    </row>
    <row r="6039" spans="40:45" x14ac:dyDescent="0.25">
      <c r="AN6039" s="112" t="s">
        <v>1081</v>
      </c>
      <c r="AO6039" s="112" t="s">
        <v>1226</v>
      </c>
      <c r="AP6039" s="112"/>
      <c r="AQ6039" s="112" t="s">
        <v>1036</v>
      </c>
      <c r="AR6039" s="112" t="s">
        <v>1021</v>
      </c>
      <c r="AS6039" s="112">
        <v>741716</v>
      </c>
    </row>
    <row r="6040" spans="40:45" x14ac:dyDescent="0.25">
      <c r="AN6040" s="112" t="s">
        <v>1081</v>
      </c>
      <c r="AO6040" s="112" t="s">
        <v>1226</v>
      </c>
      <c r="AP6040" s="112"/>
      <c r="AQ6040" s="112" t="s">
        <v>1037</v>
      </c>
      <c r="AR6040" s="112" t="s">
        <v>1021</v>
      </c>
      <c r="AS6040" s="112">
        <v>406917</v>
      </c>
    </row>
    <row r="6041" spans="40:45" x14ac:dyDescent="0.25">
      <c r="AN6041" s="112" t="s">
        <v>1081</v>
      </c>
      <c r="AO6041" s="112" t="s">
        <v>1226</v>
      </c>
      <c r="AP6041" s="112"/>
      <c r="AQ6041" s="112" t="s">
        <v>1038</v>
      </c>
      <c r="AR6041" s="112" t="s">
        <v>1021</v>
      </c>
      <c r="AS6041" s="112">
        <v>623631</v>
      </c>
    </row>
    <row r="6042" spans="40:45" x14ac:dyDescent="0.25">
      <c r="AN6042" s="112" t="s">
        <v>1081</v>
      </c>
      <c r="AO6042" s="112" t="s">
        <v>1226</v>
      </c>
      <c r="AP6042" s="112"/>
      <c r="AQ6042" s="112" t="s">
        <v>1039</v>
      </c>
      <c r="AR6042" s="112" t="s">
        <v>1021</v>
      </c>
      <c r="AS6042" s="112">
        <v>164664</v>
      </c>
    </row>
    <row r="6043" spans="40:45" x14ac:dyDescent="0.25">
      <c r="AN6043" s="112" t="s">
        <v>1081</v>
      </c>
      <c r="AO6043" s="112"/>
      <c r="AP6043" s="112"/>
      <c r="AQ6043" s="112" t="s">
        <v>3</v>
      </c>
      <c r="AR6043" s="112" t="s">
        <v>1021</v>
      </c>
      <c r="AS6043" s="112">
        <v>5066038</v>
      </c>
    </row>
    <row r="6044" spans="40:45" x14ac:dyDescent="0.25">
      <c r="AN6044" s="112" t="s">
        <v>1082</v>
      </c>
      <c r="AO6044" s="112" t="s">
        <v>1041</v>
      </c>
      <c r="AP6044" s="112"/>
      <c r="AQ6044" s="112" t="s">
        <v>1031</v>
      </c>
      <c r="AR6044" s="112" t="s">
        <v>1021</v>
      </c>
      <c r="AS6044" s="112">
        <v>1124841</v>
      </c>
    </row>
    <row r="6045" spans="40:45" x14ac:dyDescent="0.25">
      <c r="AN6045" s="112" t="s">
        <v>1082</v>
      </c>
      <c r="AO6045" s="112" t="s">
        <v>1041</v>
      </c>
      <c r="AP6045" s="112"/>
      <c r="AQ6045" s="112" t="s">
        <v>1032</v>
      </c>
      <c r="AR6045" s="112" t="s">
        <v>1021</v>
      </c>
      <c r="AS6045" s="112">
        <v>2096390</v>
      </c>
    </row>
    <row r="6046" spans="40:45" x14ac:dyDescent="0.25">
      <c r="AN6046" s="112" t="s">
        <v>1082</v>
      </c>
      <c r="AO6046" s="112" t="s">
        <v>1041</v>
      </c>
      <c r="AP6046" s="112"/>
      <c r="AQ6046" s="112" t="s">
        <v>1033</v>
      </c>
      <c r="AR6046" s="112" t="s">
        <v>1021</v>
      </c>
      <c r="AS6046" s="112">
        <v>2361262</v>
      </c>
    </row>
    <row r="6047" spans="40:45" x14ac:dyDescent="0.25">
      <c r="AN6047" s="112" t="s">
        <v>1082</v>
      </c>
      <c r="AO6047" s="112" t="s">
        <v>1041</v>
      </c>
      <c r="AP6047" s="112"/>
      <c r="AQ6047" s="112" t="s">
        <v>1034</v>
      </c>
      <c r="AR6047" s="112" t="s">
        <v>1021</v>
      </c>
      <c r="AS6047" s="112">
        <v>1827273</v>
      </c>
    </row>
    <row r="6048" spans="40:45" x14ac:dyDescent="0.25">
      <c r="AN6048" s="112" t="s">
        <v>1082</v>
      </c>
      <c r="AO6048" s="112" t="s">
        <v>1041</v>
      </c>
      <c r="AP6048" s="112"/>
      <c r="AQ6048" s="112" t="s">
        <v>1035</v>
      </c>
      <c r="AR6048" s="112" t="s">
        <v>1021</v>
      </c>
      <c r="AS6048" s="112">
        <v>77859</v>
      </c>
    </row>
    <row r="6049" spans="40:45" x14ac:dyDescent="0.25">
      <c r="AN6049" s="112" t="s">
        <v>1082</v>
      </c>
      <c r="AO6049" s="112" t="s">
        <v>1041</v>
      </c>
      <c r="AP6049" s="112"/>
      <c r="AQ6049" s="112" t="s">
        <v>1036</v>
      </c>
      <c r="AR6049" s="112" t="s">
        <v>1021</v>
      </c>
      <c r="AS6049" s="112">
        <v>112619</v>
      </c>
    </row>
    <row r="6050" spans="40:45" x14ac:dyDescent="0.25">
      <c r="AN6050" s="112" t="s">
        <v>1082</v>
      </c>
      <c r="AO6050" s="112" t="s">
        <v>1041</v>
      </c>
      <c r="AP6050" s="112"/>
      <c r="AQ6050" s="112" t="s">
        <v>1037</v>
      </c>
      <c r="AR6050" s="112" t="s">
        <v>1021</v>
      </c>
      <c r="AS6050" s="112">
        <v>49317</v>
      </c>
    </row>
    <row r="6051" spans="40:45" x14ac:dyDescent="0.25">
      <c r="AN6051" s="112" t="s">
        <v>1082</v>
      </c>
      <c r="AO6051" s="112" t="s">
        <v>1041</v>
      </c>
      <c r="AP6051" s="112"/>
      <c r="AQ6051" s="112" t="s">
        <v>1038</v>
      </c>
      <c r="AR6051" s="112" t="s">
        <v>1021</v>
      </c>
      <c r="AS6051" s="112">
        <v>378571</v>
      </c>
    </row>
    <row r="6052" spans="40:45" x14ac:dyDescent="0.25">
      <c r="AN6052" s="112" t="s">
        <v>1082</v>
      </c>
      <c r="AO6052" s="112" t="s">
        <v>1041</v>
      </c>
      <c r="AP6052" s="112"/>
      <c r="AQ6052" s="112" t="s">
        <v>1039</v>
      </c>
      <c r="AR6052" s="112" t="s">
        <v>1021</v>
      </c>
      <c r="AS6052" s="112">
        <v>13446</v>
      </c>
    </row>
    <row r="6053" spans="40:45" x14ac:dyDescent="0.25">
      <c r="AN6053" s="112" t="s">
        <v>1082</v>
      </c>
      <c r="AO6053" s="112"/>
      <c r="AP6053" s="112"/>
      <c r="AQ6053" s="112" t="s">
        <v>3</v>
      </c>
      <c r="AR6053" s="112" t="s">
        <v>1021</v>
      </c>
      <c r="AS6053" s="112">
        <v>8041577</v>
      </c>
    </row>
    <row r="6054" spans="40:45" x14ac:dyDescent="0.25">
      <c r="AN6054" s="112" t="s">
        <v>1082</v>
      </c>
      <c r="AO6054" s="112" t="s">
        <v>1227</v>
      </c>
      <c r="AP6054" s="112"/>
      <c r="AQ6054" s="112" t="s">
        <v>1031</v>
      </c>
      <c r="AR6054" s="112" t="s">
        <v>1021</v>
      </c>
      <c r="AS6054" s="112">
        <v>874528</v>
      </c>
    </row>
    <row r="6055" spans="40:45" x14ac:dyDescent="0.25">
      <c r="AN6055" s="112" t="s">
        <v>1082</v>
      </c>
      <c r="AO6055" s="112" t="s">
        <v>1227</v>
      </c>
      <c r="AP6055" s="112"/>
      <c r="AQ6055" s="112" t="s">
        <v>1032</v>
      </c>
      <c r="AR6055" s="112" t="s">
        <v>1021</v>
      </c>
      <c r="AS6055" s="112">
        <v>1898797</v>
      </c>
    </row>
    <row r="6056" spans="40:45" x14ac:dyDescent="0.25">
      <c r="AN6056" s="112" t="s">
        <v>1082</v>
      </c>
      <c r="AO6056" s="112" t="s">
        <v>1227</v>
      </c>
      <c r="AP6056" s="112"/>
      <c r="AQ6056" s="112" t="s">
        <v>1033</v>
      </c>
      <c r="AR6056" s="112" t="s">
        <v>1021</v>
      </c>
      <c r="AS6056" s="112">
        <v>1014250</v>
      </c>
    </row>
    <row r="6057" spans="40:45" x14ac:dyDescent="0.25">
      <c r="AN6057" s="112" t="s">
        <v>1082</v>
      </c>
      <c r="AO6057" s="112" t="s">
        <v>1227</v>
      </c>
      <c r="AP6057" s="112"/>
      <c r="AQ6057" s="112" t="s">
        <v>1034</v>
      </c>
      <c r="AR6057" s="112" t="s">
        <v>1021</v>
      </c>
      <c r="AS6057" s="112">
        <v>1446757</v>
      </c>
    </row>
    <row r="6058" spans="40:45" x14ac:dyDescent="0.25">
      <c r="AN6058" s="112" t="s">
        <v>1082</v>
      </c>
      <c r="AO6058" s="112" t="s">
        <v>1227</v>
      </c>
      <c r="AP6058" s="112"/>
      <c r="AQ6058" s="112" t="s">
        <v>1035</v>
      </c>
      <c r="AR6058" s="112" t="s">
        <v>1021</v>
      </c>
      <c r="AS6058" s="112">
        <v>62018</v>
      </c>
    </row>
    <row r="6059" spans="40:45" x14ac:dyDescent="0.25">
      <c r="AN6059" s="112" t="s">
        <v>1082</v>
      </c>
      <c r="AO6059" s="112" t="s">
        <v>1227</v>
      </c>
      <c r="AP6059" s="112"/>
      <c r="AQ6059" s="112" t="s">
        <v>1036</v>
      </c>
      <c r="AR6059" s="112" t="s">
        <v>1021</v>
      </c>
      <c r="AS6059" s="112">
        <v>54562</v>
      </c>
    </row>
    <row r="6060" spans="40:45" x14ac:dyDescent="0.25">
      <c r="AN6060" s="112" t="s">
        <v>1082</v>
      </c>
      <c r="AO6060" s="112" t="s">
        <v>1227</v>
      </c>
      <c r="AP6060" s="112"/>
      <c r="AQ6060" s="112" t="s">
        <v>1037</v>
      </c>
      <c r="AR6060" s="112" t="s">
        <v>1021</v>
      </c>
      <c r="AS6060" s="112">
        <v>10461</v>
      </c>
    </row>
    <row r="6061" spans="40:45" x14ac:dyDescent="0.25">
      <c r="AN6061" s="112" t="s">
        <v>1082</v>
      </c>
      <c r="AO6061" s="112" t="s">
        <v>1227</v>
      </c>
      <c r="AP6061" s="112"/>
      <c r="AQ6061" s="112" t="s">
        <v>1038</v>
      </c>
      <c r="AR6061" s="112" t="s">
        <v>1021</v>
      </c>
      <c r="AS6061" s="112">
        <v>343875</v>
      </c>
    </row>
    <row r="6062" spans="40:45" x14ac:dyDescent="0.25">
      <c r="AN6062" s="112" t="s">
        <v>1082</v>
      </c>
      <c r="AO6062" s="112" t="s">
        <v>1227</v>
      </c>
      <c r="AP6062" s="112"/>
      <c r="AQ6062" s="112" t="s">
        <v>1039</v>
      </c>
      <c r="AR6062" s="112" t="s">
        <v>1021</v>
      </c>
      <c r="AS6062" s="112">
        <v>766</v>
      </c>
    </row>
    <row r="6063" spans="40:45" x14ac:dyDescent="0.25">
      <c r="AN6063" s="112" t="s">
        <v>1082</v>
      </c>
      <c r="AO6063" s="112"/>
      <c r="AP6063" s="112"/>
      <c r="AQ6063" s="112" t="s">
        <v>3</v>
      </c>
      <c r="AR6063" s="112" t="s">
        <v>1021</v>
      </c>
      <c r="AS6063" s="112">
        <v>5706013</v>
      </c>
    </row>
    <row r="6064" spans="40:45" x14ac:dyDescent="0.25">
      <c r="AN6064" s="112" t="s">
        <v>1082</v>
      </c>
      <c r="AO6064" s="112" t="s">
        <v>1228</v>
      </c>
      <c r="AP6064" s="112"/>
      <c r="AQ6064" s="112" t="s">
        <v>1031</v>
      </c>
      <c r="AR6064" s="112" t="s">
        <v>1021</v>
      </c>
      <c r="AS6064" s="112">
        <v>250314</v>
      </c>
    </row>
    <row r="6065" spans="40:45" x14ac:dyDescent="0.25">
      <c r="AN6065" s="112" t="s">
        <v>1082</v>
      </c>
      <c r="AO6065" s="112" t="s">
        <v>1228</v>
      </c>
      <c r="AP6065" s="112"/>
      <c r="AQ6065" s="112" t="s">
        <v>1032</v>
      </c>
      <c r="AR6065" s="112" t="s">
        <v>1021</v>
      </c>
      <c r="AS6065" s="112">
        <v>197594</v>
      </c>
    </row>
    <row r="6066" spans="40:45" x14ac:dyDescent="0.25">
      <c r="AN6066" s="112" t="s">
        <v>1082</v>
      </c>
      <c r="AO6066" s="112" t="s">
        <v>1228</v>
      </c>
      <c r="AP6066" s="112"/>
      <c r="AQ6066" s="112" t="s">
        <v>1033</v>
      </c>
      <c r="AR6066" s="112" t="s">
        <v>1021</v>
      </c>
      <c r="AS6066" s="112">
        <v>1347012</v>
      </c>
    </row>
    <row r="6067" spans="40:45" x14ac:dyDescent="0.25">
      <c r="AN6067" s="112" t="s">
        <v>1082</v>
      </c>
      <c r="AO6067" s="112" t="s">
        <v>1228</v>
      </c>
      <c r="AP6067" s="112"/>
      <c r="AQ6067" s="112" t="s">
        <v>1034</v>
      </c>
      <c r="AR6067" s="112" t="s">
        <v>1021</v>
      </c>
      <c r="AS6067" s="112">
        <v>380516</v>
      </c>
    </row>
    <row r="6068" spans="40:45" x14ac:dyDescent="0.25">
      <c r="AN6068" s="112" t="s">
        <v>1082</v>
      </c>
      <c r="AO6068" s="112" t="s">
        <v>1228</v>
      </c>
      <c r="AP6068" s="112"/>
      <c r="AQ6068" s="112" t="s">
        <v>1035</v>
      </c>
      <c r="AR6068" s="112" t="s">
        <v>1021</v>
      </c>
      <c r="AS6068" s="112">
        <v>15840</v>
      </c>
    </row>
    <row r="6069" spans="40:45" x14ac:dyDescent="0.25">
      <c r="AN6069" s="112" t="s">
        <v>1082</v>
      </c>
      <c r="AO6069" s="112" t="s">
        <v>1228</v>
      </c>
      <c r="AP6069" s="112"/>
      <c r="AQ6069" s="112" t="s">
        <v>1036</v>
      </c>
      <c r="AR6069" s="112" t="s">
        <v>1021</v>
      </c>
      <c r="AS6069" s="112">
        <v>58057</v>
      </c>
    </row>
    <row r="6070" spans="40:45" x14ac:dyDescent="0.25">
      <c r="AN6070" s="112" t="s">
        <v>1082</v>
      </c>
      <c r="AO6070" s="112" t="s">
        <v>1228</v>
      </c>
      <c r="AP6070" s="112"/>
      <c r="AQ6070" s="112" t="s">
        <v>1037</v>
      </c>
      <c r="AR6070" s="112" t="s">
        <v>1021</v>
      </c>
      <c r="AS6070" s="112">
        <v>38856</v>
      </c>
    </row>
    <row r="6071" spans="40:45" x14ac:dyDescent="0.25">
      <c r="AN6071" s="112" t="s">
        <v>1082</v>
      </c>
      <c r="AO6071" s="112" t="s">
        <v>1228</v>
      </c>
      <c r="AP6071" s="112"/>
      <c r="AQ6071" s="112" t="s">
        <v>1038</v>
      </c>
      <c r="AR6071" s="112" t="s">
        <v>1021</v>
      </c>
      <c r="AS6071" s="112">
        <v>34696</v>
      </c>
    </row>
    <row r="6072" spans="40:45" x14ac:dyDescent="0.25">
      <c r="AN6072" s="112" t="s">
        <v>1082</v>
      </c>
      <c r="AO6072" s="112" t="s">
        <v>1228</v>
      </c>
      <c r="AP6072" s="112"/>
      <c r="AQ6072" s="112" t="s">
        <v>1039</v>
      </c>
      <c r="AR6072" s="112" t="s">
        <v>1021</v>
      </c>
      <c r="AS6072" s="112">
        <v>12680</v>
      </c>
    </row>
    <row r="6073" spans="40:45" x14ac:dyDescent="0.25">
      <c r="AN6073" s="112" t="s">
        <v>1082</v>
      </c>
      <c r="AO6073" s="112"/>
      <c r="AP6073" s="112"/>
      <c r="AQ6073" s="112" t="s">
        <v>3</v>
      </c>
      <c r="AR6073" s="112" t="s">
        <v>1021</v>
      </c>
      <c r="AS6073" s="112">
        <v>2335565</v>
      </c>
    </row>
    <row r="6074" spans="40:45" x14ac:dyDescent="0.25">
      <c r="AN6074" s="112" t="s">
        <v>1083</v>
      </c>
      <c r="AO6074" s="112"/>
      <c r="AP6074" s="112"/>
      <c r="AQ6074" s="112" t="s">
        <v>1031</v>
      </c>
      <c r="AR6074" s="112" t="s">
        <v>1021</v>
      </c>
      <c r="AS6074" s="112">
        <v>87651</v>
      </c>
    </row>
    <row r="6075" spans="40:45" x14ac:dyDescent="0.25">
      <c r="AN6075" s="112" t="s">
        <v>1083</v>
      </c>
      <c r="AO6075" s="112"/>
      <c r="AP6075" s="112"/>
      <c r="AQ6075" s="112" t="s">
        <v>1032</v>
      </c>
      <c r="AR6075" s="112" t="s">
        <v>1021</v>
      </c>
      <c r="AS6075" s="112">
        <v>417297</v>
      </c>
    </row>
    <row r="6076" spans="40:45" x14ac:dyDescent="0.25">
      <c r="AN6076" s="112" t="s">
        <v>1083</v>
      </c>
      <c r="AO6076" s="112"/>
      <c r="AP6076" s="112"/>
      <c r="AQ6076" s="112" t="s">
        <v>1033</v>
      </c>
      <c r="AR6076" s="112" t="s">
        <v>1021</v>
      </c>
      <c r="AS6076" s="112">
        <v>46334</v>
      </c>
    </row>
    <row r="6077" spans="40:45" x14ac:dyDescent="0.25">
      <c r="AN6077" s="112" t="s">
        <v>1083</v>
      </c>
      <c r="AO6077" s="112"/>
      <c r="AP6077" s="112"/>
      <c r="AQ6077" s="112" t="s">
        <v>1034</v>
      </c>
      <c r="AR6077" s="112" t="s">
        <v>1021</v>
      </c>
      <c r="AS6077" s="112">
        <v>12970</v>
      </c>
    </row>
    <row r="6078" spans="40:45" x14ac:dyDescent="0.25">
      <c r="AN6078" s="112" t="s">
        <v>1083</v>
      </c>
      <c r="AO6078" s="112"/>
      <c r="AP6078" s="112"/>
      <c r="AQ6078" s="112" t="s">
        <v>1035</v>
      </c>
      <c r="AR6078" s="112" t="s">
        <v>1021</v>
      </c>
      <c r="AS6078" s="112">
        <v>1940</v>
      </c>
    </row>
    <row r="6079" spans="40:45" x14ac:dyDescent="0.25">
      <c r="AN6079" s="112" t="s">
        <v>1083</v>
      </c>
      <c r="AO6079" s="112"/>
      <c r="AP6079" s="112"/>
      <c r="AQ6079" s="112" t="s">
        <v>1036</v>
      </c>
      <c r="AR6079" s="112" t="s">
        <v>1021</v>
      </c>
      <c r="AS6079" s="112">
        <v>25748</v>
      </c>
    </row>
    <row r="6080" spans="40:45" x14ac:dyDescent="0.25">
      <c r="AN6080" s="112" t="s">
        <v>1083</v>
      </c>
      <c r="AO6080" s="112"/>
      <c r="AP6080" s="112"/>
      <c r="AQ6080" s="112" t="s">
        <v>1037</v>
      </c>
      <c r="AR6080" s="112" t="s">
        <v>1021</v>
      </c>
      <c r="AS6080" s="112">
        <v>1440</v>
      </c>
    </row>
    <row r="6081" spans="40:45" x14ac:dyDescent="0.25">
      <c r="AN6081" s="112" t="s">
        <v>1083</v>
      </c>
      <c r="AO6081" s="112"/>
      <c r="AP6081" s="112"/>
      <c r="AQ6081" s="112" t="s">
        <v>1038</v>
      </c>
      <c r="AR6081" s="112" t="s">
        <v>1021</v>
      </c>
      <c r="AS6081" s="112">
        <v>28768</v>
      </c>
    </row>
    <row r="6082" spans="40:45" x14ac:dyDescent="0.25">
      <c r="AN6082" s="112" t="s">
        <v>1083</v>
      </c>
      <c r="AO6082" s="112"/>
      <c r="AP6082" s="112"/>
      <c r="AQ6082" s="112" t="s">
        <v>1039</v>
      </c>
      <c r="AR6082" s="112" t="s">
        <v>1021</v>
      </c>
      <c r="AS6082" s="112">
        <v>5455</v>
      </c>
    </row>
    <row r="6083" spans="40:45" x14ac:dyDescent="0.25">
      <c r="AN6083" s="112" t="s">
        <v>1083</v>
      </c>
      <c r="AO6083" s="112"/>
      <c r="AP6083" s="112"/>
      <c r="AQ6083" s="112" t="s">
        <v>3</v>
      </c>
      <c r="AR6083" s="112" t="s">
        <v>1021</v>
      </c>
      <c r="AS6083" s="112">
        <v>627604</v>
      </c>
    </row>
    <row r="6084" spans="40:45" x14ac:dyDescent="0.25">
      <c r="AN6084" s="112" t="s">
        <v>1189</v>
      </c>
      <c r="AO6084" s="112"/>
      <c r="AP6084" s="112"/>
      <c r="AQ6084" s="112" t="s">
        <v>1031</v>
      </c>
      <c r="AR6084" s="112" t="s">
        <v>1021</v>
      </c>
      <c r="AS6084" s="112">
        <v>164316</v>
      </c>
    </row>
    <row r="6085" spans="40:45" x14ac:dyDescent="0.25">
      <c r="AN6085" s="112" t="s">
        <v>1189</v>
      </c>
      <c r="AO6085" s="112"/>
      <c r="AP6085" s="112"/>
      <c r="AQ6085" s="112" t="s">
        <v>1032</v>
      </c>
      <c r="AR6085" s="112" t="s">
        <v>1021</v>
      </c>
      <c r="AS6085" s="112">
        <v>162885</v>
      </c>
    </row>
    <row r="6086" spans="40:45" x14ac:dyDescent="0.25">
      <c r="AN6086" s="112" t="s">
        <v>1189</v>
      </c>
      <c r="AO6086" s="112"/>
      <c r="AP6086" s="112"/>
      <c r="AQ6086" s="112" t="s">
        <v>1033</v>
      </c>
      <c r="AR6086" s="112" t="s">
        <v>1021</v>
      </c>
      <c r="AS6086" s="112">
        <v>389</v>
      </c>
    </row>
    <row r="6087" spans="40:45" x14ac:dyDescent="0.25">
      <c r="AN6087" s="112" t="s">
        <v>1189</v>
      </c>
      <c r="AO6087" s="112"/>
      <c r="AP6087" s="112"/>
      <c r="AQ6087" s="112" t="s">
        <v>1034</v>
      </c>
      <c r="AR6087" s="112" t="s">
        <v>1021</v>
      </c>
      <c r="AS6087" s="112">
        <v>172955</v>
      </c>
    </row>
    <row r="6088" spans="40:45" x14ac:dyDescent="0.25">
      <c r="AN6088" s="112" t="s">
        <v>1189</v>
      </c>
      <c r="AO6088" s="112"/>
      <c r="AP6088" s="112"/>
      <c r="AQ6088" s="112" t="s">
        <v>1035</v>
      </c>
      <c r="AR6088" s="112" t="s">
        <v>1021</v>
      </c>
      <c r="AS6088" s="112">
        <v>243836</v>
      </c>
    </row>
    <row r="6089" spans="40:45" x14ac:dyDescent="0.25">
      <c r="AN6089" s="112" t="s">
        <v>1189</v>
      </c>
      <c r="AO6089" s="112"/>
      <c r="AP6089" s="112"/>
      <c r="AQ6089" s="112" t="s">
        <v>1036</v>
      </c>
      <c r="AR6089" s="112" t="s">
        <v>1021</v>
      </c>
      <c r="AS6089" s="112">
        <v>182448</v>
      </c>
    </row>
    <row r="6090" spans="40:45" x14ac:dyDescent="0.25">
      <c r="AN6090" s="112" t="s">
        <v>1189</v>
      </c>
      <c r="AO6090" s="112"/>
      <c r="AP6090" s="112"/>
      <c r="AQ6090" s="112" t="s">
        <v>1037</v>
      </c>
      <c r="AR6090" s="112" t="s">
        <v>1021</v>
      </c>
      <c r="AS6090" s="112">
        <v>259566</v>
      </c>
    </row>
    <row r="6091" spans="40:45" x14ac:dyDescent="0.25">
      <c r="AN6091" s="112" t="s">
        <v>1189</v>
      </c>
      <c r="AO6091" s="112"/>
      <c r="AP6091" s="112"/>
      <c r="AQ6091" s="112" t="s">
        <v>1038</v>
      </c>
      <c r="AR6091" s="112" t="s">
        <v>1021</v>
      </c>
      <c r="AS6091" s="112">
        <v>81383</v>
      </c>
    </row>
    <row r="6092" spans="40:45" x14ac:dyDescent="0.25">
      <c r="AN6092" s="112" t="s">
        <v>1189</v>
      </c>
      <c r="AO6092" s="112"/>
      <c r="AP6092" s="112"/>
      <c r="AQ6092" s="112" t="s">
        <v>1039</v>
      </c>
      <c r="AR6092" s="112" t="s">
        <v>1021</v>
      </c>
      <c r="AS6092" s="112">
        <v>197997</v>
      </c>
    </row>
    <row r="6093" spans="40:45" x14ac:dyDescent="0.25">
      <c r="AN6093" s="112" t="s">
        <v>1189</v>
      </c>
      <c r="AO6093" s="112"/>
      <c r="AP6093" s="112"/>
      <c r="AQ6093" s="112" t="s">
        <v>3</v>
      </c>
      <c r="AR6093" s="112" t="s">
        <v>1021</v>
      </c>
      <c r="AS6093" s="112">
        <v>1465775</v>
      </c>
    </row>
    <row r="6094" spans="40:45" x14ac:dyDescent="0.25">
      <c r="AN6094" s="112" t="s">
        <v>1229</v>
      </c>
      <c r="AO6094" s="112"/>
      <c r="AP6094" s="112"/>
      <c r="AQ6094" s="112" t="s">
        <v>1031</v>
      </c>
      <c r="AR6094" s="112" t="s">
        <v>1021</v>
      </c>
      <c r="AS6094" s="112">
        <v>2531</v>
      </c>
    </row>
    <row r="6095" spans="40:45" x14ac:dyDescent="0.25">
      <c r="AN6095" s="112" t="s">
        <v>1229</v>
      </c>
      <c r="AO6095" s="112"/>
      <c r="AP6095" s="112"/>
      <c r="AQ6095" s="112" t="s">
        <v>1032</v>
      </c>
      <c r="AR6095" s="112" t="s">
        <v>1021</v>
      </c>
      <c r="AS6095" s="112">
        <v>1933</v>
      </c>
    </row>
    <row r="6096" spans="40:45" x14ac:dyDescent="0.25">
      <c r="AN6096" s="112" t="s">
        <v>1229</v>
      </c>
      <c r="AO6096" s="112"/>
      <c r="AP6096" s="112"/>
      <c r="AQ6096" s="112" t="s">
        <v>1033</v>
      </c>
      <c r="AR6096" s="112" t="s">
        <v>1021</v>
      </c>
      <c r="AS6096" s="112">
        <v>1931</v>
      </c>
    </row>
    <row r="6097" spans="40:45" x14ac:dyDescent="0.25">
      <c r="AN6097" s="112" t="s">
        <v>1229</v>
      </c>
      <c r="AO6097" s="112"/>
      <c r="AP6097" s="112"/>
      <c r="AQ6097" s="112" t="s">
        <v>1034</v>
      </c>
      <c r="AR6097" s="112" t="s">
        <v>1021</v>
      </c>
      <c r="AS6097" s="112">
        <v>6377</v>
      </c>
    </row>
    <row r="6098" spans="40:45" x14ac:dyDescent="0.25">
      <c r="AN6098" s="112" t="s">
        <v>1229</v>
      </c>
      <c r="AO6098" s="112"/>
      <c r="AP6098" s="112"/>
      <c r="AQ6098" s="112" t="s">
        <v>1035</v>
      </c>
      <c r="AR6098" s="112" t="s">
        <v>1021</v>
      </c>
      <c r="AS6098" s="112">
        <v>1716</v>
      </c>
    </row>
    <row r="6099" spans="40:45" x14ac:dyDescent="0.25">
      <c r="AN6099" s="112" t="s">
        <v>1229</v>
      </c>
      <c r="AO6099" s="112"/>
      <c r="AP6099" s="112"/>
      <c r="AQ6099" s="112" t="s">
        <v>1036</v>
      </c>
      <c r="AR6099" s="112" t="s">
        <v>1021</v>
      </c>
      <c r="AS6099" s="112">
        <v>1691</v>
      </c>
    </row>
    <row r="6100" spans="40:45" x14ac:dyDescent="0.25">
      <c r="AN6100" s="112" t="s">
        <v>1229</v>
      </c>
      <c r="AO6100" s="112"/>
      <c r="AP6100" s="112"/>
      <c r="AQ6100" s="112" t="s">
        <v>1037</v>
      </c>
      <c r="AR6100" s="112" t="s">
        <v>1021</v>
      </c>
      <c r="AS6100" s="112">
        <v>183</v>
      </c>
    </row>
    <row r="6101" spans="40:45" x14ac:dyDescent="0.25">
      <c r="AN6101" s="112" t="s">
        <v>1229</v>
      </c>
      <c r="AO6101" s="112"/>
      <c r="AP6101" s="112"/>
      <c r="AQ6101" s="112" t="s">
        <v>1038</v>
      </c>
      <c r="AR6101" s="112" t="s">
        <v>1021</v>
      </c>
      <c r="AS6101" s="112">
        <v>1602</v>
      </c>
    </row>
    <row r="6102" spans="40:45" x14ac:dyDescent="0.25">
      <c r="AN6102" s="112" t="s">
        <v>1229</v>
      </c>
      <c r="AO6102" s="112"/>
      <c r="AP6102" s="112"/>
      <c r="AQ6102" s="112" t="s">
        <v>1039</v>
      </c>
      <c r="AR6102" s="112" t="s">
        <v>1021</v>
      </c>
      <c r="AS6102" s="112">
        <v>228</v>
      </c>
    </row>
    <row r="6103" spans="40:45" x14ac:dyDescent="0.25">
      <c r="AN6103" s="112" t="s">
        <v>1229</v>
      </c>
      <c r="AO6103" s="112"/>
      <c r="AP6103" s="112"/>
      <c r="AQ6103" s="112" t="s">
        <v>3</v>
      </c>
      <c r="AR6103" s="112" t="s">
        <v>1021</v>
      </c>
      <c r="AS6103" s="112">
        <v>18191</v>
      </c>
    </row>
    <row r="6104" spans="40:45" x14ac:dyDescent="0.25">
      <c r="AN6104" s="112" t="s">
        <v>1191</v>
      </c>
      <c r="AO6104" s="112"/>
      <c r="AP6104" s="112"/>
      <c r="AQ6104" s="112" t="s">
        <v>1031</v>
      </c>
      <c r="AR6104" s="112" t="s">
        <v>1021</v>
      </c>
      <c r="AS6104" s="112">
        <v>117</v>
      </c>
    </row>
    <row r="6105" spans="40:45" x14ac:dyDescent="0.25">
      <c r="AN6105" s="112" t="s">
        <v>1191</v>
      </c>
      <c r="AO6105" s="112"/>
      <c r="AP6105" s="112"/>
      <c r="AQ6105" s="112" t="s">
        <v>1032</v>
      </c>
      <c r="AR6105" s="112" t="s">
        <v>1021</v>
      </c>
      <c r="AS6105" s="112">
        <v>1706</v>
      </c>
    </row>
    <row r="6106" spans="40:45" x14ac:dyDescent="0.25">
      <c r="AN6106" s="112" t="s">
        <v>1191</v>
      </c>
      <c r="AO6106" s="112"/>
      <c r="AP6106" s="112"/>
      <c r="AQ6106" s="112" t="s">
        <v>1033</v>
      </c>
      <c r="AR6106" s="112" t="s">
        <v>1021</v>
      </c>
      <c r="AS6106" s="112">
        <v>96</v>
      </c>
    </row>
    <row r="6107" spans="40:45" x14ac:dyDescent="0.25">
      <c r="AN6107" s="112" t="s">
        <v>1191</v>
      </c>
      <c r="AO6107" s="112"/>
      <c r="AP6107" s="112"/>
      <c r="AQ6107" s="112" t="s">
        <v>1034</v>
      </c>
      <c r="AR6107" s="112" t="s">
        <v>1021</v>
      </c>
      <c r="AS6107" s="112">
        <v>837</v>
      </c>
    </row>
    <row r="6108" spans="40:45" x14ac:dyDescent="0.25">
      <c r="AN6108" s="112" t="s">
        <v>1191</v>
      </c>
      <c r="AO6108" s="112"/>
      <c r="AP6108" s="112"/>
      <c r="AQ6108" s="112" t="s">
        <v>1035</v>
      </c>
      <c r="AR6108" s="112" t="s">
        <v>1021</v>
      </c>
      <c r="AS6108" s="112">
        <v>218</v>
      </c>
    </row>
    <row r="6109" spans="40:45" x14ac:dyDescent="0.25">
      <c r="AN6109" s="112" t="s">
        <v>1191</v>
      </c>
      <c r="AO6109" s="112"/>
      <c r="AP6109" s="112"/>
      <c r="AQ6109" s="112" t="s">
        <v>1036</v>
      </c>
      <c r="AR6109" s="112" t="s">
        <v>1021</v>
      </c>
      <c r="AS6109" s="112">
        <v>104</v>
      </c>
    </row>
    <row r="6110" spans="40:45" x14ac:dyDescent="0.25">
      <c r="AN6110" s="112" t="s">
        <v>1191</v>
      </c>
      <c r="AO6110" s="112"/>
      <c r="AP6110" s="112"/>
      <c r="AQ6110" s="112" t="s">
        <v>1037</v>
      </c>
      <c r="AR6110" s="112" t="s">
        <v>1021</v>
      </c>
      <c r="AS6110" s="112">
        <v>68</v>
      </c>
    </row>
    <row r="6111" spans="40:45" x14ac:dyDescent="0.25">
      <c r="AN6111" s="112" t="s">
        <v>1191</v>
      </c>
      <c r="AO6111" s="112"/>
      <c r="AP6111" s="112"/>
      <c r="AQ6111" s="112" t="s">
        <v>1038</v>
      </c>
      <c r="AR6111" s="112" t="s">
        <v>1021</v>
      </c>
      <c r="AS6111" s="112">
        <v>441</v>
      </c>
    </row>
    <row r="6112" spans="40:45" x14ac:dyDescent="0.25">
      <c r="AN6112" s="112" t="s">
        <v>1191</v>
      </c>
      <c r="AO6112" s="112"/>
      <c r="AP6112" s="112"/>
      <c r="AQ6112" s="112" t="s">
        <v>1039</v>
      </c>
      <c r="AR6112" s="112" t="s">
        <v>1021</v>
      </c>
      <c r="AS6112" s="112">
        <v>27</v>
      </c>
    </row>
    <row r="6113" spans="40:45" x14ac:dyDescent="0.25">
      <c r="AN6113" s="112" t="s">
        <v>1191</v>
      </c>
      <c r="AO6113" s="112"/>
      <c r="AP6113" s="112"/>
      <c r="AQ6113" s="112" t="s">
        <v>3</v>
      </c>
      <c r="AR6113" s="112" t="s">
        <v>1021</v>
      </c>
      <c r="AS6113" s="112">
        <v>3616</v>
      </c>
    </row>
    <row r="6114" spans="40:45" x14ac:dyDescent="0.25">
      <c r="AN6114" s="112" t="s">
        <v>1192</v>
      </c>
      <c r="AO6114" s="112"/>
      <c r="AP6114" s="112"/>
      <c r="AQ6114" s="112" t="s">
        <v>1031</v>
      </c>
      <c r="AR6114" s="112" t="s">
        <v>1021</v>
      </c>
      <c r="AS6114" s="112">
        <v>28398741</v>
      </c>
    </row>
    <row r="6115" spans="40:45" x14ac:dyDescent="0.25">
      <c r="AN6115" s="112" t="s">
        <v>1192</v>
      </c>
      <c r="AO6115" s="112"/>
      <c r="AP6115" s="112"/>
      <c r="AQ6115" s="112" t="s">
        <v>1032</v>
      </c>
      <c r="AR6115" s="112" t="s">
        <v>1021</v>
      </c>
      <c r="AS6115" s="112">
        <v>7570522</v>
      </c>
    </row>
    <row r="6116" spans="40:45" x14ac:dyDescent="0.25">
      <c r="AN6116" s="112" t="s">
        <v>1192</v>
      </c>
      <c r="AO6116" s="112"/>
      <c r="AP6116" s="112"/>
      <c r="AQ6116" s="112" t="s">
        <v>1033</v>
      </c>
      <c r="AR6116" s="112" t="s">
        <v>1021</v>
      </c>
      <c r="AS6116" s="112">
        <v>802008</v>
      </c>
    </row>
    <row r="6117" spans="40:45" x14ac:dyDescent="0.25">
      <c r="AN6117" s="112" t="s">
        <v>1192</v>
      </c>
      <c r="AO6117" s="112"/>
      <c r="AP6117" s="112"/>
      <c r="AQ6117" s="112" t="s">
        <v>1034</v>
      </c>
      <c r="AR6117" s="112" t="s">
        <v>1021</v>
      </c>
      <c r="AS6117" s="112">
        <v>25987217</v>
      </c>
    </row>
    <row r="6118" spans="40:45" x14ac:dyDescent="0.25">
      <c r="AN6118" s="112" t="s">
        <v>1192</v>
      </c>
      <c r="AO6118" s="112"/>
      <c r="AP6118" s="112"/>
      <c r="AQ6118" s="112" t="s">
        <v>1035</v>
      </c>
      <c r="AR6118" s="112" t="s">
        <v>1021</v>
      </c>
      <c r="AS6118" s="112">
        <v>3599693</v>
      </c>
    </row>
    <row r="6119" spans="40:45" x14ac:dyDescent="0.25">
      <c r="AN6119" s="112" t="s">
        <v>1192</v>
      </c>
      <c r="AO6119" s="112"/>
      <c r="AP6119" s="112"/>
      <c r="AQ6119" s="112" t="s">
        <v>1036</v>
      </c>
      <c r="AR6119" s="112" t="s">
        <v>1021</v>
      </c>
      <c r="AS6119" s="112">
        <v>32496051</v>
      </c>
    </row>
    <row r="6120" spans="40:45" x14ac:dyDescent="0.25">
      <c r="AN6120" s="112" t="s">
        <v>1192</v>
      </c>
      <c r="AO6120" s="112"/>
      <c r="AP6120" s="112"/>
      <c r="AQ6120" s="112" t="s">
        <v>1037</v>
      </c>
      <c r="AR6120" s="112" t="s">
        <v>1021</v>
      </c>
      <c r="AS6120" s="112">
        <v>14770311</v>
      </c>
    </row>
    <row r="6121" spans="40:45" x14ac:dyDescent="0.25">
      <c r="AN6121" s="112" t="s">
        <v>1192</v>
      </c>
      <c r="AO6121" s="112"/>
      <c r="AP6121" s="112"/>
      <c r="AQ6121" s="112" t="s">
        <v>1038</v>
      </c>
      <c r="AR6121" s="112" t="s">
        <v>1021</v>
      </c>
      <c r="AS6121" s="112">
        <v>19400037</v>
      </c>
    </row>
    <row r="6122" spans="40:45" x14ac:dyDescent="0.25">
      <c r="AN6122" s="112" t="s">
        <v>1192</v>
      </c>
      <c r="AO6122" s="112"/>
      <c r="AP6122" s="112"/>
      <c r="AQ6122" s="112" t="s">
        <v>1039</v>
      </c>
      <c r="AR6122" s="112" t="s">
        <v>1021</v>
      </c>
      <c r="AS6122" s="112">
        <v>1520443</v>
      </c>
    </row>
    <row r="6123" spans="40:45" x14ac:dyDescent="0.25">
      <c r="AN6123" s="112" t="s">
        <v>1192</v>
      </c>
      <c r="AO6123" s="112"/>
      <c r="AP6123" s="112"/>
      <c r="AQ6123" s="112" t="s">
        <v>3</v>
      </c>
      <c r="AR6123" s="112" t="s">
        <v>1021</v>
      </c>
      <c r="AS6123" s="112">
        <v>134545022</v>
      </c>
    </row>
    <row r="6124" spans="40:45" x14ac:dyDescent="0.25">
      <c r="AN6124" s="112" t="s">
        <v>1193</v>
      </c>
      <c r="AO6124" s="112"/>
      <c r="AP6124" s="112"/>
      <c r="AQ6124" s="112" t="s">
        <v>1031</v>
      </c>
      <c r="AR6124" s="112" t="s">
        <v>1021</v>
      </c>
      <c r="AS6124" s="112">
        <v>4282005</v>
      </c>
    </row>
    <row r="6125" spans="40:45" x14ac:dyDescent="0.25">
      <c r="AN6125" s="112" t="s">
        <v>1193</v>
      </c>
      <c r="AO6125" s="112"/>
      <c r="AP6125" s="112"/>
      <c r="AQ6125" s="112" t="s">
        <v>1032</v>
      </c>
      <c r="AR6125" s="112" t="s">
        <v>1021</v>
      </c>
      <c r="AS6125" s="112">
        <v>1285703</v>
      </c>
    </row>
    <row r="6126" spans="40:45" x14ac:dyDescent="0.25">
      <c r="AN6126" s="112" t="s">
        <v>1193</v>
      </c>
      <c r="AO6126" s="112"/>
      <c r="AP6126" s="112"/>
      <c r="AQ6126" s="112" t="s">
        <v>1033</v>
      </c>
      <c r="AR6126" s="112" t="s">
        <v>1021</v>
      </c>
      <c r="AS6126" s="112">
        <v>206</v>
      </c>
    </row>
    <row r="6127" spans="40:45" x14ac:dyDescent="0.25">
      <c r="AN6127" s="112" t="s">
        <v>1193</v>
      </c>
      <c r="AO6127" s="112"/>
      <c r="AP6127" s="112"/>
      <c r="AQ6127" s="112" t="s">
        <v>1034</v>
      </c>
      <c r="AR6127" s="112" t="s">
        <v>1021</v>
      </c>
      <c r="AS6127" s="112">
        <v>2993469</v>
      </c>
    </row>
    <row r="6128" spans="40:45" x14ac:dyDescent="0.25">
      <c r="AN6128" s="112" t="s">
        <v>1193</v>
      </c>
      <c r="AO6128" s="112"/>
      <c r="AP6128" s="112"/>
      <c r="AQ6128" s="112" t="s">
        <v>1035</v>
      </c>
      <c r="AR6128" s="112" t="s">
        <v>1021</v>
      </c>
      <c r="AS6128" s="112">
        <v>2670341</v>
      </c>
    </row>
    <row r="6129" spans="40:45" x14ac:dyDescent="0.25">
      <c r="AN6129" s="112" t="s">
        <v>1193</v>
      </c>
      <c r="AO6129" s="112"/>
      <c r="AP6129" s="112"/>
      <c r="AQ6129" s="112" t="s">
        <v>1036</v>
      </c>
      <c r="AR6129" s="112" t="s">
        <v>1021</v>
      </c>
      <c r="AS6129" s="112">
        <v>2968761</v>
      </c>
    </row>
    <row r="6130" spans="40:45" x14ac:dyDescent="0.25">
      <c r="AN6130" s="112" t="s">
        <v>1193</v>
      </c>
      <c r="AO6130" s="112"/>
      <c r="AP6130" s="112"/>
      <c r="AQ6130" s="112" t="s">
        <v>1037</v>
      </c>
      <c r="AR6130" s="112" t="s">
        <v>1021</v>
      </c>
      <c r="AS6130" s="112">
        <v>5481692</v>
      </c>
    </row>
    <row r="6131" spans="40:45" x14ac:dyDescent="0.25">
      <c r="AN6131" s="112" t="s">
        <v>1193</v>
      </c>
      <c r="AO6131" s="112"/>
      <c r="AP6131" s="112"/>
      <c r="AQ6131" s="112" t="s">
        <v>1038</v>
      </c>
      <c r="AR6131" s="112" t="s">
        <v>1021</v>
      </c>
      <c r="AS6131" s="112">
        <v>2572249</v>
      </c>
    </row>
    <row r="6132" spans="40:45" x14ac:dyDescent="0.25">
      <c r="AN6132" s="112" t="s">
        <v>1193</v>
      </c>
      <c r="AO6132" s="112"/>
      <c r="AP6132" s="112"/>
      <c r="AQ6132" s="112" t="s">
        <v>1039</v>
      </c>
      <c r="AR6132" s="112" t="s">
        <v>1021</v>
      </c>
      <c r="AS6132" s="112">
        <v>725276</v>
      </c>
    </row>
    <row r="6133" spans="40:45" x14ac:dyDescent="0.25">
      <c r="AN6133" s="112" t="s">
        <v>1193</v>
      </c>
      <c r="AO6133" s="112"/>
      <c r="AP6133" s="112"/>
      <c r="AQ6133" s="112" t="s">
        <v>3</v>
      </c>
      <c r="AR6133" s="112" t="s">
        <v>1021</v>
      </c>
      <c r="AS6133" s="112">
        <v>22979702</v>
      </c>
    </row>
    <row r="6134" spans="40:45" x14ac:dyDescent="0.25">
      <c r="AN6134" s="112" t="s">
        <v>1194</v>
      </c>
      <c r="AO6134" s="112"/>
      <c r="AP6134" s="112"/>
      <c r="AQ6134" s="112" t="s">
        <v>1031</v>
      </c>
      <c r="AR6134" s="112" t="s">
        <v>1021</v>
      </c>
      <c r="AS6134" s="112">
        <v>120636</v>
      </c>
    </row>
    <row r="6135" spans="40:45" x14ac:dyDescent="0.25">
      <c r="AN6135" s="112" t="s">
        <v>1194</v>
      </c>
      <c r="AO6135" s="112"/>
      <c r="AP6135" s="112"/>
      <c r="AQ6135" s="112" t="s">
        <v>1032</v>
      </c>
      <c r="AR6135" s="112" t="s">
        <v>1021</v>
      </c>
      <c r="AS6135" s="112">
        <v>9589</v>
      </c>
    </row>
    <row r="6136" spans="40:45" x14ac:dyDescent="0.25">
      <c r="AN6136" s="112" t="s">
        <v>1194</v>
      </c>
      <c r="AO6136" s="112"/>
      <c r="AP6136" s="112"/>
      <c r="AQ6136" s="112" t="s">
        <v>1033</v>
      </c>
      <c r="AR6136" s="112" t="s">
        <v>1021</v>
      </c>
      <c r="AS6136" s="112">
        <v>1135</v>
      </c>
    </row>
    <row r="6137" spans="40:45" x14ac:dyDescent="0.25">
      <c r="AN6137" s="112" t="s">
        <v>1194</v>
      </c>
      <c r="AO6137" s="112"/>
      <c r="AP6137" s="112"/>
      <c r="AQ6137" s="112" t="s">
        <v>1034</v>
      </c>
      <c r="AR6137" s="112" t="s">
        <v>1021</v>
      </c>
      <c r="AS6137" s="112">
        <v>13303</v>
      </c>
    </row>
    <row r="6138" spans="40:45" x14ac:dyDescent="0.25">
      <c r="AN6138" s="112" t="s">
        <v>1194</v>
      </c>
      <c r="AO6138" s="112"/>
      <c r="AP6138" s="112"/>
      <c r="AQ6138" s="112" t="s">
        <v>1035</v>
      </c>
      <c r="AR6138" s="112" t="s">
        <v>1021</v>
      </c>
      <c r="AS6138" s="112">
        <v>307</v>
      </c>
    </row>
    <row r="6139" spans="40:45" x14ac:dyDescent="0.25">
      <c r="AN6139" s="112" t="s">
        <v>1194</v>
      </c>
      <c r="AO6139" s="112"/>
      <c r="AP6139" s="112"/>
      <c r="AQ6139" s="112" t="s">
        <v>1036</v>
      </c>
      <c r="AR6139" s="112" t="s">
        <v>1021</v>
      </c>
      <c r="AS6139" s="112">
        <v>638</v>
      </c>
    </row>
    <row r="6140" spans="40:45" x14ac:dyDescent="0.25">
      <c r="AN6140" s="112" t="s">
        <v>1194</v>
      </c>
      <c r="AO6140" s="112"/>
      <c r="AP6140" s="112"/>
      <c r="AQ6140" s="112" t="s">
        <v>1037</v>
      </c>
      <c r="AR6140" s="112" t="s">
        <v>1021</v>
      </c>
      <c r="AS6140" s="112">
        <v>6</v>
      </c>
    </row>
    <row r="6141" spans="40:45" x14ac:dyDescent="0.25">
      <c r="AN6141" s="112" t="s">
        <v>1194</v>
      </c>
      <c r="AO6141" s="112"/>
      <c r="AP6141" s="112"/>
      <c r="AQ6141" s="112" t="s">
        <v>1038</v>
      </c>
      <c r="AR6141" s="112" t="s">
        <v>1021</v>
      </c>
      <c r="AS6141" s="112">
        <v>170</v>
      </c>
    </row>
    <row r="6142" spans="40:45" x14ac:dyDescent="0.25">
      <c r="AN6142" s="112" t="s">
        <v>1194</v>
      </c>
      <c r="AO6142" s="112"/>
      <c r="AP6142" s="112"/>
      <c r="AQ6142" s="112" t="s">
        <v>1039</v>
      </c>
      <c r="AR6142" s="112" t="s">
        <v>1021</v>
      </c>
      <c r="AS6142" s="112">
        <v>18702</v>
      </c>
    </row>
    <row r="6143" spans="40:45" x14ac:dyDescent="0.25">
      <c r="AN6143" s="112" t="s">
        <v>1194</v>
      </c>
      <c r="AO6143" s="112"/>
      <c r="AP6143" s="112"/>
      <c r="AQ6143" s="112" t="s">
        <v>3</v>
      </c>
      <c r="AR6143" s="112" t="s">
        <v>1021</v>
      </c>
      <c r="AS6143" s="112">
        <v>164485</v>
      </c>
    </row>
    <row r="6144" spans="40:45" x14ac:dyDescent="0.25">
      <c r="AN6144" s="112" t="s">
        <v>1186</v>
      </c>
      <c r="AO6144" s="112" t="s">
        <v>1041</v>
      </c>
      <c r="AP6144" s="112"/>
      <c r="AQ6144" s="112" t="s">
        <v>1031</v>
      </c>
      <c r="AR6144" s="112" t="s">
        <v>1021</v>
      </c>
      <c r="AS6144" s="112">
        <v>101841</v>
      </c>
    </row>
    <row r="6145" spans="40:45" x14ac:dyDescent="0.25">
      <c r="AN6145" s="112" t="s">
        <v>1186</v>
      </c>
      <c r="AO6145" s="112" t="s">
        <v>1041</v>
      </c>
      <c r="AP6145" s="112"/>
      <c r="AQ6145" s="112" t="s">
        <v>1032</v>
      </c>
      <c r="AR6145" s="112" t="s">
        <v>1021</v>
      </c>
      <c r="AS6145" s="112">
        <v>722720</v>
      </c>
    </row>
    <row r="6146" spans="40:45" x14ac:dyDescent="0.25">
      <c r="AN6146" s="112" t="s">
        <v>1186</v>
      </c>
      <c r="AO6146" s="112" t="s">
        <v>1041</v>
      </c>
      <c r="AP6146" s="112"/>
      <c r="AQ6146" s="112" t="s">
        <v>1033</v>
      </c>
      <c r="AR6146" s="112" t="s">
        <v>1021</v>
      </c>
      <c r="AS6146" s="112">
        <v>406056</v>
      </c>
    </row>
    <row r="6147" spans="40:45" x14ac:dyDescent="0.25">
      <c r="AN6147" s="112" t="s">
        <v>1186</v>
      </c>
      <c r="AO6147" s="112" t="s">
        <v>1041</v>
      </c>
      <c r="AP6147" s="112"/>
      <c r="AQ6147" s="112" t="s">
        <v>1034</v>
      </c>
      <c r="AR6147" s="112" t="s">
        <v>1021</v>
      </c>
      <c r="AS6147" s="112">
        <v>1457142</v>
      </c>
    </row>
    <row r="6148" spans="40:45" x14ac:dyDescent="0.25">
      <c r="AN6148" s="112" t="s">
        <v>1186</v>
      </c>
      <c r="AO6148" s="112" t="s">
        <v>1041</v>
      </c>
      <c r="AP6148" s="112"/>
      <c r="AQ6148" s="112" t="s">
        <v>1035</v>
      </c>
      <c r="AR6148" s="112" t="s">
        <v>1021</v>
      </c>
      <c r="AS6148" s="112">
        <v>441352</v>
      </c>
    </row>
    <row r="6149" spans="40:45" x14ac:dyDescent="0.25">
      <c r="AN6149" s="112" t="s">
        <v>1186</v>
      </c>
      <c r="AO6149" s="112" t="s">
        <v>1041</v>
      </c>
      <c r="AP6149" s="112"/>
      <c r="AQ6149" s="112" t="s">
        <v>1036</v>
      </c>
      <c r="AR6149" s="112" t="s">
        <v>1021</v>
      </c>
      <c r="AS6149" s="112">
        <v>741716</v>
      </c>
    </row>
    <row r="6150" spans="40:45" x14ac:dyDescent="0.25">
      <c r="AN6150" s="112" t="s">
        <v>1186</v>
      </c>
      <c r="AO6150" s="112" t="s">
        <v>1041</v>
      </c>
      <c r="AP6150" s="112"/>
      <c r="AQ6150" s="112" t="s">
        <v>1037</v>
      </c>
      <c r="AR6150" s="112" t="s">
        <v>1021</v>
      </c>
      <c r="AS6150" s="112">
        <v>406917</v>
      </c>
    </row>
    <row r="6151" spans="40:45" x14ac:dyDescent="0.25">
      <c r="AN6151" s="112" t="s">
        <v>1186</v>
      </c>
      <c r="AO6151" s="112" t="s">
        <v>1041</v>
      </c>
      <c r="AP6151" s="112"/>
      <c r="AQ6151" s="112" t="s">
        <v>1038</v>
      </c>
      <c r="AR6151" s="112" t="s">
        <v>1021</v>
      </c>
      <c r="AS6151" s="112">
        <v>623631</v>
      </c>
    </row>
    <row r="6152" spans="40:45" x14ac:dyDescent="0.25">
      <c r="AN6152" s="112" t="s">
        <v>1186</v>
      </c>
      <c r="AO6152" s="112" t="s">
        <v>1041</v>
      </c>
      <c r="AP6152" s="112"/>
      <c r="AQ6152" s="112" t="s">
        <v>1039</v>
      </c>
      <c r="AR6152" s="112" t="s">
        <v>1021</v>
      </c>
      <c r="AS6152" s="112">
        <v>164664</v>
      </c>
    </row>
    <row r="6153" spans="40:45" x14ac:dyDescent="0.25">
      <c r="AN6153" s="112" t="s">
        <v>1186</v>
      </c>
      <c r="AO6153" s="112"/>
      <c r="AP6153" s="112"/>
      <c r="AQ6153" s="112" t="s">
        <v>3</v>
      </c>
      <c r="AR6153" s="112" t="s">
        <v>1021</v>
      </c>
      <c r="AS6153" s="112">
        <v>5066038</v>
      </c>
    </row>
    <row r="6154" spans="40:45" x14ac:dyDescent="0.25">
      <c r="AN6154" s="112" t="s">
        <v>1186</v>
      </c>
      <c r="AO6154" s="112" t="s">
        <v>1195</v>
      </c>
      <c r="AP6154" s="112"/>
      <c r="AQ6154" s="112" t="s">
        <v>1031</v>
      </c>
      <c r="AR6154" s="112" t="s">
        <v>1021</v>
      </c>
      <c r="AS6154" s="112">
        <v>28680</v>
      </c>
    </row>
    <row r="6155" spans="40:45" x14ac:dyDescent="0.25">
      <c r="AN6155" s="112" t="s">
        <v>1186</v>
      </c>
      <c r="AO6155" s="112" t="s">
        <v>1195</v>
      </c>
      <c r="AP6155" s="112"/>
      <c r="AQ6155" s="112" t="s">
        <v>1032</v>
      </c>
      <c r="AR6155" s="112" t="s">
        <v>1021</v>
      </c>
      <c r="AS6155" s="112">
        <v>197553</v>
      </c>
    </row>
    <row r="6156" spans="40:45" x14ac:dyDescent="0.25">
      <c r="AN6156" s="112" t="s">
        <v>1186</v>
      </c>
      <c r="AO6156" s="112" t="s">
        <v>1195</v>
      </c>
      <c r="AP6156" s="112"/>
      <c r="AQ6156" s="112" t="s">
        <v>1033</v>
      </c>
      <c r="AR6156" s="112" t="s">
        <v>1021</v>
      </c>
      <c r="AS6156" s="112">
        <v>149040</v>
      </c>
    </row>
    <row r="6157" spans="40:45" x14ac:dyDescent="0.25">
      <c r="AN6157" s="112" t="s">
        <v>1186</v>
      </c>
      <c r="AO6157" s="112" t="s">
        <v>1195</v>
      </c>
      <c r="AP6157" s="112"/>
      <c r="AQ6157" s="112" t="s">
        <v>1034</v>
      </c>
      <c r="AR6157" s="112" t="s">
        <v>1021</v>
      </c>
      <c r="AS6157" s="112">
        <v>523668</v>
      </c>
    </row>
    <row r="6158" spans="40:45" x14ac:dyDescent="0.25">
      <c r="AN6158" s="112" t="s">
        <v>1186</v>
      </c>
      <c r="AO6158" s="112" t="s">
        <v>1195</v>
      </c>
      <c r="AP6158" s="112"/>
      <c r="AQ6158" s="112" t="s">
        <v>1035</v>
      </c>
      <c r="AR6158" s="112" t="s">
        <v>1021</v>
      </c>
      <c r="AS6158" s="112">
        <v>146410</v>
      </c>
    </row>
    <row r="6159" spans="40:45" x14ac:dyDescent="0.25">
      <c r="AN6159" s="112" t="s">
        <v>1186</v>
      </c>
      <c r="AO6159" s="112" t="s">
        <v>1195</v>
      </c>
      <c r="AP6159" s="112"/>
      <c r="AQ6159" s="112" t="s">
        <v>1036</v>
      </c>
      <c r="AR6159" s="112" t="s">
        <v>1021</v>
      </c>
      <c r="AS6159" s="112">
        <v>201123</v>
      </c>
    </row>
    <row r="6160" spans="40:45" x14ac:dyDescent="0.25">
      <c r="AN6160" s="112" t="s">
        <v>1186</v>
      </c>
      <c r="AO6160" s="112" t="s">
        <v>1195</v>
      </c>
      <c r="AP6160" s="112"/>
      <c r="AQ6160" s="112" t="s">
        <v>1037</v>
      </c>
      <c r="AR6160" s="112" t="s">
        <v>1021</v>
      </c>
      <c r="AS6160" s="112">
        <v>303730</v>
      </c>
    </row>
    <row r="6161" spans="40:45" x14ac:dyDescent="0.25">
      <c r="AN6161" s="112" t="s">
        <v>1186</v>
      </c>
      <c r="AO6161" s="112" t="s">
        <v>1195</v>
      </c>
      <c r="AP6161" s="112"/>
      <c r="AQ6161" s="112" t="s">
        <v>1038</v>
      </c>
      <c r="AR6161" s="112" t="s">
        <v>1021</v>
      </c>
      <c r="AS6161" s="112">
        <v>230783</v>
      </c>
    </row>
    <row r="6162" spans="40:45" x14ac:dyDescent="0.25">
      <c r="AN6162" s="112" t="s">
        <v>1186</v>
      </c>
      <c r="AO6162" s="112" t="s">
        <v>1195</v>
      </c>
      <c r="AP6162" s="112"/>
      <c r="AQ6162" s="112" t="s">
        <v>1039</v>
      </c>
      <c r="AR6162" s="112" t="s">
        <v>1021</v>
      </c>
      <c r="AS6162" s="112">
        <v>53278</v>
      </c>
    </row>
    <row r="6163" spans="40:45" x14ac:dyDescent="0.25">
      <c r="AN6163" s="112" t="s">
        <v>1186</v>
      </c>
      <c r="AO6163" s="112"/>
      <c r="AP6163" s="112"/>
      <c r="AQ6163" s="112" t="s">
        <v>3</v>
      </c>
      <c r="AR6163" s="112" t="s">
        <v>1021</v>
      </c>
      <c r="AS6163" s="112">
        <v>1834264</v>
      </c>
    </row>
    <row r="6164" spans="40:45" x14ac:dyDescent="0.25">
      <c r="AN6164" s="112" t="s">
        <v>1186</v>
      </c>
      <c r="AO6164" s="112" t="s">
        <v>1196</v>
      </c>
      <c r="AP6164" s="112"/>
      <c r="AQ6164" s="112" t="s">
        <v>1031</v>
      </c>
      <c r="AR6164" s="112" t="s">
        <v>1021</v>
      </c>
      <c r="AS6164" s="112">
        <v>4536</v>
      </c>
    </row>
    <row r="6165" spans="40:45" x14ac:dyDescent="0.25">
      <c r="AN6165" s="112" t="s">
        <v>1186</v>
      </c>
      <c r="AO6165" s="112" t="s">
        <v>1196</v>
      </c>
      <c r="AP6165" s="112"/>
      <c r="AQ6165" s="112" t="s">
        <v>1032</v>
      </c>
      <c r="AR6165" s="112" t="s">
        <v>1021</v>
      </c>
      <c r="AS6165" s="112">
        <v>35024</v>
      </c>
    </row>
    <row r="6166" spans="40:45" x14ac:dyDescent="0.25">
      <c r="AN6166" s="112" t="s">
        <v>1186</v>
      </c>
      <c r="AO6166" s="112" t="s">
        <v>1196</v>
      </c>
      <c r="AP6166" s="112"/>
      <c r="AQ6166" s="112" t="s">
        <v>1033</v>
      </c>
      <c r="AR6166" s="112" t="s">
        <v>1021</v>
      </c>
      <c r="AS6166" s="112">
        <v>7949</v>
      </c>
    </row>
    <row r="6167" spans="40:45" x14ac:dyDescent="0.25">
      <c r="AN6167" s="112" t="s">
        <v>1186</v>
      </c>
      <c r="AO6167" s="112" t="s">
        <v>1196</v>
      </c>
      <c r="AP6167" s="112"/>
      <c r="AQ6167" s="112" t="s">
        <v>1034</v>
      </c>
      <c r="AR6167" s="112" t="s">
        <v>1021</v>
      </c>
      <c r="AS6167" s="112">
        <v>60295</v>
      </c>
    </row>
    <row r="6168" spans="40:45" x14ac:dyDescent="0.25">
      <c r="AN6168" s="112" t="s">
        <v>1186</v>
      </c>
      <c r="AO6168" s="112" t="s">
        <v>1196</v>
      </c>
      <c r="AP6168" s="112"/>
      <c r="AQ6168" s="112" t="s">
        <v>1035</v>
      </c>
      <c r="AR6168" s="112" t="s">
        <v>1021</v>
      </c>
      <c r="AS6168" s="112">
        <v>31528</v>
      </c>
    </row>
    <row r="6169" spans="40:45" x14ac:dyDescent="0.25">
      <c r="AN6169" s="112" t="s">
        <v>1186</v>
      </c>
      <c r="AO6169" s="112" t="s">
        <v>1196</v>
      </c>
      <c r="AP6169" s="112"/>
      <c r="AQ6169" s="112" t="s">
        <v>1036</v>
      </c>
      <c r="AR6169" s="112" t="s">
        <v>1021</v>
      </c>
      <c r="AS6169" s="112">
        <v>69980</v>
      </c>
    </row>
    <row r="6170" spans="40:45" x14ac:dyDescent="0.25">
      <c r="AN6170" s="112" t="s">
        <v>1186</v>
      </c>
      <c r="AO6170" s="112" t="s">
        <v>1196</v>
      </c>
      <c r="AP6170" s="112"/>
      <c r="AQ6170" s="112" t="s">
        <v>1037</v>
      </c>
      <c r="AR6170" s="112" t="s">
        <v>1021</v>
      </c>
      <c r="AS6170" s="112">
        <v>57877</v>
      </c>
    </row>
    <row r="6171" spans="40:45" x14ac:dyDescent="0.25">
      <c r="AN6171" s="112" t="s">
        <v>1186</v>
      </c>
      <c r="AO6171" s="112" t="s">
        <v>1196</v>
      </c>
      <c r="AP6171" s="112"/>
      <c r="AQ6171" s="112" t="s">
        <v>1038</v>
      </c>
      <c r="AR6171" s="112" t="s">
        <v>1021</v>
      </c>
      <c r="AS6171" s="112">
        <v>41275</v>
      </c>
    </row>
    <row r="6172" spans="40:45" x14ac:dyDescent="0.25">
      <c r="AN6172" s="112" t="s">
        <v>1186</v>
      </c>
      <c r="AO6172" s="112" t="s">
        <v>1196</v>
      </c>
      <c r="AP6172" s="112"/>
      <c r="AQ6172" s="112" t="s">
        <v>1039</v>
      </c>
      <c r="AR6172" s="112" t="s">
        <v>1021</v>
      </c>
      <c r="AS6172" s="112">
        <v>16724</v>
      </c>
    </row>
    <row r="6173" spans="40:45" x14ac:dyDescent="0.25">
      <c r="AN6173" s="112" t="s">
        <v>1186</v>
      </c>
      <c r="AO6173" s="112"/>
      <c r="AP6173" s="112"/>
      <c r="AQ6173" s="112" t="s">
        <v>3</v>
      </c>
      <c r="AR6173" s="112" t="s">
        <v>1021</v>
      </c>
      <c r="AS6173" s="112">
        <v>325186</v>
      </c>
    </row>
    <row r="6174" spans="40:45" x14ac:dyDescent="0.25">
      <c r="AN6174" s="112" t="s">
        <v>1186</v>
      </c>
      <c r="AO6174" s="112" t="s">
        <v>1197</v>
      </c>
      <c r="AP6174" s="112"/>
      <c r="AQ6174" s="112" t="s">
        <v>1031</v>
      </c>
      <c r="AR6174" s="112" t="s">
        <v>1021</v>
      </c>
      <c r="AS6174" s="112">
        <v>5164</v>
      </c>
    </row>
    <row r="6175" spans="40:45" x14ac:dyDescent="0.25">
      <c r="AN6175" s="112" t="s">
        <v>1186</v>
      </c>
      <c r="AO6175" s="112" t="s">
        <v>1197</v>
      </c>
      <c r="AP6175" s="112"/>
      <c r="AQ6175" s="112" t="s">
        <v>1032</v>
      </c>
      <c r="AR6175" s="112" t="s">
        <v>1021</v>
      </c>
      <c r="AS6175" s="112">
        <v>98785</v>
      </c>
    </row>
    <row r="6176" spans="40:45" x14ac:dyDescent="0.25">
      <c r="AN6176" s="112" t="s">
        <v>1186</v>
      </c>
      <c r="AO6176" s="112" t="s">
        <v>1197</v>
      </c>
      <c r="AP6176" s="112"/>
      <c r="AQ6176" s="112" t="s">
        <v>1033</v>
      </c>
      <c r="AR6176" s="112" t="s">
        <v>1021</v>
      </c>
      <c r="AS6176" s="112">
        <v>21518</v>
      </c>
    </row>
    <row r="6177" spans="40:45" x14ac:dyDescent="0.25">
      <c r="AN6177" s="112" t="s">
        <v>1186</v>
      </c>
      <c r="AO6177" s="112" t="s">
        <v>1197</v>
      </c>
      <c r="AP6177" s="112"/>
      <c r="AQ6177" s="112" t="s">
        <v>1034</v>
      </c>
      <c r="AR6177" s="112" t="s">
        <v>1021</v>
      </c>
      <c r="AS6177" s="112">
        <v>115136</v>
      </c>
    </row>
    <row r="6178" spans="40:45" x14ac:dyDescent="0.25">
      <c r="AN6178" s="112" t="s">
        <v>1186</v>
      </c>
      <c r="AO6178" s="112" t="s">
        <v>1197</v>
      </c>
      <c r="AP6178" s="112"/>
      <c r="AQ6178" s="112" t="s">
        <v>1035</v>
      </c>
      <c r="AR6178" s="112" t="s">
        <v>1021</v>
      </c>
      <c r="AS6178" s="112">
        <v>40803</v>
      </c>
    </row>
    <row r="6179" spans="40:45" x14ac:dyDescent="0.25">
      <c r="AN6179" s="112" t="s">
        <v>1186</v>
      </c>
      <c r="AO6179" s="112" t="s">
        <v>1197</v>
      </c>
      <c r="AP6179" s="112"/>
      <c r="AQ6179" s="112" t="s">
        <v>1036</v>
      </c>
      <c r="AR6179" s="112" t="s">
        <v>1021</v>
      </c>
      <c r="AS6179" s="112">
        <v>87230</v>
      </c>
    </row>
    <row r="6180" spans="40:45" x14ac:dyDescent="0.25">
      <c r="AN6180" s="112" t="s">
        <v>1186</v>
      </c>
      <c r="AO6180" s="112" t="s">
        <v>1197</v>
      </c>
      <c r="AP6180" s="112"/>
      <c r="AQ6180" s="112" t="s">
        <v>1037</v>
      </c>
      <c r="AR6180" s="112" t="s">
        <v>1021</v>
      </c>
      <c r="AS6180" s="112">
        <v>3626</v>
      </c>
    </row>
    <row r="6181" spans="40:45" x14ac:dyDescent="0.25">
      <c r="AN6181" s="112" t="s">
        <v>1186</v>
      </c>
      <c r="AO6181" s="112" t="s">
        <v>1197</v>
      </c>
      <c r="AP6181" s="112"/>
      <c r="AQ6181" s="112" t="s">
        <v>1038</v>
      </c>
      <c r="AR6181" s="112" t="s">
        <v>1021</v>
      </c>
      <c r="AS6181" s="112">
        <v>45706</v>
      </c>
    </row>
    <row r="6182" spans="40:45" x14ac:dyDescent="0.25">
      <c r="AN6182" s="112" t="s">
        <v>1186</v>
      </c>
      <c r="AO6182" s="112" t="s">
        <v>1197</v>
      </c>
      <c r="AP6182" s="112"/>
      <c r="AQ6182" s="112" t="s">
        <v>1039</v>
      </c>
      <c r="AR6182" s="112" t="s">
        <v>1021</v>
      </c>
      <c r="AS6182" s="112">
        <v>14921</v>
      </c>
    </row>
    <row r="6183" spans="40:45" x14ac:dyDescent="0.25">
      <c r="AN6183" s="112" t="s">
        <v>1186</v>
      </c>
      <c r="AO6183" s="112"/>
      <c r="AP6183" s="112"/>
      <c r="AQ6183" s="112" t="s">
        <v>3</v>
      </c>
      <c r="AR6183" s="112" t="s">
        <v>1021</v>
      </c>
      <c r="AS6183" s="112">
        <v>432889</v>
      </c>
    </row>
    <row r="6184" spans="40:45" x14ac:dyDescent="0.25">
      <c r="AN6184" s="112" t="s">
        <v>1186</v>
      </c>
      <c r="AO6184" s="112" t="s">
        <v>1198</v>
      </c>
      <c r="AP6184" s="112"/>
      <c r="AQ6184" s="112" t="s">
        <v>1031</v>
      </c>
      <c r="AR6184" s="112" t="s">
        <v>1021</v>
      </c>
      <c r="AS6184" s="112">
        <v>18807</v>
      </c>
    </row>
    <row r="6185" spans="40:45" x14ac:dyDescent="0.25">
      <c r="AN6185" s="112" t="s">
        <v>1186</v>
      </c>
      <c r="AO6185" s="112" t="s">
        <v>1198</v>
      </c>
      <c r="AP6185" s="112"/>
      <c r="AQ6185" s="112" t="s">
        <v>1032</v>
      </c>
      <c r="AR6185" s="112" t="s">
        <v>1021</v>
      </c>
      <c r="AS6185" s="112">
        <v>29938</v>
      </c>
    </row>
    <row r="6186" spans="40:45" x14ac:dyDescent="0.25">
      <c r="AN6186" s="112" t="s">
        <v>1186</v>
      </c>
      <c r="AO6186" s="112" t="s">
        <v>1198</v>
      </c>
      <c r="AP6186" s="112"/>
      <c r="AQ6186" s="112" t="s">
        <v>1033</v>
      </c>
      <c r="AR6186" s="112" t="s">
        <v>1021</v>
      </c>
      <c r="AS6186" s="112">
        <v>31591</v>
      </c>
    </row>
    <row r="6187" spans="40:45" x14ac:dyDescent="0.25">
      <c r="AN6187" s="112" t="s">
        <v>1186</v>
      </c>
      <c r="AO6187" s="112" t="s">
        <v>1198</v>
      </c>
      <c r="AP6187" s="112"/>
      <c r="AQ6187" s="112" t="s">
        <v>1034</v>
      </c>
      <c r="AR6187" s="112" t="s">
        <v>1021</v>
      </c>
      <c r="AS6187" s="112">
        <v>85915</v>
      </c>
    </row>
    <row r="6188" spans="40:45" x14ac:dyDescent="0.25">
      <c r="AN6188" s="112" t="s">
        <v>1186</v>
      </c>
      <c r="AO6188" s="112" t="s">
        <v>1198</v>
      </c>
      <c r="AP6188" s="112"/>
      <c r="AQ6188" s="112" t="s">
        <v>1035</v>
      </c>
      <c r="AR6188" s="112" t="s">
        <v>1021</v>
      </c>
      <c r="AS6188" s="112">
        <v>22804</v>
      </c>
    </row>
    <row r="6189" spans="40:45" x14ac:dyDescent="0.25">
      <c r="AN6189" s="112" t="s">
        <v>1186</v>
      </c>
      <c r="AO6189" s="112" t="s">
        <v>1198</v>
      </c>
      <c r="AP6189" s="112"/>
      <c r="AQ6189" s="112" t="s">
        <v>1036</v>
      </c>
      <c r="AR6189" s="112" t="s">
        <v>1021</v>
      </c>
      <c r="AS6189" s="112">
        <v>45596</v>
      </c>
    </row>
    <row r="6190" spans="40:45" x14ac:dyDescent="0.25">
      <c r="AN6190" s="112" t="s">
        <v>1186</v>
      </c>
      <c r="AO6190" s="112" t="s">
        <v>1198</v>
      </c>
      <c r="AP6190" s="112"/>
      <c r="AQ6190" s="112" t="s">
        <v>1037</v>
      </c>
      <c r="AR6190" s="112" t="s">
        <v>1021</v>
      </c>
      <c r="AS6190" s="112">
        <v>13000</v>
      </c>
    </row>
    <row r="6191" spans="40:45" x14ac:dyDescent="0.25">
      <c r="AN6191" s="112" t="s">
        <v>1186</v>
      </c>
      <c r="AO6191" s="112" t="s">
        <v>1198</v>
      </c>
      <c r="AP6191" s="112"/>
      <c r="AQ6191" s="112" t="s">
        <v>1038</v>
      </c>
      <c r="AR6191" s="112" t="s">
        <v>1021</v>
      </c>
      <c r="AS6191" s="112">
        <v>26094</v>
      </c>
    </row>
    <row r="6192" spans="40:45" x14ac:dyDescent="0.25">
      <c r="AN6192" s="112" t="s">
        <v>1186</v>
      </c>
      <c r="AO6192" s="112" t="s">
        <v>1198</v>
      </c>
      <c r="AP6192" s="112"/>
      <c r="AQ6192" s="112" t="s">
        <v>1039</v>
      </c>
      <c r="AR6192" s="112" t="s">
        <v>1021</v>
      </c>
      <c r="AS6192" s="112">
        <v>12669</v>
      </c>
    </row>
    <row r="6193" spans="40:45" x14ac:dyDescent="0.25">
      <c r="AN6193" s="112" t="s">
        <v>1186</v>
      </c>
      <c r="AO6193" s="112"/>
      <c r="AP6193" s="112"/>
      <c r="AQ6193" s="112" t="s">
        <v>3</v>
      </c>
      <c r="AR6193" s="112" t="s">
        <v>1021</v>
      </c>
      <c r="AS6193" s="112">
        <v>286414</v>
      </c>
    </row>
    <row r="6194" spans="40:45" x14ac:dyDescent="0.25">
      <c r="AN6194" s="112" t="s">
        <v>1186</v>
      </c>
      <c r="AO6194" s="112" t="s">
        <v>1199</v>
      </c>
      <c r="AP6194" s="112"/>
      <c r="AQ6194" s="112" t="s">
        <v>1031</v>
      </c>
      <c r="AR6194" s="112" t="s">
        <v>1021</v>
      </c>
      <c r="AS6194" s="112">
        <v>14643</v>
      </c>
    </row>
    <row r="6195" spans="40:45" x14ac:dyDescent="0.25">
      <c r="AN6195" s="112" t="s">
        <v>1186</v>
      </c>
      <c r="AO6195" s="112" t="s">
        <v>1199</v>
      </c>
      <c r="AP6195" s="112"/>
      <c r="AQ6195" s="112" t="s">
        <v>1032</v>
      </c>
      <c r="AR6195" s="112" t="s">
        <v>1021</v>
      </c>
      <c r="AS6195" s="112">
        <v>253201</v>
      </c>
    </row>
    <row r="6196" spans="40:45" x14ac:dyDescent="0.25">
      <c r="AN6196" s="112" t="s">
        <v>1186</v>
      </c>
      <c r="AO6196" s="112" t="s">
        <v>1199</v>
      </c>
      <c r="AP6196" s="112"/>
      <c r="AQ6196" s="112" t="s">
        <v>1033</v>
      </c>
      <c r="AR6196" s="112" t="s">
        <v>1021</v>
      </c>
      <c r="AS6196" s="112">
        <v>91775</v>
      </c>
    </row>
    <row r="6197" spans="40:45" x14ac:dyDescent="0.25">
      <c r="AN6197" s="112" t="s">
        <v>1186</v>
      </c>
      <c r="AO6197" s="112" t="s">
        <v>1199</v>
      </c>
      <c r="AP6197" s="112"/>
      <c r="AQ6197" s="112" t="s">
        <v>1034</v>
      </c>
      <c r="AR6197" s="112" t="s">
        <v>1021</v>
      </c>
      <c r="AS6197" s="112">
        <v>344569</v>
      </c>
    </row>
    <row r="6198" spans="40:45" x14ac:dyDescent="0.25">
      <c r="AN6198" s="112" t="s">
        <v>1186</v>
      </c>
      <c r="AO6198" s="112" t="s">
        <v>1199</v>
      </c>
      <c r="AP6198" s="112"/>
      <c r="AQ6198" s="112" t="s">
        <v>1035</v>
      </c>
      <c r="AR6198" s="112" t="s">
        <v>1021</v>
      </c>
      <c r="AS6198" s="112">
        <v>121967</v>
      </c>
    </row>
    <row r="6199" spans="40:45" x14ac:dyDescent="0.25">
      <c r="AN6199" s="112" t="s">
        <v>1186</v>
      </c>
      <c r="AO6199" s="112" t="s">
        <v>1199</v>
      </c>
      <c r="AP6199" s="112"/>
      <c r="AQ6199" s="112" t="s">
        <v>1036</v>
      </c>
      <c r="AR6199" s="112" t="s">
        <v>1021</v>
      </c>
      <c r="AS6199" s="112">
        <v>208596</v>
      </c>
    </row>
    <row r="6200" spans="40:45" x14ac:dyDescent="0.25">
      <c r="AN6200" s="112" t="s">
        <v>1186</v>
      </c>
      <c r="AO6200" s="112" t="s">
        <v>1199</v>
      </c>
      <c r="AP6200" s="112"/>
      <c r="AQ6200" s="112" t="s">
        <v>1037</v>
      </c>
      <c r="AR6200" s="112" t="s">
        <v>1021</v>
      </c>
      <c r="AS6200" s="112">
        <v>13414</v>
      </c>
    </row>
    <row r="6201" spans="40:45" x14ac:dyDescent="0.25">
      <c r="AN6201" s="112" t="s">
        <v>1186</v>
      </c>
      <c r="AO6201" s="112" t="s">
        <v>1199</v>
      </c>
      <c r="AP6201" s="112"/>
      <c r="AQ6201" s="112" t="s">
        <v>1038</v>
      </c>
      <c r="AR6201" s="112" t="s">
        <v>1021</v>
      </c>
      <c r="AS6201" s="112">
        <v>165149</v>
      </c>
    </row>
    <row r="6202" spans="40:45" x14ac:dyDescent="0.25">
      <c r="AN6202" s="112" t="s">
        <v>1186</v>
      </c>
      <c r="AO6202" s="112" t="s">
        <v>1199</v>
      </c>
      <c r="AP6202" s="112"/>
      <c r="AQ6202" s="112" t="s">
        <v>1039</v>
      </c>
      <c r="AR6202" s="112" t="s">
        <v>1021</v>
      </c>
      <c r="AS6202" s="112">
        <v>41821</v>
      </c>
    </row>
    <row r="6203" spans="40:45" x14ac:dyDescent="0.25">
      <c r="AN6203" s="112" t="s">
        <v>1186</v>
      </c>
      <c r="AO6203" s="112"/>
      <c r="AP6203" s="112"/>
      <c r="AQ6203" s="112" t="s">
        <v>3</v>
      </c>
      <c r="AR6203" s="112" t="s">
        <v>1021</v>
      </c>
      <c r="AS6203" s="112">
        <v>1255135</v>
      </c>
    </row>
    <row r="6204" spans="40:45" x14ac:dyDescent="0.25">
      <c r="AN6204" s="112" t="s">
        <v>1186</v>
      </c>
      <c r="AO6204" s="112" t="s">
        <v>1200</v>
      </c>
      <c r="AP6204" s="112"/>
      <c r="AQ6204" s="112" t="s">
        <v>1031</v>
      </c>
      <c r="AR6204" s="112" t="s">
        <v>1021</v>
      </c>
      <c r="AS6204" s="112">
        <v>27851</v>
      </c>
    </row>
    <row r="6205" spans="40:45" x14ac:dyDescent="0.25">
      <c r="AN6205" s="112" t="s">
        <v>1186</v>
      </c>
      <c r="AO6205" s="112" t="s">
        <v>1200</v>
      </c>
      <c r="AP6205" s="112"/>
      <c r="AQ6205" s="112" t="s">
        <v>1032</v>
      </c>
      <c r="AR6205" s="112" t="s">
        <v>1021</v>
      </c>
      <c r="AS6205" s="112">
        <v>89451</v>
      </c>
    </row>
    <row r="6206" spans="40:45" x14ac:dyDescent="0.25">
      <c r="AN6206" s="112" t="s">
        <v>1186</v>
      </c>
      <c r="AO6206" s="112" t="s">
        <v>1200</v>
      </c>
      <c r="AP6206" s="112"/>
      <c r="AQ6206" s="112" t="s">
        <v>1033</v>
      </c>
      <c r="AR6206" s="112" t="s">
        <v>1021</v>
      </c>
      <c r="AS6206" s="112">
        <v>91783</v>
      </c>
    </row>
    <row r="6207" spans="40:45" x14ac:dyDescent="0.25">
      <c r="AN6207" s="112" t="s">
        <v>1186</v>
      </c>
      <c r="AO6207" s="112" t="s">
        <v>1200</v>
      </c>
      <c r="AP6207" s="112"/>
      <c r="AQ6207" s="112" t="s">
        <v>1034</v>
      </c>
      <c r="AR6207" s="112" t="s">
        <v>1021</v>
      </c>
      <c r="AS6207" s="112">
        <v>294137</v>
      </c>
    </row>
    <row r="6208" spans="40:45" x14ac:dyDescent="0.25">
      <c r="AN6208" s="112" t="s">
        <v>1186</v>
      </c>
      <c r="AO6208" s="112" t="s">
        <v>1200</v>
      </c>
      <c r="AP6208" s="112"/>
      <c r="AQ6208" s="112" t="s">
        <v>1035</v>
      </c>
      <c r="AR6208" s="112" t="s">
        <v>1021</v>
      </c>
      <c r="AS6208" s="112">
        <v>67001</v>
      </c>
    </row>
    <row r="6209" spans="40:45" x14ac:dyDescent="0.25">
      <c r="AN6209" s="112" t="s">
        <v>1186</v>
      </c>
      <c r="AO6209" s="112" t="s">
        <v>1200</v>
      </c>
      <c r="AP6209" s="112"/>
      <c r="AQ6209" s="112" t="s">
        <v>1036</v>
      </c>
      <c r="AR6209" s="112" t="s">
        <v>1021</v>
      </c>
      <c r="AS6209" s="112">
        <v>111624</v>
      </c>
    </row>
    <row r="6210" spans="40:45" x14ac:dyDescent="0.25">
      <c r="AN6210" s="112" t="s">
        <v>1186</v>
      </c>
      <c r="AO6210" s="112" t="s">
        <v>1200</v>
      </c>
      <c r="AP6210" s="112"/>
      <c r="AQ6210" s="112" t="s">
        <v>1037</v>
      </c>
      <c r="AR6210" s="112" t="s">
        <v>1021</v>
      </c>
      <c r="AS6210" s="112">
        <v>13389</v>
      </c>
    </row>
    <row r="6211" spans="40:45" x14ac:dyDescent="0.25">
      <c r="AN6211" s="112" t="s">
        <v>1186</v>
      </c>
      <c r="AO6211" s="112" t="s">
        <v>1200</v>
      </c>
      <c r="AP6211" s="112"/>
      <c r="AQ6211" s="112" t="s">
        <v>1038</v>
      </c>
      <c r="AR6211" s="112" t="s">
        <v>1021</v>
      </c>
      <c r="AS6211" s="112">
        <v>99758</v>
      </c>
    </row>
    <row r="6212" spans="40:45" x14ac:dyDescent="0.25">
      <c r="AN6212" s="112" t="s">
        <v>1186</v>
      </c>
      <c r="AO6212" s="112" t="s">
        <v>1200</v>
      </c>
      <c r="AP6212" s="112"/>
      <c r="AQ6212" s="112" t="s">
        <v>1039</v>
      </c>
      <c r="AR6212" s="112" t="s">
        <v>1021</v>
      </c>
      <c r="AS6212" s="112">
        <v>21037</v>
      </c>
    </row>
    <row r="6213" spans="40:45" x14ac:dyDescent="0.25">
      <c r="AN6213" s="112" t="s">
        <v>1186</v>
      </c>
      <c r="AO6213" s="112"/>
      <c r="AP6213" s="112"/>
      <c r="AQ6213" s="112" t="s">
        <v>3</v>
      </c>
      <c r="AR6213" s="112" t="s">
        <v>1021</v>
      </c>
      <c r="AS6213" s="112">
        <v>816029</v>
      </c>
    </row>
    <row r="6214" spans="40:45" x14ac:dyDescent="0.25">
      <c r="AN6214" s="112" t="s">
        <v>1186</v>
      </c>
      <c r="AO6214" s="112" t="s">
        <v>1201</v>
      </c>
      <c r="AP6214" s="112"/>
      <c r="AQ6214" s="112" t="s">
        <v>1031</v>
      </c>
      <c r="AR6214" s="112" t="s">
        <v>1021</v>
      </c>
      <c r="AS6214" s="112">
        <v>2160</v>
      </c>
    </row>
    <row r="6215" spans="40:45" x14ac:dyDescent="0.25">
      <c r="AN6215" s="112" t="s">
        <v>1186</v>
      </c>
      <c r="AO6215" s="112" t="s">
        <v>1201</v>
      </c>
      <c r="AP6215" s="112"/>
      <c r="AQ6215" s="112" t="s">
        <v>1032</v>
      </c>
      <c r="AR6215" s="112" t="s">
        <v>1021</v>
      </c>
      <c r="AS6215" s="112">
        <v>18768</v>
      </c>
    </row>
    <row r="6216" spans="40:45" x14ac:dyDescent="0.25">
      <c r="AN6216" s="112" t="s">
        <v>1186</v>
      </c>
      <c r="AO6216" s="112" t="s">
        <v>1201</v>
      </c>
      <c r="AP6216" s="112"/>
      <c r="AQ6216" s="112" t="s">
        <v>1033</v>
      </c>
      <c r="AR6216" s="112" t="s">
        <v>1021</v>
      </c>
      <c r="AS6216" s="112">
        <v>12400</v>
      </c>
    </row>
    <row r="6217" spans="40:45" x14ac:dyDescent="0.25">
      <c r="AN6217" s="112" t="s">
        <v>1186</v>
      </c>
      <c r="AO6217" s="112" t="s">
        <v>1201</v>
      </c>
      <c r="AP6217" s="112"/>
      <c r="AQ6217" s="112" t="s">
        <v>1034</v>
      </c>
      <c r="AR6217" s="112" t="s">
        <v>1021</v>
      </c>
      <c r="AS6217" s="112">
        <v>33423</v>
      </c>
    </row>
    <row r="6218" spans="40:45" x14ac:dyDescent="0.25">
      <c r="AN6218" s="112" t="s">
        <v>1186</v>
      </c>
      <c r="AO6218" s="112" t="s">
        <v>1201</v>
      </c>
      <c r="AP6218" s="112"/>
      <c r="AQ6218" s="112" t="s">
        <v>1035</v>
      </c>
      <c r="AR6218" s="112" t="s">
        <v>1021</v>
      </c>
      <c r="AS6218" s="112">
        <v>10840</v>
      </c>
    </row>
    <row r="6219" spans="40:45" x14ac:dyDescent="0.25">
      <c r="AN6219" s="112" t="s">
        <v>1186</v>
      </c>
      <c r="AO6219" s="112" t="s">
        <v>1201</v>
      </c>
      <c r="AP6219" s="112"/>
      <c r="AQ6219" s="112" t="s">
        <v>1036</v>
      </c>
      <c r="AR6219" s="112" t="s">
        <v>1021</v>
      </c>
      <c r="AS6219" s="112">
        <v>17567</v>
      </c>
    </row>
    <row r="6220" spans="40:45" x14ac:dyDescent="0.25">
      <c r="AN6220" s="112" t="s">
        <v>1186</v>
      </c>
      <c r="AO6220" s="112" t="s">
        <v>1201</v>
      </c>
      <c r="AP6220" s="112"/>
      <c r="AQ6220" s="112" t="s">
        <v>1037</v>
      </c>
      <c r="AR6220" s="112" t="s">
        <v>1021</v>
      </c>
      <c r="AS6220" s="112">
        <v>1881</v>
      </c>
    </row>
    <row r="6221" spans="40:45" x14ac:dyDescent="0.25">
      <c r="AN6221" s="112" t="s">
        <v>1186</v>
      </c>
      <c r="AO6221" s="112" t="s">
        <v>1201</v>
      </c>
      <c r="AP6221" s="112"/>
      <c r="AQ6221" s="112" t="s">
        <v>1038</v>
      </c>
      <c r="AR6221" s="112" t="s">
        <v>1021</v>
      </c>
      <c r="AS6221" s="112">
        <v>14868</v>
      </c>
    </row>
    <row r="6222" spans="40:45" x14ac:dyDescent="0.25">
      <c r="AN6222" s="112" t="s">
        <v>1186</v>
      </c>
      <c r="AO6222" s="112" t="s">
        <v>1201</v>
      </c>
      <c r="AP6222" s="112"/>
      <c r="AQ6222" s="112" t="s">
        <v>1039</v>
      </c>
      <c r="AR6222" s="112" t="s">
        <v>1021</v>
      </c>
      <c r="AS6222" s="112">
        <v>4213</v>
      </c>
    </row>
    <row r="6223" spans="40:45" x14ac:dyDescent="0.25">
      <c r="AN6223" s="112" t="s">
        <v>1186</v>
      </c>
      <c r="AO6223" s="112"/>
      <c r="AP6223" s="112"/>
      <c r="AQ6223" s="112" t="s">
        <v>3</v>
      </c>
      <c r="AR6223" s="112" t="s">
        <v>1021</v>
      </c>
      <c r="AS6223" s="112">
        <v>116120</v>
      </c>
    </row>
    <row r="6224" spans="40:45" x14ac:dyDescent="0.25">
      <c r="AN6224" s="112" t="s">
        <v>1184</v>
      </c>
      <c r="AO6224" s="112" t="s">
        <v>1041</v>
      </c>
      <c r="AP6224" s="112"/>
      <c r="AQ6224" s="112" t="s">
        <v>1031</v>
      </c>
      <c r="AR6224" s="112" t="s">
        <v>1021</v>
      </c>
      <c r="AS6224" s="112">
        <v>189301</v>
      </c>
    </row>
    <row r="6225" spans="40:45" x14ac:dyDescent="0.25">
      <c r="AN6225" s="112" t="s">
        <v>1184</v>
      </c>
      <c r="AO6225" s="112" t="s">
        <v>1041</v>
      </c>
      <c r="AP6225" s="112"/>
      <c r="AQ6225" s="112" t="s">
        <v>1032</v>
      </c>
      <c r="AR6225" s="112" t="s">
        <v>1021</v>
      </c>
      <c r="AS6225" s="112">
        <v>290579</v>
      </c>
    </row>
    <row r="6226" spans="40:45" x14ac:dyDescent="0.25">
      <c r="AN6226" s="112" t="s">
        <v>1184</v>
      </c>
      <c r="AO6226" s="112" t="s">
        <v>1041</v>
      </c>
      <c r="AP6226" s="112"/>
      <c r="AQ6226" s="112" t="s">
        <v>1033</v>
      </c>
      <c r="AR6226" s="112" t="s">
        <v>1021</v>
      </c>
      <c r="AS6226" s="112">
        <v>887</v>
      </c>
    </row>
    <row r="6227" spans="40:45" x14ac:dyDescent="0.25">
      <c r="AN6227" s="112" t="s">
        <v>1184</v>
      </c>
      <c r="AO6227" s="112" t="s">
        <v>1041</v>
      </c>
      <c r="AP6227" s="112"/>
      <c r="AQ6227" s="112" t="s">
        <v>1034</v>
      </c>
      <c r="AR6227" s="112" t="s">
        <v>1021</v>
      </c>
      <c r="AS6227" s="112">
        <v>59755</v>
      </c>
    </row>
    <row r="6228" spans="40:45" x14ac:dyDescent="0.25">
      <c r="AN6228" s="112" t="s">
        <v>1184</v>
      </c>
      <c r="AO6228" s="112" t="s">
        <v>1041</v>
      </c>
      <c r="AP6228" s="112"/>
      <c r="AQ6228" s="112" t="s">
        <v>1035</v>
      </c>
      <c r="AR6228" s="112" t="s">
        <v>1021</v>
      </c>
      <c r="AS6228" s="112">
        <v>257173</v>
      </c>
    </row>
    <row r="6229" spans="40:45" x14ac:dyDescent="0.25">
      <c r="AN6229" s="112" t="s">
        <v>1184</v>
      </c>
      <c r="AO6229" s="112" t="s">
        <v>1041</v>
      </c>
      <c r="AP6229" s="112"/>
      <c r="AQ6229" s="112" t="s">
        <v>1036</v>
      </c>
      <c r="AR6229" s="112" t="s">
        <v>1021</v>
      </c>
      <c r="AS6229" s="112">
        <v>13981</v>
      </c>
    </row>
    <row r="6230" spans="40:45" x14ac:dyDescent="0.25">
      <c r="AN6230" s="112" t="s">
        <v>1184</v>
      </c>
      <c r="AO6230" s="112" t="s">
        <v>1041</v>
      </c>
      <c r="AP6230" s="112"/>
      <c r="AQ6230" s="112" t="s">
        <v>1037</v>
      </c>
      <c r="AR6230" s="112" t="s">
        <v>1021</v>
      </c>
      <c r="AS6230" s="112">
        <v>30561</v>
      </c>
    </row>
    <row r="6231" spans="40:45" x14ac:dyDescent="0.25">
      <c r="AN6231" s="112" t="s">
        <v>1184</v>
      </c>
      <c r="AO6231" s="112" t="s">
        <v>1041</v>
      </c>
      <c r="AP6231" s="112"/>
      <c r="AQ6231" s="112" t="s">
        <v>1038</v>
      </c>
      <c r="AR6231" s="112" t="s">
        <v>1021</v>
      </c>
      <c r="AS6231" s="112">
        <v>13829</v>
      </c>
    </row>
    <row r="6232" spans="40:45" x14ac:dyDescent="0.25">
      <c r="AN6232" s="112" t="s">
        <v>1184</v>
      </c>
      <c r="AO6232" s="112" t="s">
        <v>1041</v>
      </c>
      <c r="AP6232" s="112"/>
      <c r="AQ6232" s="112" t="s">
        <v>1039</v>
      </c>
      <c r="AR6232" s="112" t="s">
        <v>1021</v>
      </c>
      <c r="AS6232" s="112">
        <v>5696</v>
      </c>
    </row>
    <row r="6233" spans="40:45" x14ac:dyDescent="0.25">
      <c r="AN6233" s="112" t="s">
        <v>1184</v>
      </c>
      <c r="AO6233" s="112"/>
      <c r="AP6233" s="112"/>
      <c r="AQ6233" s="112" t="s">
        <v>3</v>
      </c>
      <c r="AR6233" s="112" t="s">
        <v>1021</v>
      </c>
      <c r="AS6233" s="112">
        <v>861761</v>
      </c>
    </row>
    <row r="6234" spans="40:45" x14ac:dyDescent="0.25">
      <c r="AN6234" s="112" t="s">
        <v>1184</v>
      </c>
      <c r="AO6234" s="112" t="s">
        <v>1195</v>
      </c>
      <c r="AP6234" s="112"/>
      <c r="AQ6234" s="112" t="s">
        <v>1031</v>
      </c>
      <c r="AR6234" s="112" t="s">
        <v>1021</v>
      </c>
      <c r="AS6234" s="112">
        <v>34629</v>
      </c>
    </row>
    <row r="6235" spans="40:45" x14ac:dyDescent="0.25">
      <c r="AN6235" s="112" t="s">
        <v>1184</v>
      </c>
      <c r="AO6235" s="112" t="s">
        <v>1195</v>
      </c>
      <c r="AP6235" s="112"/>
      <c r="AQ6235" s="112" t="s">
        <v>1032</v>
      </c>
      <c r="AR6235" s="112" t="s">
        <v>1021</v>
      </c>
      <c r="AS6235" s="112">
        <v>54326</v>
      </c>
    </row>
    <row r="6236" spans="40:45" x14ac:dyDescent="0.25">
      <c r="AN6236" s="112" t="s">
        <v>1184</v>
      </c>
      <c r="AO6236" s="112" t="s">
        <v>1195</v>
      </c>
      <c r="AP6236" s="112"/>
      <c r="AQ6236" s="112" t="s">
        <v>1033</v>
      </c>
      <c r="AR6236" s="112" t="s">
        <v>1021</v>
      </c>
      <c r="AS6236" s="112">
        <v>149</v>
      </c>
    </row>
    <row r="6237" spans="40:45" x14ac:dyDescent="0.25">
      <c r="AN6237" s="112" t="s">
        <v>1184</v>
      </c>
      <c r="AO6237" s="112" t="s">
        <v>1195</v>
      </c>
      <c r="AP6237" s="112"/>
      <c r="AQ6237" s="112" t="s">
        <v>1034</v>
      </c>
      <c r="AR6237" s="112" t="s">
        <v>1021</v>
      </c>
      <c r="AS6237" s="112">
        <v>14619</v>
      </c>
    </row>
    <row r="6238" spans="40:45" x14ac:dyDescent="0.25">
      <c r="AN6238" s="112" t="s">
        <v>1184</v>
      </c>
      <c r="AO6238" s="112" t="s">
        <v>1195</v>
      </c>
      <c r="AP6238" s="112"/>
      <c r="AQ6238" s="112" t="s">
        <v>1035</v>
      </c>
      <c r="AR6238" s="112" t="s">
        <v>1021</v>
      </c>
      <c r="AS6238" s="112">
        <v>35045</v>
      </c>
    </row>
    <row r="6239" spans="40:45" x14ac:dyDescent="0.25">
      <c r="AN6239" s="112" t="s">
        <v>1184</v>
      </c>
      <c r="AO6239" s="112" t="s">
        <v>1195</v>
      </c>
      <c r="AP6239" s="112"/>
      <c r="AQ6239" s="112" t="s">
        <v>1036</v>
      </c>
      <c r="AR6239" s="112" t="s">
        <v>1021</v>
      </c>
      <c r="AS6239" s="112">
        <v>2920</v>
      </c>
    </row>
    <row r="6240" spans="40:45" x14ac:dyDescent="0.25">
      <c r="AN6240" s="112" t="s">
        <v>1184</v>
      </c>
      <c r="AO6240" s="112" t="s">
        <v>1195</v>
      </c>
      <c r="AP6240" s="112"/>
      <c r="AQ6240" s="112" t="s">
        <v>1037</v>
      </c>
      <c r="AR6240" s="112" t="s">
        <v>1021</v>
      </c>
      <c r="AS6240" s="112">
        <v>6537</v>
      </c>
    </row>
    <row r="6241" spans="40:45" x14ac:dyDescent="0.25">
      <c r="AN6241" s="112" t="s">
        <v>1184</v>
      </c>
      <c r="AO6241" s="112" t="s">
        <v>1195</v>
      </c>
      <c r="AP6241" s="112"/>
      <c r="AQ6241" s="112" t="s">
        <v>1038</v>
      </c>
      <c r="AR6241" s="112" t="s">
        <v>1021</v>
      </c>
      <c r="AS6241" s="112">
        <v>3077</v>
      </c>
    </row>
    <row r="6242" spans="40:45" x14ac:dyDescent="0.25">
      <c r="AN6242" s="112" t="s">
        <v>1184</v>
      </c>
      <c r="AO6242" s="112" t="s">
        <v>1195</v>
      </c>
      <c r="AP6242" s="112"/>
      <c r="AQ6242" s="112" t="s">
        <v>1039</v>
      </c>
      <c r="AR6242" s="112" t="s">
        <v>1021</v>
      </c>
      <c r="AS6242" s="112">
        <v>707</v>
      </c>
    </row>
    <row r="6243" spans="40:45" x14ac:dyDescent="0.25">
      <c r="AN6243" s="112" t="s">
        <v>1184</v>
      </c>
      <c r="AO6243" s="112"/>
      <c r="AP6243" s="112"/>
      <c r="AQ6243" s="112" t="s">
        <v>3</v>
      </c>
      <c r="AR6243" s="112" t="s">
        <v>1021</v>
      </c>
      <c r="AS6243" s="112">
        <v>152010</v>
      </c>
    </row>
    <row r="6244" spans="40:45" x14ac:dyDescent="0.25">
      <c r="AN6244" s="112" t="s">
        <v>1184</v>
      </c>
      <c r="AO6244" s="112" t="s">
        <v>1197</v>
      </c>
      <c r="AP6244" s="112"/>
      <c r="AQ6244" s="112" t="s">
        <v>1031</v>
      </c>
      <c r="AR6244" s="112" t="s">
        <v>1021</v>
      </c>
      <c r="AS6244" s="112">
        <v>21256</v>
      </c>
    </row>
    <row r="6245" spans="40:45" x14ac:dyDescent="0.25">
      <c r="AN6245" s="112" t="s">
        <v>1184</v>
      </c>
      <c r="AO6245" s="112" t="s">
        <v>1197</v>
      </c>
      <c r="AP6245" s="112"/>
      <c r="AQ6245" s="112" t="s">
        <v>1032</v>
      </c>
      <c r="AR6245" s="112" t="s">
        <v>1021</v>
      </c>
      <c r="AS6245" s="112">
        <v>28287</v>
      </c>
    </row>
    <row r="6246" spans="40:45" x14ac:dyDescent="0.25">
      <c r="AN6246" s="112" t="s">
        <v>1184</v>
      </c>
      <c r="AO6246" s="112" t="s">
        <v>1197</v>
      </c>
      <c r="AP6246" s="112"/>
      <c r="AQ6246" s="112" t="s">
        <v>1033</v>
      </c>
      <c r="AR6246" s="112" t="s">
        <v>1021</v>
      </c>
      <c r="AS6246" s="112">
        <v>353</v>
      </c>
    </row>
    <row r="6247" spans="40:45" x14ac:dyDescent="0.25">
      <c r="AN6247" s="112" t="s">
        <v>1184</v>
      </c>
      <c r="AO6247" s="112" t="s">
        <v>1197</v>
      </c>
      <c r="AP6247" s="112"/>
      <c r="AQ6247" s="112" t="s">
        <v>1034</v>
      </c>
      <c r="AR6247" s="112" t="s">
        <v>1021</v>
      </c>
      <c r="AS6247" s="112">
        <v>4683</v>
      </c>
    </row>
    <row r="6248" spans="40:45" x14ac:dyDescent="0.25">
      <c r="AN6248" s="112" t="s">
        <v>1184</v>
      </c>
      <c r="AO6248" s="112" t="s">
        <v>1197</v>
      </c>
      <c r="AP6248" s="112"/>
      <c r="AQ6248" s="112" t="s">
        <v>1035</v>
      </c>
      <c r="AR6248" s="112" t="s">
        <v>1021</v>
      </c>
      <c r="AS6248" s="112">
        <v>32285</v>
      </c>
    </row>
    <row r="6249" spans="40:45" x14ac:dyDescent="0.25">
      <c r="AN6249" s="112" t="s">
        <v>1184</v>
      </c>
      <c r="AO6249" s="112" t="s">
        <v>1197</v>
      </c>
      <c r="AP6249" s="112"/>
      <c r="AQ6249" s="112" t="s">
        <v>1036</v>
      </c>
      <c r="AR6249" s="112" t="s">
        <v>1021</v>
      </c>
      <c r="AS6249" s="112">
        <v>361</v>
      </c>
    </row>
    <row r="6250" spans="40:45" x14ac:dyDescent="0.25">
      <c r="AN6250" s="112" t="s">
        <v>1184</v>
      </c>
      <c r="AO6250" s="112" t="s">
        <v>1197</v>
      </c>
      <c r="AP6250" s="112"/>
      <c r="AQ6250" s="112" t="s">
        <v>1037</v>
      </c>
      <c r="AR6250" s="112" t="s">
        <v>1021</v>
      </c>
      <c r="AS6250" s="112">
        <v>1995</v>
      </c>
    </row>
    <row r="6251" spans="40:45" x14ac:dyDescent="0.25">
      <c r="AN6251" s="112" t="s">
        <v>1184</v>
      </c>
      <c r="AO6251" s="112" t="s">
        <v>1197</v>
      </c>
      <c r="AP6251" s="112"/>
      <c r="AQ6251" s="112" t="s">
        <v>1038</v>
      </c>
      <c r="AR6251" s="112" t="s">
        <v>1021</v>
      </c>
      <c r="AS6251" s="112">
        <v>1776</v>
      </c>
    </row>
    <row r="6252" spans="40:45" x14ac:dyDescent="0.25">
      <c r="AN6252" s="112" t="s">
        <v>1184</v>
      </c>
      <c r="AO6252" s="112" t="s">
        <v>1197</v>
      </c>
      <c r="AP6252" s="112"/>
      <c r="AQ6252" s="112" t="s">
        <v>1039</v>
      </c>
      <c r="AR6252" s="112" t="s">
        <v>1021</v>
      </c>
      <c r="AS6252" s="112">
        <v>328</v>
      </c>
    </row>
    <row r="6253" spans="40:45" x14ac:dyDescent="0.25">
      <c r="AN6253" s="112" t="s">
        <v>1184</v>
      </c>
      <c r="AO6253" s="112"/>
      <c r="AP6253" s="112"/>
      <c r="AQ6253" s="112" t="s">
        <v>3</v>
      </c>
      <c r="AR6253" s="112" t="s">
        <v>1021</v>
      </c>
      <c r="AS6253" s="112">
        <v>91323</v>
      </c>
    </row>
    <row r="6254" spans="40:45" x14ac:dyDescent="0.25">
      <c r="AN6254" s="112" t="s">
        <v>1184</v>
      </c>
      <c r="AO6254" s="112" t="s">
        <v>1198</v>
      </c>
      <c r="AP6254" s="112"/>
      <c r="AQ6254" s="112" t="s">
        <v>1031</v>
      </c>
      <c r="AR6254" s="112" t="s">
        <v>1021</v>
      </c>
      <c r="AS6254" s="112">
        <v>23540</v>
      </c>
    </row>
    <row r="6255" spans="40:45" x14ac:dyDescent="0.25">
      <c r="AN6255" s="112" t="s">
        <v>1184</v>
      </c>
      <c r="AO6255" s="112" t="s">
        <v>1198</v>
      </c>
      <c r="AP6255" s="112"/>
      <c r="AQ6255" s="112" t="s">
        <v>1032</v>
      </c>
      <c r="AR6255" s="112" t="s">
        <v>1021</v>
      </c>
      <c r="AS6255" s="112">
        <v>36484</v>
      </c>
    </row>
    <row r="6256" spans="40:45" x14ac:dyDescent="0.25">
      <c r="AN6256" s="112" t="s">
        <v>1184</v>
      </c>
      <c r="AO6256" s="112" t="s">
        <v>1198</v>
      </c>
      <c r="AP6256" s="112"/>
      <c r="AQ6256" s="112" t="s">
        <v>1033</v>
      </c>
      <c r="AR6256" s="112" t="s">
        <v>1021</v>
      </c>
      <c r="AS6256" s="112">
        <v>13</v>
      </c>
    </row>
    <row r="6257" spans="40:45" x14ac:dyDescent="0.25">
      <c r="AN6257" s="112" t="s">
        <v>1184</v>
      </c>
      <c r="AO6257" s="112" t="s">
        <v>1198</v>
      </c>
      <c r="AP6257" s="112"/>
      <c r="AQ6257" s="112" t="s">
        <v>1034</v>
      </c>
      <c r="AR6257" s="112" t="s">
        <v>1021</v>
      </c>
      <c r="AS6257" s="112">
        <v>10458</v>
      </c>
    </row>
    <row r="6258" spans="40:45" x14ac:dyDescent="0.25">
      <c r="AN6258" s="112" t="s">
        <v>1184</v>
      </c>
      <c r="AO6258" s="112" t="s">
        <v>1198</v>
      </c>
      <c r="AP6258" s="112"/>
      <c r="AQ6258" s="112" t="s">
        <v>1035</v>
      </c>
      <c r="AR6258" s="112" t="s">
        <v>1021</v>
      </c>
      <c r="AS6258" s="112">
        <v>29720</v>
      </c>
    </row>
    <row r="6259" spans="40:45" x14ac:dyDescent="0.25">
      <c r="AN6259" s="112" t="s">
        <v>1184</v>
      </c>
      <c r="AO6259" s="112" t="s">
        <v>1198</v>
      </c>
      <c r="AP6259" s="112"/>
      <c r="AQ6259" s="112" t="s">
        <v>1036</v>
      </c>
      <c r="AR6259" s="112" t="s">
        <v>1021</v>
      </c>
      <c r="AS6259" s="112">
        <v>959</v>
      </c>
    </row>
    <row r="6260" spans="40:45" x14ac:dyDescent="0.25">
      <c r="AN6260" s="112" t="s">
        <v>1184</v>
      </c>
      <c r="AO6260" s="112" t="s">
        <v>1198</v>
      </c>
      <c r="AP6260" s="112"/>
      <c r="AQ6260" s="112" t="s">
        <v>1037</v>
      </c>
      <c r="AR6260" s="112" t="s">
        <v>1021</v>
      </c>
      <c r="AS6260" s="112">
        <v>3748</v>
      </c>
    </row>
    <row r="6261" spans="40:45" x14ac:dyDescent="0.25">
      <c r="AN6261" s="112" t="s">
        <v>1184</v>
      </c>
      <c r="AO6261" s="112" t="s">
        <v>1198</v>
      </c>
      <c r="AP6261" s="112"/>
      <c r="AQ6261" s="112" t="s">
        <v>1038</v>
      </c>
      <c r="AR6261" s="112" t="s">
        <v>1021</v>
      </c>
      <c r="AS6261" s="112">
        <v>1693</v>
      </c>
    </row>
    <row r="6262" spans="40:45" x14ac:dyDescent="0.25">
      <c r="AN6262" s="112" t="s">
        <v>1184</v>
      </c>
      <c r="AO6262" s="112" t="s">
        <v>1198</v>
      </c>
      <c r="AP6262" s="112"/>
      <c r="AQ6262" s="112" t="s">
        <v>1039</v>
      </c>
      <c r="AR6262" s="112" t="s">
        <v>1021</v>
      </c>
      <c r="AS6262" s="112">
        <v>673</v>
      </c>
    </row>
    <row r="6263" spans="40:45" x14ac:dyDescent="0.25">
      <c r="AN6263" s="112" t="s">
        <v>1184</v>
      </c>
      <c r="AO6263" s="112"/>
      <c r="AP6263" s="112"/>
      <c r="AQ6263" s="112" t="s">
        <v>3</v>
      </c>
      <c r="AR6263" s="112" t="s">
        <v>1021</v>
      </c>
      <c r="AS6263" s="112">
        <v>107287</v>
      </c>
    </row>
    <row r="6264" spans="40:45" x14ac:dyDescent="0.25">
      <c r="AN6264" s="112" t="s">
        <v>1184</v>
      </c>
      <c r="AO6264" s="112" t="s">
        <v>1199</v>
      </c>
      <c r="AP6264" s="112"/>
      <c r="AQ6264" s="112" t="s">
        <v>1031</v>
      </c>
      <c r="AR6264" s="112" t="s">
        <v>1021</v>
      </c>
      <c r="AS6264" s="112">
        <v>26670</v>
      </c>
    </row>
    <row r="6265" spans="40:45" x14ac:dyDescent="0.25">
      <c r="AN6265" s="112" t="s">
        <v>1184</v>
      </c>
      <c r="AO6265" s="112" t="s">
        <v>1199</v>
      </c>
      <c r="AP6265" s="112"/>
      <c r="AQ6265" s="112" t="s">
        <v>1032</v>
      </c>
      <c r="AR6265" s="112" t="s">
        <v>1021</v>
      </c>
      <c r="AS6265" s="112">
        <v>49130</v>
      </c>
    </row>
    <row r="6266" spans="40:45" x14ac:dyDescent="0.25">
      <c r="AN6266" s="112" t="s">
        <v>1184</v>
      </c>
      <c r="AO6266" s="112" t="s">
        <v>1199</v>
      </c>
      <c r="AP6266" s="112"/>
      <c r="AQ6266" s="112" t="s">
        <v>1033</v>
      </c>
      <c r="AR6266" s="112" t="s">
        <v>1021</v>
      </c>
      <c r="AS6266" s="112">
        <v>73</v>
      </c>
    </row>
    <row r="6267" spans="40:45" x14ac:dyDescent="0.25">
      <c r="AN6267" s="112" t="s">
        <v>1184</v>
      </c>
      <c r="AO6267" s="112" t="s">
        <v>1199</v>
      </c>
      <c r="AP6267" s="112"/>
      <c r="AQ6267" s="112" t="s">
        <v>1034</v>
      </c>
      <c r="AR6267" s="112" t="s">
        <v>1021</v>
      </c>
      <c r="AS6267" s="112">
        <v>7127</v>
      </c>
    </row>
    <row r="6268" spans="40:45" x14ac:dyDescent="0.25">
      <c r="AN6268" s="112" t="s">
        <v>1184</v>
      </c>
      <c r="AO6268" s="112" t="s">
        <v>1199</v>
      </c>
      <c r="AP6268" s="112"/>
      <c r="AQ6268" s="112" t="s">
        <v>1035</v>
      </c>
      <c r="AR6268" s="112" t="s">
        <v>1021</v>
      </c>
      <c r="AS6268" s="112">
        <v>42332</v>
      </c>
    </row>
    <row r="6269" spans="40:45" x14ac:dyDescent="0.25">
      <c r="AN6269" s="112" t="s">
        <v>1184</v>
      </c>
      <c r="AO6269" s="112" t="s">
        <v>1199</v>
      </c>
      <c r="AP6269" s="112"/>
      <c r="AQ6269" s="112" t="s">
        <v>1036</v>
      </c>
      <c r="AR6269" s="112" t="s">
        <v>1021</v>
      </c>
      <c r="AS6269" s="112">
        <v>2066</v>
      </c>
    </row>
    <row r="6270" spans="40:45" x14ac:dyDescent="0.25">
      <c r="AN6270" s="112" t="s">
        <v>1184</v>
      </c>
      <c r="AO6270" s="112" t="s">
        <v>1199</v>
      </c>
      <c r="AP6270" s="112"/>
      <c r="AQ6270" s="112" t="s">
        <v>1037</v>
      </c>
      <c r="AR6270" s="112" t="s">
        <v>1021</v>
      </c>
      <c r="AS6270" s="112">
        <v>2924</v>
      </c>
    </row>
    <row r="6271" spans="40:45" x14ac:dyDescent="0.25">
      <c r="AN6271" s="112" t="s">
        <v>1184</v>
      </c>
      <c r="AO6271" s="112" t="s">
        <v>1199</v>
      </c>
      <c r="AP6271" s="112"/>
      <c r="AQ6271" s="112" t="s">
        <v>1038</v>
      </c>
      <c r="AR6271" s="112" t="s">
        <v>1021</v>
      </c>
      <c r="AS6271" s="112">
        <v>2717</v>
      </c>
    </row>
    <row r="6272" spans="40:45" x14ac:dyDescent="0.25">
      <c r="AN6272" s="112" t="s">
        <v>1184</v>
      </c>
      <c r="AO6272" s="112" t="s">
        <v>1199</v>
      </c>
      <c r="AP6272" s="112"/>
      <c r="AQ6272" s="112" t="s">
        <v>1039</v>
      </c>
      <c r="AR6272" s="112" t="s">
        <v>1021</v>
      </c>
      <c r="AS6272" s="112">
        <v>217</v>
      </c>
    </row>
    <row r="6273" spans="40:45" x14ac:dyDescent="0.25">
      <c r="AN6273" s="112" t="s">
        <v>1184</v>
      </c>
      <c r="AO6273" s="112"/>
      <c r="AP6273" s="112"/>
      <c r="AQ6273" s="112" t="s">
        <v>3</v>
      </c>
      <c r="AR6273" s="112" t="s">
        <v>1021</v>
      </c>
      <c r="AS6273" s="112">
        <v>133256</v>
      </c>
    </row>
    <row r="6274" spans="40:45" x14ac:dyDescent="0.25">
      <c r="AN6274" s="112" t="s">
        <v>1184</v>
      </c>
      <c r="AO6274" s="112" t="s">
        <v>1200</v>
      </c>
      <c r="AP6274" s="112"/>
      <c r="AQ6274" s="112" t="s">
        <v>1031</v>
      </c>
      <c r="AR6274" s="112" t="s">
        <v>1021</v>
      </c>
      <c r="AS6274" s="112">
        <v>81406</v>
      </c>
    </row>
    <row r="6275" spans="40:45" x14ac:dyDescent="0.25">
      <c r="AN6275" s="112" t="s">
        <v>1184</v>
      </c>
      <c r="AO6275" s="112" t="s">
        <v>1200</v>
      </c>
      <c r="AP6275" s="112"/>
      <c r="AQ6275" s="112" t="s">
        <v>1032</v>
      </c>
      <c r="AR6275" s="112" t="s">
        <v>1021</v>
      </c>
      <c r="AS6275" s="112">
        <v>120128</v>
      </c>
    </row>
    <row r="6276" spans="40:45" x14ac:dyDescent="0.25">
      <c r="AN6276" s="112" t="s">
        <v>1184</v>
      </c>
      <c r="AO6276" s="112" t="s">
        <v>1200</v>
      </c>
      <c r="AP6276" s="112"/>
      <c r="AQ6276" s="112" t="s">
        <v>1033</v>
      </c>
      <c r="AR6276" s="112" t="s">
        <v>1021</v>
      </c>
      <c r="AS6276" s="112">
        <v>277</v>
      </c>
    </row>
    <row r="6277" spans="40:45" x14ac:dyDescent="0.25">
      <c r="AN6277" s="112" t="s">
        <v>1184</v>
      </c>
      <c r="AO6277" s="112" t="s">
        <v>1200</v>
      </c>
      <c r="AP6277" s="112"/>
      <c r="AQ6277" s="112" t="s">
        <v>1034</v>
      </c>
      <c r="AR6277" s="112" t="s">
        <v>1021</v>
      </c>
      <c r="AS6277" s="112">
        <v>21952</v>
      </c>
    </row>
    <row r="6278" spans="40:45" x14ac:dyDescent="0.25">
      <c r="AN6278" s="112" t="s">
        <v>1184</v>
      </c>
      <c r="AO6278" s="112" t="s">
        <v>1200</v>
      </c>
      <c r="AP6278" s="112"/>
      <c r="AQ6278" s="112" t="s">
        <v>1035</v>
      </c>
      <c r="AR6278" s="112" t="s">
        <v>1021</v>
      </c>
      <c r="AS6278" s="112">
        <v>115941</v>
      </c>
    </row>
    <row r="6279" spans="40:45" x14ac:dyDescent="0.25">
      <c r="AN6279" s="112" t="s">
        <v>1184</v>
      </c>
      <c r="AO6279" s="112" t="s">
        <v>1200</v>
      </c>
      <c r="AP6279" s="112"/>
      <c r="AQ6279" s="112" t="s">
        <v>1036</v>
      </c>
      <c r="AR6279" s="112" t="s">
        <v>1021</v>
      </c>
      <c r="AS6279" s="112">
        <v>7449</v>
      </c>
    </row>
    <row r="6280" spans="40:45" x14ac:dyDescent="0.25">
      <c r="AN6280" s="112" t="s">
        <v>1184</v>
      </c>
      <c r="AO6280" s="112" t="s">
        <v>1200</v>
      </c>
      <c r="AP6280" s="112"/>
      <c r="AQ6280" s="112" t="s">
        <v>1037</v>
      </c>
      <c r="AR6280" s="112" t="s">
        <v>1021</v>
      </c>
      <c r="AS6280" s="112">
        <v>15077</v>
      </c>
    </row>
    <row r="6281" spans="40:45" x14ac:dyDescent="0.25">
      <c r="AN6281" s="112" t="s">
        <v>1184</v>
      </c>
      <c r="AO6281" s="112" t="s">
        <v>1200</v>
      </c>
      <c r="AP6281" s="112"/>
      <c r="AQ6281" s="112" t="s">
        <v>1038</v>
      </c>
      <c r="AR6281" s="112" t="s">
        <v>1021</v>
      </c>
      <c r="AS6281" s="112">
        <v>4490</v>
      </c>
    </row>
    <row r="6282" spans="40:45" x14ac:dyDescent="0.25">
      <c r="AN6282" s="112" t="s">
        <v>1184</v>
      </c>
      <c r="AO6282" s="112" t="s">
        <v>1200</v>
      </c>
      <c r="AP6282" s="112"/>
      <c r="AQ6282" s="112" t="s">
        <v>1039</v>
      </c>
      <c r="AR6282" s="112" t="s">
        <v>1021</v>
      </c>
      <c r="AS6282" s="112">
        <v>3760</v>
      </c>
    </row>
    <row r="6283" spans="40:45" x14ac:dyDescent="0.25">
      <c r="AN6283" s="112" t="s">
        <v>1184</v>
      </c>
      <c r="AO6283" s="112"/>
      <c r="AP6283" s="112"/>
      <c r="AQ6283" s="112" t="s">
        <v>3</v>
      </c>
      <c r="AR6283" s="112" t="s">
        <v>1021</v>
      </c>
      <c r="AS6283" s="112">
        <v>370480</v>
      </c>
    </row>
    <row r="6284" spans="40:45" x14ac:dyDescent="0.25">
      <c r="AN6284" s="112" t="s">
        <v>1184</v>
      </c>
      <c r="AO6284" s="112" t="s">
        <v>1201</v>
      </c>
      <c r="AP6284" s="112"/>
      <c r="AQ6284" s="112" t="s">
        <v>1031</v>
      </c>
      <c r="AR6284" s="112" t="s">
        <v>1021</v>
      </c>
      <c r="AS6284" s="112">
        <v>1800</v>
      </c>
    </row>
    <row r="6285" spans="40:45" x14ac:dyDescent="0.25">
      <c r="AN6285" s="112" t="s">
        <v>1184</v>
      </c>
      <c r="AO6285" s="112" t="s">
        <v>1201</v>
      </c>
      <c r="AP6285" s="112"/>
      <c r="AQ6285" s="112" t="s">
        <v>1032</v>
      </c>
      <c r="AR6285" s="112" t="s">
        <v>1021</v>
      </c>
      <c r="AS6285" s="112">
        <v>2224</v>
      </c>
    </row>
    <row r="6286" spans="40:45" x14ac:dyDescent="0.25">
      <c r="AN6286" s="112" t="s">
        <v>1184</v>
      </c>
      <c r="AO6286" s="112" t="s">
        <v>1201</v>
      </c>
      <c r="AP6286" s="112"/>
      <c r="AQ6286" s="112" t="s">
        <v>1033</v>
      </c>
      <c r="AR6286" s="112" t="s">
        <v>1021</v>
      </c>
      <c r="AS6286" s="112">
        <v>22</v>
      </c>
    </row>
    <row r="6287" spans="40:45" x14ac:dyDescent="0.25">
      <c r="AN6287" s="112" t="s">
        <v>1184</v>
      </c>
      <c r="AO6287" s="112" t="s">
        <v>1201</v>
      </c>
      <c r="AP6287" s="112"/>
      <c r="AQ6287" s="112" t="s">
        <v>1034</v>
      </c>
      <c r="AR6287" s="112" t="s">
        <v>1021</v>
      </c>
      <c r="AS6287" s="112">
        <v>916</v>
      </c>
    </row>
    <row r="6288" spans="40:45" x14ac:dyDescent="0.25">
      <c r="AN6288" s="112" t="s">
        <v>1184</v>
      </c>
      <c r="AO6288" s="112" t="s">
        <v>1201</v>
      </c>
      <c r="AP6288" s="112"/>
      <c r="AQ6288" s="112" t="s">
        <v>1035</v>
      </c>
      <c r="AR6288" s="112" t="s">
        <v>1021</v>
      </c>
      <c r="AS6288" s="112">
        <v>1851</v>
      </c>
    </row>
    <row r="6289" spans="40:45" x14ac:dyDescent="0.25">
      <c r="AN6289" s="112" t="s">
        <v>1184</v>
      </c>
      <c r="AO6289" s="112" t="s">
        <v>1201</v>
      </c>
      <c r="AP6289" s="112"/>
      <c r="AQ6289" s="112" t="s">
        <v>1036</v>
      </c>
      <c r="AR6289" s="112" t="s">
        <v>1021</v>
      </c>
      <c r="AS6289" s="112">
        <v>226</v>
      </c>
    </row>
    <row r="6290" spans="40:45" x14ac:dyDescent="0.25">
      <c r="AN6290" s="112" t="s">
        <v>1184</v>
      </c>
      <c r="AO6290" s="112" t="s">
        <v>1201</v>
      </c>
      <c r="AP6290" s="112"/>
      <c r="AQ6290" s="112" t="s">
        <v>1037</v>
      </c>
      <c r="AR6290" s="112" t="s">
        <v>1021</v>
      </c>
      <c r="AS6290" s="112">
        <v>280</v>
      </c>
    </row>
    <row r="6291" spans="40:45" x14ac:dyDescent="0.25">
      <c r="AN6291" s="112" t="s">
        <v>1184</v>
      </c>
      <c r="AO6291" s="112" t="s">
        <v>1201</v>
      </c>
      <c r="AP6291" s="112"/>
      <c r="AQ6291" s="112" t="s">
        <v>1038</v>
      </c>
      <c r="AR6291" s="112" t="s">
        <v>1021</v>
      </c>
      <c r="AS6291" s="112">
        <v>74</v>
      </c>
    </row>
    <row r="6292" spans="40:45" x14ac:dyDescent="0.25">
      <c r="AN6292" s="112" t="s">
        <v>1184</v>
      </c>
      <c r="AO6292" s="112" t="s">
        <v>1201</v>
      </c>
      <c r="AP6292" s="112"/>
      <c r="AQ6292" s="112" t="s">
        <v>1039</v>
      </c>
      <c r="AR6292" s="112" t="s">
        <v>1021</v>
      </c>
      <c r="AS6292" s="112">
        <v>11</v>
      </c>
    </row>
    <row r="6293" spans="40:45" x14ac:dyDescent="0.25">
      <c r="AN6293" s="112" t="s">
        <v>1184</v>
      </c>
      <c r="AO6293" s="112"/>
      <c r="AP6293" s="112"/>
      <c r="AQ6293" s="112" t="s">
        <v>3</v>
      </c>
      <c r="AR6293" s="112" t="s">
        <v>1021</v>
      </c>
      <c r="AS6293" s="112">
        <v>7404</v>
      </c>
    </row>
    <row r="6294" spans="40:45" x14ac:dyDescent="0.25">
      <c r="AN6294" s="112" t="s">
        <v>1083</v>
      </c>
      <c r="AO6294" s="112" t="s">
        <v>1041</v>
      </c>
      <c r="AP6294" s="112"/>
      <c r="AQ6294" s="112" t="s">
        <v>1031</v>
      </c>
      <c r="AR6294" s="112" t="s">
        <v>1021</v>
      </c>
      <c r="AS6294" s="112">
        <v>87651</v>
      </c>
    </row>
    <row r="6295" spans="40:45" x14ac:dyDescent="0.25">
      <c r="AN6295" s="112" t="s">
        <v>1083</v>
      </c>
      <c r="AO6295" s="112" t="s">
        <v>1041</v>
      </c>
      <c r="AP6295" s="112"/>
      <c r="AQ6295" s="112" t="s">
        <v>1032</v>
      </c>
      <c r="AR6295" s="112" t="s">
        <v>1021</v>
      </c>
      <c r="AS6295" s="112">
        <v>417297</v>
      </c>
    </row>
    <row r="6296" spans="40:45" x14ac:dyDescent="0.25">
      <c r="AN6296" s="112" t="s">
        <v>1083</v>
      </c>
      <c r="AO6296" s="112" t="s">
        <v>1041</v>
      </c>
      <c r="AP6296" s="112"/>
      <c r="AQ6296" s="112" t="s">
        <v>1033</v>
      </c>
      <c r="AR6296" s="112" t="s">
        <v>1021</v>
      </c>
      <c r="AS6296" s="112">
        <v>46334</v>
      </c>
    </row>
    <row r="6297" spans="40:45" x14ac:dyDescent="0.25">
      <c r="AN6297" s="112" t="s">
        <v>1083</v>
      </c>
      <c r="AO6297" s="112" t="s">
        <v>1041</v>
      </c>
      <c r="AP6297" s="112"/>
      <c r="AQ6297" s="112" t="s">
        <v>1034</v>
      </c>
      <c r="AR6297" s="112" t="s">
        <v>1021</v>
      </c>
      <c r="AS6297" s="112">
        <v>12970</v>
      </c>
    </row>
    <row r="6298" spans="40:45" x14ac:dyDescent="0.25">
      <c r="AN6298" s="112" t="s">
        <v>1083</v>
      </c>
      <c r="AO6298" s="112" t="s">
        <v>1041</v>
      </c>
      <c r="AP6298" s="112"/>
      <c r="AQ6298" s="112" t="s">
        <v>1035</v>
      </c>
      <c r="AR6298" s="112" t="s">
        <v>1021</v>
      </c>
      <c r="AS6298" s="112">
        <v>1940</v>
      </c>
    </row>
    <row r="6299" spans="40:45" x14ac:dyDescent="0.25">
      <c r="AN6299" s="112" t="s">
        <v>1083</v>
      </c>
      <c r="AO6299" s="112" t="s">
        <v>1041</v>
      </c>
      <c r="AP6299" s="112"/>
      <c r="AQ6299" s="112" t="s">
        <v>1036</v>
      </c>
      <c r="AR6299" s="112" t="s">
        <v>1021</v>
      </c>
      <c r="AS6299" s="112">
        <v>25748</v>
      </c>
    </row>
    <row r="6300" spans="40:45" x14ac:dyDescent="0.25">
      <c r="AN6300" s="112" t="s">
        <v>1083</v>
      </c>
      <c r="AO6300" s="112" t="s">
        <v>1041</v>
      </c>
      <c r="AP6300" s="112"/>
      <c r="AQ6300" s="112" t="s">
        <v>1037</v>
      </c>
      <c r="AR6300" s="112" t="s">
        <v>1021</v>
      </c>
      <c r="AS6300" s="112">
        <v>1440</v>
      </c>
    </row>
    <row r="6301" spans="40:45" x14ac:dyDescent="0.25">
      <c r="AN6301" s="112" t="s">
        <v>1083</v>
      </c>
      <c r="AO6301" s="112" t="s">
        <v>1041</v>
      </c>
      <c r="AP6301" s="112"/>
      <c r="AQ6301" s="112" t="s">
        <v>1038</v>
      </c>
      <c r="AR6301" s="112" t="s">
        <v>1021</v>
      </c>
      <c r="AS6301" s="112">
        <v>28768</v>
      </c>
    </row>
    <row r="6302" spans="40:45" x14ac:dyDescent="0.25">
      <c r="AN6302" s="112" t="s">
        <v>1083</v>
      </c>
      <c r="AO6302" s="112" t="s">
        <v>1041</v>
      </c>
      <c r="AP6302" s="112"/>
      <c r="AQ6302" s="112" t="s">
        <v>1039</v>
      </c>
      <c r="AR6302" s="112" t="s">
        <v>1021</v>
      </c>
      <c r="AS6302" s="112">
        <v>5455</v>
      </c>
    </row>
    <row r="6303" spans="40:45" x14ac:dyDescent="0.25">
      <c r="AN6303" s="112" t="s">
        <v>1083</v>
      </c>
      <c r="AO6303" s="112"/>
      <c r="AP6303" s="112"/>
      <c r="AQ6303" s="112" t="s">
        <v>3</v>
      </c>
      <c r="AR6303" s="112" t="s">
        <v>1021</v>
      </c>
      <c r="AS6303" s="112">
        <v>627604</v>
      </c>
    </row>
    <row r="6304" spans="40:45" x14ac:dyDescent="0.25">
      <c r="AN6304" s="112" t="s">
        <v>1083</v>
      </c>
      <c r="AO6304" s="112" t="s">
        <v>1202</v>
      </c>
      <c r="AP6304" s="112"/>
      <c r="AQ6304" s="112" t="s">
        <v>1031</v>
      </c>
      <c r="AR6304" s="112" t="s">
        <v>1021</v>
      </c>
      <c r="AS6304" s="112">
        <v>25520</v>
      </c>
    </row>
    <row r="6305" spans="40:45" x14ac:dyDescent="0.25">
      <c r="AN6305" s="112" t="s">
        <v>1083</v>
      </c>
      <c r="AO6305" s="112" t="s">
        <v>1202</v>
      </c>
      <c r="AP6305" s="112"/>
      <c r="AQ6305" s="112" t="s">
        <v>1032</v>
      </c>
      <c r="AR6305" s="112" t="s">
        <v>1021</v>
      </c>
      <c r="AS6305" s="112">
        <v>145072</v>
      </c>
    </row>
    <row r="6306" spans="40:45" x14ac:dyDescent="0.25">
      <c r="AN6306" s="112" t="s">
        <v>1083</v>
      </c>
      <c r="AO6306" s="112" t="s">
        <v>1202</v>
      </c>
      <c r="AP6306" s="112"/>
      <c r="AQ6306" s="112" t="s">
        <v>1033</v>
      </c>
      <c r="AR6306" s="112" t="s">
        <v>1021</v>
      </c>
      <c r="AS6306" s="112">
        <v>2989</v>
      </c>
    </row>
    <row r="6307" spans="40:45" x14ac:dyDescent="0.25">
      <c r="AN6307" s="112" t="s">
        <v>1083</v>
      </c>
      <c r="AO6307" s="112" t="s">
        <v>1202</v>
      </c>
      <c r="AP6307" s="112"/>
      <c r="AQ6307" s="112" t="s">
        <v>1034</v>
      </c>
      <c r="AR6307" s="112" t="s">
        <v>1021</v>
      </c>
      <c r="AS6307" s="112">
        <v>3272</v>
      </c>
    </row>
    <row r="6308" spans="40:45" x14ac:dyDescent="0.25">
      <c r="AN6308" s="112" t="s">
        <v>1083</v>
      </c>
      <c r="AO6308" s="112"/>
      <c r="AP6308" s="112"/>
      <c r="AQ6308" s="112" t="s">
        <v>3</v>
      </c>
      <c r="AR6308" s="112" t="s">
        <v>1021</v>
      </c>
      <c r="AS6308" s="112">
        <v>176854</v>
      </c>
    </row>
    <row r="6309" spans="40:45" x14ac:dyDescent="0.25">
      <c r="AN6309" s="112" t="s">
        <v>1083</v>
      </c>
      <c r="AO6309" s="112" t="s">
        <v>1203</v>
      </c>
      <c r="AP6309" s="112"/>
      <c r="AQ6309" s="112" t="s">
        <v>1031</v>
      </c>
      <c r="AR6309" s="112" t="s">
        <v>1021</v>
      </c>
      <c r="AS6309" s="112">
        <v>55338</v>
      </c>
    </row>
    <row r="6310" spans="40:45" x14ac:dyDescent="0.25">
      <c r="AN6310" s="112" t="s">
        <v>1083</v>
      </c>
      <c r="AO6310" s="112" t="s">
        <v>1203</v>
      </c>
      <c r="AP6310" s="112"/>
      <c r="AQ6310" s="112" t="s">
        <v>1032</v>
      </c>
      <c r="AR6310" s="112" t="s">
        <v>1021</v>
      </c>
      <c r="AS6310" s="112">
        <v>233127</v>
      </c>
    </row>
    <row r="6311" spans="40:45" x14ac:dyDescent="0.25">
      <c r="AN6311" s="112" t="s">
        <v>1083</v>
      </c>
      <c r="AO6311" s="112" t="s">
        <v>1203</v>
      </c>
      <c r="AP6311" s="112"/>
      <c r="AQ6311" s="112" t="s">
        <v>1033</v>
      </c>
      <c r="AR6311" s="112" t="s">
        <v>1021</v>
      </c>
      <c r="AS6311" s="112">
        <v>7909</v>
      </c>
    </row>
    <row r="6312" spans="40:45" x14ac:dyDescent="0.25">
      <c r="AN6312" s="112" t="s">
        <v>1083</v>
      </c>
      <c r="AO6312" s="112" t="s">
        <v>1203</v>
      </c>
      <c r="AP6312" s="112"/>
      <c r="AQ6312" s="112" t="s">
        <v>1034</v>
      </c>
      <c r="AR6312" s="112" t="s">
        <v>1021</v>
      </c>
      <c r="AS6312" s="112">
        <v>2598</v>
      </c>
    </row>
    <row r="6313" spans="40:45" x14ac:dyDescent="0.25">
      <c r="AN6313" s="112" t="s">
        <v>1083</v>
      </c>
      <c r="AO6313" s="112" t="s">
        <v>1203</v>
      </c>
      <c r="AP6313" s="112"/>
      <c r="AQ6313" s="112" t="s">
        <v>1035</v>
      </c>
      <c r="AR6313" s="112" t="s">
        <v>1021</v>
      </c>
      <c r="AS6313" s="112">
        <v>23</v>
      </c>
    </row>
    <row r="6314" spans="40:45" x14ac:dyDescent="0.25">
      <c r="AN6314" s="112" t="s">
        <v>1083</v>
      </c>
      <c r="AO6314" s="112" t="s">
        <v>1203</v>
      </c>
      <c r="AP6314" s="112"/>
      <c r="AQ6314" s="112" t="s">
        <v>1036</v>
      </c>
      <c r="AR6314" s="112" t="s">
        <v>1021</v>
      </c>
      <c r="AS6314" s="112">
        <v>259</v>
      </c>
    </row>
    <row r="6315" spans="40:45" x14ac:dyDescent="0.25">
      <c r="AN6315" s="112" t="s">
        <v>1083</v>
      </c>
      <c r="AO6315" s="112" t="s">
        <v>1203</v>
      </c>
      <c r="AP6315" s="112"/>
      <c r="AQ6315" s="112" t="s">
        <v>1037</v>
      </c>
      <c r="AR6315" s="112" t="s">
        <v>1021</v>
      </c>
      <c r="AS6315" s="112">
        <v>37</v>
      </c>
    </row>
    <row r="6316" spans="40:45" x14ac:dyDescent="0.25">
      <c r="AN6316" s="112" t="s">
        <v>1083</v>
      </c>
      <c r="AO6316" s="112" t="s">
        <v>1203</v>
      </c>
      <c r="AP6316" s="112"/>
      <c r="AQ6316" s="112" t="s">
        <v>1038</v>
      </c>
      <c r="AR6316" s="112" t="s">
        <v>1021</v>
      </c>
      <c r="AS6316" s="112">
        <v>27205</v>
      </c>
    </row>
    <row r="6317" spans="40:45" x14ac:dyDescent="0.25">
      <c r="AN6317" s="112" t="s">
        <v>1083</v>
      </c>
      <c r="AO6317" s="112" t="s">
        <v>1203</v>
      </c>
      <c r="AP6317" s="112"/>
      <c r="AQ6317" s="112" t="s">
        <v>1039</v>
      </c>
      <c r="AR6317" s="112" t="s">
        <v>1021</v>
      </c>
      <c r="AS6317" s="112">
        <v>120</v>
      </c>
    </row>
    <row r="6318" spans="40:45" x14ac:dyDescent="0.25">
      <c r="AN6318" s="112" t="s">
        <v>1083</v>
      </c>
      <c r="AO6318" s="112"/>
      <c r="AP6318" s="112"/>
      <c r="AQ6318" s="112" t="s">
        <v>3</v>
      </c>
      <c r="AR6318" s="112" t="s">
        <v>1021</v>
      </c>
      <c r="AS6318" s="112">
        <v>326616</v>
      </c>
    </row>
    <row r="6319" spans="40:45" x14ac:dyDescent="0.25">
      <c r="AN6319" s="112" t="s">
        <v>1083</v>
      </c>
      <c r="AO6319" s="112" t="s">
        <v>1204</v>
      </c>
      <c r="AP6319" s="112"/>
      <c r="AQ6319" s="112" t="s">
        <v>1031</v>
      </c>
      <c r="AR6319" s="112" t="s">
        <v>1021</v>
      </c>
      <c r="AS6319" s="112">
        <v>1117</v>
      </c>
    </row>
    <row r="6320" spans="40:45" x14ac:dyDescent="0.25">
      <c r="AN6320" s="112" t="s">
        <v>1083</v>
      </c>
      <c r="AO6320" s="112" t="s">
        <v>1204</v>
      </c>
      <c r="AP6320" s="112"/>
      <c r="AQ6320" s="112" t="s">
        <v>1032</v>
      </c>
      <c r="AR6320" s="112" t="s">
        <v>1021</v>
      </c>
      <c r="AS6320" s="112">
        <v>19466</v>
      </c>
    </row>
    <row r="6321" spans="40:45" x14ac:dyDescent="0.25">
      <c r="AN6321" s="112" t="s">
        <v>1083</v>
      </c>
      <c r="AO6321" s="112" t="s">
        <v>1204</v>
      </c>
      <c r="AP6321" s="112"/>
      <c r="AQ6321" s="112" t="s">
        <v>1033</v>
      </c>
      <c r="AR6321" s="112" t="s">
        <v>1021</v>
      </c>
      <c r="AS6321" s="112">
        <v>9651</v>
      </c>
    </row>
    <row r="6322" spans="40:45" x14ac:dyDescent="0.25">
      <c r="AN6322" s="112" t="s">
        <v>1083</v>
      </c>
      <c r="AO6322" s="112" t="s">
        <v>1204</v>
      </c>
      <c r="AP6322" s="112"/>
      <c r="AQ6322" s="112" t="s">
        <v>1034</v>
      </c>
      <c r="AR6322" s="112" t="s">
        <v>1021</v>
      </c>
      <c r="AS6322" s="112">
        <v>2845</v>
      </c>
    </row>
    <row r="6323" spans="40:45" x14ac:dyDescent="0.25">
      <c r="AN6323" s="112" t="s">
        <v>1083</v>
      </c>
      <c r="AO6323" s="112" t="s">
        <v>1204</v>
      </c>
      <c r="AP6323" s="112"/>
      <c r="AQ6323" s="112" t="s">
        <v>1035</v>
      </c>
      <c r="AR6323" s="112" t="s">
        <v>1021</v>
      </c>
      <c r="AS6323" s="112">
        <v>1698</v>
      </c>
    </row>
    <row r="6324" spans="40:45" x14ac:dyDescent="0.25">
      <c r="AN6324" s="112" t="s">
        <v>1083</v>
      </c>
      <c r="AO6324" s="112" t="s">
        <v>1204</v>
      </c>
      <c r="AP6324" s="112"/>
      <c r="AQ6324" s="112" t="s">
        <v>1036</v>
      </c>
      <c r="AR6324" s="112" t="s">
        <v>1021</v>
      </c>
      <c r="AS6324" s="112">
        <v>4342</v>
      </c>
    </row>
    <row r="6325" spans="40:45" x14ac:dyDescent="0.25">
      <c r="AN6325" s="112" t="s">
        <v>1083</v>
      </c>
      <c r="AO6325" s="112" t="s">
        <v>1204</v>
      </c>
      <c r="AP6325" s="112"/>
      <c r="AQ6325" s="112" t="s">
        <v>1037</v>
      </c>
      <c r="AR6325" s="112" t="s">
        <v>1021</v>
      </c>
      <c r="AS6325" s="112">
        <v>172</v>
      </c>
    </row>
    <row r="6326" spans="40:45" x14ac:dyDescent="0.25">
      <c r="AN6326" s="112" t="s">
        <v>1083</v>
      </c>
      <c r="AO6326" s="112" t="s">
        <v>1204</v>
      </c>
      <c r="AP6326" s="112"/>
      <c r="AQ6326" s="112" t="s">
        <v>1038</v>
      </c>
      <c r="AR6326" s="112" t="s">
        <v>1021</v>
      </c>
      <c r="AS6326" s="112">
        <v>557</v>
      </c>
    </row>
    <row r="6327" spans="40:45" x14ac:dyDescent="0.25">
      <c r="AN6327" s="112" t="s">
        <v>1083</v>
      </c>
      <c r="AO6327" s="112" t="s">
        <v>1204</v>
      </c>
      <c r="AP6327" s="112"/>
      <c r="AQ6327" s="112" t="s">
        <v>1039</v>
      </c>
      <c r="AR6327" s="112" t="s">
        <v>1021</v>
      </c>
      <c r="AS6327" s="112">
        <v>1333</v>
      </c>
    </row>
    <row r="6328" spans="40:45" x14ac:dyDescent="0.25">
      <c r="AN6328" s="112" t="s">
        <v>1083</v>
      </c>
      <c r="AO6328" s="112"/>
      <c r="AP6328" s="112"/>
      <c r="AQ6328" s="112" t="s">
        <v>3</v>
      </c>
      <c r="AR6328" s="112" t="s">
        <v>1021</v>
      </c>
      <c r="AS6328" s="112">
        <v>41180</v>
      </c>
    </row>
    <row r="6329" spans="40:45" x14ac:dyDescent="0.25">
      <c r="AN6329" s="112" t="s">
        <v>1083</v>
      </c>
      <c r="AO6329" s="112" t="s">
        <v>1205</v>
      </c>
      <c r="AP6329" s="112"/>
      <c r="AQ6329" s="112" t="s">
        <v>1031</v>
      </c>
      <c r="AR6329" s="112" t="s">
        <v>1021</v>
      </c>
      <c r="AS6329" s="112">
        <v>5084</v>
      </c>
    </row>
    <row r="6330" spans="40:45" x14ac:dyDescent="0.25">
      <c r="AN6330" s="112" t="s">
        <v>1083</v>
      </c>
      <c r="AO6330" s="112" t="s">
        <v>1205</v>
      </c>
      <c r="AP6330" s="112"/>
      <c r="AQ6330" s="112" t="s">
        <v>1032</v>
      </c>
      <c r="AR6330" s="112" t="s">
        <v>1021</v>
      </c>
      <c r="AS6330" s="112">
        <v>18287</v>
      </c>
    </row>
    <row r="6331" spans="40:45" x14ac:dyDescent="0.25">
      <c r="AN6331" s="112" t="s">
        <v>1083</v>
      </c>
      <c r="AO6331" s="112" t="s">
        <v>1205</v>
      </c>
      <c r="AP6331" s="112"/>
      <c r="AQ6331" s="112" t="s">
        <v>1033</v>
      </c>
      <c r="AR6331" s="112" t="s">
        <v>1021</v>
      </c>
      <c r="AS6331" s="112">
        <v>21276</v>
      </c>
    </row>
    <row r="6332" spans="40:45" x14ac:dyDescent="0.25">
      <c r="AN6332" s="112" t="s">
        <v>1083</v>
      </c>
      <c r="AO6332" s="112" t="s">
        <v>1205</v>
      </c>
      <c r="AP6332" s="112"/>
      <c r="AQ6332" s="112" t="s">
        <v>1034</v>
      </c>
      <c r="AR6332" s="112" t="s">
        <v>1021</v>
      </c>
      <c r="AS6332" s="112">
        <v>3480</v>
      </c>
    </row>
    <row r="6333" spans="40:45" x14ac:dyDescent="0.25">
      <c r="AN6333" s="112" t="s">
        <v>1083</v>
      </c>
      <c r="AO6333" s="112" t="s">
        <v>1205</v>
      </c>
      <c r="AP6333" s="112"/>
      <c r="AQ6333" s="112" t="s">
        <v>1035</v>
      </c>
      <c r="AR6333" s="112" t="s">
        <v>1021</v>
      </c>
      <c r="AS6333" s="112">
        <v>219</v>
      </c>
    </row>
    <row r="6334" spans="40:45" x14ac:dyDescent="0.25">
      <c r="AN6334" s="112" t="s">
        <v>1083</v>
      </c>
      <c r="AO6334" s="112" t="s">
        <v>1205</v>
      </c>
      <c r="AP6334" s="112"/>
      <c r="AQ6334" s="112" t="s">
        <v>1036</v>
      </c>
      <c r="AR6334" s="112" t="s">
        <v>1021</v>
      </c>
      <c r="AS6334" s="112">
        <v>21065</v>
      </c>
    </row>
    <row r="6335" spans="40:45" x14ac:dyDescent="0.25">
      <c r="AN6335" s="112" t="s">
        <v>1083</v>
      </c>
      <c r="AO6335" s="112" t="s">
        <v>1205</v>
      </c>
      <c r="AP6335" s="112"/>
      <c r="AQ6335" s="112" t="s">
        <v>1037</v>
      </c>
      <c r="AR6335" s="112" t="s">
        <v>1021</v>
      </c>
      <c r="AS6335" s="112">
        <v>383</v>
      </c>
    </row>
    <row r="6336" spans="40:45" x14ac:dyDescent="0.25">
      <c r="AN6336" s="112" t="s">
        <v>1083</v>
      </c>
      <c r="AO6336" s="112" t="s">
        <v>1205</v>
      </c>
      <c r="AP6336" s="112"/>
      <c r="AQ6336" s="112" t="s">
        <v>1038</v>
      </c>
      <c r="AR6336" s="112" t="s">
        <v>1021</v>
      </c>
      <c r="AS6336" s="112">
        <v>1006</v>
      </c>
    </row>
    <row r="6337" spans="40:45" x14ac:dyDescent="0.25">
      <c r="AN6337" s="112" t="s">
        <v>1083</v>
      </c>
      <c r="AO6337" s="112" t="s">
        <v>1205</v>
      </c>
      <c r="AP6337" s="112"/>
      <c r="AQ6337" s="112" t="s">
        <v>1039</v>
      </c>
      <c r="AR6337" s="112" t="s">
        <v>1021</v>
      </c>
      <c r="AS6337" s="112">
        <v>1107</v>
      </c>
    </row>
    <row r="6338" spans="40:45" x14ac:dyDescent="0.25">
      <c r="AN6338" s="112" t="s">
        <v>1083</v>
      </c>
      <c r="AO6338" s="112"/>
      <c r="AP6338" s="112"/>
      <c r="AQ6338" s="112" t="s">
        <v>3</v>
      </c>
      <c r="AR6338" s="112" t="s">
        <v>1021</v>
      </c>
      <c r="AS6338" s="112">
        <v>71905</v>
      </c>
    </row>
    <row r="6339" spans="40:45" x14ac:dyDescent="0.25">
      <c r="AN6339" s="112" t="s">
        <v>1083</v>
      </c>
      <c r="AO6339" s="112" t="s">
        <v>1206</v>
      </c>
      <c r="AP6339" s="112"/>
      <c r="AQ6339" s="112" t="s">
        <v>1031</v>
      </c>
      <c r="AR6339" s="112" t="s">
        <v>1021</v>
      </c>
      <c r="AS6339" s="112">
        <v>71</v>
      </c>
    </row>
    <row r="6340" spans="40:45" x14ac:dyDescent="0.25">
      <c r="AN6340" s="112" t="s">
        <v>1083</v>
      </c>
      <c r="AO6340" s="112" t="s">
        <v>1206</v>
      </c>
      <c r="AP6340" s="112"/>
      <c r="AQ6340" s="112" t="s">
        <v>1032</v>
      </c>
      <c r="AR6340" s="112" t="s">
        <v>1021</v>
      </c>
      <c r="AS6340" s="112">
        <v>1290</v>
      </c>
    </row>
    <row r="6341" spans="40:45" x14ac:dyDescent="0.25">
      <c r="AN6341" s="112" t="s">
        <v>1083</v>
      </c>
      <c r="AO6341" s="112" t="s">
        <v>1206</v>
      </c>
      <c r="AP6341" s="112"/>
      <c r="AQ6341" s="112" t="s">
        <v>1033</v>
      </c>
      <c r="AR6341" s="112" t="s">
        <v>1021</v>
      </c>
      <c r="AS6341" s="112">
        <v>4340</v>
      </c>
    </row>
    <row r="6342" spans="40:45" x14ac:dyDescent="0.25">
      <c r="AN6342" s="112" t="s">
        <v>1083</v>
      </c>
      <c r="AO6342" s="112" t="s">
        <v>1206</v>
      </c>
      <c r="AP6342" s="112"/>
      <c r="AQ6342" s="112" t="s">
        <v>1034</v>
      </c>
      <c r="AR6342" s="112" t="s">
        <v>1021</v>
      </c>
      <c r="AS6342" s="112">
        <v>425</v>
      </c>
    </row>
    <row r="6343" spans="40:45" x14ac:dyDescent="0.25">
      <c r="AN6343" s="112" t="s">
        <v>1083</v>
      </c>
      <c r="AO6343" s="112" t="s">
        <v>1206</v>
      </c>
      <c r="AP6343" s="112"/>
      <c r="AQ6343" s="112" t="s">
        <v>1036</v>
      </c>
      <c r="AR6343" s="112" t="s">
        <v>1021</v>
      </c>
      <c r="AS6343" s="112">
        <v>43</v>
      </c>
    </row>
    <row r="6344" spans="40:45" x14ac:dyDescent="0.25">
      <c r="AN6344" s="112" t="s">
        <v>1083</v>
      </c>
      <c r="AO6344" s="112" t="s">
        <v>1206</v>
      </c>
      <c r="AP6344" s="112"/>
      <c r="AQ6344" s="112" t="s">
        <v>1037</v>
      </c>
      <c r="AR6344" s="112" t="s">
        <v>1021</v>
      </c>
      <c r="AS6344" s="112">
        <v>553</v>
      </c>
    </row>
    <row r="6345" spans="40:45" x14ac:dyDescent="0.25">
      <c r="AN6345" s="112" t="s">
        <v>1083</v>
      </c>
      <c r="AO6345" s="112" t="s">
        <v>1206</v>
      </c>
      <c r="AP6345" s="112"/>
      <c r="AQ6345" s="112" t="s">
        <v>1039</v>
      </c>
      <c r="AR6345" s="112" t="s">
        <v>1021</v>
      </c>
      <c r="AS6345" s="112">
        <v>541</v>
      </c>
    </row>
    <row r="6346" spans="40:45" x14ac:dyDescent="0.25">
      <c r="AN6346" s="112" t="s">
        <v>1083</v>
      </c>
      <c r="AO6346" s="112"/>
      <c r="AP6346" s="112"/>
      <c r="AQ6346" s="112" t="s">
        <v>3</v>
      </c>
      <c r="AR6346" s="112" t="s">
        <v>1021</v>
      </c>
      <c r="AS6346" s="112">
        <v>7264</v>
      </c>
    </row>
    <row r="6347" spans="40:45" x14ac:dyDescent="0.25">
      <c r="AN6347" s="112" t="s">
        <v>1083</v>
      </c>
      <c r="AO6347" s="112" t="s">
        <v>1207</v>
      </c>
      <c r="AP6347" s="112"/>
      <c r="AQ6347" s="112" t="s">
        <v>1031</v>
      </c>
      <c r="AR6347" s="112" t="s">
        <v>1021</v>
      </c>
      <c r="AS6347" s="112">
        <v>521</v>
      </c>
    </row>
    <row r="6348" spans="40:45" x14ac:dyDescent="0.25">
      <c r="AN6348" s="112" t="s">
        <v>1083</v>
      </c>
      <c r="AO6348" s="112" t="s">
        <v>1207</v>
      </c>
      <c r="AP6348" s="112"/>
      <c r="AQ6348" s="112" t="s">
        <v>1032</v>
      </c>
      <c r="AR6348" s="112" t="s">
        <v>1021</v>
      </c>
      <c r="AS6348" s="112">
        <v>55</v>
      </c>
    </row>
    <row r="6349" spans="40:45" x14ac:dyDescent="0.25">
      <c r="AN6349" s="112" t="s">
        <v>1083</v>
      </c>
      <c r="AO6349" s="112" t="s">
        <v>1207</v>
      </c>
      <c r="AP6349" s="112"/>
      <c r="AQ6349" s="112" t="s">
        <v>1033</v>
      </c>
      <c r="AR6349" s="112" t="s">
        <v>1021</v>
      </c>
      <c r="AS6349" s="112">
        <v>169</v>
      </c>
    </row>
    <row r="6350" spans="40:45" x14ac:dyDescent="0.25">
      <c r="AN6350" s="112" t="s">
        <v>1083</v>
      </c>
      <c r="AO6350" s="112" t="s">
        <v>1207</v>
      </c>
      <c r="AP6350" s="112"/>
      <c r="AQ6350" s="112" t="s">
        <v>1034</v>
      </c>
      <c r="AR6350" s="112" t="s">
        <v>1021</v>
      </c>
      <c r="AS6350" s="112">
        <v>350</v>
      </c>
    </row>
    <row r="6351" spans="40:45" x14ac:dyDescent="0.25">
      <c r="AN6351" s="112" t="s">
        <v>1083</v>
      </c>
      <c r="AO6351" s="112" t="s">
        <v>1207</v>
      </c>
      <c r="AP6351" s="112"/>
      <c r="AQ6351" s="112" t="s">
        <v>1036</v>
      </c>
      <c r="AR6351" s="112" t="s">
        <v>1021</v>
      </c>
      <c r="AS6351" s="112">
        <v>40</v>
      </c>
    </row>
    <row r="6352" spans="40:45" x14ac:dyDescent="0.25">
      <c r="AN6352" s="112" t="s">
        <v>1083</v>
      </c>
      <c r="AO6352" s="112" t="s">
        <v>1207</v>
      </c>
      <c r="AP6352" s="112"/>
      <c r="AQ6352" s="112" t="s">
        <v>1037</v>
      </c>
      <c r="AR6352" s="112" t="s">
        <v>1021</v>
      </c>
      <c r="AS6352" s="112">
        <v>295</v>
      </c>
    </row>
    <row r="6353" spans="40:45" x14ac:dyDescent="0.25">
      <c r="AN6353" s="112" t="s">
        <v>1083</v>
      </c>
      <c r="AO6353" s="112" t="s">
        <v>1207</v>
      </c>
      <c r="AP6353" s="112"/>
      <c r="AQ6353" s="112" t="s">
        <v>1039</v>
      </c>
      <c r="AR6353" s="112" t="s">
        <v>1021</v>
      </c>
      <c r="AS6353" s="112">
        <v>2355</v>
      </c>
    </row>
    <row r="6354" spans="40:45" x14ac:dyDescent="0.25">
      <c r="AN6354" s="112" t="s">
        <v>1083</v>
      </c>
      <c r="AO6354" s="112"/>
      <c r="AP6354" s="112"/>
      <c r="AQ6354" s="112" t="s">
        <v>3</v>
      </c>
      <c r="AR6354" s="112" t="s">
        <v>1021</v>
      </c>
      <c r="AS6354" s="112">
        <v>3785</v>
      </c>
    </row>
    <row r="6355" spans="40:45" x14ac:dyDescent="0.25">
      <c r="AN6355" s="112" t="s">
        <v>1189</v>
      </c>
      <c r="AO6355" s="112" t="s">
        <v>1041</v>
      </c>
      <c r="AP6355" s="112"/>
      <c r="AQ6355" s="112" t="s">
        <v>1031</v>
      </c>
      <c r="AR6355" s="112" t="s">
        <v>1021</v>
      </c>
      <c r="AS6355" s="112">
        <v>164316</v>
      </c>
    </row>
    <row r="6356" spans="40:45" x14ac:dyDescent="0.25">
      <c r="AN6356" s="112" t="s">
        <v>1189</v>
      </c>
      <c r="AO6356" s="112" t="s">
        <v>1041</v>
      </c>
      <c r="AP6356" s="112"/>
      <c r="AQ6356" s="112" t="s">
        <v>1032</v>
      </c>
      <c r="AR6356" s="112" t="s">
        <v>1021</v>
      </c>
      <c r="AS6356" s="112">
        <v>162885</v>
      </c>
    </row>
    <row r="6357" spans="40:45" x14ac:dyDescent="0.25">
      <c r="AN6357" s="112" t="s">
        <v>1189</v>
      </c>
      <c r="AO6357" s="112" t="s">
        <v>1041</v>
      </c>
      <c r="AP6357" s="112"/>
      <c r="AQ6357" s="112" t="s">
        <v>1033</v>
      </c>
      <c r="AR6357" s="112" t="s">
        <v>1021</v>
      </c>
      <c r="AS6357" s="112">
        <v>389</v>
      </c>
    </row>
    <row r="6358" spans="40:45" x14ac:dyDescent="0.25">
      <c r="AN6358" s="112" t="s">
        <v>1189</v>
      </c>
      <c r="AO6358" s="112" t="s">
        <v>1041</v>
      </c>
      <c r="AP6358" s="112"/>
      <c r="AQ6358" s="112" t="s">
        <v>1034</v>
      </c>
      <c r="AR6358" s="112" t="s">
        <v>1021</v>
      </c>
      <c r="AS6358" s="112">
        <v>172955</v>
      </c>
    </row>
    <row r="6359" spans="40:45" x14ac:dyDescent="0.25">
      <c r="AN6359" s="112" t="s">
        <v>1189</v>
      </c>
      <c r="AO6359" s="112" t="s">
        <v>1041</v>
      </c>
      <c r="AP6359" s="112"/>
      <c r="AQ6359" s="112" t="s">
        <v>1035</v>
      </c>
      <c r="AR6359" s="112" t="s">
        <v>1021</v>
      </c>
      <c r="AS6359" s="112">
        <v>243836</v>
      </c>
    </row>
    <row r="6360" spans="40:45" x14ac:dyDescent="0.25">
      <c r="AN6360" s="112" t="s">
        <v>1189</v>
      </c>
      <c r="AO6360" s="112" t="s">
        <v>1041</v>
      </c>
      <c r="AP6360" s="112"/>
      <c r="AQ6360" s="112" t="s">
        <v>1036</v>
      </c>
      <c r="AR6360" s="112" t="s">
        <v>1021</v>
      </c>
      <c r="AS6360" s="112">
        <v>182448</v>
      </c>
    </row>
    <row r="6361" spans="40:45" x14ac:dyDescent="0.25">
      <c r="AN6361" s="112" t="s">
        <v>1189</v>
      </c>
      <c r="AO6361" s="112" t="s">
        <v>1041</v>
      </c>
      <c r="AP6361" s="112"/>
      <c r="AQ6361" s="112" t="s">
        <v>1037</v>
      </c>
      <c r="AR6361" s="112" t="s">
        <v>1021</v>
      </c>
      <c r="AS6361" s="112">
        <v>259566</v>
      </c>
    </row>
    <row r="6362" spans="40:45" x14ac:dyDescent="0.25">
      <c r="AN6362" s="112" t="s">
        <v>1189</v>
      </c>
      <c r="AO6362" s="112" t="s">
        <v>1041</v>
      </c>
      <c r="AP6362" s="112"/>
      <c r="AQ6362" s="112" t="s">
        <v>1038</v>
      </c>
      <c r="AR6362" s="112" t="s">
        <v>1021</v>
      </c>
      <c r="AS6362" s="112">
        <v>81383</v>
      </c>
    </row>
    <row r="6363" spans="40:45" x14ac:dyDescent="0.25">
      <c r="AN6363" s="112" t="s">
        <v>1189</v>
      </c>
      <c r="AO6363" s="112" t="s">
        <v>1041</v>
      </c>
      <c r="AP6363" s="112"/>
      <c r="AQ6363" s="112" t="s">
        <v>1039</v>
      </c>
      <c r="AR6363" s="112" t="s">
        <v>1021</v>
      </c>
      <c r="AS6363" s="112">
        <v>197997</v>
      </c>
    </row>
    <row r="6364" spans="40:45" x14ac:dyDescent="0.25">
      <c r="AN6364" s="112" t="s">
        <v>1189</v>
      </c>
      <c r="AO6364" s="112"/>
      <c r="AP6364" s="112"/>
      <c r="AQ6364" s="112" t="s">
        <v>3</v>
      </c>
      <c r="AR6364" s="112" t="s">
        <v>1021</v>
      </c>
      <c r="AS6364" s="112">
        <v>1465775</v>
      </c>
    </row>
    <row r="6365" spans="40:45" x14ac:dyDescent="0.25">
      <c r="AN6365" s="112" t="s">
        <v>1189</v>
      </c>
      <c r="AO6365" s="112" t="s">
        <v>1208</v>
      </c>
      <c r="AP6365" s="112"/>
      <c r="AQ6365" s="112" t="s">
        <v>1031</v>
      </c>
      <c r="AR6365" s="112" t="s">
        <v>1021</v>
      </c>
      <c r="AS6365" s="112">
        <v>806</v>
      </c>
    </row>
    <row r="6366" spans="40:45" x14ac:dyDescent="0.25">
      <c r="AN6366" s="112" t="s">
        <v>1189</v>
      </c>
      <c r="AO6366" s="112" t="s">
        <v>1208</v>
      </c>
      <c r="AP6366" s="112"/>
      <c r="AQ6366" s="112" t="s">
        <v>1032</v>
      </c>
      <c r="AR6366" s="112" t="s">
        <v>1021</v>
      </c>
      <c r="AS6366" s="112">
        <v>233</v>
      </c>
    </row>
    <row r="6367" spans="40:45" x14ac:dyDescent="0.25">
      <c r="AN6367" s="112" t="s">
        <v>1189</v>
      </c>
      <c r="AO6367" s="112" t="s">
        <v>1208</v>
      </c>
      <c r="AP6367" s="112"/>
      <c r="AQ6367" s="112" t="s">
        <v>1033</v>
      </c>
      <c r="AR6367" s="112" t="s">
        <v>1021</v>
      </c>
      <c r="AS6367" s="112">
        <v>123</v>
      </c>
    </row>
    <row r="6368" spans="40:45" x14ac:dyDescent="0.25">
      <c r="AN6368" s="112" t="s">
        <v>1189</v>
      </c>
      <c r="AO6368" s="112" t="s">
        <v>1208</v>
      </c>
      <c r="AP6368" s="112"/>
      <c r="AQ6368" s="112" t="s">
        <v>1034</v>
      </c>
      <c r="AR6368" s="112" t="s">
        <v>1021</v>
      </c>
      <c r="AS6368" s="112">
        <v>303</v>
      </c>
    </row>
    <row r="6369" spans="40:45" x14ac:dyDescent="0.25">
      <c r="AN6369" s="112" t="s">
        <v>1189</v>
      </c>
      <c r="AO6369" s="112" t="s">
        <v>1208</v>
      </c>
      <c r="AP6369" s="112"/>
      <c r="AQ6369" s="112" t="s">
        <v>1035</v>
      </c>
      <c r="AR6369" s="112" t="s">
        <v>1021</v>
      </c>
      <c r="AS6369" s="112">
        <v>434</v>
      </c>
    </row>
    <row r="6370" spans="40:45" x14ac:dyDescent="0.25">
      <c r="AN6370" s="112" t="s">
        <v>1189</v>
      </c>
      <c r="AO6370" s="112" t="s">
        <v>1208</v>
      </c>
      <c r="AP6370" s="112"/>
      <c r="AQ6370" s="112" t="s">
        <v>1036</v>
      </c>
      <c r="AR6370" s="112" t="s">
        <v>1021</v>
      </c>
      <c r="AS6370" s="112">
        <v>226</v>
      </c>
    </row>
    <row r="6371" spans="40:45" x14ac:dyDescent="0.25">
      <c r="AN6371" s="112" t="s">
        <v>1189</v>
      </c>
      <c r="AO6371" s="112" t="s">
        <v>1208</v>
      </c>
      <c r="AP6371" s="112"/>
      <c r="AQ6371" s="112" t="s">
        <v>1037</v>
      </c>
      <c r="AR6371" s="112" t="s">
        <v>1021</v>
      </c>
      <c r="AS6371" s="112">
        <v>564</v>
      </c>
    </row>
    <row r="6372" spans="40:45" x14ac:dyDescent="0.25">
      <c r="AN6372" s="112" t="s">
        <v>1189</v>
      </c>
      <c r="AO6372" s="112" t="s">
        <v>1208</v>
      </c>
      <c r="AP6372" s="112"/>
      <c r="AQ6372" s="112" t="s">
        <v>1038</v>
      </c>
      <c r="AR6372" s="112" t="s">
        <v>1021</v>
      </c>
      <c r="AS6372" s="112">
        <v>154</v>
      </c>
    </row>
    <row r="6373" spans="40:45" x14ac:dyDescent="0.25">
      <c r="AN6373" s="112" t="s">
        <v>1189</v>
      </c>
      <c r="AO6373" s="112" t="s">
        <v>1208</v>
      </c>
      <c r="AP6373" s="112"/>
      <c r="AQ6373" s="112" t="s">
        <v>1039</v>
      </c>
      <c r="AR6373" s="112" t="s">
        <v>1021</v>
      </c>
      <c r="AS6373" s="112">
        <v>558</v>
      </c>
    </row>
    <row r="6374" spans="40:45" x14ac:dyDescent="0.25">
      <c r="AN6374" s="112" t="s">
        <v>1189</v>
      </c>
      <c r="AO6374" s="112"/>
      <c r="AP6374" s="112"/>
      <c r="AQ6374" s="112" t="s">
        <v>3</v>
      </c>
      <c r="AR6374" s="112" t="s">
        <v>1021</v>
      </c>
      <c r="AS6374" s="112">
        <v>3401</v>
      </c>
    </row>
    <row r="6375" spans="40:45" x14ac:dyDescent="0.25">
      <c r="AN6375" s="112" t="s">
        <v>1189</v>
      </c>
      <c r="AO6375" s="112" t="s">
        <v>1209</v>
      </c>
      <c r="AP6375" s="112"/>
      <c r="AQ6375" s="112" t="s">
        <v>1031</v>
      </c>
      <c r="AR6375" s="112" t="s">
        <v>1021</v>
      </c>
      <c r="AS6375" s="112">
        <v>473</v>
      </c>
    </row>
    <row r="6376" spans="40:45" x14ac:dyDescent="0.25">
      <c r="AN6376" s="112" t="s">
        <v>1189</v>
      </c>
      <c r="AO6376" s="112" t="s">
        <v>1209</v>
      </c>
      <c r="AP6376" s="112"/>
      <c r="AQ6376" s="112" t="s">
        <v>1032</v>
      </c>
      <c r="AR6376" s="112" t="s">
        <v>1021</v>
      </c>
      <c r="AS6376" s="112">
        <v>21</v>
      </c>
    </row>
    <row r="6377" spans="40:45" x14ac:dyDescent="0.25">
      <c r="AN6377" s="112" t="s">
        <v>1189</v>
      </c>
      <c r="AO6377" s="112" t="s">
        <v>1209</v>
      </c>
      <c r="AP6377" s="112"/>
      <c r="AQ6377" s="112" t="s">
        <v>1033</v>
      </c>
      <c r="AR6377" s="112" t="s">
        <v>1021</v>
      </c>
      <c r="AS6377" s="112">
        <v>24</v>
      </c>
    </row>
    <row r="6378" spans="40:45" x14ac:dyDescent="0.25">
      <c r="AN6378" s="112" t="s">
        <v>1189</v>
      </c>
      <c r="AO6378" s="112" t="s">
        <v>1209</v>
      </c>
      <c r="AP6378" s="112"/>
      <c r="AQ6378" s="112" t="s">
        <v>1034</v>
      </c>
      <c r="AR6378" s="112" t="s">
        <v>1021</v>
      </c>
      <c r="AS6378" s="112">
        <v>1196</v>
      </c>
    </row>
    <row r="6379" spans="40:45" x14ac:dyDescent="0.25">
      <c r="AN6379" s="112" t="s">
        <v>1189</v>
      </c>
      <c r="AO6379" s="112" t="s">
        <v>1209</v>
      </c>
      <c r="AP6379" s="112"/>
      <c r="AQ6379" s="112" t="s">
        <v>1035</v>
      </c>
      <c r="AR6379" s="112" t="s">
        <v>1021</v>
      </c>
      <c r="AS6379" s="112">
        <v>34</v>
      </c>
    </row>
    <row r="6380" spans="40:45" x14ac:dyDescent="0.25">
      <c r="AN6380" s="112" t="s">
        <v>1189</v>
      </c>
      <c r="AO6380" s="112" t="s">
        <v>1209</v>
      </c>
      <c r="AP6380" s="112"/>
      <c r="AQ6380" s="112" t="s">
        <v>1036</v>
      </c>
      <c r="AR6380" s="112" t="s">
        <v>1021</v>
      </c>
      <c r="AS6380" s="112">
        <v>1268</v>
      </c>
    </row>
    <row r="6381" spans="40:45" x14ac:dyDescent="0.25">
      <c r="AN6381" s="112" t="s">
        <v>1189</v>
      </c>
      <c r="AO6381" s="112" t="s">
        <v>1209</v>
      </c>
      <c r="AP6381" s="112"/>
      <c r="AQ6381" s="112" t="s">
        <v>1037</v>
      </c>
      <c r="AR6381" s="112" t="s">
        <v>1021</v>
      </c>
      <c r="AS6381" s="112">
        <v>6638</v>
      </c>
    </row>
    <row r="6382" spans="40:45" x14ac:dyDescent="0.25">
      <c r="AN6382" s="112" t="s">
        <v>1189</v>
      </c>
      <c r="AO6382" s="112" t="s">
        <v>1209</v>
      </c>
      <c r="AP6382" s="112"/>
      <c r="AQ6382" s="112" t="s">
        <v>1038</v>
      </c>
      <c r="AR6382" s="112" t="s">
        <v>1021</v>
      </c>
      <c r="AS6382" s="112">
        <v>611</v>
      </c>
    </row>
    <row r="6383" spans="40:45" x14ac:dyDescent="0.25">
      <c r="AN6383" s="112" t="s">
        <v>1189</v>
      </c>
      <c r="AO6383" s="112" t="s">
        <v>1209</v>
      </c>
      <c r="AP6383" s="112"/>
      <c r="AQ6383" s="112" t="s">
        <v>1039</v>
      </c>
      <c r="AR6383" s="112" t="s">
        <v>1021</v>
      </c>
      <c r="AS6383" s="112">
        <v>19</v>
      </c>
    </row>
    <row r="6384" spans="40:45" x14ac:dyDescent="0.25">
      <c r="AN6384" s="112" t="s">
        <v>1189</v>
      </c>
      <c r="AO6384" s="112"/>
      <c r="AP6384" s="112"/>
      <c r="AQ6384" s="112" t="s">
        <v>3</v>
      </c>
      <c r="AR6384" s="112" t="s">
        <v>1021</v>
      </c>
      <c r="AS6384" s="112">
        <v>10284</v>
      </c>
    </row>
    <row r="6385" spans="40:45" x14ac:dyDescent="0.25">
      <c r="AN6385" s="112" t="s">
        <v>1189</v>
      </c>
      <c r="AO6385" s="112" t="s">
        <v>1210</v>
      </c>
      <c r="AP6385" s="112"/>
      <c r="AQ6385" s="112" t="s">
        <v>1031</v>
      </c>
      <c r="AR6385" s="112" t="s">
        <v>1021</v>
      </c>
      <c r="AS6385" s="112">
        <v>17754</v>
      </c>
    </row>
    <row r="6386" spans="40:45" x14ac:dyDescent="0.25">
      <c r="AN6386" s="112" t="s">
        <v>1189</v>
      </c>
      <c r="AO6386" s="112" t="s">
        <v>1210</v>
      </c>
      <c r="AP6386" s="112"/>
      <c r="AQ6386" s="112" t="s">
        <v>1032</v>
      </c>
      <c r="AR6386" s="112" t="s">
        <v>1021</v>
      </c>
      <c r="AS6386" s="112">
        <v>15752</v>
      </c>
    </row>
    <row r="6387" spans="40:45" x14ac:dyDescent="0.25">
      <c r="AN6387" s="112" t="s">
        <v>1189</v>
      </c>
      <c r="AO6387" s="112" t="s">
        <v>1210</v>
      </c>
      <c r="AP6387" s="112"/>
      <c r="AQ6387" s="112" t="s">
        <v>1033</v>
      </c>
      <c r="AR6387" s="112" t="s">
        <v>1021</v>
      </c>
      <c r="AS6387" s="112">
        <v>129</v>
      </c>
    </row>
    <row r="6388" spans="40:45" x14ac:dyDescent="0.25">
      <c r="AN6388" s="112" t="s">
        <v>1189</v>
      </c>
      <c r="AO6388" s="112" t="s">
        <v>1210</v>
      </c>
      <c r="AP6388" s="112"/>
      <c r="AQ6388" s="112" t="s">
        <v>1034</v>
      </c>
      <c r="AR6388" s="112" t="s">
        <v>1021</v>
      </c>
      <c r="AS6388" s="112">
        <v>13687</v>
      </c>
    </row>
    <row r="6389" spans="40:45" x14ac:dyDescent="0.25">
      <c r="AN6389" s="112" t="s">
        <v>1189</v>
      </c>
      <c r="AO6389" s="112" t="s">
        <v>1210</v>
      </c>
      <c r="AP6389" s="112"/>
      <c r="AQ6389" s="112" t="s">
        <v>1035</v>
      </c>
      <c r="AR6389" s="112" t="s">
        <v>1021</v>
      </c>
      <c r="AS6389" s="112">
        <v>20393</v>
      </c>
    </row>
    <row r="6390" spans="40:45" x14ac:dyDescent="0.25">
      <c r="AN6390" s="112" t="s">
        <v>1189</v>
      </c>
      <c r="AO6390" s="112" t="s">
        <v>1210</v>
      </c>
      <c r="AP6390" s="112"/>
      <c r="AQ6390" s="112" t="s">
        <v>1036</v>
      </c>
      <c r="AR6390" s="112" t="s">
        <v>1021</v>
      </c>
      <c r="AS6390" s="112">
        <v>16317</v>
      </c>
    </row>
    <row r="6391" spans="40:45" x14ac:dyDescent="0.25">
      <c r="AN6391" s="112" t="s">
        <v>1189</v>
      </c>
      <c r="AO6391" s="112" t="s">
        <v>1210</v>
      </c>
      <c r="AP6391" s="112"/>
      <c r="AQ6391" s="112" t="s">
        <v>1037</v>
      </c>
      <c r="AR6391" s="112" t="s">
        <v>1021</v>
      </c>
      <c r="AS6391" s="112">
        <v>21136</v>
      </c>
    </row>
    <row r="6392" spans="40:45" x14ac:dyDescent="0.25">
      <c r="AN6392" s="112" t="s">
        <v>1189</v>
      </c>
      <c r="AO6392" s="112" t="s">
        <v>1210</v>
      </c>
      <c r="AP6392" s="112"/>
      <c r="AQ6392" s="112" t="s">
        <v>1038</v>
      </c>
      <c r="AR6392" s="112" t="s">
        <v>1021</v>
      </c>
      <c r="AS6392" s="112">
        <v>8585</v>
      </c>
    </row>
    <row r="6393" spans="40:45" x14ac:dyDescent="0.25">
      <c r="AN6393" s="112" t="s">
        <v>1189</v>
      </c>
      <c r="AO6393" s="112" t="s">
        <v>1210</v>
      </c>
      <c r="AP6393" s="112"/>
      <c r="AQ6393" s="112" t="s">
        <v>1039</v>
      </c>
      <c r="AR6393" s="112" t="s">
        <v>1021</v>
      </c>
      <c r="AS6393" s="112">
        <v>18564</v>
      </c>
    </row>
    <row r="6394" spans="40:45" x14ac:dyDescent="0.25">
      <c r="AN6394" s="112" t="s">
        <v>1189</v>
      </c>
      <c r="AO6394" s="112"/>
      <c r="AP6394" s="112"/>
      <c r="AQ6394" s="112" t="s">
        <v>3</v>
      </c>
      <c r="AR6394" s="112" t="s">
        <v>1021</v>
      </c>
      <c r="AS6394" s="112">
        <v>132317</v>
      </c>
    </row>
    <row r="6395" spans="40:45" x14ac:dyDescent="0.25">
      <c r="AN6395" s="112" t="s">
        <v>1189</v>
      </c>
      <c r="AO6395" s="112" t="s">
        <v>1211</v>
      </c>
      <c r="AP6395" s="112"/>
      <c r="AQ6395" s="112" t="s">
        <v>1031</v>
      </c>
      <c r="AR6395" s="112" t="s">
        <v>1021</v>
      </c>
      <c r="AS6395" s="112">
        <v>25566</v>
      </c>
    </row>
    <row r="6396" spans="40:45" x14ac:dyDescent="0.25">
      <c r="AN6396" s="112" t="s">
        <v>1189</v>
      </c>
      <c r="AO6396" s="112" t="s">
        <v>1211</v>
      </c>
      <c r="AP6396" s="112"/>
      <c r="AQ6396" s="112" t="s">
        <v>1032</v>
      </c>
      <c r="AR6396" s="112" t="s">
        <v>1021</v>
      </c>
      <c r="AS6396" s="112">
        <v>28134</v>
      </c>
    </row>
    <row r="6397" spans="40:45" x14ac:dyDescent="0.25">
      <c r="AN6397" s="112" t="s">
        <v>1189</v>
      </c>
      <c r="AO6397" s="112" t="s">
        <v>1211</v>
      </c>
      <c r="AP6397" s="112"/>
      <c r="AQ6397" s="112" t="s">
        <v>1033</v>
      </c>
      <c r="AR6397" s="112" t="s">
        <v>1021</v>
      </c>
      <c r="AS6397" s="112">
        <v>33</v>
      </c>
    </row>
    <row r="6398" spans="40:45" x14ac:dyDescent="0.25">
      <c r="AN6398" s="112" t="s">
        <v>1189</v>
      </c>
      <c r="AO6398" s="112" t="s">
        <v>1211</v>
      </c>
      <c r="AP6398" s="112"/>
      <c r="AQ6398" s="112" t="s">
        <v>1034</v>
      </c>
      <c r="AR6398" s="112" t="s">
        <v>1021</v>
      </c>
      <c r="AS6398" s="112">
        <v>37747</v>
      </c>
    </row>
    <row r="6399" spans="40:45" x14ac:dyDescent="0.25">
      <c r="AN6399" s="112" t="s">
        <v>1189</v>
      </c>
      <c r="AO6399" s="112" t="s">
        <v>1211</v>
      </c>
      <c r="AP6399" s="112"/>
      <c r="AQ6399" s="112" t="s">
        <v>1035</v>
      </c>
      <c r="AR6399" s="112" t="s">
        <v>1021</v>
      </c>
      <c r="AS6399" s="112">
        <v>27653</v>
      </c>
    </row>
    <row r="6400" spans="40:45" x14ac:dyDescent="0.25">
      <c r="AN6400" s="112" t="s">
        <v>1189</v>
      </c>
      <c r="AO6400" s="112" t="s">
        <v>1211</v>
      </c>
      <c r="AP6400" s="112"/>
      <c r="AQ6400" s="112" t="s">
        <v>1036</v>
      </c>
      <c r="AR6400" s="112" t="s">
        <v>1021</v>
      </c>
      <c r="AS6400" s="112">
        <v>46210</v>
      </c>
    </row>
    <row r="6401" spans="40:45" x14ac:dyDescent="0.25">
      <c r="AN6401" s="112" t="s">
        <v>1189</v>
      </c>
      <c r="AO6401" s="112" t="s">
        <v>1211</v>
      </c>
      <c r="AP6401" s="112"/>
      <c r="AQ6401" s="112" t="s">
        <v>1037</v>
      </c>
      <c r="AR6401" s="112" t="s">
        <v>1021</v>
      </c>
      <c r="AS6401" s="112">
        <v>39834</v>
      </c>
    </row>
    <row r="6402" spans="40:45" x14ac:dyDescent="0.25">
      <c r="AN6402" s="112" t="s">
        <v>1189</v>
      </c>
      <c r="AO6402" s="112" t="s">
        <v>1211</v>
      </c>
      <c r="AP6402" s="112"/>
      <c r="AQ6402" s="112" t="s">
        <v>1038</v>
      </c>
      <c r="AR6402" s="112" t="s">
        <v>1021</v>
      </c>
      <c r="AS6402" s="112">
        <v>26194</v>
      </c>
    </row>
    <row r="6403" spans="40:45" x14ac:dyDescent="0.25">
      <c r="AN6403" s="112" t="s">
        <v>1189</v>
      </c>
      <c r="AO6403" s="112" t="s">
        <v>1211</v>
      </c>
      <c r="AP6403" s="112"/>
      <c r="AQ6403" s="112" t="s">
        <v>1039</v>
      </c>
      <c r="AR6403" s="112" t="s">
        <v>1021</v>
      </c>
      <c r="AS6403" s="112">
        <v>41513</v>
      </c>
    </row>
    <row r="6404" spans="40:45" x14ac:dyDescent="0.25">
      <c r="AN6404" s="112" t="s">
        <v>1189</v>
      </c>
      <c r="AO6404" s="112"/>
      <c r="AP6404" s="112"/>
      <c r="AQ6404" s="112" t="s">
        <v>3</v>
      </c>
      <c r="AR6404" s="112" t="s">
        <v>1021</v>
      </c>
      <c r="AS6404" s="112">
        <v>272886</v>
      </c>
    </row>
    <row r="6405" spans="40:45" x14ac:dyDescent="0.25">
      <c r="AN6405" s="112" t="s">
        <v>1189</v>
      </c>
      <c r="AO6405" s="112" t="s">
        <v>1212</v>
      </c>
      <c r="AP6405" s="112"/>
      <c r="AQ6405" s="112" t="s">
        <v>1031</v>
      </c>
      <c r="AR6405" s="112" t="s">
        <v>1021</v>
      </c>
      <c r="AS6405" s="112">
        <v>38785</v>
      </c>
    </row>
    <row r="6406" spans="40:45" x14ac:dyDescent="0.25">
      <c r="AN6406" s="112" t="s">
        <v>1189</v>
      </c>
      <c r="AO6406" s="112" t="s">
        <v>1212</v>
      </c>
      <c r="AP6406" s="112"/>
      <c r="AQ6406" s="112" t="s">
        <v>1032</v>
      </c>
      <c r="AR6406" s="112" t="s">
        <v>1021</v>
      </c>
      <c r="AS6406" s="112">
        <v>42332</v>
      </c>
    </row>
    <row r="6407" spans="40:45" x14ac:dyDescent="0.25">
      <c r="AN6407" s="112" t="s">
        <v>1189</v>
      </c>
      <c r="AO6407" s="112" t="s">
        <v>1212</v>
      </c>
      <c r="AP6407" s="112"/>
      <c r="AQ6407" s="112" t="s">
        <v>1033</v>
      </c>
      <c r="AR6407" s="112" t="s">
        <v>1021</v>
      </c>
      <c r="AS6407" s="112">
        <v>78</v>
      </c>
    </row>
    <row r="6408" spans="40:45" x14ac:dyDescent="0.25">
      <c r="AN6408" s="112" t="s">
        <v>1189</v>
      </c>
      <c r="AO6408" s="112" t="s">
        <v>1212</v>
      </c>
      <c r="AP6408" s="112"/>
      <c r="AQ6408" s="112" t="s">
        <v>1034</v>
      </c>
      <c r="AR6408" s="112" t="s">
        <v>1021</v>
      </c>
      <c r="AS6408" s="112">
        <v>38068</v>
      </c>
    </row>
    <row r="6409" spans="40:45" x14ac:dyDescent="0.25">
      <c r="AN6409" s="112" t="s">
        <v>1189</v>
      </c>
      <c r="AO6409" s="112" t="s">
        <v>1212</v>
      </c>
      <c r="AP6409" s="112"/>
      <c r="AQ6409" s="112" t="s">
        <v>1035</v>
      </c>
      <c r="AR6409" s="112" t="s">
        <v>1021</v>
      </c>
      <c r="AS6409" s="112">
        <v>68016</v>
      </c>
    </row>
    <row r="6410" spans="40:45" x14ac:dyDescent="0.25">
      <c r="AN6410" s="112" t="s">
        <v>1189</v>
      </c>
      <c r="AO6410" s="112" t="s">
        <v>1212</v>
      </c>
      <c r="AP6410" s="112"/>
      <c r="AQ6410" s="112" t="s">
        <v>1036</v>
      </c>
      <c r="AR6410" s="112" t="s">
        <v>1021</v>
      </c>
      <c r="AS6410" s="112">
        <v>72113</v>
      </c>
    </row>
    <row r="6411" spans="40:45" x14ac:dyDescent="0.25">
      <c r="AN6411" s="112" t="s">
        <v>1189</v>
      </c>
      <c r="AO6411" s="112" t="s">
        <v>1212</v>
      </c>
      <c r="AP6411" s="112"/>
      <c r="AQ6411" s="112" t="s">
        <v>1037</v>
      </c>
      <c r="AR6411" s="112" t="s">
        <v>1021</v>
      </c>
      <c r="AS6411" s="112">
        <v>92508</v>
      </c>
    </row>
    <row r="6412" spans="40:45" x14ac:dyDescent="0.25">
      <c r="AN6412" s="112" t="s">
        <v>1189</v>
      </c>
      <c r="AO6412" s="112" t="s">
        <v>1212</v>
      </c>
      <c r="AP6412" s="112"/>
      <c r="AQ6412" s="112" t="s">
        <v>1038</v>
      </c>
      <c r="AR6412" s="112" t="s">
        <v>1021</v>
      </c>
      <c r="AS6412" s="112">
        <v>32532</v>
      </c>
    </row>
    <row r="6413" spans="40:45" x14ac:dyDescent="0.25">
      <c r="AN6413" s="112" t="s">
        <v>1189</v>
      </c>
      <c r="AO6413" s="112" t="s">
        <v>1212</v>
      </c>
      <c r="AP6413" s="112"/>
      <c r="AQ6413" s="112" t="s">
        <v>1039</v>
      </c>
      <c r="AR6413" s="112" t="s">
        <v>1021</v>
      </c>
      <c r="AS6413" s="112">
        <v>61448</v>
      </c>
    </row>
    <row r="6414" spans="40:45" x14ac:dyDescent="0.25">
      <c r="AN6414" s="112" t="s">
        <v>1189</v>
      </c>
      <c r="AO6414" s="112"/>
      <c r="AP6414" s="112"/>
      <c r="AQ6414" s="112" t="s">
        <v>3</v>
      </c>
      <c r="AR6414" s="112" t="s">
        <v>1021</v>
      </c>
      <c r="AS6414" s="112">
        <v>445880</v>
      </c>
    </row>
    <row r="6415" spans="40:45" x14ac:dyDescent="0.25">
      <c r="AN6415" s="112" t="s">
        <v>1189</v>
      </c>
      <c r="AO6415" s="112" t="s">
        <v>1213</v>
      </c>
      <c r="AP6415" s="112"/>
      <c r="AQ6415" s="112" t="s">
        <v>1031</v>
      </c>
      <c r="AR6415" s="112" t="s">
        <v>1021</v>
      </c>
      <c r="AS6415" s="112">
        <v>80932</v>
      </c>
    </row>
    <row r="6416" spans="40:45" x14ac:dyDescent="0.25">
      <c r="AN6416" s="112" t="s">
        <v>1189</v>
      </c>
      <c r="AO6416" s="112" t="s">
        <v>1213</v>
      </c>
      <c r="AP6416" s="112"/>
      <c r="AQ6416" s="112" t="s">
        <v>1032</v>
      </c>
      <c r="AR6416" s="112" t="s">
        <v>1021</v>
      </c>
      <c r="AS6416" s="112">
        <v>76412</v>
      </c>
    </row>
    <row r="6417" spans="40:45" x14ac:dyDescent="0.25">
      <c r="AN6417" s="112" t="s">
        <v>1189</v>
      </c>
      <c r="AO6417" s="112" t="s">
        <v>1213</v>
      </c>
      <c r="AP6417" s="112"/>
      <c r="AQ6417" s="112" t="s">
        <v>1033</v>
      </c>
      <c r="AR6417" s="112" t="s">
        <v>1021</v>
      </c>
      <c r="AS6417" s="112">
        <v>2</v>
      </c>
    </row>
    <row r="6418" spans="40:45" x14ac:dyDescent="0.25">
      <c r="AN6418" s="112" t="s">
        <v>1189</v>
      </c>
      <c r="AO6418" s="112" t="s">
        <v>1213</v>
      </c>
      <c r="AP6418" s="112"/>
      <c r="AQ6418" s="112" t="s">
        <v>1034</v>
      </c>
      <c r="AR6418" s="112" t="s">
        <v>1021</v>
      </c>
      <c r="AS6418" s="112">
        <v>81954</v>
      </c>
    </row>
    <row r="6419" spans="40:45" x14ac:dyDescent="0.25">
      <c r="AN6419" s="112" t="s">
        <v>1189</v>
      </c>
      <c r="AO6419" s="112" t="s">
        <v>1213</v>
      </c>
      <c r="AP6419" s="112"/>
      <c r="AQ6419" s="112" t="s">
        <v>1035</v>
      </c>
      <c r="AR6419" s="112" t="s">
        <v>1021</v>
      </c>
      <c r="AS6419" s="112">
        <v>127306</v>
      </c>
    </row>
    <row r="6420" spans="40:45" x14ac:dyDescent="0.25">
      <c r="AN6420" s="112" t="s">
        <v>1189</v>
      </c>
      <c r="AO6420" s="112" t="s">
        <v>1213</v>
      </c>
      <c r="AP6420" s="112"/>
      <c r="AQ6420" s="112" t="s">
        <v>1036</v>
      </c>
      <c r="AR6420" s="112" t="s">
        <v>1021</v>
      </c>
      <c r="AS6420" s="112">
        <v>46313</v>
      </c>
    </row>
    <row r="6421" spans="40:45" x14ac:dyDescent="0.25">
      <c r="AN6421" s="112" t="s">
        <v>1189</v>
      </c>
      <c r="AO6421" s="112" t="s">
        <v>1213</v>
      </c>
      <c r="AP6421" s="112"/>
      <c r="AQ6421" s="112" t="s">
        <v>1037</v>
      </c>
      <c r="AR6421" s="112" t="s">
        <v>1021</v>
      </c>
      <c r="AS6421" s="112">
        <v>98885</v>
      </c>
    </row>
    <row r="6422" spans="40:45" x14ac:dyDescent="0.25">
      <c r="AN6422" s="112" t="s">
        <v>1189</v>
      </c>
      <c r="AO6422" s="112" t="s">
        <v>1213</v>
      </c>
      <c r="AP6422" s="112"/>
      <c r="AQ6422" s="112" t="s">
        <v>1038</v>
      </c>
      <c r="AR6422" s="112" t="s">
        <v>1021</v>
      </c>
      <c r="AS6422" s="112">
        <v>13307</v>
      </c>
    </row>
    <row r="6423" spans="40:45" x14ac:dyDescent="0.25">
      <c r="AN6423" s="112" t="s">
        <v>1189</v>
      </c>
      <c r="AO6423" s="112" t="s">
        <v>1213</v>
      </c>
      <c r="AP6423" s="112"/>
      <c r="AQ6423" s="112" t="s">
        <v>1039</v>
      </c>
      <c r="AR6423" s="112" t="s">
        <v>1021</v>
      </c>
      <c r="AS6423" s="112">
        <v>75895</v>
      </c>
    </row>
    <row r="6424" spans="40:45" x14ac:dyDescent="0.25">
      <c r="AN6424" s="112" t="s">
        <v>1189</v>
      </c>
      <c r="AO6424" s="112"/>
      <c r="AP6424" s="112"/>
      <c r="AQ6424" s="112" t="s">
        <v>3</v>
      </c>
      <c r="AR6424" s="112" t="s">
        <v>1021</v>
      </c>
      <c r="AS6424" s="112">
        <v>601007</v>
      </c>
    </row>
    <row r="6425" spans="40:45" x14ac:dyDescent="0.25">
      <c r="AN6425" s="112" t="s">
        <v>1214</v>
      </c>
      <c r="AO6425" s="112" t="s">
        <v>1041</v>
      </c>
      <c r="AP6425" s="112"/>
      <c r="AQ6425" s="112" t="s">
        <v>1031</v>
      </c>
      <c r="AR6425" s="112" t="s">
        <v>1021</v>
      </c>
      <c r="AS6425" s="112">
        <v>17519</v>
      </c>
    </row>
    <row r="6426" spans="40:45" x14ac:dyDescent="0.25">
      <c r="AN6426" s="112" t="s">
        <v>1214</v>
      </c>
      <c r="AO6426" s="112" t="s">
        <v>1041</v>
      </c>
      <c r="AP6426" s="112"/>
      <c r="AQ6426" s="112" t="s">
        <v>1032</v>
      </c>
      <c r="AR6426" s="112" t="s">
        <v>1021</v>
      </c>
      <c r="AS6426" s="112">
        <v>83743</v>
      </c>
    </row>
    <row r="6427" spans="40:45" x14ac:dyDescent="0.25">
      <c r="AN6427" s="112" t="s">
        <v>1214</v>
      </c>
      <c r="AO6427" s="112" t="s">
        <v>1041</v>
      </c>
      <c r="AP6427" s="112"/>
      <c r="AQ6427" s="112" t="s">
        <v>1033</v>
      </c>
      <c r="AR6427" s="112" t="s">
        <v>1021</v>
      </c>
      <c r="AS6427" s="112">
        <v>59496</v>
      </c>
    </row>
    <row r="6428" spans="40:45" x14ac:dyDescent="0.25">
      <c r="AN6428" s="112" t="s">
        <v>1214</v>
      </c>
      <c r="AO6428" s="112" t="s">
        <v>1041</v>
      </c>
      <c r="AP6428" s="112"/>
      <c r="AQ6428" s="112" t="s">
        <v>1034</v>
      </c>
      <c r="AR6428" s="112" t="s">
        <v>1021</v>
      </c>
      <c r="AS6428" s="112">
        <v>69333</v>
      </c>
    </row>
    <row r="6429" spans="40:45" x14ac:dyDescent="0.25">
      <c r="AN6429" s="112" t="s">
        <v>1214</v>
      </c>
      <c r="AO6429" s="112" t="s">
        <v>1041</v>
      </c>
      <c r="AP6429" s="112"/>
      <c r="AQ6429" s="112" t="s">
        <v>1035</v>
      </c>
      <c r="AR6429" s="112" t="s">
        <v>1021</v>
      </c>
      <c r="AS6429" s="112">
        <v>13139</v>
      </c>
    </row>
    <row r="6430" spans="40:45" x14ac:dyDescent="0.25">
      <c r="AN6430" s="112" t="s">
        <v>1214</v>
      </c>
      <c r="AO6430" s="112" t="s">
        <v>1041</v>
      </c>
      <c r="AP6430" s="112"/>
      <c r="AQ6430" s="112" t="s">
        <v>1036</v>
      </c>
      <c r="AR6430" s="112" t="s">
        <v>1021</v>
      </c>
      <c r="AS6430" s="112">
        <v>38664</v>
      </c>
    </row>
    <row r="6431" spans="40:45" x14ac:dyDescent="0.25">
      <c r="AN6431" s="112" t="s">
        <v>1214</v>
      </c>
      <c r="AO6431" s="112" t="s">
        <v>1041</v>
      </c>
      <c r="AP6431" s="112"/>
      <c r="AQ6431" s="112" t="s">
        <v>1037</v>
      </c>
      <c r="AR6431" s="112" t="s">
        <v>1021</v>
      </c>
      <c r="AS6431" s="112">
        <v>3371</v>
      </c>
    </row>
    <row r="6432" spans="40:45" x14ac:dyDescent="0.25">
      <c r="AN6432" s="112" t="s">
        <v>1214</v>
      </c>
      <c r="AO6432" s="112" t="s">
        <v>1041</v>
      </c>
      <c r="AP6432" s="112"/>
      <c r="AQ6432" s="112" t="s">
        <v>1038</v>
      </c>
      <c r="AR6432" s="112" t="s">
        <v>1021</v>
      </c>
      <c r="AS6432" s="112">
        <v>11371</v>
      </c>
    </row>
    <row r="6433" spans="40:45" x14ac:dyDescent="0.25">
      <c r="AN6433" s="112" t="s">
        <v>1214</v>
      </c>
      <c r="AO6433" s="112" t="s">
        <v>1041</v>
      </c>
      <c r="AP6433" s="112"/>
      <c r="AQ6433" s="112" t="s">
        <v>1039</v>
      </c>
      <c r="AR6433" s="112" t="s">
        <v>1021</v>
      </c>
      <c r="AS6433" s="112">
        <v>136722</v>
      </c>
    </row>
    <row r="6434" spans="40:45" x14ac:dyDescent="0.25">
      <c r="AN6434" s="112" t="s">
        <v>1214</v>
      </c>
      <c r="AO6434" s="112"/>
      <c r="AP6434" s="112"/>
      <c r="AQ6434" s="112" t="s">
        <v>3</v>
      </c>
      <c r="AR6434" s="112" t="s">
        <v>1021</v>
      </c>
      <c r="AS6434" s="112">
        <v>433357</v>
      </c>
    </row>
    <row r="6435" spans="40:45" x14ac:dyDescent="0.25">
      <c r="AN6435" s="112" t="s">
        <v>1214</v>
      </c>
      <c r="AO6435" s="112" t="s">
        <v>1215</v>
      </c>
      <c r="AP6435" s="112"/>
      <c r="AQ6435" s="112" t="s">
        <v>1031</v>
      </c>
      <c r="AR6435" s="112" t="s">
        <v>1021</v>
      </c>
      <c r="AS6435" s="112">
        <v>11392</v>
      </c>
    </row>
    <row r="6436" spans="40:45" x14ac:dyDescent="0.25">
      <c r="AN6436" s="112" t="s">
        <v>1214</v>
      </c>
      <c r="AO6436" s="112" t="s">
        <v>1215</v>
      </c>
      <c r="AP6436" s="112"/>
      <c r="AQ6436" s="112" t="s">
        <v>1032</v>
      </c>
      <c r="AR6436" s="112" t="s">
        <v>1021</v>
      </c>
      <c r="AS6436" s="112">
        <v>25618</v>
      </c>
    </row>
    <row r="6437" spans="40:45" x14ac:dyDescent="0.25">
      <c r="AN6437" s="112" t="s">
        <v>1214</v>
      </c>
      <c r="AO6437" s="112" t="s">
        <v>1215</v>
      </c>
      <c r="AP6437" s="112"/>
      <c r="AQ6437" s="112" t="s">
        <v>1033</v>
      </c>
      <c r="AR6437" s="112" t="s">
        <v>1021</v>
      </c>
      <c r="AS6437" s="112">
        <v>31876</v>
      </c>
    </row>
    <row r="6438" spans="40:45" x14ac:dyDescent="0.25">
      <c r="AN6438" s="112" t="s">
        <v>1214</v>
      </c>
      <c r="AO6438" s="112" t="s">
        <v>1215</v>
      </c>
      <c r="AP6438" s="112"/>
      <c r="AQ6438" s="112" t="s">
        <v>1034</v>
      </c>
      <c r="AR6438" s="112" t="s">
        <v>1021</v>
      </c>
      <c r="AS6438" s="112">
        <v>24414</v>
      </c>
    </row>
    <row r="6439" spans="40:45" x14ac:dyDescent="0.25">
      <c r="AN6439" s="112" t="s">
        <v>1214</v>
      </c>
      <c r="AO6439" s="112" t="s">
        <v>1215</v>
      </c>
      <c r="AP6439" s="112"/>
      <c r="AQ6439" s="112" t="s">
        <v>1035</v>
      </c>
      <c r="AR6439" s="112" t="s">
        <v>1021</v>
      </c>
      <c r="AS6439" s="112">
        <v>403</v>
      </c>
    </row>
    <row r="6440" spans="40:45" x14ac:dyDescent="0.25">
      <c r="AN6440" s="112" t="s">
        <v>1214</v>
      </c>
      <c r="AO6440" s="112" t="s">
        <v>1215</v>
      </c>
      <c r="AP6440" s="112"/>
      <c r="AQ6440" s="112" t="s">
        <v>1036</v>
      </c>
      <c r="AR6440" s="112" t="s">
        <v>1021</v>
      </c>
      <c r="AS6440" s="112">
        <v>3681</v>
      </c>
    </row>
    <row r="6441" spans="40:45" x14ac:dyDescent="0.25">
      <c r="AN6441" s="112" t="s">
        <v>1214</v>
      </c>
      <c r="AO6441" s="112" t="s">
        <v>1215</v>
      </c>
      <c r="AP6441" s="112"/>
      <c r="AQ6441" s="112" t="s">
        <v>1037</v>
      </c>
      <c r="AR6441" s="112" t="s">
        <v>1021</v>
      </c>
      <c r="AS6441" s="112">
        <v>443</v>
      </c>
    </row>
    <row r="6442" spans="40:45" x14ac:dyDescent="0.25">
      <c r="AN6442" s="112" t="s">
        <v>1214</v>
      </c>
      <c r="AO6442" s="112" t="s">
        <v>1215</v>
      </c>
      <c r="AP6442" s="112"/>
      <c r="AQ6442" s="112" t="s">
        <v>1038</v>
      </c>
      <c r="AR6442" s="112" t="s">
        <v>1021</v>
      </c>
      <c r="AS6442" s="112">
        <v>1418</v>
      </c>
    </row>
    <row r="6443" spans="40:45" x14ac:dyDescent="0.25">
      <c r="AN6443" s="112" t="s">
        <v>1214</v>
      </c>
      <c r="AO6443" s="112" t="s">
        <v>1215</v>
      </c>
      <c r="AP6443" s="112"/>
      <c r="AQ6443" s="112" t="s">
        <v>1039</v>
      </c>
      <c r="AR6443" s="112" t="s">
        <v>1021</v>
      </c>
      <c r="AS6443" s="112">
        <v>3389</v>
      </c>
    </row>
    <row r="6444" spans="40:45" x14ac:dyDescent="0.25">
      <c r="AN6444" s="112" t="s">
        <v>1214</v>
      </c>
      <c r="AO6444" s="112"/>
      <c r="AP6444" s="112"/>
      <c r="AQ6444" s="112" t="s">
        <v>3</v>
      </c>
      <c r="AR6444" s="112" t="s">
        <v>1021</v>
      </c>
      <c r="AS6444" s="112">
        <v>102634</v>
      </c>
    </row>
    <row r="6445" spans="40:45" x14ac:dyDescent="0.25">
      <c r="AN6445" s="112" t="s">
        <v>1214</v>
      </c>
      <c r="AO6445" s="112" t="s">
        <v>1216</v>
      </c>
      <c r="AP6445" s="112"/>
      <c r="AQ6445" s="112" t="s">
        <v>1031</v>
      </c>
      <c r="AR6445" s="112" t="s">
        <v>1021</v>
      </c>
      <c r="AS6445" s="112">
        <v>1118</v>
      </c>
    </row>
    <row r="6446" spans="40:45" x14ac:dyDescent="0.25">
      <c r="AN6446" s="112" t="s">
        <v>1214</v>
      </c>
      <c r="AO6446" s="112" t="s">
        <v>1216</v>
      </c>
      <c r="AP6446" s="112"/>
      <c r="AQ6446" s="112" t="s">
        <v>1032</v>
      </c>
      <c r="AR6446" s="112" t="s">
        <v>1021</v>
      </c>
      <c r="AS6446" s="112">
        <v>15419</v>
      </c>
    </row>
    <row r="6447" spans="40:45" x14ac:dyDescent="0.25">
      <c r="AN6447" s="112" t="s">
        <v>1214</v>
      </c>
      <c r="AO6447" s="112" t="s">
        <v>1216</v>
      </c>
      <c r="AP6447" s="112"/>
      <c r="AQ6447" s="112" t="s">
        <v>1033</v>
      </c>
      <c r="AR6447" s="112" t="s">
        <v>1021</v>
      </c>
      <c r="AS6447" s="112">
        <v>7567</v>
      </c>
    </row>
    <row r="6448" spans="40:45" x14ac:dyDescent="0.25">
      <c r="AN6448" s="112" t="s">
        <v>1214</v>
      </c>
      <c r="AO6448" s="112" t="s">
        <v>1216</v>
      </c>
      <c r="AP6448" s="112"/>
      <c r="AQ6448" s="112" t="s">
        <v>1034</v>
      </c>
      <c r="AR6448" s="112" t="s">
        <v>1021</v>
      </c>
      <c r="AS6448" s="112">
        <v>6062</v>
      </c>
    </row>
    <row r="6449" spans="40:45" x14ac:dyDescent="0.25">
      <c r="AN6449" s="112" t="s">
        <v>1214</v>
      </c>
      <c r="AO6449" s="112" t="s">
        <v>1216</v>
      </c>
      <c r="AP6449" s="112"/>
      <c r="AQ6449" s="112" t="s">
        <v>1035</v>
      </c>
      <c r="AR6449" s="112" t="s">
        <v>1021</v>
      </c>
      <c r="AS6449" s="112">
        <v>4082</v>
      </c>
    </row>
    <row r="6450" spans="40:45" x14ac:dyDescent="0.25">
      <c r="AN6450" s="112" t="s">
        <v>1214</v>
      </c>
      <c r="AO6450" s="112" t="s">
        <v>1216</v>
      </c>
      <c r="AP6450" s="112"/>
      <c r="AQ6450" s="112" t="s">
        <v>1036</v>
      </c>
      <c r="AR6450" s="112" t="s">
        <v>1021</v>
      </c>
      <c r="AS6450" s="112">
        <v>8066</v>
      </c>
    </row>
    <row r="6451" spans="40:45" x14ac:dyDescent="0.25">
      <c r="AN6451" s="112" t="s">
        <v>1214</v>
      </c>
      <c r="AO6451" s="112" t="s">
        <v>1216</v>
      </c>
      <c r="AP6451" s="112"/>
      <c r="AQ6451" s="112" t="s">
        <v>1037</v>
      </c>
      <c r="AR6451" s="112" t="s">
        <v>1021</v>
      </c>
      <c r="AS6451" s="112">
        <v>722</v>
      </c>
    </row>
    <row r="6452" spans="40:45" x14ac:dyDescent="0.25">
      <c r="AN6452" s="112" t="s">
        <v>1214</v>
      </c>
      <c r="AO6452" s="112" t="s">
        <v>1216</v>
      </c>
      <c r="AP6452" s="112"/>
      <c r="AQ6452" s="112" t="s">
        <v>1038</v>
      </c>
      <c r="AR6452" s="112" t="s">
        <v>1021</v>
      </c>
      <c r="AS6452" s="112">
        <v>2310</v>
      </c>
    </row>
    <row r="6453" spans="40:45" x14ac:dyDescent="0.25">
      <c r="AN6453" s="112" t="s">
        <v>1214</v>
      </c>
      <c r="AO6453" s="112" t="s">
        <v>1216</v>
      </c>
      <c r="AP6453" s="112"/>
      <c r="AQ6453" s="112" t="s">
        <v>1039</v>
      </c>
      <c r="AR6453" s="112" t="s">
        <v>1021</v>
      </c>
      <c r="AS6453" s="112">
        <v>65813</v>
      </c>
    </row>
    <row r="6454" spans="40:45" x14ac:dyDescent="0.25">
      <c r="AN6454" s="112" t="s">
        <v>1214</v>
      </c>
      <c r="AO6454" s="112"/>
      <c r="AP6454" s="112"/>
      <c r="AQ6454" s="112" t="s">
        <v>3</v>
      </c>
      <c r="AR6454" s="112" t="s">
        <v>1021</v>
      </c>
      <c r="AS6454" s="112">
        <v>111160</v>
      </c>
    </row>
    <row r="6455" spans="40:45" x14ac:dyDescent="0.25">
      <c r="AN6455" s="112" t="s">
        <v>1214</v>
      </c>
      <c r="AO6455" s="112" t="s">
        <v>1217</v>
      </c>
      <c r="AP6455" s="112"/>
      <c r="AQ6455" s="112" t="s">
        <v>1031</v>
      </c>
      <c r="AR6455" s="112" t="s">
        <v>1021</v>
      </c>
      <c r="AS6455" s="112">
        <v>172</v>
      </c>
    </row>
    <row r="6456" spans="40:45" x14ac:dyDescent="0.25">
      <c r="AN6456" s="112" t="s">
        <v>1214</v>
      </c>
      <c r="AO6456" s="112" t="s">
        <v>1217</v>
      </c>
      <c r="AP6456" s="112"/>
      <c r="AQ6456" s="112" t="s">
        <v>1032</v>
      </c>
      <c r="AR6456" s="112" t="s">
        <v>1021</v>
      </c>
      <c r="AS6456" s="112">
        <v>7470</v>
      </c>
    </row>
    <row r="6457" spans="40:45" x14ac:dyDescent="0.25">
      <c r="AN6457" s="112" t="s">
        <v>1214</v>
      </c>
      <c r="AO6457" s="112" t="s">
        <v>1217</v>
      </c>
      <c r="AP6457" s="112"/>
      <c r="AQ6457" s="112" t="s">
        <v>1033</v>
      </c>
      <c r="AR6457" s="112" t="s">
        <v>1021</v>
      </c>
      <c r="AS6457" s="112">
        <v>3085</v>
      </c>
    </row>
    <row r="6458" spans="40:45" x14ac:dyDescent="0.25">
      <c r="AN6458" s="112" t="s">
        <v>1214</v>
      </c>
      <c r="AO6458" s="112" t="s">
        <v>1217</v>
      </c>
      <c r="AP6458" s="112"/>
      <c r="AQ6458" s="112" t="s">
        <v>1034</v>
      </c>
      <c r="AR6458" s="112" t="s">
        <v>1021</v>
      </c>
      <c r="AS6458" s="112">
        <v>7519</v>
      </c>
    </row>
    <row r="6459" spans="40:45" x14ac:dyDescent="0.25">
      <c r="AN6459" s="112" t="s">
        <v>1214</v>
      </c>
      <c r="AO6459" s="112" t="s">
        <v>1217</v>
      </c>
      <c r="AP6459" s="112"/>
      <c r="AQ6459" s="112" t="s">
        <v>1035</v>
      </c>
      <c r="AR6459" s="112" t="s">
        <v>1021</v>
      </c>
      <c r="AS6459" s="112">
        <v>1244</v>
      </c>
    </row>
    <row r="6460" spans="40:45" x14ac:dyDescent="0.25">
      <c r="AN6460" s="112" t="s">
        <v>1214</v>
      </c>
      <c r="AO6460" s="112" t="s">
        <v>1217</v>
      </c>
      <c r="AP6460" s="112"/>
      <c r="AQ6460" s="112" t="s">
        <v>1036</v>
      </c>
      <c r="AR6460" s="112" t="s">
        <v>1021</v>
      </c>
      <c r="AS6460" s="112">
        <v>2361</v>
      </c>
    </row>
    <row r="6461" spans="40:45" x14ac:dyDescent="0.25">
      <c r="AN6461" s="112" t="s">
        <v>1214</v>
      </c>
      <c r="AO6461" s="112" t="s">
        <v>1217</v>
      </c>
      <c r="AP6461" s="112"/>
      <c r="AQ6461" s="112" t="s">
        <v>1037</v>
      </c>
      <c r="AR6461" s="112" t="s">
        <v>1021</v>
      </c>
      <c r="AS6461" s="112">
        <v>765</v>
      </c>
    </row>
    <row r="6462" spans="40:45" x14ac:dyDescent="0.25">
      <c r="AN6462" s="112" t="s">
        <v>1214</v>
      </c>
      <c r="AO6462" s="112" t="s">
        <v>1217</v>
      </c>
      <c r="AP6462" s="112"/>
      <c r="AQ6462" s="112" t="s">
        <v>1038</v>
      </c>
      <c r="AR6462" s="112" t="s">
        <v>1021</v>
      </c>
      <c r="AS6462" s="112">
        <v>940</v>
      </c>
    </row>
    <row r="6463" spans="40:45" x14ac:dyDescent="0.25">
      <c r="AN6463" s="112" t="s">
        <v>1214</v>
      </c>
      <c r="AO6463" s="112" t="s">
        <v>1217</v>
      </c>
      <c r="AP6463" s="112"/>
      <c r="AQ6463" s="112" t="s">
        <v>1039</v>
      </c>
      <c r="AR6463" s="112" t="s">
        <v>1021</v>
      </c>
      <c r="AS6463" s="112">
        <v>13214</v>
      </c>
    </row>
    <row r="6464" spans="40:45" x14ac:dyDescent="0.25">
      <c r="AN6464" s="112" t="s">
        <v>1214</v>
      </c>
      <c r="AO6464" s="112"/>
      <c r="AP6464" s="112"/>
      <c r="AQ6464" s="112" t="s">
        <v>3</v>
      </c>
      <c r="AR6464" s="112" t="s">
        <v>1021</v>
      </c>
      <c r="AS6464" s="112">
        <v>36769</v>
      </c>
    </row>
    <row r="6465" spans="40:45" x14ac:dyDescent="0.25">
      <c r="AN6465" s="112" t="s">
        <v>1214</v>
      </c>
      <c r="AO6465" s="112" t="s">
        <v>1218</v>
      </c>
      <c r="AP6465" s="112"/>
      <c r="AQ6465" s="112" t="s">
        <v>1031</v>
      </c>
      <c r="AR6465" s="112" t="s">
        <v>1021</v>
      </c>
      <c r="AS6465" s="112">
        <v>1864</v>
      </c>
    </row>
    <row r="6466" spans="40:45" x14ac:dyDescent="0.25">
      <c r="AN6466" s="112" t="s">
        <v>1214</v>
      </c>
      <c r="AO6466" s="112" t="s">
        <v>1218</v>
      </c>
      <c r="AP6466" s="112"/>
      <c r="AQ6466" s="112" t="s">
        <v>1032</v>
      </c>
      <c r="AR6466" s="112" t="s">
        <v>1021</v>
      </c>
      <c r="AS6466" s="112">
        <v>9261</v>
      </c>
    </row>
    <row r="6467" spans="40:45" x14ac:dyDescent="0.25">
      <c r="AN6467" s="112" t="s">
        <v>1214</v>
      </c>
      <c r="AO6467" s="112" t="s">
        <v>1218</v>
      </c>
      <c r="AP6467" s="112"/>
      <c r="AQ6467" s="112" t="s">
        <v>1033</v>
      </c>
      <c r="AR6467" s="112" t="s">
        <v>1021</v>
      </c>
      <c r="AS6467" s="112">
        <v>3049</v>
      </c>
    </row>
    <row r="6468" spans="40:45" x14ac:dyDescent="0.25">
      <c r="AN6468" s="112" t="s">
        <v>1214</v>
      </c>
      <c r="AO6468" s="112" t="s">
        <v>1218</v>
      </c>
      <c r="AP6468" s="112"/>
      <c r="AQ6468" s="112" t="s">
        <v>1034</v>
      </c>
      <c r="AR6468" s="112" t="s">
        <v>1021</v>
      </c>
      <c r="AS6468" s="112">
        <v>1897</v>
      </c>
    </row>
    <row r="6469" spans="40:45" x14ac:dyDescent="0.25">
      <c r="AN6469" s="112" t="s">
        <v>1214</v>
      </c>
      <c r="AO6469" s="112" t="s">
        <v>1218</v>
      </c>
      <c r="AP6469" s="112"/>
      <c r="AQ6469" s="112" t="s">
        <v>1035</v>
      </c>
      <c r="AR6469" s="112" t="s">
        <v>1021</v>
      </c>
      <c r="AS6469" s="112">
        <v>1325</v>
      </c>
    </row>
    <row r="6470" spans="40:45" x14ac:dyDescent="0.25">
      <c r="AN6470" s="112" t="s">
        <v>1214</v>
      </c>
      <c r="AO6470" s="112" t="s">
        <v>1218</v>
      </c>
      <c r="AP6470" s="112"/>
      <c r="AQ6470" s="112" t="s">
        <v>1036</v>
      </c>
      <c r="AR6470" s="112" t="s">
        <v>1021</v>
      </c>
      <c r="AS6470" s="112">
        <v>3609</v>
      </c>
    </row>
    <row r="6471" spans="40:45" x14ac:dyDescent="0.25">
      <c r="AN6471" s="112" t="s">
        <v>1214</v>
      </c>
      <c r="AO6471" s="112" t="s">
        <v>1218</v>
      </c>
      <c r="AP6471" s="112"/>
      <c r="AQ6471" s="112" t="s">
        <v>1037</v>
      </c>
      <c r="AR6471" s="112" t="s">
        <v>1021</v>
      </c>
      <c r="AS6471" s="112">
        <v>323</v>
      </c>
    </row>
    <row r="6472" spans="40:45" x14ac:dyDescent="0.25">
      <c r="AN6472" s="112" t="s">
        <v>1214</v>
      </c>
      <c r="AO6472" s="112" t="s">
        <v>1218</v>
      </c>
      <c r="AP6472" s="112"/>
      <c r="AQ6472" s="112" t="s">
        <v>1038</v>
      </c>
      <c r="AR6472" s="112" t="s">
        <v>1021</v>
      </c>
      <c r="AS6472" s="112">
        <v>714</v>
      </c>
    </row>
    <row r="6473" spans="40:45" x14ac:dyDescent="0.25">
      <c r="AN6473" s="112" t="s">
        <v>1214</v>
      </c>
      <c r="AO6473" s="112" t="s">
        <v>1218</v>
      </c>
      <c r="AP6473" s="112"/>
      <c r="AQ6473" s="112" t="s">
        <v>1039</v>
      </c>
      <c r="AR6473" s="112" t="s">
        <v>1021</v>
      </c>
      <c r="AS6473" s="112">
        <v>17779</v>
      </c>
    </row>
    <row r="6474" spans="40:45" x14ac:dyDescent="0.25">
      <c r="AN6474" s="112" t="s">
        <v>1214</v>
      </c>
      <c r="AO6474" s="112"/>
      <c r="AP6474" s="112"/>
      <c r="AQ6474" s="112" t="s">
        <v>3</v>
      </c>
      <c r="AR6474" s="112" t="s">
        <v>1021</v>
      </c>
      <c r="AS6474" s="112">
        <v>39821</v>
      </c>
    </row>
    <row r="6475" spans="40:45" x14ac:dyDescent="0.25">
      <c r="AN6475" s="112" t="s">
        <v>1214</v>
      </c>
      <c r="AO6475" s="112" t="s">
        <v>1219</v>
      </c>
      <c r="AP6475" s="112"/>
      <c r="AQ6475" s="112" t="s">
        <v>1031</v>
      </c>
      <c r="AR6475" s="112" t="s">
        <v>1021</v>
      </c>
      <c r="AS6475" s="112">
        <v>302</v>
      </c>
    </row>
    <row r="6476" spans="40:45" x14ac:dyDescent="0.25">
      <c r="AN6476" s="112" t="s">
        <v>1214</v>
      </c>
      <c r="AO6476" s="112" t="s">
        <v>1219</v>
      </c>
      <c r="AP6476" s="112"/>
      <c r="AQ6476" s="112" t="s">
        <v>1032</v>
      </c>
      <c r="AR6476" s="112" t="s">
        <v>1021</v>
      </c>
      <c r="AS6476" s="112">
        <v>4315</v>
      </c>
    </row>
    <row r="6477" spans="40:45" x14ac:dyDescent="0.25">
      <c r="AN6477" s="112" t="s">
        <v>1214</v>
      </c>
      <c r="AO6477" s="112" t="s">
        <v>1219</v>
      </c>
      <c r="AP6477" s="112"/>
      <c r="AQ6477" s="112" t="s">
        <v>1033</v>
      </c>
      <c r="AR6477" s="112" t="s">
        <v>1021</v>
      </c>
      <c r="AS6477" s="112">
        <v>1010</v>
      </c>
    </row>
    <row r="6478" spans="40:45" x14ac:dyDescent="0.25">
      <c r="AN6478" s="112" t="s">
        <v>1214</v>
      </c>
      <c r="AO6478" s="112" t="s">
        <v>1219</v>
      </c>
      <c r="AP6478" s="112"/>
      <c r="AQ6478" s="112" t="s">
        <v>1034</v>
      </c>
      <c r="AR6478" s="112" t="s">
        <v>1021</v>
      </c>
      <c r="AS6478" s="112">
        <v>3720</v>
      </c>
    </row>
    <row r="6479" spans="40:45" x14ac:dyDescent="0.25">
      <c r="AN6479" s="112" t="s">
        <v>1214</v>
      </c>
      <c r="AO6479" s="112" t="s">
        <v>1219</v>
      </c>
      <c r="AP6479" s="112"/>
      <c r="AQ6479" s="112" t="s">
        <v>1035</v>
      </c>
      <c r="AR6479" s="112" t="s">
        <v>1021</v>
      </c>
      <c r="AS6479" s="112">
        <v>1798</v>
      </c>
    </row>
    <row r="6480" spans="40:45" x14ac:dyDescent="0.25">
      <c r="AN6480" s="112" t="s">
        <v>1214</v>
      </c>
      <c r="AO6480" s="112" t="s">
        <v>1219</v>
      </c>
      <c r="AP6480" s="112"/>
      <c r="AQ6480" s="112" t="s">
        <v>1036</v>
      </c>
      <c r="AR6480" s="112" t="s">
        <v>1021</v>
      </c>
      <c r="AS6480" s="112">
        <v>1713</v>
      </c>
    </row>
    <row r="6481" spans="40:45" x14ac:dyDescent="0.25">
      <c r="AN6481" s="112" t="s">
        <v>1214</v>
      </c>
      <c r="AO6481" s="112" t="s">
        <v>1219</v>
      </c>
      <c r="AP6481" s="112"/>
      <c r="AQ6481" s="112" t="s">
        <v>1037</v>
      </c>
      <c r="AR6481" s="112" t="s">
        <v>1021</v>
      </c>
      <c r="AS6481" s="112">
        <v>92</v>
      </c>
    </row>
    <row r="6482" spans="40:45" x14ac:dyDescent="0.25">
      <c r="AN6482" s="112" t="s">
        <v>1214</v>
      </c>
      <c r="AO6482" s="112" t="s">
        <v>1219</v>
      </c>
      <c r="AP6482" s="112"/>
      <c r="AQ6482" s="112" t="s">
        <v>1038</v>
      </c>
      <c r="AR6482" s="112" t="s">
        <v>1021</v>
      </c>
      <c r="AS6482" s="112">
        <v>985</v>
      </c>
    </row>
    <row r="6483" spans="40:45" x14ac:dyDescent="0.25">
      <c r="AN6483" s="112" t="s">
        <v>1214</v>
      </c>
      <c r="AO6483" s="112" t="s">
        <v>1219</v>
      </c>
      <c r="AP6483" s="112"/>
      <c r="AQ6483" s="112" t="s">
        <v>1039</v>
      </c>
      <c r="AR6483" s="112" t="s">
        <v>1021</v>
      </c>
      <c r="AS6483" s="112">
        <v>5276</v>
      </c>
    </row>
    <row r="6484" spans="40:45" x14ac:dyDescent="0.25">
      <c r="AN6484" s="112" t="s">
        <v>1214</v>
      </c>
      <c r="AO6484" s="112"/>
      <c r="AP6484" s="112"/>
      <c r="AQ6484" s="112" t="s">
        <v>3</v>
      </c>
      <c r="AR6484" s="112" t="s">
        <v>1021</v>
      </c>
      <c r="AS6484" s="112">
        <v>19212</v>
      </c>
    </row>
    <row r="6485" spans="40:45" x14ac:dyDescent="0.25">
      <c r="AN6485" s="112" t="s">
        <v>1214</v>
      </c>
      <c r="AO6485" s="112" t="s">
        <v>1220</v>
      </c>
      <c r="AP6485" s="112"/>
      <c r="AQ6485" s="112" t="s">
        <v>1031</v>
      </c>
      <c r="AR6485" s="112" t="s">
        <v>1021</v>
      </c>
      <c r="AS6485" s="112">
        <v>2670</v>
      </c>
    </row>
    <row r="6486" spans="40:45" x14ac:dyDescent="0.25">
      <c r="AN6486" s="112" t="s">
        <v>1214</v>
      </c>
      <c r="AO6486" s="112" t="s">
        <v>1220</v>
      </c>
      <c r="AP6486" s="112"/>
      <c r="AQ6486" s="112" t="s">
        <v>1032</v>
      </c>
      <c r="AR6486" s="112" t="s">
        <v>1021</v>
      </c>
      <c r="AS6486" s="112">
        <v>21661</v>
      </c>
    </row>
    <row r="6487" spans="40:45" x14ac:dyDescent="0.25">
      <c r="AN6487" s="112" t="s">
        <v>1214</v>
      </c>
      <c r="AO6487" s="112" t="s">
        <v>1220</v>
      </c>
      <c r="AP6487" s="112"/>
      <c r="AQ6487" s="112" t="s">
        <v>1033</v>
      </c>
      <c r="AR6487" s="112" t="s">
        <v>1021</v>
      </c>
      <c r="AS6487" s="112">
        <v>12908</v>
      </c>
    </row>
    <row r="6488" spans="40:45" x14ac:dyDescent="0.25">
      <c r="AN6488" s="112" t="s">
        <v>1214</v>
      </c>
      <c r="AO6488" s="112" t="s">
        <v>1220</v>
      </c>
      <c r="AP6488" s="112"/>
      <c r="AQ6488" s="112" t="s">
        <v>1034</v>
      </c>
      <c r="AR6488" s="112" t="s">
        <v>1021</v>
      </c>
      <c r="AS6488" s="112">
        <v>25722</v>
      </c>
    </row>
    <row r="6489" spans="40:45" x14ac:dyDescent="0.25">
      <c r="AN6489" s="112" t="s">
        <v>1214</v>
      </c>
      <c r="AO6489" s="112" t="s">
        <v>1220</v>
      </c>
      <c r="AP6489" s="112"/>
      <c r="AQ6489" s="112" t="s">
        <v>1035</v>
      </c>
      <c r="AR6489" s="112" t="s">
        <v>1021</v>
      </c>
      <c r="AS6489" s="112">
        <v>4288</v>
      </c>
    </row>
    <row r="6490" spans="40:45" x14ac:dyDescent="0.25">
      <c r="AN6490" s="112" t="s">
        <v>1214</v>
      </c>
      <c r="AO6490" s="112" t="s">
        <v>1220</v>
      </c>
      <c r="AP6490" s="112"/>
      <c r="AQ6490" s="112" t="s">
        <v>1036</v>
      </c>
      <c r="AR6490" s="112" t="s">
        <v>1021</v>
      </c>
      <c r="AS6490" s="112">
        <v>19234</v>
      </c>
    </row>
    <row r="6491" spans="40:45" x14ac:dyDescent="0.25">
      <c r="AN6491" s="112" t="s">
        <v>1214</v>
      </c>
      <c r="AO6491" s="112" t="s">
        <v>1220</v>
      </c>
      <c r="AP6491" s="112"/>
      <c r="AQ6491" s="112" t="s">
        <v>1037</v>
      </c>
      <c r="AR6491" s="112" t="s">
        <v>1021</v>
      </c>
      <c r="AS6491" s="112">
        <v>1025</v>
      </c>
    </row>
    <row r="6492" spans="40:45" x14ac:dyDescent="0.25">
      <c r="AN6492" s="112" t="s">
        <v>1214</v>
      </c>
      <c r="AO6492" s="112" t="s">
        <v>1220</v>
      </c>
      <c r="AP6492" s="112"/>
      <c r="AQ6492" s="112" t="s">
        <v>1038</v>
      </c>
      <c r="AR6492" s="112" t="s">
        <v>1021</v>
      </c>
      <c r="AS6492" s="112">
        <v>5003</v>
      </c>
    </row>
    <row r="6493" spans="40:45" x14ac:dyDescent="0.25">
      <c r="AN6493" s="112" t="s">
        <v>1214</v>
      </c>
      <c r="AO6493" s="112" t="s">
        <v>1220</v>
      </c>
      <c r="AP6493" s="112"/>
      <c r="AQ6493" s="112" t="s">
        <v>1039</v>
      </c>
      <c r="AR6493" s="112" t="s">
        <v>1021</v>
      </c>
      <c r="AS6493" s="112">
        <v>31250</v>
      </c>
    </row>
    <row r="6494" spans="40:45" x14ac:dyDescent="0.25">
      <c r="AN6494" s="112" t="s">
        <v>1214</v>
      </c>
      <c r="AO6494" s="112"/>
      <c r="AP6494" s="112"/>
      <c r="AQ6494" s="112" t="s">
        <v>3</v>
      </c>
      <c r="AR6494" s="112" t="s">
        <v>1021</v>
      </c>
      <c r="AS6494" s="112">
        <v>123761</v>
      </c>
    </row>
    <row r="6495" spans="40:45" x14ac:dyDescent="0.25">
      <c r="AN6495" s="112" t="s">
        <v>1192</v>
      </c>
      <c r="AO6495" s="112" t="s">
        <v>1041</v>
      </c>
      <c r="AP6495" s="112"/>
      <c r="AQ6495" s="112" t="s">
        <v>1031</v>
      </c>
      <c r="AR6495" s="112" t="s">
        <v>1021</v>
      </c>
      <c r="AS6495" s="112">
        <v>28398741</v>
      </c>
    </row>
    <row r="6496" spans="40:45" x14ac:dyDescent="0.25">
      <c r="AN6496" s="112" t="s">
        <v>1192</v>
      </c>
      <c r="AO6496" s="112" t="s">
        <v>1041</v>
      </c>
      <c r="AP6496" s="112"/>
      <c r="AQ6496" s="112" t="s">
        <v>1032</v>
      </c>
      <c r="AR6496" s="112" t="s">
        <v>1021</v>
      </c>
      <c r="AS6496" s="112">
        <v>7570522</v>
      </c>
    </row>
    <row r="6497" spans="40:45" x14ac:dyDescent="0.25">
      <c r="AN6497" s="112" t="s">
        <v>1192</v>
      </c>
      <c r="AO6497" s="112" t="s">
        <v>1041</v>
      </c>
      <c r="AP6497" s="112"/>
      <c r="AQ6497" s="112" t="s">
        <v>1033</v>
      </c>
      <c r="AR6497" s="112" t="s">
        <v>1021</v>
      </c>
      <c r="AS6497" s="112">
        <v>802008</v>
      </c>
    </row>
    <row r="6498" spans="40:45" x14ac:dyDescent="0.25">
      <c r="AN6498" s="112" t="s">
        <v>1192</v>
      </c>
      <c r="AO6498" s="112" t="s">
        <v>1041</v>
      </c>
      <c r="AP6498" s="112"/>
      <c r="AQ6498" s="112" t="s">
        <v>1034</v>
      </c>
      <c r="AR6498" s="112" t="s">
        <v>1021</v>
      </c>
      <c r="AS6498" s="112">
        <v>25987217</v>
      </c>
    </row>
    <row r="6499" spans="40:45" x14ac:dyDescent="0.25">
      <c r="AN6499" s="112" t="s">
        <v>1192</v>
      </c>
      <c r="AO6499" s="112" t="s">
        <v>1041</v>
      </c>
      <c r="AP6499" s="112"/>
      <c r="AQ6499" s="112" t="s">
        <v>1035</v>
      </c>
      <c r="AR6499" s="112" t="s">
        <v>1021</v>
      </c>
      <c r="AS6499" s="112">
        <v>3599693</v>
      </c>
    </row>
    <row r="6500" spans="40:45" x14ac:dyDescent="0.25">
      <c r="AN6500" s="112" t="s">
        <v>1192</v>
      </c>
      <c r="AO6500" s="112" t="s">
        <v>1041</v>
      </c>
      <c r="AP6500" s="112"/>
      <c r="AQ6500" s="112" t="s">
        <v>1036</v>
      </c>
      <c r="AR6500" s="112" t="s">
        <v>1021</v>
      </c>
      <c r="AS6500" s="112">
        <v>32496051</v>
      </c>
    </row>
    <row r="6501" spans="40:45" x14ac:dyDescent="0.25">
      <c r="AN6501" s="112" t="s">
        <v>1192</v>
      </c>
      <c r="AO6501" s="112" t="s">
        <v>1041</v>
      </c>
      <c r="AP6501" s="112"/>
      <c r="AQ6501" s="112" t="s">
        <v>1037</v>
      </c>
      <c r="AR6501" s="112" t="s">
        <v>1021</v>
      </c>
      <c r="AS6501" s="112">
        <v>14770311</v>
      </c>
    </row>
    <row r="6502" spans="40:45" x14ac:dyDescent="0.25">
      <c r="AN6502" s="112" t="s">
        <v>1192</v>
      </c>
      <c r="AO6502" s="112" t="s">
        <v>1041</v>
      </c>
      <c r="AP6502" s="112"/>
      <c r="AQ6502" s="112" t="s">
        <v>1038</v>
      </c>
      <c r="AR6502" s="112" t="s">
        <v>1021</v>
      </c>
      <c r="AS6502" s="112">
        <v>19400037</v>
      </c>
    </row>
    <row r="6503" spans="40:45" x14ac:dyDescent="0.25">
      <c r="AN6503" s="112" t="s">
        <v>1192</v>
      </c>
      <c r="AO6503" s="112" t="s">
        <v>1041</v>
      </c>
      <c r="AP6503" s="112"/>
      <c r="AQ6503" s="112" t="s">
        <v>1039</v>
      </c>
      <c r="AR6503" s="112" t="s">
        <v>1021</v>
      </c>
      <c r="AS6503" s="112">
        <v>1520443</v>
      </c>
    </row>
    <row r="6504" spans="40:45" x14ac:dyDescent="0.25">
      <c r="AN6504" s="112" t="s">
        <v>1192</v>
      </c>
      <c r="AO6504" s="112"/>
      <c r="AP6504" s="112"/>
      <c r="AQ6504" s="112" t="s">
        <v>3</v>
      </c>
      <c r="AR6504" s="112" t="s">
        <v>1021</v>
      </c>
      <c r="AS6504" s="112">
        <v>134545022</v>
      </c>
    </row>
    <row r="6505" spans="40:45" x14ac:dyDescent="0.25">
      <c r="AN6505" s="112" t="s">
        <v>1192</v>
      </c>
      <c r="AO6505" s="112" t="s">
        <v>1221</v>
      </c>
      <c r="AP6505" s="112"/>
      <c r="AQ6505" s="112" t="s">
        <v>1031</v>
      </c>
      <c r="AR6505" s="112" t="s">
        <v>1021</v>
      </c>
      <c r="AS6505" s="112">
        <v>572736</v>
      </c>
    </row>
    <row r="6506" spans="40:45" x14ac:dyDescent="0.25">
      <c r="AN6506" s="112" t="s">
        <v>1192</v>
      </c>
      <c r="AO6506" s="112" t="s">
        <v>1221</v>
      </c>
      <c r="AP6506" s="112"/>
      <c r="AQ6506" s="112" t="s">
        <v>1032</v>
      </c>
      <c r="AR6506" s="112" t="s">
        <v>1021</v>
      </c>
      <c r="AS6506" s="112">
        <v>20</v>
      </c>
    </row>
    <row r="6507" spans="40:45" x14ac:dyDescent="0.25">
      <c r="AN6507" s="112" t="s">
        <v>1192</v>
      </c>
      <c r="AO6507" s="112" t="s">
        <v>1221</v>
      </c>
      <c r="AP6507" s="112"/>
      <c r="AQ6507" s="112" t="s">
        <v>1034</v>
      </c>
      <c r="AR6507" s="112" t="s">
        <v>1021</v>
      </c>
      <c r="AS6507" s="112">
        <v>396211</v>
      </c>
    </row>
    <row r="6508" spans="40:45" x14ac:dyDescent="0.25">
      <c r="AN6508" s="112" t="s">
        <v>1192</v>
      </c>
      <c r="AO6508" s="112" t="s">
        <v>1221</v>
      </c>
      <c r="AP6508" s="112"/>
      <c r="AQ6508" s="112" t="s">
        <v>1035</v>
      </c>
      <c r="AR6508" s="112" t="s">
        <v>1021</v>
      </c>
      <c r="AS6508" s="112">
        <v>917826</v>
      </c>
    </row>
    <row r="6509" spans="40:45" x14ac:dyDescent="0.25">
      <c r="AN6509" s="112" t="s">
        <v>1192</v>
      </c>
      <c r="AO6509" s="112" t="s">
        <v>1221</v>
      </c>
      <c r="AP6509" s="112"/>
      <c r="AQ6509" s="112" t="s">
        <v>1036</v>
      </c>
      <c r="AR6509" s="112" t="s">
        <v>1021</v>
      </c>
      <c r="AS6509" s="112">
        <v>3962190</v>
      </c>
    </row>
    <row r="6510" spans="40:45" x14ac:dyDescent="0.25">
      <c r="AN6510" s="112" t="s">
        <v>1192</v>
      </c>
      <c r="AO6510" s="112" t="s">
        <v>1221</v>
      </c>
      <c r="AP6510" s="112"/>
      <c r="AQ6510" s="112" t="s">
        <v>1037</v>
      </c>
      <c r="AR6510" s="112" t="s">
        <v>1021</v>
      </c>
      <c r="AS6510" s="112">
        <v>1059824</v>
      </c>
    </row>
    <row r="6511" spans="40:45" x14ac:dyDescent="0.25">
      <c r="AN6511" s="112" t="s">
        <v>1192</v>
      </c>
      <c r="AO6511" s="112" t="s">
        <v>1221</v>
      </c>
      <c r="AP6511" s="112"/>
      <c r="AQ6511" s="112" t="s">
        <v>1038</v>
      </c>
      <c r="AR6511" s="112" t="s">
        <v>1021</v>
      </c>
      <c r="AS6511" s="112">
        <v>600207</v>
      </c>
    </row>
    <row r="6512" spans="40:45" x14ac:dyDescent="0.25">
      <c r="AN6512" s="112" t="s">
        <v>1192</v>
      </c>
      <c r="AO6512" s="112" t="s">
        <v>1221</v>
      </c>
      <c r="AP6512" s="112"/>
      <c r="AQ6512" s="112" t="s">
        <v>1039</v>
      </c>
      <c r="AR6512" s="112" t="s">
        <v>1021</v>
      </c>
      <c r="AS6512" s="112">
        <v>261132</v>
      </c>
    </row>
    <row r="6513" spans="40:45" x14ac:dyDescent="0.25">
      <c r="AN6513" s="112" t="s">
        <v>1192</v>
      </c>
      <c r="AO6513" s="112"/>
      <c r="AP6513" s="112"/>
      <c r="AQ6513" s="112" t="s">
        <v>3</v>
      </c>
      <c r="AR6513" s="112" t="s">
        <v>1021</v>
      </c>
      <c r="AS6513" s="112">
        <v>7770147</v>
      </c>
    </row>
    <row r="6514" spans="40:45" x14ac:dyDescent="0.25">
      <c r="AN6514" s="112" t="s">
        <v>1192</v>
      </c>
      <c r="AO6514" s="112" t="s">
        <v>1222</v>
      </c>
      <c r="AP6514" s="112"/>
      <c r="AQ6514" s="112" t="s">
        <v>1031</v>
      </c>
      <c r="AR6514" s="112" t="s">
        <v>1021</v>
      </c>
      <c r="AS6514" s="112">
        <v>12034847</v>
      </c>
    </row>
    <row r="6515" spans="40:45" x14ac:dyDescent="0.25">
      <c r="AN6515" s="112" t="s">
        <v>1192</v>
      </c>
      <c r="AO6515" s="112" t="s">
        <v>1222</v>
      </c>
      <c r="AP6515" s="112"/>
      <c r="AQ6515" s="112" t="s">
        <v>1032</v>
      </c>
      <c r="AR6515" s="112" t="s">
        <v>1021</v>
      </c>
      <c r="AS6515" s="112">
        <v>5615806</v>
      </c>
    </row>
    <row r="6516" spans="40:45" x14ac:dyDescent="0.25">
      <c r="AN6516" s="112" t="s">
        <v>1192</v>
      </c>
      <c r="AO6516" s="112" t="s">
        <v>1222</v>
      </c>
      <c r="AP6516" s="112"/>
      <c r="AQ6516" s="112" t="s">
        <v>1033</v>
      </c>
      <c r="AR6516" s="112" t="s">
        <v>1021</v>
      </c>
      <c r="AS6516" s="112">
        <v>417</v>
      </c>
    </row>
    <row r="6517" spans="40:45" x14ac:dyDescent="0.25">
      <c r="AN6517" s="112" t="s">
        <v>1192</v>
      </c>
      <c r="AO6517" s="112" t="s">
        <v>1222</v>
      </c>
      <c r="AP6517" s="112"/>
      <c r="AQ6517" s="112" t="s">
        <v>1034</v>
      </c>
      <c r="AR6517" s="112" t="s">
        <v>1021</v>
      </c>
      <c r="AS6517" s="112">
        <v>3651180</v>
      </c>
    </row>
    <row r="6518" spans="40:45" x14ac:dyDescent="0.25">
      <c r="AN6518" s="112" t="s">
        <v>1192</v>
      </c>
      <c r="AO6518" s="112" t="s">
        <v>1222</v>
      </c>
      <c r="AP6518" s="112"/>
      <c r="AQ6518" s="112" t="s">
        <v>1035</v>
      </c>
      <c r="AR6518" s="112" t="s">
        <v>1021</v>
      </c>
      <c r="AS6518" s="112">
        <v>1456499</v>
      </c>
    </row>
    <row r="6519" spans="40:45" x14ac:dyDescent="0.25">
      <c r="AN6519" s="112" t="s">
        <v>1192</v>
      </c>
      <c r="AO6519" s="112" t="s">
        <v>1222</v>
      </c>
      <c r="AP6519" s="112"/>
      <c r="AQ6519" s="112" t="s">
        <v>1036</v>
      </c>
      <c r="AR6519" s="112" t="s">
        <v>1021</v>
      </c>
      <c r="AS6519" s="112">
        <v>14400743</v>
      </c>
    </row>
    <row r="6520" spans="40:45" x14ac:dyDescent="0.25">
      <c r="AN6520" s="112" t="s">
        <v>1192</v>
      </c>
      <c r="AO6520" s="112" t="s">
        <v>1222</v>
      </c>
      <c r="AP6520" s="112"/>
      <c r="AQ6520" s="112" t="s">
        <v>1037</v>
      </c>
      <c r="AR6520" s="112" t="s">
        <v>1021</v>
      </c>
      <c r="AS6520" s="112">
        <v>3150345</v>
      </c>
    </row>
    <row r="6521" spans="40:45" x14ac:dyDescent="0.25">
      <c r="AN6521" s="112" t="s">
        <v>1192</v>
      </c>
      <c r="AO6521" s="112" t="s">
        <v>1222</v>
      </c>
      <c r="AP6521" s="112"/>
      <c r="AQ6521" s="112" t="s">
        <v>1038</v>
      </c>
      <c r="AR6521" s="112" t="s">
        <v>1021</v>
      </c>
      <c r="AS6521" s="112">
        <v>5895272</v>
      </c>
    </row>
    <row r="6522" spans="40:45" x14ac:dyDescent="0.25">
      <c r="AN6522" s="112" t="s">
        <v>1192</v>
      </c>
      <c r="AO6522" s="112" t="s">
        <v>1222</v>
      </c>
      <c r="AP6522" s="112"/>
      <c r="AQ6522" s="112" t="s">
        <v>1039</v>
      </c>
      <c r="AR6522" s="112" t="s">
        <v>1021</v>
      </c>
      <c r="AS6522" s="112">
        <v>538187</v>
      </c>
    </row>
    <row r="6523" spans="40:45" x14ac:dyDescent="0.25">
      <c r="AN6523" s="112" t="s">
        <v>1192</v>
      </c>
      <c r="AO6523" s="112"/>
      <c r="AP6523" s="112"/>
      <c r="AQ6523" s="112" t="s">
        <v>3</v>
      </c>
      <c r="AR6523" s="112" t="s">
        <v>1021</v>
      </c>
      <c r="AS6523" s="112">
        <v>46743297</v>
      </c>
    </row>
    <row r="6524" spans="40:45" x14ac:dyDescent="0.25">
      <c r="AN6524" s="112" t="s">
        <v>1192</v>
      </c>
      <c r="AO6524" s="112" t="s">
        <v>1223</v>
      </c>
      <c r="AP6524" s="112"/>
      <c r="AQ6524" s="112" t="s">
        <v>1031</v>
      </c>
      <c r="AR6524" s="112" t="s">
        <v>1021</v>
      </c>
      <c r="AS6524" s="112">
        <v>15791157</v>
      </c>
    </row>
    <row r="6525" spans="40:45" x14ac:dyDescent="0.25">
      <c r="AN6525" s="112" t="s">
        <v>1192</v>
      </c>
      <c r="AO6525" s="112" t="s">
        <v>1223</v>
      </c>
      <c r="AP6525" s="112"/>
      <c r="AQ6525" s="112" t="s">
        <v>1032</v>
      </c>
      <c r="AR6525" s="112" t="s">
        <v>1021</v>
      </c>
      <c r="AS6525" s="112">
        <v>1954696</v>
      </c>
    </row>
    <row r="6526" spans="40:45" x14ac:dyDescent="0.25">
      <c r="AN6526" s="112" t="s">
        <v>1192</v>
      </c>
      <c r="AO6526" s="112" t="s">
        <v>1223</v>
      </c>
      <c r="AP6526" s="112"/>
      <c r="AQ6526" s="112" t="s">
        <v>1033</v>
      </c>
      <c r="AR6526" s="112" t="s">
        <v>1021</v>
      </c>
      <c r="AS6526" s="112">
        <v>801590</v>
      </c>
    </row>
    <row r="6527" spans="40:45" x14ac:dyDescent="0.25">
      <c r="AN6527" s="112" t="s">
        <v>1192</v>
      </c>
      <c r="AO6527" s="112" t="s">
        <v>1223</v>
      </c>
      <c r="AP6527" s="112"/>
      <c r="AQ6527" s="112" t="s">
        <v>1034</v>
      </c>
      <c r="AR6527" s="112" t="s">
        <v>1021</v>
      </c>
      <c r="AS6527" s="112">
        <v>21939826</v>
      </c>
    </row>
    <row r="6528" spans="40:45" x14ac:dyDescent="0.25">
      <c r="AN6528" s="112" t="s">
        <v>1192</v>
      </c>
      <c r="AO6528" s="112" t="s">
        <v>1223</v>
      </c>
      <c r="AP6528" s="112"/>
      <c r="AQ6528" s="112" t="s">
        <v>1035</v>
      </c>
      <c r="AR6528" s="112" t="s">
        <v>1021</v>
      </c>
      <c r="AS6528" s="112">
        <v>1225368</v>
      </c>
    </row>
    <row r="6529" spans="40:45" x14ac:dyDescent="0.25">
      <c r="AN6529" s="112" t="s">
        <v>1192</v>
      </c>
      <c r="AO6529" s="112" t="s">
        <v>1223</v>
      </c>
      <c r="AP6529" s="112"/>
      <c r="AQ6529" s="112" t="s">
        <v>1036</v>
      </c>
      <c r="AR6529" s="112" t="s">
        <v>1021</v>
      </c>
      <c r="AS6529" s="112">
        <v>14133117</v>
      </c>
    </row>
    <row r="6530" spans="40:45" x14ac:dyDescent="0.25">
      <c r="AN6530" s="112" t="s">
        <v>1192</v>
      </c>
      <c r="AO6530" s="112" t="s">
        <v>1223</v>
      </c>
      <c r="AP6530" s="112"/>
      <c r="AQ6530" s="112" t="s">
        <v>1037</v>
      </c>
      <c r="AR6530" s="112" t="s">
        <v>1021</v>
      </c>
      <c r="AS6530" s="112">
        <v>10560142</v>
      </c>
    </row>
    <row r="6531" spans="40:45" x14ac:dyDescent="0.25">
      <c r="AN6531" s="112" t="s">
        <v>1192</v>
      </c>
      <c r="AO6531" s="112" t="s">
        <v>1223</v>
      </c>
      <c r="AP6531" s="112"/>
      <c r="AQ6531" s="112" t="s">
        <v>1038</v>
      </c>
      <c r="AR6531" s="112" t="s">
        <v>1021</v>
      </c>
      <c r="AS6531" s="112">
        <v>12904558</v>
      </c>
    </row>
    <row r="6532" spans="40:45" x14ac:dyDescent="0.25">
      <c r="AN6532" s="112" t="s">
        <v>1192</v>
      </c>
      <c r="AO6532" s="112" t="s">
        <v>1223</v>
      </c>
      <c r="AP6532" s="112"/>
      <c r="AQ6532" s="112" t="s">
        <v>1039</v>
      </c>
      <c r="AR6532" s="112" t="s">
        <v>1021</v>
      </c>
      <c r="AS6532" s="112">
        <v>721124</v>
      </c>
    </row>
    <row r="6533" spans="40:45" x14ac:dyDescent="0.25">
      <c r="AN6533" s="112" t="s">
        <v>1192</v>
      </c>
      <c r="AO6533" s="112"/>
      <c r="AP6533" s="112"/>
      <c r="AQ6533" s="112" t="s">
        <v>3</v>
      </c>
      <c r="AR6533" s="112" t="s">
        <v>1021</v>
      </c>
      <c r="AS6533" s="112">
        <v>80031578</v>
      </c>
    </row>
    <row r="6534" spans="40:45" x14ac:dyDescent="0.25">
      <c r="AN6534" s="112" t="s">
        <v>1193</v>
      </c>
      <c r="AO6534" s="112" t="s">
        <v>1041</v>
      </c>
      <c r="AP6534" s="112"/>
      <c r="AQ6534" s="112" t="s">
        <v>1031</v>
      </c>
      <c r="AR6534" s="112" t="s">
        <v>1021</v>
      </c>
      <c r="AS6534" s="112">
        <v>466403</v>
      </c>
    </row>
    <row r="6535" spans="40:45" x14ac:dyDescent="0.25">
      <c r="AN6535" s="112" t="s">
        <v>1193</v>
      </c>
      <c r="AO6535" s="112" t="s">
        <v>1041</v>
      </c>
      <c r="AP6535" s="112"/>
      <c r="AQ6535" s="112" t="s">
        <v>1032</v>
      </c>
      <c r="AR6535" s="112" t="s">
        <v>1021</v>
      </c>
      <c r="AS6535" s="112">
        <v>26616</v>
      </c>
    </row>
    <row r="6536" spans="40:45" x14ac:dyDescent="0.25">
      <c r="AN6536" s="112" t="s">
        <v>1193</v>
      </c>
      <c r="AO6536" s="112" t="s">
        <v>1041</v>
      </c>
      <c r="AP6536" s="112"/>
      <c r="AQ6536" s="112" t="s">
        <v>1033</v>
      </c>
      <c r="AR6536" s="112" t="s">
        <v>1021</v>
      </c>
      <c r="AS6536" s="112">
        <v>159</v>
      </c>
    </row>
    <row r="6537" spans="40:45" x14ac:dyDescent="0.25">
      <c r="AN6537" s="112" t="s">
        <v>1193</v>
      </c>
      <c r="AO6537" s="112" t="s">
        <v>1041</v>
      </c>
      <c r="AP6537" s="112"/>
      <c r="AQ6537" s="112" t="s">
        <v>1034</v>
      </c>
      <c r="AR6537" s="112" t="s">
        <v>1021</v>
      </c>
      <c r="AS6537" s="112">
        <v>16225</v>
      </c>
    </row>
    <row r="6538" spans="40:45" x14ac:dyDescent="0.25">
      <c r="AN6538" s="112" t="s">
        <v>1193</v>
      </c>
      <c r="AO6538" s="112" t="s">
        <v>1041</v>
      </c>
      <c r="AP6538" s="112"/>
      <c r="AQ6538" s="112" t="s">
        <v>1035</v>
      </c>
      <c r="AR6538" s="112" t="s">
        <v>1021</v>
      </c>
      <c r="AS6538" s="112">
        <v>597022</v>
      </c>
    </row>
    <row r="6539" spans="40:45" x14ac:dyDescent="0.25">
      <c r="AN6539" s="112" t="s">
        <v>1193</v>
      </c>
      <c r="AO6539" s="112" t="s">
        <v>1041</v>
      </c>
      <c r="AP6539" s="112"/>
      <c r="AQ6539" s="112" t="s">
        <v>1036</v>
      </c>
      <c r="AR6539" s="112" t="s">
        <v>1021</v>
      </c>
      <c r="AS6539" s="112">
        <v>498163</v>
      </c>
    </row>
    <row r="6540" spans="40:45" x14ac:dyDescent="0.25">
      <c r="AN6540" s="112" t="s">
        <v>1193</v>
      </c>
      <c r="AO6540" s="112" t="s">
        <v>1041</v>
      </c>
      <c r="AP6540" s="112"/>
      <c r="AQ6540" s="112" t="s">
        <v>1037</v>
      </c>
      <c r="AR6540" s="112" t="s">
        <v>1021</v>
      </c>
      <c r="AS6540" s="112">
        <v>111654</v>
      </c>
    </row>
    <row r="6541" spans="40:45" x14ac:dyDescent="0.25">
      <c r="AN6541" s="112" t="s">
        <v>1193</v>
      </c>
      <c r="AO6541" s="112" t="s">
        <v>1041</v>
      </c>
      <c r="AP6541" s="112"/>
      <c r="AQ6541" s="112" t="s">
        <v>1038</v>
      </c>
      <c r="AR6541" s="112" t="s">
        <v>1021</v>
      </c>
      <c r="AS6541" s="112">
        <v>260302</v>
      </c>
    </row>
    <row r="6542" spans="40:45" x14ac:dyDescent="0.25">
      <c r="AN6542" s="112" t="s">
        <v>1193</v>
      </c>
      <c r="AO6542" s="112" t="s">
        <v>1041</v>
      </c>
      <c r="AP6542" s="112"/>
      <c r="AQ6542" s="112" t="s">
        <v>1039</v>
      </c>
      <c r="AR6542" s="112" t="s">
        <v>1021</v>
      </c>
      <c r="AS6542" s="112">
        <v>144999</v>
      </c>
    </row>
    <row r="6543" spans="40:45" x14ac:dyDescent="0.25">
      <c r="AN6543" s="112" t="s">
        <v>1193</v>
      </c>
      <c r="AO6543" s="112"/>
      <c r="AP6543" s="112"/>
      <c r="AQ6543" s="112" t="s">
        <v>3</v>
      </c>
      <c r="AR6543" s="112" t="s">
        <v>1021</v>
      </c>
      <c r="AS6543" s="112">
        <v>2121542</v>
      </c>
    </row>
    <row r="6544" spans="40:45" x14ac:dyDescent="0.25">
      <c r="AN6544" s="112" t="s">
        <v>1193</v>
      </c>
      <c r="AO6544" s="112" t="s">
        <v>1041</v>
      </c>
      <c r="AP6544" s="112"/>
      <c r="AQ6544" s="112" t="s">
        <v>1031</v>
      </c>
      <c r="AR6544" s="112" t="s">
        <v>1021</v>
      </c>
      <c r="AS6544" s="112">
        <v>184175</v>
      </c>
    </row>
    <row r="6545" spans="40:45" x14ac:dyDescent="0.25">
      <c r="AN6545" s="112" t="s">
        <v>1193</v>
      </c>
      <c r="AO6545" s="112" t="s">
        <v>1041</v>
      </c>
      <c r="AP6545" s="112"/>
      <c r="AQ6545" s="112" t="s">
        <v>1032</v>
      </c>
      <c r="AR6545" s="112" t="s">
        <v>1021</v>
      </c>
      <c r="AS6545" s="112">
        <v>618115</v>
      </c>
    </row>
    <row r="6546" spans="40:45" x14ac:dyDescent="0.25">
      <c r="AN6546" s="112" t="s">
        <v>1193</v>
      </c>
      <c r="AO6546" s="112" t="s">
        <v>1041</v>
      </c>
      <c r="AP6546" s="112"/>
      <c r="AQ6546" s="112" t="s">
        <v>1034</v>
      </c>
      <c r="AR6546" s="112" t="s">
        <v>1021</v>
      </c>
      <c r="AS6546" s="112">
        <v>409838</v>
      </c>
    </row>
    <row r="6547" spans="40:45" x14ac:dyDescent="0.25">
      <c r="AN6547" s="112" t="s">
        <v>1193</v>
      </c>
      <c r="AO6547" s="112" t="s">
        <v>1041</v>
      </c>
      <c r="AP6547" s="112"/>
      <c r="AQ6547" s="112" t="s">
        <v>1035</v>
      </c>
      <c r="AR6547" s="112" t="s">
        <v>1021</v>
      </c>
      <c r="AS6547" s="112">
        <v>109904</v>
      </c>
    </row>
    <row r="6548" spans="40:45" x14ac:dyDescent="0.25">
      <c r="AN6548" s="112" t="s">
        <v>1193</v>
      </c>
      <c r="AO6548" s="112" t="s">
        <v>1041</v>
      </c>
      <c r="AP6548" s="112"/>
      <c r="AQ6548" s="112" t="s">
        <v>1036</v>
      </c>
      <c r="AR6548" s="112" t="s">
        <v>1021</v>
      </c>
      <c r="AS6548" s="112">
        <v>173954</v>
      </c>
    </row>
    <row r="6549" spans="40:45" x14ac:dyDescent="0.25">
      <c r="AN6549" s="112" t="s">
        <v>1193</v>
      </c>
      <c r="AO6549" s="112" t="s">
        <v>1041</v>
      </c>
      <c r="AP6549" s="112"/>
      <c r="AQ6549" s="112" t="s">
        <v>1037</v>
      </c>
      <c r="AR6549" s="112" t="s">
        <v>1021</v>
      </c>
      <c r="AS6549" s="112">
        <v>448277</v>
      </c>
    </row>
    <row r="6550" spans="40:45" x14ac:dyDescent="0.25">
      <c r="AN6550" s="112" t="s">
        <v>1193</v>
      </c>
      <c r="AO6550" s="112" t="s">
        <v>1041</v>
      </c>
      <c r="AP6550" s="112"/>
      <c r="AQ6550" s="112" t="s">
        <v>1038</v>
      </c>
      <c r="AR6550" s="112" t="s">
        <v>1021</v>
      </c>
      <c r="AS6550" s="112">
        <v>478874</v>
      </c>
    </row>
    <row r="6551" spans="40:45" x14ac:dyDescent="0.25">
      <c r="AN6551" s="112" t="s">
        <v>1193</v>
      </c>
      <c r="AO6551" s="112" t="s">
        <v>1041</v>
      </c>
      <c r="AP6551" s="112"/>
      <c r="AQ6551" s="112" t="s">
        <v>1039</v>
      </c>
      <c r="AR6551" s="112" t="s">
        <v>1021</v>
      </c>
      <c r="AS6551" s="112">
        <v>4305</v>
      </c>
    </row>
    <row r="6552" spans="40:45" x14ac:dyDescent="0.25">
      <c r="AN6552" s="112" t="s">
        <v>1193</v>
      </c>
      <c r="AO6552" s="112"/>
      <c r="AP6552" s="112"/>
      <c r="AQ6552" s="112" t="s">
        <v>3</v>
      </c>
      <c r="AR6552" s="112" t="s">
        <v>1021</v>
      </c>
      <c r="AS6552" s="112">
        <v>2427442</v>
      </c>
    </row>
    <row r="6553" spans="40:45" x14ac:dyDescent="0.25">
      <c r="AN6553" s="112" t="s">
        <v>1193</v>
      </c>
      <c r="AO6553" s="112" t="s">
        <v>1041</v>
      </c>
      <c r="AP6553" s="112"/>
      <c r="AQ6553" s="112" t="s">
        <v>1031</v>
      </c>
      <c r="AR6553" s="112" t="s">
        <v>1021</v>
      </c>
      <c r="AS6553" s="112">
        <v>3631427</v>
      </c>
    </row>
    <row r="6554" spans="40:45" x14ac:dyDescent="0.25">
      <c r="AN6554" s="112" t="s">
        <v>1193</v>
      </c>
      <c r="AO6554" s="112" t="s">
        <v>1041</v>
      </c>
      <c r="AP6554" s="112"/>
      <c r="AQ6554" s="112" t="s">
        <v>1032</v>
      </c>
      <c r="AR6554" s="112" t="s">
        <v>1021</v>
      </c>
      <c r="AS6554" s="112">
        <v>640973</v>
      </c>
    </row>
    <row r="6555" spans="40:45" x14ac:dyDescent="0.25">
      <c r="AN6555" s="112" t="s">
        <v>1193</v>
      </c>
      <c r="AO6555" s="112" t="s">
        <v>1041</v>
      </c>
      <c r="AP6555" s="112"/>
      <c r="AQ6555" s="112" t="s">
        <v>1033</v>
      </c>
      <c r="AR6555" s="112" t="s">
        <v>1021</v>
      </c>
      <c r="AS6555" s="112">
        <v>46</v>
      </c>
    </row>
    <row r="6556" spans="40:45" x14ac:dyDescent="0.25">
      <c r="AN6556" s="112" t="s">
        <v>1193</v>
      </c>
      <c r="AO6556" s="112" t="s">
        <v>1041</v>
      </c>
      <c r="AP6556" s="112"/>
      <c r="AQ6556" s="112" t="s">
        <v>1034</v>
      </c>
      <c r="AR6556" s="112" t="s">
        <v>1021</v>
      </c>
      <c r="AS6556" s="112">
        <v>2567407</v>
      </c>
    </row>
    <row r="6557" spans="40:45" x14ac:dyDescent="0.25">
      <c r="AN6557" s="112" t="s">
        <v>1193</v>
      </c>
      <c r="AO6557" s="112" t="s">
        <v>1041</v>
      </c>
      <c r="AP6557" s="112"/>
      <c r="AQ6557" s="112" t="s">
        <v>1035</v>
      </c>
      <c r="AR6557" s="112" t="s">
        <v>1021</v>
      </c>
      <c r="AS6557" s="112">
        <v>1963415</v>
      </c>
    </row>
    <row r="6558" spans="40:45" x14ac:dyDescent="0.25">
      <c r="AN6558" s="112" t="s">
        <v>1193</v>
      </c>
      <c r="AO6558" s="112" t="s">
        <v>1041</v>
      </c>
      <c r="AP6558" s="112"/>
      <c r="AQ6558" s="112" t="s">
        <v>1036</v>
      </c>
      <c r="AR6558" s="112" t="s">
        <v>1021</v>
      </c>
      <c r="AS6558" s="112">
        <v>2296644</v>
      </c>
    </row>
    <row r="6559" spans="40:45" x14ac:dyDescent="0.25">
      <c r="AN6559" s="112" t="s">
        <v>1193</v>
      </c>
      <c r="AO6559" s="112" t="s">
        <v>1041</v>
      </c>
      <c r="AP6559" s="112"/>
      <c r="AQ6559" s="112" t="s">
        <v>1037</v>
      </c>
      <c r="AR6559" s="112" t="s">
        <v>1021</v>
      </c>
      <c r="AS6559" s="112">
        <v>4921761</v>
      </c>
    </row>
    <row r="6560" spans="40:45" x14ac:dyDescent="0.25">
      <c r="AN6560" s="112" t="s">
        <v>1193</v>
      </c>
      <c r="AO6560" s="112" t="s">
        <v>1041</v>
      </c>
      <c r="AP6560" s="112"/>
      <c r="AQ6560" s="112" t="s">
        <v>1038</v>
      </c>
      <c r="AR6560" s="112" t="s">
        <v>1021</v>
      </c>
      <c r="AS6560" s="112">
        <v>1833073</v>
      </c>
    </row>
    <row r="6561" spans="40:45" x14ac:dyDescent="0.25">
      <c r="AN6561" s="112" t="s">
        <v>1193</v>
      </c>
      <c r="AO6561" s="112" t="s">
        <v>1041</v>
      </c>
      <c r="AP6561" s="112"/>
      <c r="AQ6561" s="112" t="s">
        <v>1039</v>
      </c>
      <c r="AR6561" s="112" t="s">
        <v>1021</v>
      </c>
      <c r="AS6561" s="112">
        <v>575972</v>
      </c>
    </row>
    <row r="6562" spans="40:45" x14ac:dyDescent="0.25">
      <c r="AN6562" s="112" t="s">
        <v>1193</v>
      </c>
      <c r="AO6562" s="112"/>
      <c r="AP6562" s="112"/>
      <c r="AQ6562" s="112" t="s">
        <v>3</v>
      </c>
      <c r="AR6562" s="112" t="s">
        <v>1021</v>
      </c>
      <c r="AS6562" s="112">
        <v>18430718</v>
      </c>
    </row>
    <row r="6563" spans="40:45" x14ac:dyDescent="0.25">
      <c r="AN6563" s="112" t="s">
        <v>1193</v>
      </c>
      <c r="AO6563" s="112" t="s">
        <v>1221</v>
      </c>
      <c r="AP6563" s="112"/>
      <c r="AQ6563" s="112" t="s">
        <v>1031</v>
      </c>
      <c r="AR6563" s="112" t="s">
        <v>1021</v>
      </c>
      <c r="AS6563" s="112">
        <v>466403</v>
      </c>
    </row>
    <row r="6564" spans="40:45" x14ac:dyDescent="0.25">
      <c r="AN6564" s="112" t="s">
        <v>1193</v>
      </c>
      <c r="AO6564" s="112" t="s">
        <v>1221</v>
      </c>
      <c r="AP6564" s="112"/>
      <c r="AQ6564" s="112" t="s">
        <v>1032</v>
      </c>
      <c r="AR6564" s="112" t="s">
        <v>1021</v>
      </c>
      <c r="AS6564" s="112">
        <v>26616</v>
      </c>
    </row>
    <row r="6565" spans="40:45" x14ac:dyDescent="0.25">
      <c r="AN6565" s="112" t="s">
        <v>1193</v>
      </c>
      <c r="AO6565" s="112" t="s">
        <v>1221</v>
      </c>
      <c r="AP6565" s="112"/>
      <c r="AQ6565" s="112" t="s">
        <v>1033</v>
      </c>
      <c r="AR6565" s="112" t="s">
        <v>1021</v>
      </c>
      <c r="AS6565" s="112">
        <v>159</v>
      </c>
    </row>
    <row r="6566" spans="40:45" x14ac:dyDescent="0.25">
      <c r="AN6566" s="112" t="s">
        <v>1193</v>
      </c>
      <c r="AO6566" s="112" t="s">
        <v>1221</v>
      </c>
      <c r="AP6566" s="112"/>
      <c r="AQ6566" s="112" t="s">
        <v>1034</v>
      </c>
      <c r="AR6566" s="112" t="s">
        <v>1021</v>
      </c>
      <c r="AS6566" s="112">
        <v>16225</v>
      </c>
    </row>
    <row r="6567" spans="40:45" x14ac:dyDescent="0.25">
      <c r="AN6567" s="112" t="s">
        <v>1193</v>
      </c>
      <c r="AO6567" s="112" t="s">
        <v>1221</v>
      </c>
      <c r="AP6567" s="112"/>
      <c r="AQ6567" s="112" t="s">
        <v>1035</v>
      </c>
      <c r="AR6567" s="112" t="s">
        <v>1021</v>
      </c>
      <c r="AS6567" s="112">
        <v>597022</v>
      </c>
    </row>
    <row r="6568" spans="40:45" x14ac:dyDescent="0.25">
      <c r="AN6568" s="112" t="s">
        <v>1193</v>
      </c>
      <c r="AO6568" s="112" t="s">
        <v>1221</v>
      </c>
      <c r="AP6568" s="112"/>
      <c r="AQ6568" s="112" t="s">
        <v>1036</v>
      </c>
      <c r="AR6568" s="112" t="s">
        <v>1021</v>
      </c>
      <c r="AS6568" s="112">
        <v>498163</v>
      </c>
    </row>
    <row r="6569" spans="40:45" x14ac:dyDescent="0.25">
      <c r="AN6569" s="112" t="s">
        <v>1193</v>
      </c>
      <c r="AO6569" s="112" t="s">
        <v>1221</v>
      </c>
      <c r="AP6569" s="112"/>
      <c r="AQ6569" s="112" t="s">
        <v>1037</v>
      </c>
      <c r="AR6569" s="112" t="s">
        <v>1021</v>
      </c>
      <c r="AS6569" s="112">
        <v>111654</v>
      </c>
    </row>
    <row r="6570" spans="40:45" x14ac:dyDescent="0.25">
      <c r="AN6570" s="112" t="s">
        <v>1193</v>
      </c>
      <c r="AO6570" s="112" t="s">
        <v>1221</v>
      </c>
      <c r="AP6570" s="112"/>
      <c r="AQ6570" s="112" t="s">
        <v>1038</v>
      </c>
      <c r="AR6570" s="112" t="s">
        <v>1021</v>
      </c>
      <c r="AS6570" s="112">
        <v>260302</v>
      </c>
    </row>
    <row r="6571" spans="40:45" x14ac:dyDescent="0.25">
      <c r="AN6571" s="112" t="s">
        <v>1193</v>
      </c>
      <c r="AO6571" s="112" t="s">
        <v>1221</v>
      </c>
      <c r="AP6571" s="112"/>
      <c r="AQ6571" s="112" t="s">
        <v>1039</v>
      </c>
      <c r="AR6571" s="112" t="s">
        <v>1021</v>
      </c>
      <c r="AS6571" s="112">
        <v>144999</v>
      </c>
    </row>
    <row r="6572" spans="40:45" x14ac:dyDescent="0.25">
      <c r="AN6572" s="112" t="s">
        <v>1193</v>
      </c>
      <c r="AO6572" s="112"/>
      <c r="AP6572" s="112"/>
      <c r="AQ6572" s="112" t="s">
        <v>3</v>
      </c>
      <c r="AR6572" s="112" t="s">
        <v>1021</v>
      </c>
      <c r="AS6572" s="112">
        <v>2121542</v>
      </c>
    </row>
    <row r="6573" spans="40:45" x14ac:dyDescent="0.25">
      <c r="AN6573" s="112" t="s">
        <v>1193</v>
      </c>
      <c r="AO6573" s="112" t="s">
        <v>1222</v>
      </c>
      <c r="AP6573" s="112"/>
      <c r="AQ6573" s="112" t="s">
        <v>1031</v>
      </c>
      <c r="AR6573" s="112" t="s">
        <v>1021</v>
      </c>
      <c r="AS6573" s="112">
        <v>184175</v>
      </c>
    </row>
    <row r="6574" spans="40:45" x14ac:dyDescent="0.25">
      <c r="AN6574" s="112" t="s">
        <v>1193</v>
      </c>
      <c r="AO6574" s="112" t="s">
        <v>1222</v>
      </c>
      <c r="AP6574" s="112"/>
      <c r="AQ6574" s="112" t="s">
        <v>1032</v>
      </c>
      <c r="AR6574" s="112" t="s">
        <v>1021</v>
      </c>
      <c r="AS6574" s="112">
        <v>618115</v>
      </c>
    </row>
    <row r="6575" spans="40:45" x14ac:dyDescent="0.25">
      <c r="AN6575" s="112" t="s">
        <v>1193</v>
      </c>
      <c r="AO6575" s="112" t="s">
        <v>1222</v>
      </c>
      <c r="AP6575" s="112"/>
      <c r="AQ6575" s="112" t="s">
        <v>1034</v>
      </c>
      <c r="AR6575" s="112" t="s">
        <v>1021</v>
      </c>
      <c r="AS6575" s="112">
        <v>409838</v>
      </c>
    </row>
    <row r="6576" spans="40:45" x14ac:dyDescent="0.25">
      <c r="AN6576" s="112" t="s">
        <v>1193</v>
      </c>
      <c r="AO6576" s="112" t="s">
        <v>1222</v>
      </c>
      <c r="AP6576" s="112"/>
      <c r="AQ6576" s="112" t="s">
        <v>1035</v>
      </c>
      <c r="AR6576" s="112" t="s">
        <v>1021</v>
      </c>
      <c r="AS6576" s="112">
        <v>109904</v>
      </c>
    </row>
    <row r="6577" spans="40:45" x14ac:dyDescent="0.25">
      <c r="AN6577" s="112" t="s">
        <v>1193</v>
      </c>
      <c r="AO6577" s="112" t="s">
        <v>1222</v>
      </c>
      <c r="AP6577" s="112"/>
      <c r="AQ6577" s="112" t="s">
        <v>1036</v>
      </c>
      <c r="AR6577" s="112" t="s">
        <v>1021</v>
      </c>
      <c r="AS6577" s="112">
        <v>173954</v>
      </c>
    </row>
    <row r="6578" spans="40:45" x14ac:dyDescent="0.25">
      <c r="AN6578" s="112" t="s">
        <v>1193</v>
      </c>
      <c r="AO6578" s="112" t="s">
        <v>1222</v>
      </c>
      <c r="AP6578" s="112"/>
      <c r="AQ6578" s="112" t="s">
        <v>1037</v>
      </c>
      <c r="AR6578" s="112" t="s">
        <v>1021</v>
      </c>
      <c r="AS6578" s="112">
        <v>448277</v>
      </c>
    </row>
    <row r="6579" spans="40:45" x14ac:dyDescent="0.25">
      <c r="AN6579" s="112" t="s">
        <v>1193</v>
      </c>
      <c r="AO6579" s="112" t="s">
        <v>1222</v>
      </c>
      <c r="AP6579" s="112"/>
      <c r="AQ6579" s="112" t="s">
        <v>1038</v>
      </c>
      <c r="AR6579" s="112" t="s">
        <v>1021</v>
      </c>
      <c r="AS6579" s="112">
        <v>478874</v>
      </c>
    </row>
    <row r="6580" spans="40:45" x14ac:dyDescent="0.25">
      <c r="AN6580" s="112" t="s">
        <v>1193</v>
      </c>
      <c r="AO6580" s="112" t="s">
        <v>1222</v>
      </c>
      <c r="AP6580" s="112"/>
      <c r="AQ6580" s="112" t="s">
        <v>1039</v>
      </c>
      <c r="AR6580" s="112" t="s">
        <v>1021</v>
      </c>
      <c r="AS6580" s="112">
        <v>4305</v>
      </c>
    </row>
    <row r="6581" spans="40:45" x14ac:dyDescent="0.25">
      <c r="AN6581" s="112" t="s">
        <v>1193</v>
      </c>
      <c r="AO6581" s="112"/>
      <c r="AP6581" s="112"/>
      <c r="AQ6581" s="112" t="s">
        <v>3</v>
      </c>
      <c r="AR6581" s="112" t="s">
        <v>1021</v>
      </c>
      <c r="AS6581" s="112">
        <v>2427442</v>
      </c>
    </row>
    <row r="6582" spans="40:45" x14ac:dyDescent="0.25">
      <c r="AN6582" s="112" t="s">
        <v>1193</v>
      </c>
      <c r="AO6582" s="112" t="s">
        <v>1224</v>
      </c>
      <c r="AP6582" s="112"/>
      <c r="AQ6582" s="112" t="s">
        <v>1031</v>
      </c>
      <c r="AR6582" s="112" t="s">
        <v>1021</v>
      </c>
      <c r="AS6582" s="112">
        <v>3631427</v>
      </c>
    </row>
    <row r="6583" spans="40:45" x14ac:dyDescent="0.25">
      <c r="AN6583" s="112" t="s">
        <v>1193</v>
      </c>
      <c r="AO6583" s="112" t="s">
        <v>1224</v>
      </c>
      <c r="AP6583" s="112"/>
      <c r="AQ6583" s="112" t="s">
        <v>1032</v>
      </c>
      <c r="AR6583" s="112" t="s">
        <v>1021</v>
      </c>
      <c r="AS6583" s="112">
        <v>640973</v>
      </c>
    </row>
    <row r="6584" spans="40:45" x14ac:dyDescent="0.25">
      <c r="AN6584" s="112" t="s">
        <v>1193</v>
      </c>
      <c r="AO6584" s="112" t="s">
        <v>1224</v>
      </c>
      <c r="AP6584" s="112"/>
      <c r="AQ6584" s="112" t="s">
        <v>1033</v>
      </c>
      <c r="AR6584" s="112" t="s">
        <v>1021</v>
      </c>
      <c r="AS6584" s="112">
        <v>46</v>
      </c>
    </row>
    <row r="6585" spans="40:45" x14ac:dyDescent="0.25">
      <c r="AN6585" s="112" t="s">
        <v>1193</v>
      </c>
      <c r="AO6585" s="112" t="s">
        <v>1224</v>
      </c>
      <c r="AP6585" s="112"/>
      <c r="AQ6585" s="112" t="s">
        <v>1034</v>
      </c>
      <c r="AR6585" s="112" t="s">
        <v>1021</v>
      </c>
      <c r="AS6585" s="112">
        <v>2567407</v>
      </c>
    </row>
    <row r="6586" spans="40:45" x14ac:dyDescent="0.25">
      <c r="AN6586" s="112" t="s">
        <v>1193</v>
      </c>
      <c r="AO6586" s="112" t="s">
        <v>1224</v>
      </c>
      <c r="AP6586" s="112"/>
      <c r="AQ6586" s="112" t="s">
        <v>1035</v>
      </c>
      <c r="AR6586" s="112" t="s">
        <v>1021</v>
      </c>
      <c r="AS6586" s="112">
        <v>1963415</v>
      </c>
    </row>
    <row r="6587" spans="40:45" x14ac:dyDescent="0.25">
      <c r="AN6587" s="112" t="s">
        <v>1193</v>
      </c>
      <c r="AO6587" s="112" t="s">
        <v>1224</v>
      </c>
      <c r="AP6587" s="112"/>
      <c r="AQ6587" s="112" t="s">
        <v>1036</v>
      </c>
      <c r="AR6587" s="112" t="s">
        <v>1021</v>
      </c>
      <c r="AS6587" s="112">
        <v>2296644</v>
      </c>
    </row>
    <row r="6588" spans="40:45" x14ac:dyDescent="0.25">
      <c r="AN6588" s="112" t="s">
        <v>1193</v>
      </c>
      <c r="AO6588" s="112" t="s">
        <v>1224</v>
      </c>
      <c r="AP6588" s="112"/>
      <c r="AQ6588" s="112" t="s">
        <v>1037</v>
      </c>
      <c r="AR6588" s="112" t="s">
        <v>1021</v>
      </c>
      <c r="AS6588" s="112">
        <v>4921761</v>
      </c>
    </row>
    <row r="6589" spans="40:45" x14ac:dyDescent="0.25">
      <c r="AN6589" s="112" t="s">
        <v>1193</v>
      </c>
      <c r="AO6589" s="112" t="s">
        <v>1224</v>
      </c>
      <c r="AP6589" s="112"/>
      <c r="AQ6589" s="112" t="s">
        <v>1038</v>
      </c>
      <c r="AR6589" s="112" t="s">
        <v>1021</v>
      </c>
      <c r="AS6589" s="112">
        <v>1833073</v>
      </c>
    </row>
    <row r="6590" spans="40:45" x14ac:dyDescent="0.25">
      <c r="AN6590" s="112" t="s">
        <v>1193</v>
      </c>
      <c r="AO6590" s="112" t="s">
        <v>1224</v>
      </c>
      <c r="AP6590" s="112"/>
      <c r="AQ6590" s="112" t="s">
        <v>1039</v>
      </c>
      <c r="AR6590" s="112" t="s">
        <v>1021</v>
      </c>
      <c r="AS6590" s="112">
        <v>575972</v>
      </c>
    </row>
    <row r="6591" spans="40:45" x14ac:dyDescent="0.25">
      <c r="AN6591" s="112" t="s">
        <v>1193</v>
      </c>
      <c r="AO6591" s="112"/>
      <c r="AP6591" s="112"/>
      <c r="AQ6591" s="112" t="s">
        <v>3</v>
      </c>
      <c r="AR6591" s="112" t="s">
        <v>1021</v>
      </c>
      <c r="AS6591" s="112">
        <v>18430718</v>
      </c>
    </row>
    <row r="6592" spans="40:45" x14ac:dyDescent="0.25">
      <c r="AN6592" s="112" t="s">
        <v>1194</v>
      </c>
      <c r="AO6592" s="112" t="s">
        <v>1041</v>
      </c>
      <c r="AP6592" s="112"/>
      <c r="AQ6592" s="112" t="s">
        <v>1031</v>
      </c>
      <c r="AR6592" s="112" t="s">
        <v>1021</v>
      </c>
      <c r="AS6592" s="112">
        <v>120636</v>
      </c>
    </row>
    <row r="6593" spans="40:45" x14ac:dyDescent="0.25">
      <c r="AN6593" s="112" t="s">
        <v>1194</v>
      </c>
      <c r="AO6593" s="112" t="s">
        <v>1041</v>
      </c>
      <c r="AP6593" s="112"/>
      <c r="AQ6593" s="112" t="s">
        <v>1032</v>
      </c>
      <c r="AR6593" s="112" t="s">
        <v>1021</v>
      </c>
      <c r="AS6593" s="112">
        <v>9589</v>
      </c>
    </row>
    <row r="6594" spans="40:45" x14ac:dyDescent="0.25">
      <c r="AN6594" s="112" t="s">
        <v>1194</v>
      </c>
      <c r="AO6594" s="112" t="s">
        <v>1041</v>
      </c>
      <c r="AP6594" s="112"/>
      <c r="AQ6594" s="112" t="s">
        <v>1033</v>
      </c>
      <c r="AR6594" s="112" t="s">
        <v>1021</v>
      </c>
      <c r="AS6594" s="112">
        <v>1135</v>
      </c>
    </row>
    <row r="6595" spans="40:45" x14ac:dyDescent="0.25">
      <c r="AN6595" s="112" t="s">
        <v>1194</v>
      </c>
      <c r="AO6595" s="112" t="s">
        <v>1041</v>
      </c>
      <c r="AP6595" s="112"/>
      <c r="AQ6595" s="112" t="s">
        <v>1034</v>
      </c>
      <c r="AR6595" s="112" t="s">
        <v>1021</v>
      </c>
      <c r="AS6595" s="112">
        <v>13303</v>
      </c>
    </row>
    <row r="6596" spans="40:45" x14ac:dyDescent="0.25">
      <c r="AN6596" s="112" t="s">
        <v>1194</v>
      </c>
      <c r="AO6596" s="112" t="s">
        <v>1041</v>
      </c>
      <c r="AP6596" s="112"/>
      <c r="AQ6596" s="112" t="s">
        <v>1035</v>
      </c>
      <c r="AR6596" s="112" t="s">
        <v>1021</v>
      </c>
      <c r="AS6596" s="112">
        <v>307</v>
      </c>
    </row>
    <row r="6597" spans="40:45" x14ac:dyDescent="0.25">
      <c r="AN6597" s="112" t="s">
        <v>1194</v>
      </c>
      <c r="AO6597" s="112" t="s">
        <v>1041</v>
      </c>
      <c r="AP6597" s="112"/>
      <c r="AQ6597" s="112" t="s">
        <v>1036</v>
      </c>
      <c r="AR6597" s="112" t="s">
        <v>1021</v>
      </c>
      <c r="AS6597" s="112">
        <v>638</v>
      </c>
    </row>
    <row r="6598" spans="40:45" x14ac:dyDescent="0.25">
      <c r="AN6598" s="112" t="s">
        <v>1194</v>
      </c>
      <c r="AO6598" s="112" t="s">
        <v>1041</v>
      </c>
      <c r="AP6598" s="112"/>
      <c r="AQ6598" s="112" t="s">
        <v>1037</v>
      </c>
      <c r="AR6598" s="112" t="s">
        <v>1021</v>
      </c>
      <c r="AS6598" s="112">
        <v>6</v>
      </c>
    </row>
    <row r="6599" spans="40:45" x14ac:dyDescent="0.25">
      <c r="AN6599" s="112" t="s">
        <v>1194</v>
      </c>
      <c r="AO6599" s="112" t="s">
        <v>1041</v>
      </c>
      <c r="AP6599" s="112"/>
      <c r="AQ6599" s="112" t="s">
        <v>1038</v>
      </c>
      <c r="AR6599" s="112" t="s">
        <v>1021</v>
      </c>
      <c r="AS6599" s="112">
        <v>170</v>
      </c>
    </row>
    <row r="6600" spans="40:45" x14ac:dyDescent="0.25">
      <c r="AN6600" s="112" t="s">
        <v>1194</v>
      </c>
      <c r="AO6600" s="112" t="s">
        <v>1041</v>
      </c>
      <c r="AP6600" s="112"/>
      <c r="AQ6600" s="112" t="s">
        <v>1039</v>
      </c>
      <c r="AR6600" s="112" t="s">
        <v>1021</v>
      </c>
      <c r="AS6600" s="112">
        <v>18702</v>
      </c>
    </row>
    <row r="6601" spans="40:45" x14ac:dyDescent="0.25">
      <c r="AN6601" s="112" t="s">
        <v>1194</v>
      </c>
      <c r="AO6601" s="112"/>
      <c r="AP6601" s="112"/>
      <c r="AQ6601" s="112" t="s">
        <v>3</v>
      </c>
      <c r="AR6601" s="112" t="s">
        <v>1021</v>
      </c>
      <c r="AS6601" s="112">
        <v>164485</v>
      </c>
    </row>
    <row r="6602" spans="40:45" x14ac:dyDescent="0.25">
      <c r="AN6602" s="112" t="s">
        <v>1194</v>
      </c>
      <c r="AO6602" s="112" t="s">
        <v>1221</v>
      </c>
      <c r="AP6602" s="112"/>
      <c r="AQ6602" s="112" t="s">
        <v>1031</v>
      </c>
      <c r="AR6602" s="112" t="s">
        <v>1021</v>
      </c>
      <c r="AS6602" s="112">
        <v>16083</v>
      </c>
    </row>
    <row r="6603" spans="40:45" x14ac:dyDescent="0.25">
      <c r="AN6603" s="112" t="s">
        <v>1194</v>
      </c>
      <c r="AO6603" s="112" t="s">
        <v>1221</v>
      </c>
      <c r="AP6603" s="112"/>
      <c r="AQ6603" s="112" t="s">
        <v>1032</v>
      </c>
      <c r="AR6603" s="112" t="s">
        <v>1021</v>
      </c>
      <c r="AS6603" s="112">
        <v>1953</v>
      </c>
    </row>
    <row r="6604" spans="40:45" x14ac:dyDescent="0.25">
      <c r="AN6604" s="112" t="s">
        <v>1194</v>
      </c>
      <c r="AO6604" s="112" t="s">
        <v>1221</v>
      </c>
      <c r="AP6604" s="112"/>
      <c r="AQ6604" s="112" t="s">
        <v>1033</v>
      </c>
      <c r="AR6604" s="112" t="s">
        <v>1021</v>
      </c>
      <c r="AS6604" s="112">
        <v>193</v>
      </c>
    </row>
    <row r="6605" spans="40:45" x14ac:dyDescent="0.25">
      <c r="AN6605" s="112" t="s">
        <v>1194</v>
      </c>
      <c r="AO6605" s="112" t="s">
        <v>1221</v>
      </c>
      <c r="AP6605" s="112"/>
      <c r="AQ6605" s="112" t="s">
        <v>1034</v>
      </c>
      <c r="AR6605" s="112" t="s">
        <v>1021</v>
      </c>
      <c r="AS6605" s="112">
        <v>636</v>
      </c>
    </row>
    <row r="6606" spans="40:45" x14ac:dyDescent="0.25">
      <c r="AN6606" s="112" t="s">
        <v>1194</v>
      </c>
      <c r="AO6606" s="112" t="s">
        <v>1221</v>
      </c>
      <c r="AP6606" s="112"/>
      <c r="AQ6606" s="112" t="s">
        <v>1035</v>
      </c>
      <c r="AR6606" s="112" t="s">
        <v>1021</v>
      </c>
      <c r="AS6606" s="112">
        <v>295</v>
      </c>
    </row>
    <row r="6607" spans="40:45" x14ac:dyDescent="0.25">
      <c r="AN6607" s="112" t="s">
        <v>1194</v>
      </c>
      <c r="AO6607" s="112" t="s">
        <v>1221</v>
      </c>
      <c r="AP6607" s="112"/>
      <c r="AQ6607" s="112" t="s">
        <v>1036</v>
      </c>
      <c r="AR6607" s="112" t="s">
        <v>1021</v>
      </c>
      <c r="AS6607" s="112">
        <v>526</v>
      </c>
    </row>
    <row r="6608" spans="40:45" x14ac:dyDescent="0.25">
      <c r="AN6608" s="112" t="s">
        <v>1194</v>
      </c>
      <c r="AO6608" s="112" t="s">
        <v>1221</v>
      </c>
      <c r="AP6608" s="112"/>
      <c r="AQ6608" s="112" t="s">
        <v>1037</v>
      </c>
      <c r="AR6608" s="112" t="s">
        <v>1021</v>
      </c>
      <c r="AS6608" s="112">
        <v>6</v>
      </c>
    </row>
    <row r="6609" spans="40:45" x14ac:dyDescent="0.25">
      <c r="AN6609" s="112" t="s">
        <v>1194</v>
      </c>
      <c r="AO6609" s="112" t="s">
        <v>1221</v>
      </c>
      <c r="AP6609" s="112"/>
      <c r="AQ6609" s="112" t="s">
        <v>1038</v>
      </c>
      <c r="AR6609" s="112" t="s">
        <v>1021</v>
      </c>
      <c r="AS6609" s="112">
        <v>121</v>
      </c>
    </row>
    <row r="6610" spans="40:45" x14ac:dyDescent="0.25">
      <c r="AN6610" s="112" t="s">
        <v>1194</v>
      </c>
      <c r="AO6610" s="112" t="s">
        <v>1221</v>
      </c>
      <c r="AP6610" s="112"/>
      <c r="AQ6610" s="112" t="s">
        <v>1039</v>
      </c>
      <c r="AR6610" s="112" t="s">
        <v>1021</v>
      </c>
      <c r="AS6610" s="112">
        <v>1240</v>
      </c>
    </row>
    <row r="6611" spans="40:45" x14ac:dyDescent="0.25">
      <c r="AN6611" s="112" t="s">
        <v>1194</v>
      </c>
      <c r="AO6611" s="112"/>
      <c r="AP6611" s="112"/>
      <c r="AQ6611" s="112" t="s">
        <v>3</v>
      </c>
      <c r="AR6611" s="112" t="s">
        <v>1021</v>
      </c>
      <c r="AS6611" s="112">
        <v>21052</v>
      </c>
    </row>
    <row r="6612" spans="40:45" x14ac:dyDescent="0.25">
      <c r="AN6612" s="112" t="s">
        <v>1194</v>
      </c>
      <c r="AO6612" s="112" t="s">
        <v>1222</v>
      </c>
      <c r="AP6612" s="112"/>
      <c r="AQ6612" s="112" t="s">
        <v>1031</v>
      </c>
      <c r="AR6612" s="112" t="s">
        <v>1021</v>
      </c>
      <c r="AS6612" s="112">
        <v>28155</v>
      </c>
    </row>
    <row r="6613" spans="40:45" x14ac:dyDescent="0.25">
      <c r="AN6613" s="112" t="s">
        <v>1194</v>
      </c>
      <c r="AO6613" s="112" t="s">
        <v>1222</v>
      </c>
      <c r="AP6613" s="112"/>
      <c r="AQ6613" s="112" t="s">
        <v>1032</v>
      </c>
      <c r="AR6613" s="112" t="s">
        <v>1021</v>
      </c>
      <c r="AS6613" s="112">
        <v>2840</v>
      </c>
    </row>
    <row r="6614" spans="40:45" x14ac:dyDescent="0.25">
      <c r="AN6614" s="112" t="s">
        <v>1194</v>
      </c>
      <c r="AO6614" s="112" t="s">
        <v>1222</v>
      </c>
      <c r="AP6614" s="112"/>
      <c r="AQ6614" s="112" t="s">
        <v>1033</v>
      </c>
      <c r="AR6614" s="112" t="s">
        <v>1021</v>
      </c>
      <c r="AS6614" s="112">
        <v>32</v>
      </c>
    </row>
    <row r="6615" spans="40:45" x14ac:dyDescent="0.25">
      <c r="AN6615" s="112" t="s">
        <v>1194</v>
      </c>
      <c r="AO6615" s="112" t="s">
        <v>1222</v>
      </c>
      <c r="AP6615" s="112"/>
      <c r="AQ6615" s="112" t="s">
        <v>1034</v>
      </c>
      <c r="AR6615" s="112" t="s">
        <v>1021</v>
      </c>
      <c r="AS6615" s="112">
        <v>58</v>
      </c>
    </row>
    <row r="6616" spans="40:45" x14ac:dyDescent="0.25">
      <c r="AN6616" s="112" t="s">
        <v>1194</v>
      </c>
      <c r="AO6616" s="112" t="s">
        <v>1222</v>
      </c>
      <c r="AP6616" s="112"/>
      <c r="AQ6616" s="112" t="s">
        <v>1036</v>
      </c>
      <c r="AR6616" s="112" t="s">
        <v>1021</v>
      </c>
      <c r="AS6616" s="112">
        <v>5</v>
      </c>
    </row>
    <row r="6617" spans="40:45" x14ac:dyDescent="0.25">
      <c r="AN6617" s="112" t="s">
        <v>1194</v>
      </c>
      <c r="AO6617" s="112" t="s">
        <v>1222</v>
      </c>
      <c r="AP6617" s="112"/>
      <c r="AQ6617" s="112" t="s">
        <v>1038</v>
      </c>
      <c r="AR6617" s="112" t="s">
        <v>1021</v>
      </c>
      <c r="AS6617" s="112">
        <v>13</v>
      </c>
    </row>
    <row r="6618" spans="40:45" x14ac:dyDescent="0.25">
      <c r="AN6618" s="112" t="s">
        <v>1194</v>
      </c>
      <c r="AO6618" s="112" t="s">
        <v>1222</v>
      </c>
      <c r="AP6618" s="112"/>
      <c r="AQ6618" s="112" t="s">
        <v>1039</v>
      </c>
      <c r="AR6618" s="112" t="s">
        <v>1021</v>
      </c>
      <c r="AS6618" s="112">
        <v>182</v>
      </c>
    </row>
    <row r="6619" spans="40:45" x14ac:dyDescent="0.25">
      <c r="AN6619" s="112" t="s">
        <v>1194</v>
      </c>
      <c r="AO6619" s="112"/>
      <c r="AP6619" s="112"/>
      <c r="AQ6619" s="112" t="s">
        <v>3</v>
      </c>
      <c r="AR6619" s="112" t="s">
        <v>1021</v>
      </c>
      <c r="AS6619" s="112">
        <v>31285</v>
      </c>
    </row>
    <row r="6620" spans="40:45" x14ac:dyDescent="0.25">
      <c r="AN6620" s="112" t="s">
        <v>1194</v>
      </c>
      <c r="AO6620" s="112" t="s">
        <v>1223</v>
      </c>
      <c r="AP6620" s="112"/>
      <c r="AQ6620" s="112" t="s">
        <v>1031</v>
      </c>
      <c r="AR6620" s="112" t="s">
        <v>1021</v>
      </c>
      <c r="AS6620" s="112">
        <v>76398</v>
      </c>
    </row>
    <row r="6621" spans="40:45" x14ac:dyDescent="0.25">
      <c r="AN6621" s="112" t="s">
        <v>1194</v>
      </c>
      <c r="AO6621" s="112" t="s">
        <v>1223</v>
      </c>
      <c r="AP6621" s="112"/>
      <c r="AQ6621" s="112" t="s">
        <v>1032</v>
      </c>
      <c r="AR6621" s="112" t="s">
        <v>1021</v>
      </c>
      <c r="AS6621" s="112">
        <v>4797</v>
      </c>
    </row>
    <row r="6622" spans="40:45" x14ac:dyDescent="0.25">
      <c r="AN6622" s="112" t="s">
        <v>1194</v>
      </c>
      <c r="AO6622" s="112" t="s">
        <v>1223</v>
      </c>
      <c r="AP6622" s="112"/>
      <c r="AQ6622" s="112" t="s">
        <v>1033</v>
      </c>
      <c r="AR6622" s="112" t="s">
        <v>1021</v>
      </c>
      <c r="AS6622" s="112">
        <v>910</v>
      </c>
    </row>
    <row r="6623" spans="40:45" x14ac:dyDescent="0.25">
      <c r="AN6623" s="112" t="s">
        <v>1194</v>
      </c>
      <c r="AO6623" s="112" t="s">
        <v>1223</v>
      </c>
      <c r="AP6623" s="112"/>
      <c r="AQ6623" s="112" t="s">
        <v>1034</v>
      </c>
      <c r="AR6623" s="112" t="s">
        <v>1021</v>
      </c>
      <c r="AS6623" s="112">
        <v>12609</v>
      </c>
    </row>
    <row r="6624" spans="40:45" x14ac:dyDescent="0.25">
      <c r="AN6624" s="112" t="s">
        <v>1194</v>
      </c>
      <c r="AO6624" s="112" t="s">
        <v>1223</v>
      </c>
      <c r="AP6624" s="112"/>
      <c r="AQ6624" s="112" t="s">
        <v>1035</v>
      </c>
      <c r="AR6624" s="112" t="s">
        <v>1021</v>
      </c>
      <c r="AS6624" s="112">
        <v>12</v>
      </c>
    </row>
    <row r="6625" spans="40:45" x14ac:dyDescent="0.25">
      <c r="AN6625" s="112" t="s">
        <v>1194</v>
      </c>
      <c r="AO6625" s="112" t="s">
        <v>1223</v>
      </c>
      <c r="AP6625" s="112"/>
      <c r="AQ6625" s="112" t="s">
        <v>1036</v>
      </c>
      <c r="AR6625" s="112" t="s">
        <v>1021</v>
      </c>
      <c r="AS6625" s="112">
        <v>107</v>
      </c>
    </row>
    <row r="6626" spans="40:45" x14ac:dyDescent="0.25">
      <c r="AN6626" s="112" t="s">
        <v>1194</v>
      </c>
      <c r="AO6626" s="112" t="s">
        <v>1223</v>
      </c>
      <c r="AP6626" s="112"/>
      <c r="AQ6626" s="112" t="s">
        <v>1038</v>
      </c>
      <c r="AR6626" s="112" t="s">
        <v>1021</v>
      </c>
      <c r="AS6626" s="112">
        <v>36</v>
      </c>
    </row>
    <row r="6627" spans="40:45" x14ac:dyDescent="0.25">
      <c r="AN6627" s="112" t="s">
        <v>1194</v>
      </c>
      <c r="AO6627" s="112" t="s">
        <v>1223</v>
      </c>
      <c r="AP6627" s="112"/>
      <c r="AQ6627" s="112" t="s">
        <v>1039</v>
      </c>
      <c r="AR6627" s="112" t="s">
        <v>1021</v>
      </c>
      <c r="AS6627" s="112">
        <v>17280</v>
      </c>
    </row>
    <row r="6628" spans="40:45" x14ac:dyDescent="0.25">
      <c r="AN6628" s="112" t="s">
        <v>1194</v>
      </c>
      <c r="AO6628" s="112"/>
      <c r="AP6628" s="112"/>
      <c r="AQ6628" s="112" t="s">
        <v>3</v>
      </c>
      <c r="AR6628" s="112" t="s">
        <v>1021</v>
      </c>
      <c r="AS6628" s="112">
        <v>112148</v>
      </c>
    </row>
    <row r="6629" spans="40:45" x14ac:dyDescent="0.25">
      <c r="AN6629" s="112" t="s">
        <v>1230</v>
      </c>
      <c r="AO6629" s="112" t="s">
        <v>1231</v>
      </c>
      <c r="AP6629" s="112"/>
      <c r="AQ6629" s="112" t="s">
        <v>1031</v>
      </c>
      <c r="AR6629" s="112" t="s">
        <v>1232</v>
      </c>
      <c r="AS6629" s="112">
        <v>602324659</v>
      </c>
    </row>
    <row r="6630" spans="40:45" x14ac:dyDescent="0.25">
      <c r="AN6630" s="112" t="s">
        <v>1230</v>
      </c>
      <c r="AO6630" s="112" t="s">
        <v>1231</v>
      </c>
      <c r="AP6630" s="112"/>
      <c r="AQ6630" s="112" t="s">
        <v>1032</v>
      </c>
      <c r="AR6630" s="112" t="s">
        <v>1232</v>
      </c>
      <c r="AS6630" s="112">
        <v>738460690</v>
      </c>
    </row>
    <row r="6631" spans="40:45" x14ac:dyDescent="0.25">
      <c r="AN6631" s="112" t="s">
        <v>1230</v>
      </c>
      <c r="AO6631" s="112" t="s">
        <v>1231</v>
      </c>
      <c r="AP6631" s="112"/>
      <c r="AQ6631" s="112" t="s">
        <v>1033</v>
      </c>
      <c r="AR6631" s="112" t="s">
        <v>1232</v>
      </c>
      <c r="AS6631" s="112">
        <v>777910</v>
      </c>
    </row>
    <row r="6632" spans="40:45" x14ac:dyDescent="0.25">
      <c r="AN6632" s="112" t="s">
        <v>1230</v>
      </c>
      <c r="AO6632" s="112" t="s">
        <v>1231</v>
      </c>
      <c r="AP6632" s="112"/>
      <c r="AQ6632" s="112" t="s">
        <v>1034</v>
      </c>
      <c r="AR6632" s="112" t="s">
        <v>1232</v>
      </c>
      <c r="AS6632" s="112">
        <v>161121499</v>
      </c>
    </row>
    <row r="6633" spans="40:45" x14ac:dyDescent="0.25">
      <c r="AN6633" s="112" t="s">
        <v>1230</v>
      </c>
      <c r="AO6633" s="112" t="s">
        <v>1231</v>
      </c>
      <c r="AP6633" s="112"/>
      <c r="AQ6633" s="112" t="s">
        <v>1035</v>
      </c>
      <c r="AR6633" s="112" t="s">
        <v>1232</v>
      </c>
      <c r="AS6633" s="112">
        <v>768647109</v>
      </c>
    </row>
    <row r="6634" spans="40:45" x14ac:dyDescent="0.25">
      <c r="AN6634" s="112" t="s">
        <v>1230</v>
      </c>
      <c r="AO6634" s="112" t="s">
        <v>1231</v>
      </c>
      <c r="AP6634" s="112"/>
      <c r="AQ6634" s="112" t="s">
        <v>1036</v>
      </c>
      <c r="AR6634" s="112" t="s">
        <v>1232</v>
      </c>
      <c r="AS6634" s="112">
        <v>22026896</v>
      </c>
    </row>
    <row r="6635" spans="40:45" x14ac:dyDescent="0.25">
      <c r="AN6635" s="112" t="s">
        <v>1230</v>
      </c>
      <c r="AO6635" s="112" t="s">
        <v>1231</v>
      </c>
      <c r="AP6635" s="112"/>
      <c r="AQ6635" s="112" t="s">
        <v>1037</v>
      </c>
      <c r="AR6635" s="112" t="s">
        <v>1232</v>
      </c>
      <c r="AS6635" s="112">
        <v>57780222</v>
      </c>
    </row>
    <row r="6636" spans="40:45" x14ac:dyDescent="0.25">
      <c r="AN6636" s="112" t="s">
        <v>1230</v>
      </c>
      <c r="AO6636" s="112" t="s">
        <v>1231</v>
      </c>
      <c r="AP6636" s="112"/>
      <c r="AQ6636" s="112" t="s">
        <v>1038</v>
      </c>
      <c r="AR6636" s="112" t="s">
        <v>1232</v>
      </c>
      <c r="AS6636" s="112">
        <v>49083955</v>
      </c>
    </row>
    <row r="6637" spans="40:45" x14ac:dyDescent="0.25">
      <c r="AN6637" s="112" t="s">
        <v>1230</v>
      </c>
      <c r="AO6637" s="112" t="s">
        <v>1231</v>
      </c>
      <c r="AP6637" s="112"/>
      <c r="AQ6637" s="112" t="s">
        <v>1039</v>
      </c>
      <c r="AR6637" s="112" t="s">
        <v>1232</v>
      </c>
      <c r="AS6637" s="112">
        <v>81176573</v>
      </c>
    </row>
    <row r="6638" spans="40:45" x14ac:dyDescent="0.25">
      <c r="AN6638" s="112" t="s">
        <v>1230</v>
      </c>
      <c r="AO6638" s="112"/>
      <c r="AP6638" s="112"/>
      <c r="AQ6638" s="112" t="s">
        <v>3</v>
      </c>
      <c r="AR6638" s="112" t="s">
        <v>1232</v>
      </c>
      <c r="AS6638" s="112">
        <v>2481399514</v>
      </c>
    </row>
    <row r="6639" spans="40:45" x14ac:dyDescent="0.25">
      <c r="AN6639" s="112" t="s">
        <v>1227</v>
      </c>
      <c r="AO6639" s="112"/>
      <c r="AP6639" s="112"/>
      <c r="AQ6639" s="112" t="s">
        <v>1031</v>
      </c>
      <c r="AR6639" s="112" t="s">
        <v>1233</v>
      </c>
      <c r="AS6639" s="112">
        <v>2896027</v>
      </c>
    </row>
    <row r="6640" spans="40:45" x14ac:dyDescent="0.25">
      <c r="AN6640" s="112" t="s">
        <v>1227</v>
      </c>
      <c r="AO6640" s="112"/>
      <c r="AP6640" s="112"/>
      <c r="AQ6640" s="112" t="s">
        <v>1032</v>
      </c>
      <c r="AR6640" s="112" t="s">
        <v>1233</v>
      </c>
      <c r="AS6640" s="112">
        <v>3412521</v>
      </c>
    </row>
    <row r="6641" spans="40:45" x14ac:dyDescent="0.25">
      <c r="AN6641" s="112" t="s">
        <v>1227</v>
      </c>
      <c r="AO6641" s="112"/>
      <c r="AP6641" s="112"/>
      <c r="AQ6641" s="112" t="s">
        <v>1033</v>
      </c>
      <c r="AR6641" s="112" t="s">
        <v>1233</v>
      </c>
      <c r="AS6641" s="112">
        <v>2498141</v>
      </c>
    </row>
    <row r="6642" spans="40:45" x14ac:dyDescent="0.25">
      <c r="AN6642" s="112" t="s">
        <v>1227</v>
      </c>
      <c r="AO6642" s="112"/>
      <c r="AP6642" s="112"/>
      <c r="AQ6642" s="112" t="s">
        <v>1034</v>
      </c>
      <c r="AR6642" s="112" t="s">
        <v>1233</v>
      </c>
      <c r="AS6642" s="112">
        <v>3352214</v>
      </c>
    </row>
    <row r="6643" spans="40:45" x14ac:dyDescent="0.25">
      <c r="AN6643" s="112" t="s">
        <v>1227</v>
      </c>
      <c r="AO6643" s="112"/>
      <c r="AP6643" s="112"/>
      <c r="AQ6643" s="112" t="s">
        <v>1035</v>
      </c>
      <c r="AR6643" s="112" t="s">
        <v>1233</v>
      </c>
      <c r="AS6643" s="112">
        <v>130337</v>
      </c>
    </row>
    <row r="6644" spans="40:45" x14ac:dyDescent="0.25">
      <c r="AN6644" s="112" t="s">
        <v>1227</v>
      </c>
      <c r="AO6644" s="112"/>
      <c r="AP6644" s="112"/>
      <c r="AQ6644" s="112" t="s">
        <v>1036</v>
      </c>
      <c r="AR6644" s="112" t="s">
        <v>1233</v>
      </c>
      <c r="AS6644" s="112">
        <v>315261</v>
      </c>
    </row>
    <row r="6645" spans="40:45" x14ac:dyDescent="0.25">
      <c r="AN6645" s="112" t="s">
        <v>1227</v>
      </c>
      <c r="AO6645" s="112"/>
      <c r="AP6645" s="112"/>
      <c r="AQ6645" s="112" t="s">
        <v>1037</v>
      </c>
      <c r="AR6645" s="112" t="s">
        <v>1233</v>
      </c>
      <c r="AS6645" s="112">
        <v>11491</v>
      </c>
    </row>
    <row r="6646" spans="40:45" x14ac:dyDescent="0.25">
      <c r="AN6646" s="112" t="s">
        <v>1227</v>
      </c>
      <c r="AO6646" s="112"/>
      <c r="AP6646" s="112"/>
      <c r="AQ6646" s="112" t="s">
        <v>1038</v>
      </c>
      <c r="AR6646" s="112" t="s">
        <v>1233</v>
      </c>
      <c r="AS6646" s="112">
        <v>764685</v>
      </c>
    </row>
    <row r="6647" spans="40:45" x14ac:dyDescent="0.25">
      <c r="AN6647" s="112" t="s">
        <v>1227</v>
      </c>
      <c r="AO6647" s="112"/>
      <c r="AP6647" s="112"/>
      <c r="AQ6647" s="112" t="s">
        <v>1039</v>
      </c>
      <c r="AR6647" s="112" t="s">
        <v>1233</v>
      </c>
      <c r="AS6647" s="112">
        <v>4000</v>
      </c>
    </row>
    <row r="6648" spans="40:45" x14ac:dyDescent="0.25">
      <c r="AN6648" s="112" t="s">
        <v>1227</v>
      </c>
      <c r="AO6648" s="112"/>
      <c r="AP6648" s="112"/>
      <c r="AQ6648" s="112" t="s">
        <v>3</v>
      </c>
      <c r="AR6648" s="112" t="s">
        <v>1233</v>
      </c>
      <c r="AS6648" s="112">
        <v>13384676</v>
      </c>
    </row>
    <row r="6649" spans="40:45" x14ac:dyDescent="0.25">
      <c r="AN6649" s="112" t="s">
        <v>1234</v>
      </c>
      <c r="AO6649" s="112"/>
      <c r="AP6649" s="112"/>
      <c r="AQ6649" s="112" t="s">
        <v>1031</v>
      </c>
      <c r="AR6649" s="112" t="s">
        <v>1233</v>
      </c>
      <c r="AS6649" s="112">
        <v>139196</v>
      </c>
    </row>
    <row r="6650" spans="40:45" x14ac:dyDescent="0.25">
      <c r="AN6650" s="112" t="s">
        <v>1234</v>
      </c>
      <c r="AO6650" s="112"/>
      <c r="AP6650" s="112"/>
      <c r="AQ6650" s="112" t="s">
        <v>1032</v>
      </c>
      <c r="AR6650" s="112" t="s">
        <v>1233</v>
      </c>
      <c r="AS6650" s="112">
        <v>649111</v>
      </c>
    </row>
    <row r="6651" spans="40:45" x14ac:dyDescent="0.25">
      <c r="AN6651" s="112" t="s">
        <v>1234</v>
      </c>
      <c r="AO6651" s="112"/>
      <c r="AP6651" s="112"/>
      <c r="AQ6651" s="112" t="s">
        <v>1033</v>
      </c>
      <c r="AR6651" s="112" t="s">
        <v>1233</v>
      </c>
      <c r="AS6651" s="112">
        <v>12824</v>
      </c>
    </row>
    <row r="6652" spans="40:45" x14ac:dyDescent="0.25">
      <c r="AN6652" s="112" t="s">
        <v>1234</v>
      </c>
      <c r="AO6652" s="112"/>
      <c r="AP6652" s="112"/>
      <c r="AQ6652" s="112" t="s">
        <v>1034</v>
      </c>
      <c r="AR6652" s="112" t="s">
        <v>1233</v>
      </c>
      <c r="AS6652" s="112">
        <v>6653</v>
      </c>
    </row>
    <row r="6653" spans="40:45" x14ac:dyDescent="0.25">
      <c r="AN6653" s="112" t="s">
        <v>1234</v>
      </c>
      <c r="AO6653" s="112"/>
      <c r="AP6653" s="112"/>
      <c r="AQ6653" s="112" t="s">
        <v>1035</v>
      </c>
      <c r="AR6653" s="112" t="s">
        <v>1233</v>
      </c>
      <c r="AS6653" s="112"/>
    </row>
    <row r="6654" spans="40:45" x14ac:dyDescent="0.25">
      <c r="AN6654" s="112" t="s">
        <v>1234</v>
      </c>
      <c r="AO6654" s="112"/>
      <c r="AP6654" s="112"/>
      <c r="AQ6654" s="112" t="s">
        <v>1036</v>
      </c>
      <c r="AR6654" s="112" t="s">
        <v>1233</v>
      </c>
      <c r="AS6654" s="112"/>
    </row>
    <row r="6655" spans="40:45" x14ac:dyDescent="0.25">
      <c r="AN6655" s="112" t="s">
        <v>1234</v>
      </c>
      <c r="AO6655" s="112"/>
      <c r="AP6655" s="112"/>
      <c r="AQ6655" s="112" t="s">
        <v>1038</v>
      </c>
      <c r="AR6655" s="112" t="s">
        <v>1233</v>
      </c>
      <c r="AS6655" s="112"/>
    </row>
    <row r="6656" spans="40:45" x14ac:dyDescent="0.25">
      <c r="AN6656" s="112" t="s">
        <v>1234</v>
      </c>
      <c r="AO6656" s="112"/>
      <c r="AP6656" s="112"/>
      <c r="AQ6656" s="112" t="s">
        <v>3</v>
      </c>
      <c r="AR6656" s="112" t="s">
        <v>1233</v>
      </c>
      <c r="AS6656" s="112">
        <v>807785</v>
      </c>
    </row>
    <row r="6657" spans="40:45" x14ac:dyDescent="0.25">
      <c r="AN6657" s="112" t="s">
        <v>1235</v>
      </c>
      <c r="AO6657" s="112"/>
      <c r="AP6657" s="112"/>
      <c r="AQ6657" s="112" t="s">
        <v>1031</v>
      </c>
      <c r="AR6657" s="112" t="s">
        <v>1236</v>
      </c>
      <c r="AS6657" s="112">
        <v>86779585</v>
      </c>
    </row>
    <row r="6658" spans="40:45" x14ac:dyDescent="0.25">
      <c r="AN6658" s="112" t="s">
        <v>1235</v>
      </c>
      <c r="AO6658" s="112"/>
      <c r="AP6658" s="112"/>
      <c r="AQ6658" s="112" t="s">
        <v>1032</v>
      </c>
      <c r="AR6658" s="112" t="s">
        <v>1236</v>
      </c>
      <c r="AS6658" s="112">
        <v>18663657</v>
      </c>
    </row>
    <row r="6659" spans="40:45" x14ac:dyDescent="0.25">
      <c r="AN6659" s="112" t="s">
        <v>1235</v>
      </c>
      <c r="AO6659" s="112"/>
      <c r="AP6659" s="112"/>
      <c r="AQ6659" s="112" t="s">
        <v>1033</v>
      </c>
      <c r="AR6659" s="112" t="s">
        <v>1236</v>
      </c>
      <c r="AS6659" s="112"/>
    </row>
    <row r="6660" spans="40:45" x14ac:dyDescent="0.25">
      <c r="AN6660" s="112" t="s">
        <v>1235</v>
      </c>
      <c r="AO6660" s="112"/>
      <c r="AP6660" s="112"/>
      <c r="AQ6660" s="112" t="s">
        <v>1034</v>
      </c>
      <c r="AR6660" s="112" t="s">
        <v>1236</v>
      </c>
      <c r="AS6660" s="112">
        <v>72493686</v>
      </c>
    </row>
    <row r="6661" spans="40:45" x14ac:dyDescent="0.25">
      <c r="AN6661" s="112" t="s">
        <v>1235</v>
      </c>
      <c r="AO6661" s="112"/>
      <c r="AP6661" s="112"/>
      <c r="AQ6661" s="112" t="s">
        <v>1035</v>
      </c>
      <c r="AR6661" s="112" t="s">
        <v>1236</v>
      </c>
      <c r="AS6661" s="112">
        <v>27837141</v>
      </c>
    </row>
    <row r="6662" spans="40:45" x14ac:dyDescent="0.25">
      <c r="AN6662" s="112" t="s">
        <v>1235</v>
      </c>
      <c r="AO6662" s="112"/>
      <c r="AP6662" s="112"/>
      <c r="AQ6662" s="112" t="s">
        <v>1036</v>
      </c>
      <c r="AR6662" s="112" t="s">
        <v>1236</v>
      </c>
      <c r="AS6662" s="112">
        <v>45599259</v>
      </c>
    </row>
    <row r="6663" spans="40:45" x14ac:dyDescent="0.25">
      <c r="AN6663" s="112" t="s">
        <v>1235</v>
      </c>
      <c r="AO6663" s="112"/>
      <c r="AP6663" s="112"/>
      <c r="AQ6663" s="112" t="s">
        <v>1037</v>
      </c>
      <c r="AR6663" s="112" t="s">
        <v>1236</v>
      </c>
      <c r="AS6663" s="112">
        <v>97354758</v>
      </c>
    </row>
    <row r="6664" spans="40:45" x14ac:dyDescent="0.25">
      <c r="AN6664" s="112" t="s">
        <v>1235</v>
      </c>
      <c r="AO6664" s="112"/>
      <c r="AP6664" s="112"/>
      <c r="AQ6664" s="112" t="s">
        <v>1038</v>
      </c>
      <c r="AR6664" s="112" t="s">
        <v>1236</v>
      </c>
      <c r="AS6664" s="112">
        <v>29071707</v>
      </c>
    </row>
    <row r="6665" spans="40:45" x14ac:dyDescent="0.25">
      <c r="AN6665" s="112" t="s">
        <v>1235</v>
      </c>
      <c r="AO6665" s="112"/>
      <c r="AP6665" s="112"/>
      <c r="AQ6665" s="112" t="s">
        <v>1039</v>
      </c>
      <c r="AR6665" s="112" t="s">
        <v>1236</v>
      </c>
      <c r="AS6665" s="112">
        <v>40218603</v>
      </c>
    </row>
    <row r="6666" spans="40:45" x14ac:dyDescent="0.25">
      <c r="AN6666" s="112" t="s">
        <v>1235</v>
      </c>
      <c r="AO6666" s="112"/>
      <c r="AP6666" s="112"/>
      <c r="AQ6666" s="112" t="s">
        <v>3</v>
      </c>
      <c r="AR6666" s="112" t="s">
        <v>1236</v>
      </c>
      <c r="AS6666" s="112">
        <v>418018396</v>
      </c>
    </row>
    <row r="6667" spans="40:45" x14ac:dyDescent="0.25">
      <c r="AN6667" s="112" t="s">
        <v>1237</v>
      </c>
      <c r="AO6667" s="112" t="s">
        <v>1226</v>
      </c>
      <c r="AP6667" s="112" t="s">
        <v>1238</v>
      </c>
      <c r="AQ6667" s="112" t="s">
        <v>1031</v>
      </c>
      <c r="AR6667" s="112" t="s">
        <v>1233</v>
      </c>
      <c r="AS6667" s="112">
        <v>5983551</v>
      </c>
    </row>
    <row r="6668" spans="40:45" x14ac:dyDescent="0.25">
      <c r="AN6668" s="112" t="s">
        <v>1237</v>
      </c>
      <c r="AO6668" s="112" t="s">
        <v>1226</v>
      </c>
      <c r="AP6668" s="112" t="s">
        <v>1238</v>
      </c>
      <c r="AQ6668" s="112" t="s">
        <v>1032</v>
      </c>
      <c r="AR6668" s="112" t="s">
        <v>1233</v>
      </c>
      <c r="AS6668" s="112">
        <v>23757510</v>
      </c>
    </row>
    <row r="6669" spans="40:45" x14ac:dyDescent="0.25">
      <c r="AN6669" s="112" t="s">
        <v>1237</v>
      </c>
      <c r="AO6669" s="112" t="s">
        <v>1226</v>
      </c>
      <c r="AP6669" s="112" t="s">
        <v>1238</v>
      </c>
      <c r="AQ6669" s="112" t="s">
        <v>1033</v>
      </c>
      <c r="AR6669" s="112" t="s">
        <v>1233</v>
      </c>
      <c r="AS6669" s="112">
        <v>7563258</v>
      </c>
    </row>
    <row r="6670" spans="40:45" x14ac:dyDescent="0.25">
      <c r="AN6670" s="112" t="s">
        <v>1237</v>
      </c>
      <c r="AO6670" s="112" t="s">
        <v>1226</v>
      </c>
      <c r="AP6670" s="112" t="s">
        <v>1238</v>
      </c>
      <c r="AQ6670" s="112" t="s">
        <v>1034</v>
      </c>
      <c r="AR6670" s="112" t="s">
        <v>1233</v>
      </c>
      <c r="AS6670" s="112">
        <v>46745697</v>
      </c>
    </row>
    <row r="6671" spans="40:45" x14ac:dyDescent="0.25">
      <c r="AN6671" s="112" t="s">
        <v>1237</v>
      </c>
      <c r="AO6671" s="112" t="s">
        <v>1226</v>
      </c>
      <c r="AP6671" s="112" t="s">
        <v>1238</v>
      </c>
      <c r="AQ6671" s="112" t="s">
        <v>1035</v>
      </c>
      <c r="AR6671" s="112" t="s">
        <v>1233</v>
      </c>
      <c r="AS6671" s="112">
        <v>69125658</v>
      </c>
    </row>
    <row r="6672" spans="40:45" x14ac:dyDescent="0.25">
      <c r="AN6672" s="112" t="s">
        <v>1237</v>
      </c>
      <c r="AO6672" s="112" t="s">
        <v>1226</v>
      </c>
      <c r="AP6672" s="112" t="s">
        <v>1238</v>
      </c>
      <c r="AQ6672" s="112" t="s">
        <v>1036</v>
      </c>
      <c r="AR6672" s="112" t="s">
        <v>1233</v>
      </c>
      <c r="AS6672" s="112">
        <v>44844202</v>
      </c>
    </row>
    <row r="6673" spans="40:45" x14ac:dyDescent="0.25">
      <c r="AN6673" s="112" t="s">
        <v>1237</v>
      </c>
      <c r="AO6673" s="112" t="s">
        <v>1226</v>
      </c>
      <c r="AP6673" s="112" t="s">
        <v>1238</v>
      </c>
      <c r="AQ6673" s="112" t="s">
        <v>1037</v>
      </c>
      <c r="AR6673" s="112" t="s">
        <v>1233</v>
      </c>
      <c r="AS6673" s="112">
        <v>52998282</v>
      </c>
    </row>
    <row r="6674" spans="40:45" x14ac:dyDescent="0.25">
      <c r="AN6674" s="112" t="s">
        <v>1237</v>
      </c>
      <c r="AO6674" s="112" t="s">
        <v>1226</v>
      </c>
      <c r="AP6674" s="112" t="s">
        <v>1238</v>
      </c>
      <c r="AQ6674" s="112" t="s">
        <v>1038</v>
      </c>
      <c r="AR6674" s="112" t="s">
        <v>1233</v>
      </c>
      <c r="AS6674" s="112">
        <v>27115578</v>
      </c>
    </row>
    <row r="6675" spans="40:45" x14ac:dyDescent="0.25">
      <c r="AN6675" s="112" t="s">
        <v>1237</v>
      </c>
      <c r="AO6675" s="112" t="s">
        <v>1226</v>
      </c>
      <c r="AP6675" s="112" t="s">
        <v>1238</v>
      </c>
      <c r="AQ6675" s="112" t="s">
        <v>1039</v>
      </c>
      <c r="AR6675" s="112" t="s">
        <v>1233</v>
      </c>
      <c r="AS6675" s="112">
        <v>12533986</v>
      </c>
    </row>
    <row r="6676" spans="40:45" x14ac:dyDescent="0.25">
      <c r="AN6676" s="112" t="s">
        <v>1237</v>
      </c>
      <c r="AO6676" s="112"/>
      <c r="AP6676" s="112"/>
      <c r="AQ6676" s="112" t="s">
        <v>3</v>
      </c>
      <c r="AR6676" s="112" t="s">
        <v>1233</v>
      </c>
      <c r="AS6676" s="112">
        <v>290667723</v>
      </c>
    </row>
    <row r="6677" spans="40:45" x14ac:dyDescent="0.25">
      <c r="AN6677" s="112" t="s">
        <v>1237</v>
      </c>
      <c r="AO6677" s="112" t="s">
        <v>1239</v>
      </c>
      <c r="AP6677" s="112" t="s">
        <v>1238</v>
      </c>
      <c r="AQ6677" s="112" t="s">
        <v>1031</v>
      </c>
      <c r="AR6677" s="112" t="s">
        <v>1233</v>
      </c>
      <c r="AS6677" s="112">
        <v>333166703</v>
      </c>
    </row>
    <row r="6678" spans="40:45" x14ac:dyDescent="0.25">
      <c r="AN6678" s="112" t="s">
        <v>1237</v>
      </c>
      <c r="AO6678" s="112" t="s">
        <v>1239</v>
      </c>
      <c r="AP6678" s="112" t="s">
        <v>1238</v>
      </c>
      <c r="AQ6678" s="112" t="s">
        <v>1032</v>
      </c>
      <c r="AR6678" s="112" t="s">
        <v>1233</v>
      </c>
      <c r="AS6678" s="112">
        <v>38426250</v>
      </c>
    </row>
    <row r="6679" spans="40:45" x14ac:dyDescent="0.25">
      <c r="AN6679" s="112" t="s">
        <v>1237</v>
      </c>
      <c r="AO6679" s="112" t="s">
        <v>1239</v>
      </c>
      <c r="AP6679" s="112" t="s">
        <v>1238</v>
      </c>
      <c r="AQ6679" s="112" t="s">
        <v>1034</v>
      </c>
      <c r="AR6679" s="112" t="s">
        <v>1233</v>
      </c>
      <c r="AS6679" s="112">
        <v>24059190</v>
      </c>
    </row>
    <row r="6680" spans="40:45" x14ac:dyDescent="0.25">
      <c r="AN6680" s="112" t="s">
        <v>1237</v>
      </c>
      <c r="AO6680" s="112" t="s">
        <v>1239</v>
      </c>
      <c r="AP6680" s="112" t="s">
        <v>1238</v>
      </c>
      <c r="AQ6680" s="112" t="s">
        <v>1035</v>
      </c>
      <c r="AR6680" s="112" t="s">
        <v>1233</v>
      </c>
      <c r="AS6680" s="112">
        <v>137397790</v>
      </c>
    </row>
    <row r="6681" spans="40:45" x14ac:dyDescent="0.25">
      <c r="AN6681" s="112" t="s">
        <v>1237</v>
      </c>
      <c r="AO6681" s="112" t="s">
        <v>1239</v>
      </c>
      <c r="AP6681" s="112" t="s">
        <v>1238</v>
      </c>
      <c r="AQ6681" s="112" t="s">
        <v>1036</v>
      </c>
      <c r="AR6681" s="112" t="s">
        <v>1233</v>
      </c>
      <c r="AS6681" s="112">
        <v>265510964</v>
      </c>
    </row>
    <row r="6682" spans="40:45" x14ac:dyDescent="0.25">
      <c r="AN6682" s="112" t="s">
        <v>1237</v>
      </c>
      <c r="AO6682" s="112" t="s">
        <v>1239</v>
      </c>
      <c r="AP6682" s="112" t="s">
        <v>1238</v>
      </c>
      <c r="AQ6682" s="112" t="s">
        <v>1037</v>
      </c>
      <c r="AR6682" s="112" t="s">
        <v>1233</v>
      </c>
      <c r="AS6682" s="112">
        <v>139979503</v>
      </c>
    </row>
    <row r="6683" spans="40:45" x14ac:dyDescent="0.25">
      <c r="AN6683" s="112" t="s">
        <v>1237</v>
      </c>
      <c r="AO6683" s="112" t="s">
        <v>1239</v>
      </c>
      <c r="AP6683" s="112" t="s">
        <v>1238</v>
      </c>
      <c r="AQ6683" s="112" t="s">
        <v>1038</v>
      </c>
      <c r="AR6683" s="112" t="s">
        <v>1233</v>
      </c>
      <c r="AS6683" s="112">
        <v>347305433</v>
      </c>
    </row>
    <row r="6684" spans="40:45" x14ac:dyDescent="0.25">
      <c r="AN6684" s="112" t="s">
        <v>1237</v>
      </c>
      <c r="AO6684" s="112" t="s">
        <v>1239</v>
      </c>
      <c r="AP6684" s="112" t="s">
        <v>1238</v>
      </c>
      <c r="AQ6684" s="112" t="s">
        <v>1039</v>
      </c>
      <c r="AR6684" s="112" t="s">
        <v>1233</v>
      </c>
      <c r="AS6684" s="112">
        <v>26432498</v>
      </c>
    </row>
    <row r="6685" spans="40:45" x14ac:dyDescent="0.25">
      <c r="AN6685" s="112" t="s">
        <v>1237</v>
      </c>
      <c r="AO6685" s="112"/>
      <c r="AP6685" s="112"/>
      <c r="AQ6685" s="112" t="s">
        <v>3</v>
      </c>
      <c r="AR6685" s="112" t="s">
        <v>1233</v>
      </c>
      <c r="AS6685" s="112">
        <v>1312278332</v>
      </c>
    </row>
    <row r="6686" spans="40:45" x14ac:dyDescent="0.25">
      <c r="AN6686" s="112" t="s">
        <v>1237</v>
      </c>
      <c r="AO6686" s="112" t="s">
        <v>1240</v>
      </c>
      <c r="AP6686" s="112" t="s">
        <v>1238</v>
      </c>
      <c r="AQ6686" s="112" t="s">
        <v>1031</v>
      </c>
      <c r="AR6686" s="112" t="s">
        <v>1233</v>
      </c>
      <c r="AS6686" s="112">
        <v>6055668</v>
      </c>
    </row>
    <row r="6687" spans="40:45" x14ac:dyDescent="0.25">
      <c r="AN6687" s="112" t="s">
        <v>1237</v>
      </c>
      <c r="AO6687" s="112" t="s">
        <v>1240</v>
      </c>
      <c r="AP6687" s="112" t="s">
        <v>1238</v>
      </c>
      <c r="AQ6687" s="112" t="s">
        <v>1032</v>
      </c>
      <c r="AR6687" s="112" t="s">
        <v>1233</v>
      </c>
      <c r="AS6687" s="112">
        <v>6647850</v>
      </c>
    </row>
    <row r="6688" spans="40:45" x14ac:dyDescent="0.25">
      <c r="AN6688" s="112" t="s">
        <v>1237</v>
      </c>
      <c r="AO6688" s="112" t="s">
        <v>1240</v>
      </c>
      <c r="AP6688" s="112" t="s">
        <v>1238</v>
      </c>
      <c r="AQ6688" s="112" t="s">
        <v>1033</v>
      </c>
      <c r="AR6688" s="112" t="s">
        <v>1233</v>
      </c>
      <c r="AS6688" s="112">
        <v>9120466</v>
      </c>
    </row>
    <row r="6689" spans="40:45" x14ac:dyDescent="0.25">
      <c r="AN6689" s="112" t="s">
        <v>1237</v>
      </c>
      <c r="AO6689" s="112" t="s">
        <v>1240</v>
      </c>
      <c r="AP6689" s="112" t="s">
        <v>1238</v>
      </c>
      <c r="AQ6689" s="112" t="s">
        <v>1034</v>
      </c>
      <c r="AR6689" s="112" t="s">
        <v>1233</v>
      </c>
      <c r="AS6689" s="112">
        <v>10203046</v>
      </c>
    </row>
    <row r="6690" spans="40:45" x14ac:dyDescent="0.25">
      <c r="AN6690" s="112" t="s">
        <v>1237</v>
      </c>
      <c r="AO6690" s="112" t="s">
        <v>1240</v>
      </c>
      <c r="AP6690" s="112" t="s">
        <v>1238</v>
      </c>
      <c r="AQ6690" s="112" t="s">
        <v>1035</v>
      </c>
      <c r="AR6690" s="112" t="s">
        <v>1233</v>
      </c>
      <c r="AS6690" s="112">
        <v>718012</v>
      </c>
    </row>
    <row r="6691" spans="40:45" x14ac:dyDescent="0.25">
      <c r="AN6691" s="112" t="s">
        <v>1237</v>
      </c>
      <c r="AO6691" s="112" t="s">
        <v>1240</v>
      </c>
      <c r="AP6691" s="112" t="s">
        <v>1238</v>
      </c>
      <c r="AQ6691" s="112" t="s">
        <v>1036</v>
      </c>
      <c r="AR6691" s="112" t="s">
        <v>1233</v>
      </c>
      <c r="AS6691" s="112">
        <v>258691</v>
      </c>
    </row>
    <row r="6692" spans="40:45" x14ac:dyDescent="0.25">
      <c r="AN6692" s="112" t="s">
        <v>1237</v>
      </c>
      <c r="AO6692" s="112" t="s">
        <v>1240</v>
      </c>
      <c r="AP6692" s="112" t="s">
        <v>1238</v>
      </c>
      <c r="AQ6692" s="112" t="s">
        <v>1037</v>
      </c>
      <c r="AR6692" s="112" t="s">
        <v>1233</v>
      </c>
      <c r="AS6692" s="112">
        <v>439542</v>
      </c>
    </row>
    <row r="6693" spans="40:45" x14ac:dyDescent="0.25">
      <c r="AN6693" s="112" t="s">
        <v>1237</v>
      </c>
      <c r="AO6693" s="112" t="s">
        <v>1240</v>
      </c>
      <c r="AP6693" s="112" t="s">
        <v>1238</v>
      </c>
      <c r="AQ6693" s="112" t="s">
        <v>1038</v>
      </c>
      <c r="AR6693" s="112" t="s">
        <v>1233</v>
      </c>
      <c r="AS6693" s="112">
        <v>537619</v>
      </c>
    </row>
    <row r="6694" spans="40:45" x14ac:dyDescent="0.25">
      <c r="AN6694" s="112" t="s">
        <v>1237</v>
      </c>
      <c r="AO6694" s="112" t="s">
        <v>1240</v>
      </c>
      <c r="AP6694" s="112" t="s">
        <v>1238</v>
      </c>
      <c r="AQ6694" s="112" t="s">
        <v>1039</v>
      </c>
      <c r="AR6694" s="112" t="s">
        <v>1233</v>
      </c>
      <c r="AS6694" s="112">
        <v>10344</v>
      </c>
    </row>
    <row r="6695" spans="40:45" x14ac:dyDescent="0.25">
      <c r="AN6695" s="112" t="s">
        <v>1237</v>
      </c>
      <c r="AO6695" s="112"/>
      <c r="AP6695" s="112"/>
      <c r="AQ6695" s="112" t="s">
        <v>3</v>
      </c>
      <c r="AR6695" s="112" t="s">
        <v>1233</v>
      </c>
      <c r="AS6695" s="112">
        <v>33991240</v>
      </c>
    </row>
    <row r="6696" spans="40:45" x14ac:dyDescent="0.25">
      <c r="AN6696" s="112" t="s">
        <v>1237</v>
      </c>
      <c r="AO6696" s="112" t="s">
        <v>1241</v>
      </c>
      <c r="AP6696" s="112" t="s">
        <v>1238</v>
      </c>
      <c r="AQ6696" s="112" t="s">
        <v>1031</v>
      </c>
      <c r="AR6696" s="112" t="s">
        <v>1233</v>
      </c>
      <c r="AS6696" s="112">
        <v>108420</v>
      </c>
    </row>
    <row r="6697" spans="40:45" x14ac:dyDescent="0.25">
      <c r="AN6697" s="112" t="s">
        <v>1237</v>
      </c>
      <c r="AO6697" s="112" t="s">
        <v>1241</v>
      </c>
      <c r="AP6697" s="112" t="s">
        <v>1238</v>
      </c>
      <c r="AQ6697" s="112" t="s">
        <v>1032</v>
      </c>
      <c r="AR6697" s="112" t="s">
        <v>1233</v>
      </c>
      <c r="AS6697" s="112">
        <v>878747</v>
      </c>
    </row>
    <row r="6698" spans="40:45" x14ac:dyDescent="0.25">
      <c r="AN6698" s="112" t="s">
        <v>1237</v>
      </c>
      <c r="AO6698" s="112" t="s">
        <v>1241</v>
      </c>
      <c r="AP6698" s="112" t="s">
        <v>1238</v>
      </c>
      <c r="AQ6698" s="112" t="s">
        <v>1033</v>
      </c>
      <c r="AR6698" s="112" t="s">
        <v>1233</v>
      </c>
      <c r="AS6698" s="112">
        <v>950270</v>
      </c>
    </row>
    <row r="6699" spans="40:45" x14ac:dyDescent="0.25">
      <c r="AN6699" s="112" t="s">
        <v>1237</v>
      </c>
      <c r="AO6699" s="112" t="s">
        <v>1241</v>
      </c>
      <c r="AP6699" s="112" t="s">
        <v>1238</v>
      </c>
      <c r="AQ6699" s="112" t="s">
        <v>1034</v>
      </c>
      <c r="AR6699" s="112" t="s">
        <v>1233</v>
      </c>
      <c r="AS6699" s="112">
        <v>76042</v>
      </c>
    </row>
    <row r="6700" spans="40:45" x14ac:dyDescent="0.25">
      <c r="AN6700" s="112" t="s">
        <v>1237</v>
      </c>
      <c r="AO6700" s="112" t="s">
        <v>1241</v>
      </c>
      <c r="AP6700" s="112" t="s">
        <v>1238</v>
      </c>
      <c r="AQ6700" s="112" t="s">
        <v>1035</v>
      </c>
      <c r="AR6700" s="112" t="s">
        <v>1233</v>
      </c>
      <c r="AS6700" s="112">
        <v>13015</v>
      </c>
    </row>
    <row r="6701" spans="40:45" x14ac:dyDescent="0.25">
      <c r="AN6701" s="112" t="s">
        <v>1237</v>
      </c>
      <c r="AO6701" s="112" t="s">
        <v>1241</v>
      </c>
      <c r="AP6701" s="112" t="s">
        <v>1238</v>
      </c>
      <c r="AQ6701" s="112" t="s">
        <v>1036</v>
      </c>
      <c r="AR6701" s="112" t="s">
        <v>1233</v>
      </c>
      <c r="AS6701" s="112">
        <v>17203</v>
      </c>
    </row>
    <row r="6702" spans="40:45" x14ac:dyDescent="0.25">
      <c r="AN6702" s="112" t="s">
        <v>1237</v>
      </c>
      <c r="AO6702" s="112" t="s">
        <v>1241</v>
      </c>
      <c r="AP6702" s="112" t="s">
        <v>1238</v>
      </c>
      <c r="AQ6702" s="112" t="s">
        <v>1037</v>
      </c>
      <c r="AR6702" s="112" t="s">
        <v>1233</v>
      </c>
      <c r="AS6702" s="112">
        <v>500</v>
      </c>
    </row>
    <row r="6703" spans="40:45" x14ac:dyDescent="0.25">
      <c r="AN6703" s="112" t="s">
        <v>1237</v>
      </c>
      <c r="AO6703" s="112" t="s">
        <v>1241</v>
      </c>
      <c r="AP6703" s="112" t="s">
        <v>1238</v>
      </c>
      <c r="AQ6703" s="112" t="s">
        <v>1038</v>
      </c>
      <c r="AR6703" s="112" t="s">
        <v>1233</v>
      </c>
      <c r="AS6703" s="112">
        <v>68488</v>
      </c>
    </row>
    <row r="6704" spans="40:45" x14ac:dyDescent="0.25">
      <c r="AN6704" s="112" t="s">
        <v>1237</v>
      </c>
      <c r="AO6704" s="112" t="s">
        <v>1241</v>
      </c>
      <c r="AP6704" s="112" t="s">
        <v>1238</v>
      </c>
      <c r="AQ6704" s="112" t="s">
        <v>1039</v>
      </c>
      <c r="AR6704" s="112" t="s">
        <v>1233</v>
      </c>
      <c r="AS6704" s="112">
        <v>3135</v>
      </c>
    </row>
    <row r="6705" spans="40:45" x14ac:dyDescent="0.25">
      <c r="AN6705" s="112" t="s">
        <v>1237</v>
      </c>
      <c r="AO6705" s="112"/>
      <c r="AP6705" s="112"/>
      <c r="AQ6705" s="112" t="s">
        <v>3</v>
      </c>
      <c r="AR6705" s="112" t="s">
        <v>1233</v>
      </c>
      <c r="AS6705" s="112">
        <v>2115820</v>
      </c>
    </row>
    <row r="6706" spans="40:45" x14ac:dyDescent="0.25">
      <c r="AN6706" s="112" t="s">
        <v>1237</v>
      </c>
      <c r="AO6706" s="112" t="s">
        <v>1242</v>
      </c>
      <c r="AP6706" s="112" t="s">
        <v>1238</v>
      </c>
      <c r="AQ6706" s="112" t="s">
        <v>1031</v>
      </c>
      <c r="AR6706" s="112" t="s">
        <v>1233</v>
      </c>
      <c r="AS6706" s="112">
        <v>13596577</v>
      </c>
    </row>
    <row r="6707" spans="40:45" x14ac:dyDescent="0.25">
      <c r="AN6707" s="112" t="s">
        <v>1237</v>
      </c>
      <c r="AO6707" s="112" t="s">
        <v>1242</v>
      </c>
      <c r="AP6707" s="112" t="s">
        <v>1238</v>
      </c>
      <c r="AQ6707" s="112" t="s">
        <v>1032</v>
      </c>
      <c r="AR6707" s="112" t="s">
        <v>1233</v>
      </c>
      <c r="AS6707" s="112">
        <v>19883597</v>
      </c>
    </row>
    <row r="6708" spans="40:45" x14ac:dyDescent="0.25">
      <c r="AN6708" s="112" t="s">
        <v>1237</v>
      </c>
      <c r="AO6708" s="112" t="s">
        <v>1242</v>
      </c>
      <c r="AP6708" s="112" t="s">
        <v>1238</v>
      </c>
      <c r="AQ6708" s="112" t="s">
        <v>1033</v>
      </c>
      <c r="AR6708" s="112" t="s">
        <v>1233</v>
      </c>
      <c r="AS6708" s="112">
        <v>10091</v>
      </c>
    </row>
    <row r="6709" spans="40:45" x14ac:dyDescent="0.25">
      <c r="AN6709" s="112" t="s">
        <v>1237</v>
      </c>
      <c r="AO6709" s="112" t="s">
        <v>1242</v>
      </c>
      <c r="AP6709" s="112" t="s">
        <v>1238</v>
      </c>
      <c r="AQ6709" s="112" t="s">
        <v>1034</v>
      </c>
      <c r="AR6709" s="112" t="s">
        <v>1233</v>
      </c>
      <c r="AS6709" s="112">
        <v>18747455</v>
      </c>
    </row>
    <row r="6710" spans="40:45" x14ac:dyDescent="0.25">
      <c r="AN6710" s="112" t="s">
        <v>1237</v>
      </c>
      <c r="AO6710" s="112" t="s">
        <v>1242</v>
      </c>
      <c r="AP6710" s="112" t="s">
        <v>1238</v>
      </c>
      <c r="AQ6710" s="112" t="s">
        <v>1035</v>
      </c>
      <c r="AR6710" s="112" t="s">
        <v>1233</v>
      </c>
      <c r="AS6710" s="112">
        <v>10617838</v>
      </c>
    </row>
    <row r="6711" spans="40:45" x14ac:dyDescent="0.25">
      <c r="AN6711" s="112" t="s">
        <v>1237</v>
      </c>
      <c r="AO6711" s="112" t="s">
        <v>1242</v>
      </c>
      <c r="AP6711" s="112" t="s">
        <v>1238</v>
      </c>
      <c r="AQ6711" s="112" t="s">
        <v>1036</v>
      </c>
      <c r="AR6711" s="112" t="s">
        <v>1233</v>
      </c>
      <c r="AS6711" s="112">
        <v>3259487</v>
      </c>
    </row>
    <row r="6712" spans="40:45" x14ac:dyDescent="0.25">
      <c r="AN6712" s="112" t="s">
        <v>1237</v>
      </c>
      <c r="AO6712" s="112" t="s">
        <v>1242</v>
      </c>
      <c r="AP6712" s="112" t="s">
        <v>1238</v>
      </c>
      <c r="AQ6712" s="112" t="s">
        <v>1037</v>
      </c>
      <c r="AR6712" s="112" t="s">
        <v>1233</v>
      </c>
      <c r="AS6712" s="112">
        <v>19743281</v>
      </c>
    </row>
    <row r="6713" spans="40:45" x14ac:dyDescent="0.25">
      <c r="AN6713" s="112" t="s">
        <v>1237</v>
      </c>
      <c r="AO6713" s="112" t="s">
        <v>1242</v>
      </c>
      <c r="AP6713" s="112" t="s">
        <v>1238</v>
      </c>
      <c r="AQ6713" s="112" t="s">
        <v>1038</v>
      </c>
      <c r="AR6713" s="112" t="s">
        <v>1233</v>
      </c>
      <c r="AS6713" s="112">
        <v>3595634</v>
      </c>
    </row>
    <row r="6714" spans="40:45" x14ac:dyDescent="0.25">
      <c r="AN6714" s="112" t="s">
        <v>1237</v>
      </c>
      <c r="AO6714" s="112" t="s">
        <v>1242</v>
      </c>
      <c r="AP6714" s="112" t="s">
        <v>1238</v>
      </c>
      <c r="AQ6714" s="112" t="s">
        <v>1039</v>
      </c>
      <c r="AR6714" s="112" t="s">
        <v>1233</v>
      </c>
      <c r="AS6714" s="112">
        <v>4091377</v>
      </c>
    </row>
    <row r="6715" spans="40:45" x14ac:dyDescent="0.25">
      <c r="AN6715" s="112" t="s">
        <v>1237</v>
      </c>
      <c r="AO6715" s="112"/>
      <c r="AP6715" s="112"/>
      <c r="AQ6715" s="112" t="s">
        <v>3</v>
      </c>
      <c r="AR6715" s="112" t="s">
        <v>1233</v>
      </c>
      <c r="AS6715" s="112">
        <v>93545337</v>
      </c>
    </row>
    <row r="6716" spans="40:45" x14ac:dyDescent="0.25">
      <c r="AN6716" s="112" t="s">
        <v>1237</v>
      </c>
      <c r="AO6716" s="112" t="s">
        <v>1243</v>
      </c>
      <c r="AP6716" s="112" t="s">
        <v>1238</v>
      </c>
      <c r="AQ6716" s="112" t="s">
        <v>1031</v>
      </c>
      <c r="AR6716" s="112" t="s">
        <v>1233</v>
      </c>
      <c r="AS6716" s="112">
        <v>3389548</v>
      </c>
    </row>
    <row r="6717" spans="40:45" x14ac:dyDescent="0.25">
      <c r="AN6717" s="112" t="s">
        <v>1237</v>
      </c>
      <c r="AO6717" s="112" t="s">
        <v>1243</v>
      </c>
      <c r="AP6717" s="112" t="s">
        <v>1238</v>
      </c>
      <c r="AQ6717" s="112" t="s">
        <v>1032</v>
      </c>
      <c r="AR6717" s="112" t="s">
        <v>1233</v>
      </c>
      <c r="AS6717" s="112">
        <v>185845</v>
      </c>
    </row>
    <row r="6718" spans="40:45" x14ac:dyDescent="0.25">
      <c r="AN6718" s="112" t="s">
        <v>1237</v>
      </c>
      <c r="AO6718" s="112" t="s">
        <v>1243</v>
      </c>
      <c r="AP6718" s="112" t="s">
        <v>1238</v>
      </c>
      <c r="AQ6718" s="112" t="s">
        <v>1033</v>
      </c>
      <c r="AR6718" s="112" t="s">
        <v>1233</v>
      </c>
      <c r="AS6718" s="112">
        <v>112</v>
      </c>
    </row>
    <row r="6719" spans="40:45" x14ac:dyDescent="0.25">
      <c r="AN6719" s="112" t="s">
        <v>1237</v>
      </c>
      <c r="AO6719" s="112" t="s">
        <v>1243</v>
      </c>
      <c r="AP6719" s="112" t="s">
        <v>1238</v>
      </c>
      <c r="AQ6719" s="112" t="s">
        <v>1034</v>
      </c>
      <c r="AR6719" s="112" t="s">
        <v>1233</v>
      </c>
      <c r="AS6719" s="112">
        <v>795</v>
      </c>
    </row>
    <row r="6720" spans="40:45" x14ac:dyDescent="0.25">
      <c r="AN6720" s="112" t="s">
        <v>1237</v>
      </c>
      <c r="AO6720" s="112" t="s">
        <v>1243</v>
      </c>
      <c r="AP6720" s="112" t="s">
        <v>1238</v>
      </c>
      <c r="AQ6720" s="112" t="s">
        <v>1035</v>
      </c>
      <c r="AR6720" s="112" t="s">
        <v>1233</v>
      </c>
      <c r="AS6720" s="112">
        <v>12277</v>
      </c>
    </row>
    <row r="6721" spans="40:45" x14ac:dyDescent="0.25">
      <c r="AN6721" s="112" t="s">
        <v>1237</v>
      </c>
      <c r="AO6721" s="112" t="s">
        <v>1243</v>
      </c>
      <c r="AP6721" s="112" t="s">
        <v>1238</v>
      </c>
      <c r="AQ6721" s="112" t="s">
        <v>1038</v>
      </c>
      <c r="AR6721" s="112" t="s">
        <v>1233</v>
      </c>
      <c r="AS6721" s="112">
        <v>100</v>
      </c>
    </row>
    <row r="6722" spans="40:45" x14ac:dyDescent="0.25">
      <c r="AN6722" s="112" t="s">
        <v>1237</v>
      </c>
      <c r="AO6722" s="112" t="s">
        <v>1243</v>
      </c>
      <c r="AP6722" s="112" t="s">
        <v>1238</v>
      </c>
      <c r="AQ6722" s="112" t="s">
        <v>1039</v>
      </c>
      <c r="AR6722" s="112" t="s">
        <v>1233</v>
      </c>
      <c r="AS6722" s="112">
        <v>3067251</v>
      </c>
    </row>
    <row r="6723" spans="40:45" x14ac:dyDescent="0.25">
      <c r="AN6723" s="112" t="s">
        <v>1237</v>
      </c>
      <c r="AO6723" s="112"/>
      <c r="AP6723" s="112"/>
      <c r="AQ6723" s="112" t="s">
        <v>3</v>
      </c>
      <c r="AR6723" s="112" t="s">
        <v>1233</v>
      </c>
      <c r="AS6723" s="112">
        <v>6655929</v>
      </c>
    </row>
    <row r="6724" spans="40:45" x14ac:dyDescent="0.25">
      <c r="AN6724" s="112" t="s">
        <v>1237</v>
      </c>
      <c r="AO6724" s="112" t="s">
        <v>1244</v>
      </c>
      <c r="AP6724" s="112" t="s">
        <v>1238</v>
      </c>
      <c r="AQ6724" s="112" t="s">
        <v>1031</v>
      </c>
      <c r="AR6724" s="112" t="s">
        <v>1233</v>
      </c>
      <c r="AS6724" s="112">
        <v>2248</v>
      </c>
    </row>
    <row r="6725" spans="40:45" x14ac:dyDescent="0.25">
      <c r="AN6725" s="112" t="s">
        <v>1237</v>
      </c>
      <c r="AO6725" s="112" t="s">
        <v>1244</v>
      </c>
      <c r="AP6725" s="112" t="s">
        <v>1238</v>
      </c>
      <c r="AQ6725" s="112" t="s">
        <v>1032</v>
      </c>
      <c r="AR6725" s="112" t="s">
        <v>1233</v>
      </c>
      <c r="AS6725" s="112">
        <v>6999</v>
      </c>
    </row>
    <row r="6726" spans="40:45" x14ac:dyDescent="0.25">
      <c r="AN6726" s="112" t="s">
        <v>1237</v>
      </c>
      <c r="AO6726" s="112" t="s">
        <v>1244</v>
      </c>
      <c r="AP6726" s="112" t="s">
        <v>1238</v>
      </c>
      <c r="AQ6726" s="112" t="s">
        <v>1033</v>
      </c>
      <c r="AR6726" s="112" t="s">
        <v>1233</v>
      </c>
      <c r="AS6726" s="112">
        <v>495953</v>
      </c>
    </row>
    <row r="6727" spans="40:45" x14ac:dyDescent="0.25">
      <c r="AN6727" s="112" t="s">
        <v>1237</v>
      </c>
      <c r="AO6727" s="112" t="s">
        <v>1244</v>
      </c>
      <c r="AP6727" s="112" t="s">
        <v>1238</v>
      </c>
      <c r="AQ6727" s="112" t="s">
        <v>1034</v>
      </c>
      <c r="AR6727" s="112" t="s">
        <v>1233</v>
      </c>
      <c r="AS6727" s="112">
        <v>881495</v>
      </c>
    </row>
    <row r="6728" spans="40:45" x14ac:dyDescent="0.25">
      <c r="AN6728" s="112" t="s">
        <v>1237</v>
      </c>
      <c r="AO6728" s="112" t="s">
        <v>1244</v>
      </c>
      <c r="AP6728" s="112" t="s">
        <v>1238</v>
      </c>
      <c r="AQ6728" s="112" t="s">
        <v>1035</v>
      </c>
      <c r="AR6728" s="112" t="s">
        <v>1233</v>
      </c>
      <c r="AS6728" s="112">
        <v>5000</v>
      </c>
    </row>
    <row r="6729" spans="40:45" x14ac:dyDescent="0.25">
      <c r="AN6729" s="112" t="s">
        <v>1237</v>
      </c>
      <c r="AO6729" s="112" t="s">
        <v>1244</v>
      </c>
      <c r="AP6729" s="112" t="s">
        <v>1238</v>
      </c>
      <c r="AQ6729" s="112" t="s">
        <v>1037</v>
      </c>
      <c r="AR6729" s="112" t="s">
        <v>1233</v>
      </c>
      <c r="AS6729" s="112">
        <v>6060954</v>
      </c>
    </row>
    <row r="6730" spans="40:45" x14ac:dyDescent="0.25">
      <c r="AN6730" s="112" t="s">
        <v>1237</v>
      </c>
      <c r="AO6730" s="112" t="s">
        <v>1244</v>
      </c>
      <c r="AP6730" s="112" t="s">
        <v>1238</v>
      </c>
      <c r="AQ6730" s="112" t="s">
        <v>1038</v>
      </c>
      <c r="AR6730" s="112" t="s">
        <v>1233</v>
      </c>
      <c r="AS6730" s="112">
        <v>292428</v>
      </c>
    </row>
    <row r="6731" spans="40:45" x14ac:dyDescent="0.25">
      <c r="AN6731" s="112" t="s">
        <v>1237</v>
      </c>
      <c r="AO6731" s="112" t="s">
        <v>1244</v>
      </c>
      <c r="AP6731" s="112" t="s">
        <v>1238</v>
      </c>
      <c r="AQ6731" s="112" t="s">
        <v>1039</v>
      </c>
      <c r="AR6731" s="112" t="s">
        <v>1233</v>
      </c>
      <c r="AS6731" s="112">
        <v>335219</v>
      </c>
    </row>
    <row r="6732" spans="40:45" x14ac:dyDescent="0.25">
      <c r="AN6732" s="112" t="s">
        <v>1237</v>
      </c>
      <c r="AO6732" s="112"/>
      <c r="AP6732" s="112"/>
      <c r="AQ6732" s="112" t="s">
        <v>3</v>
      </c>
      <c r="AR6732" s="112" t="s">
        <v>1233</v>
      </c>
      <c r="AS6732" s="112">
        <v>8080296</v>
      </c>
    </row>
    <row r="6733" spans="40:45" x14ac:dyDescent="0.25">
      <c r="AN6733" s="112" t="s">
        <v>1237</v>
      </c>
      <c r="AO6733" s="112" t="s">
        <v>1226</v>
      </c>
      <c r="AP6733" s="112"/>
      <c r="AQ6733" s="112" t="s">
        <v>1031</v>
      </c>
      <c r="AR6733" s="112" t="s">
        <v>1023</v>
      </c>
      <c r="AS6733" s="112">
        <v>210804</v>
      </c>
    </row>
    <row r="6734" spans="40:45" x14ac:dyDescent="0.25">
      <c r="AN6734" s="112" t="s">
        <v>1237</v>
      </c>
      <c r="AO6734" s="112" t="s">
        <v>1226</v>
      </c>
      <c r="AP6734" s="112"/>
      <c r="AQ6734" s="112" t="s">
        <v>1032</v>
      </c>
      <c r="AR6734" s="112" t="s">
        <v>1023</v>
      </c>
      <c r="AS6734" s="112">
        <v>682364</v>
      </c>
    </row>
    <row r="6735" spans="40:45" x14ac:dyDescent="0.25">
      <c r="AN6735" s="112" t="s">
        <v>1237</v>
      </c>
      <c r="AO6735" s="112" t="s">
        <v>1226</v>
      </c>
      <c r="AP6735" s="112"/>
      <c r="AQ6735" s="112" t="s">
        <v>1033</v>
      </c>
      <c r="AR6735" s="112" t="s">
        <v>1023</v>
      </c>
      <c r="AS6735" s="112">
        <v>242545</v>
      </c>
    </row>
    <row r="6736" spans="40:45" x14ac:dyDescent="0.25">
      <c r="AN6736" s="112" t="s">
        <v>1237</v>
      </c>
      <c r="AO6736" s="112" t="s">
        <v>1226</v>
      </c>
      <c r="AP6736" s="112"/>
      <c r="AQ6736" s="112" t="s">
        <v>1034</v>
      </c>
      <c r="AR6736" s="112" t="s">
        <v>1023</v>
      </c>
      <c r="AS6736" s="112">
        <v>1418058</v>
      </c>
    </row>
    <row r="6737" spans="40:45" x14ac:dyDescent="0.25">
      <c r="AN6737" s="112" t="s">
        <v>1237</v>
      </c>
      <c r="AO6737" s="112" t="s">
        <v>1226</v>
      </c>
      <c r="AP6737" s="112"/>
      <c r="AQ6737" s="112" t="s">
        <v>1035</v>
      </c>
      <c r="AR6737" s="112" t="s">
        <v>1023</v>
      </c>
      <c r="AS6737" s="112">
        <v>2263582</v>
      </c>
    </row>
    <row r="6738" spans="40:45" x14ac:dyDescent="0.25">
      <c r="AN6738" s="112" t="s">
        <v>1237</v>
      </c>
      <c r="AO6738" s="112" t="s">
        <v>1226</v>
      </c>
      <c r="AP6738" s="112"/>
      <c r="AQ6738" s="112" t="s">
        <v>1036</v>
      </c>
      <c r="AR6738" s="112" t="s">
        <v>1023</v>
      </c>
      <c r="AS6738" s="112">
        <v>1401818</v>
      </c>
    </row>
    <row r="6739" spans="40:45" x14ac:dyDescent="0.25">
      <c r="AN6739" s="112" t="s">
        <v>1237</v>
      </c>
      <c r="AO6739" s="112" t="s">
        <v>1226</v>
      </c>
      <c r="AP6739" s="112"/>
      <c r="AQ6739" s="112" t="s">
        <v>1037</v>
      </c>
      <c r="AR6739" s="112" t="s">
        <v>1023</v>
      </c>
      <c r="AS6739" s="112">
        <v>2052545</v>
      </c>
    </row>
    <row r="6740" spans="40:45" x14ac:dyDescent="0.25">
      <c r="AN6740" s="112" t="s">
        <v>1237</v>
      </c>
      <c r="AO6740" s="112" t="s">
        <v>1226</v>
      </c>
      <c r="AP6740" s="112"/>
      <c r="AQ6740" s="112" t="s">
        <v>1038</v>
      </c>
      <c r="AR6740" s="112" t="s">
        <v>1023</v>
      </c>
      <c r="AS6740" s="112">
        <v>1096803</v>
      </c>
    </row>
    <row r="6741" spans="40:45" x14ac:dyDescent="0.25">
      <c r="AN6741" s="112" t="s">
        <v>1237</v>
      </c>
      <c r="AO6741" s="112" t="s">
        <v>1226</v>
      </c>
      <c r="AP6741" s="112"/>
      <c r="AQ6741" s="112" t="s">
        <v>1039</v>
      </c>
      <c r="AR6741" s="112" t="s">
        <v>1023</v>
      </c>
      <c r="AS6741" s="112">
        <v>391938</v>
      </c>
    </row>
    <row r="6742" spans="40:45" x14ac:dyDescent="0.25">
      <c r="AN6742" s="112" t="s">
        <v>1237</v>
      </c>
      <c r="AO6742" s="112"/>
      <c r="AP6742" s="112"/>
      <c r="AQ6742" s="112" t="s">
        <v>3</v>
      </c>
      <c r="AR6742" s="112" t="s">
        <v>1023</v>
      </c>
      <c r="AS6742" s="112">
        <v>9760457</v>
      </c>
    </row>
    <row r="6743" spans="40:45" x14ac:dyDescent="0.25">
      <c r="AN6743" s="112" t="s">
        <v>1237</v>
      </c>
      <c r="AO6743" s="112" t="s">
        <v>1239</v>
      </c>
      <c r="AP6743" s="112"/>
      <c r="AQ6743" s="112" t="s">
        <v>1031</v>
      </c>
      <c r="AR6743" s="112" t="s">
        <v>1023</v>
      </c>
      <c r="AS6743" s="112">
        <v>7972022</v>
      </c>
    </row>
    <row r="6744" spans="40:45" x14ac:dyDescent="0.25">
      <c r="AN6744" s="112" t="s">
        <v>1237</v>
      </c>
      <c r="AO6744" s="112" t="s">
        <v>1239</v>
      </c>
      <c r="AP6744" s="112"/>
      <c r="AQ6744" s="112" t="s">
        <v>1032</v>
      </c>
      <c r="AR6744" s="112" t="s">
        <v>1023</v>
      </c>
      <c r="AS6744" s="112">
        <v>950746</v>
      </c>
    </row>
    <row r="6745" spans="40:45" x14ac:dyDescent="0.25">
      <c r="AN6745" s="112" t="s">
        <v>1237</v>
      </c>
      <c r="AO6745" s="112" t="s">
        <v>1239</v>
      </c>
      <c r="AP6745" s="112"/>
      <c r="AQ6745" s="112" t="s">
        <v>1034</v>
      </c>
      <c r="AR6745" s="112" t="s">
        <v>1023</v>
      </c>
      <c r="AS6745" s="112">
        <v>534960</v>
      </c>
    </row>
    <row r="6746" spans="40:45" x14ac:dyDescent="0.25">
      <c r="AN6746" s="112" t="s">
        <v>1237</v>
      </c>
      <c r="AO6746" s="112" t="s">
        <v>1239</v>
      </c>
      <c r="AP6746" s="112"/>
      <c r="AQ6746" s="112" t="s">
        <v>1035</v>
      </c>
      <c r="AR6746" s="112" t="s">
        <v>1023</v>
      </c>
      <c r="AS6746" s="112">
        <v>3229582</v>
      </c>
    </row>
    <row r="6747" spans="40:45" x14ac:dyDescent="0.25">
      <c r="AN6747" s="112" t="s">
        <v>1237</v>
      </c>
      <c r="AO6747" s="112" t="s">
        <v>1239</v>
      </c>
      <c r="AP6747" s="112"/>
      <c r="AQ6747" s="112" t="s">
        <v>1036</v>
      </c>
      <c r="AR6747" s="112" t="s">
        <v>1023</v>
      </c>
      <c r="AS6747" s="112">
        <v>5762413</v>
      </c>
    </row>
    <row r="6748" spans="40:45" x14ac:dyDescent="0.25">
      <c r="AN6748" s="112" t="s">
        <v>1237</v>
      </c>
      <c r="AO6748" s="112" t="s">
        <v>1239</v>
      </c>
      <c r="AP6748" s="112"/>
      <c r="AQ6748" s="112" t="s">
        <v>1037</v>
      </c>
      <c r="AR6748" s="112" t="s">
        <v>1023</v>
      </c>
      <c r="AS6748" s="112">
        <v>3253650</v>
      </c>
    </row>
    <row r="6749" spans="40:45" x14ac:dyDescent="0.25">
      <c r="AN6749" s="112" t="s">
        <v>1237</v>
      </c>
      <c r="AO6749" s="112" t="s">
        <v>1239</v>
      </c>
      <c r="AP6749" s="112"/>
      <c r="AQ6749" s="112" t="s">
        <v>1038</v>
      </c>
      <c r="AR6749" s="112" t="s">
        <v>1023</v>
      </c>
      <c r="AS6749" s="112">
        <v>8174135</v>
      </c>
    </row>
    <row r="6750" spans="40:45" x14ac:dyDescent="0.25">
      <c r="AN6750" s="112" t="s">
        <v>1237</v>
      </c>
      <c r="AO6750" s="112" t="s">
        <v>1239</v>
      </c>
      <c r="AP6750" s="112"/>
      <c r="AQ6750" s="112" t="s">
        <v>1039</v>
      </c>
      <c r="AR6750" s="112" t="s">
        <v>1023</v>
      </c>
      <c r="AS6750" s="112">
        <v>621725</v>
      </c>
    </row>
    <row r="6751" spans="40:45" x14ac:dyDescent="0.25">
      <c r="AN6751" s="112" t="s">
        <v>1237</v>
      </c>
      <c r="AO6751" s="112"/>
      <c r="AP6751" s="112"/>
      <c r="AQ6751" s="112" t="s">
        <v>3</v>
      </c>
      <c r="AR6751" s="112" t="s">
        <v>1023</v>
      </c>
      <c r="AS6751" s="112">
        <v>30499233</v>
      </c>
    </row>
    <row r="6752" spans="40:45" x14ac:dyDescent="0.25">
      <c r="AN6752" s="112" t="s">
        <v>1237</v>
      </c>
      <c r="AO6752" s="112" t="s">
        <v>1240</v>
      </c>
      <c r="AP6752" s="112"/>
      <c r="AQ6752" s="112" t="s">
        <v>1031</v>
      </c>
      <c r="AR6752" s="112" t="s">
        <v>1023</v>
      </c>
      <c r="AS6752" s="112">
        <v>313703</v>
      </c>
    </row>
    <row r="6753" spans="40:45" x14ac:dyDescent="0.25">
      <c r="AN6753" s="112" t="s">
        <v>1237</v>
      </c>
      <c r="AO6753" s="112" t="s">
        <v>1240</v>
      </c>
      <c r="AP6753" s="112"/>
      <c r="AQ6753" s="112" t="s">
        <v>1032</v>
      </c>
      <c r="AR6753" s="112" t="s">
        <v>1023</v>
      </c>
      <c r="AS6753" s="112">
        <v>309286</v>
      </c>
    </row>
    <row r="6754" spans="40:45" x14ac:dyDescent="0.25">
      <c r="AN6754" s="112" t="s">
        <v>1237</v>
      </c>
      <c r="AO6754" s="112" t="s">
        <v>1240</v>
      </c>
      <c r="AP6754" s="112"/>
      <c r="AQ6754" s="112" t="s">
        <v>1033</v>
      </c>
      <c r="AR6754" s="112" t="s">
        <v>1023</v>
      </c>
      <c r="AS6754" s="112">
        <v>629766</v>
      </c>
    </row>
    <row r="6755" spans="40:45" x14ac:dyDescent="0.25">
      <c r="AN6755" s="112" t="s">
        <v>1237</v>
      </c>
      <c r="AO6755" s="112" t="s">
        <v>1240</v>
      </c>
      <c r="AP6755" s="112"/>
      <c r="AQ6755" s="112" t="s">
        <v>1034</v>
      </c>
      <c r="AR6755" s="112" t="s">
        <v>1023</v>
      </c>
      <c r="AS6755" s="112">
        <v>520737</v>
      </c>
    </row>
    <row r="6756" spans="40:45" x14ac:dyDescent="0.25">
      <c r="AN6756" s="112" t="s">
        <v>1237</v>
      </c>
      <c r="AO6756" s="112" t="s">
        <v>1240</v>
      </c>
      <c r="AP6756" s="112"/>
      <c r="AQ6756" s="112" t="s">
        <v>1035</v>
      </c>
      <c r="AR6756" s="112" t="s">
        <v>1023</v>
      </c>
      <c r="AS6756" s="112">
        <v>63169</v>
      </c>
    </row>
    <row r="6757" spans="40:45" x14ac:dyDescent="0.25">
      <c r="AN6757" s="112" t="s">
        <v>1237</v>
      </c>
      <c r="AO6757" s="112" t="s">
        <v>1240</v>
      </c>
      <c r="AP6757" s="112"/>
      <c r="AQ6757" s="112" t="s">
        <v>1036</v>
      </c>
      <c r="AR6757" s="112" t="s">
        <v>1023</v>
      </c>
      <c r="AS6757" s="112">
        <v>14176</v>
      </c>
    </row>
    <row r="6758" spans="40:45" x14ac:dyDescent="0.25">
      <c r="AN6758" s="112" t="s">
        <v>1237</v>
      </c>
      <c r="AO6758" s="112" t="s">
        <v>1240</v>
      </c>
      <c r="AP6758" s="112"/>
      <c r="AQ6758" s="112" t="s">
        <v>1037</v>
      </c>
      <c r="AR6758" s="112" t="s">
        <v>1023</v>
      </c>
      <c r="AS6758" s="112">
        <v>27058</v>
      </c>
    </row>
    <row r="6759" spans="40:45" x14ac:dyDescent="0.25">
      <c r="AN6759" s="112" t="s">
        <v>1237</v>
      </c>
      <c r="AO6759" s="112" t="s">
        <v>1240</v>
      </c>
      <c r="AP6759" s="112"/>
      <c r="AQ6759" s="112" t="s">
        <v>1038</v>
      </c>
      <c r="AR6759" s="112" t="s">
        <v>1023</v>
      </c>
      <c r="AS6759" s="112">
        <v>23845</v>
      </c>
    </row>
    <row r="6760" spans="40:45" x14ac:dyDescent="0.25">
      <c r="AN6760" s="112" t="s">
        <v>1237</v>
      </c>
      <c r="AO6760" s="112" t="s">
        <v>1240</v>
      </c>
      <c r="AP6760" s="112"/>
      <c r="AQ6760" s="112" t="s">
        <v>1039</v>
      </c>
      <c r="AR6760" s="112" t="s">
        <v>1023</v>
      </c>
      <c r="AS6760" s="112">
        <v>488</v>
      </c>
    </row>
    <row r="6761" spans="40:45" x14ac:dyDescent="0.25">
      <c r="AN6761" s="112" t="s">
        <v>1237</v>
      </c>
      <c r="AO6761" s="112"/>
      <c r="AP6761" s="112"/>
      <c r="AQ6761" s="112" t="s">
        <v>3</v>
      </c>
      <c r="AR6761" s="112" t="s">
        <v>1023</v>
      </c>
      <c r="AS6761" s="112">
        <v>1902228</v>
      </c>
    </row>
    <row r="6762" spans="40:45" x14ac:dyDescent="0.25">
      <c r="AN6762" s="112" t="s">
        <v>1237</v>
      </c>
      <c r="AO6762" s="112" t="s">
        <v>1241</v>
      </c>
      <c r="AP6762" s="112"/>
      <c r="AQ6762" s="112" t="s">
        <v>1031</v>
      </c>
      <c r="AR6762" s="112" t="s">
        <v>1023</v>
      </c>
      <c r="AS6762" s="112">
        <v>3648</v>
      </c>
    </row>
    <row r="6763" spans="40:45" x14ac:dyDescent="0.25">
      <c r="AN6763" s="112" t="s">
        <v>1237</v>
      </c>
      <c r="AO6763" s="112" t="s">
        <v>1241</v>
      </c>
      <c r="AP6763" s="112"/>
      <c r="AQ6763" s="112" t="s">
        <v>1032</v>
      </c>
      <c r="AR6763" s="112" t="s">
        <v>1023</v>
      </c>
      <c r="AS6763" s="112">
        <v>27169</v>
      </c>
    </row>
    <row r="6764" spans="40:45" x14ac:dyDescent="0.25">
      <c r="AN6764" s="112" t="s">
        <v>1237</v>
      </c>
      <c r="AO6764" s="112" t="s">
        <v>1241</v>
      </c>
      <c r="AP6764" s="112"/>
      <c r="AQ6764" s="112" t="s">
        <v>1033</v>
      </c>
      <c r="AR6764" s="112" t="s">
        <v>1023</v>
      </c>
      <c r="AS6764" s="112">
        <v>30824</v>
      </c>
    </row>
    <row r="6765" spans="40:45" x14ac:dyDescent="0.25">
      <c r="AN6765" s="112" t="s">
        <v>1237</v>
      </c>
      <c r="AO6765" s="112" t="s">
        <v>1241</v>
      </c>
      <c r="AP6765" s="112"/>
      <c r="AQ6765" s="112" t="s">
        <v>1034</v>
      </c>
      <c r="AR6765" s="112" t="s">
        <v>1023</v>
      </c>
      <c r="AS6765" s="112">
        <v>2713</v>
      </c>
    </row>
    <row r="6766" spans="40:45" x14ac:dyDescent="0.25">
      <c r="AN6766" s="112" t="s">
        <v>1237</v>
      </c>
      <c r="AO6766" s="112" t="s">
        <v>1241</v>
      </c>
      <c r="AP6766" s="112"/>
      <c r="AQ6766" s="112" t="s">
        <v>1035</v>
      </c>
      <c r="AR6766" s="112" t="s">
        <v>1023</v>
      </c>
      <c r="AS6766" s="112">
        <v>465</v>
      </c>
    </row>
    <row r="6767" spans="40:45" x14ac:dyDescent="0.25">
      <c r="AN6767" s="112" t="s">
        <v>1237</v>
      </c>
      <c r="AO6767" s="112" t="s">
        <v>1241</v>
      </c>
      <c r="AP6767" s="112"/>
      <c r="AQ6767" s="112" t="s">
        <v>1036</v>
      </c>
      <c r="AR6767" s="112" t="s">
        <v>1023</v>
      </c>
      <c r="AS6767" s="112">
        <v>518</v>
      </c>
    </row>
    <row r="6768" spans="40:45" x14ac:dyDescent="0.25">
      <c r="AN6768" s="112" t="s">
        <v>1237</v>
      </c>
      <c r="AO6768" s="112" t="s">
        <v>1241</v>
      </c>
      <c r="AP6768" s="112"/>
      <c r="AQ6768" s="112" t="s">
        <v>1037</v>
      </c>
      <c r="AR6768" s="112" t="s">
        <v>1023</v>
      </c>
      <c r="AS6768" s="112">
        <v>15</v>
      </c>
    </row>
    <row r="6769" spans="40:45" x14ac:dyDescent="0.25">
      <c r="AN6769" s="112" t="s">
        <v>1237</v>
      </c>
      <c r="AO6769" s="112" t="s">
        <v>1241</v>
      </c>
      <c r="AP6769" s="112"/>
      <c r="AQ6769" s="112" t="s">
        <v>1038</v>
      </c>
      <c r="AR6769" s="112" t="s">
        <v>1023</v>
      </c>
      <c r="AS6769" s="112">
        <v>3958</v>
      </c>
    </row>
    <row r="6770" spans="40:45" x14ac:dyDescent="0.25">
      <c r="AN6770" s="112" t="s">
        <v>1237</v>
      </c>
      <c r="AO6770" s="112" t="s">
        <v>1241</v>
      </c>
      <c r="AP6770" s="112"/>
      <c r="AQ6770" s="112" t="s">
        <v>1039</v>
      </c>
      <c r="AR6770" s="112" t="s">
        <v>1023</v>
      </c>
      <c r="AS6770" s="112">
        <v>101</v>
      </c>
    </row>
    <row r="6771" spans="40:45" x14ac:dyDescent="0.25">
      <c r="AN6771" s="112" t="s">
        <v>1237</v>
      </c>
      <c r="AO6771" s="112"/>
      <c r="AP6771" s="112"/>
      <c r="AQ6771" s="112" t="s">
        <v>3</v>
      </c>
      <c r="AR6771" s="112" t="s">
        <v>1023</v>
      </c>
      <c r="AS6771" s="112">
        <v>69412</v>
      </c>
    </row>
    <row r="6772" spans="40:45" x14ac:dyDescent="0.25">
      <c r="AN6772" s="112" t="s">
        <v>1237</v>
      </c>
      <c r="AO6772" s="112" t="s">
        <v>1242</v>
      </c>
      <c r="AP6772" s="112"/>
      <c r="AQ6772" s="112" t="s">
        <v>1031</v>
      </c>
      <c r="AR6772" s="112" t="s">
        <v>1023</v>
      </c>
      <c r="AS6772" s="112">
        <v>409730</v>
      </c>
    </row>
    <row r="6773" spans="40:45" x14ac:dyDescent="0.25">
      <c r="AN6773" s="112" t="s">
        <v>1237</v>
      </c>
      <c r="AO6773" s="112" t="s">
        <v>1242</v>
      </c>
      <c r="AP6773" s="112"/>
      <c r="AQ6773" s="112" t="s">
        <v>1032</v>
      </c>
      <c r="AR6773" s="112" t="s">
        <v>1023</v>
      </c>
      <c r="AS6773" s="112">
        <v>498905</v>
      </c>
    </row>
    <row r="6774" spans="40:45" x14ac:dyDescent="0.25">
      <c r="AN6774" s="112" t="s">
        <v>1237</v>
      </c>
      <c r="AO6774" s="112" t="s">
        <v>1242</v>
      </c>
      <c r="AP6774" s="112"/>
      <c r="AQ6774" s="112" t="s">
        <v>1033</v>
      </c>
      <c r="AR6774" s="112" t="s">
        <v>1023</v>
      </c>
      <c r="AS6774" s="112">
        <v>451</v>
      </c>
    </row>
    <row r="6775" spans="40:45" x14ac:dyDescent="0.25">
      <c r="AN6775" s="112" t="s">
        <v>1237</v>
      </c>
      <c r="AO6775" s="112" t="s">
        <v>1242</v>
      </c>
      <c r="AP6775" s="112"/>
      <c r="AQ6775" s="112" t="s">
        <v>1034</v>
      </c>
      <c r="AR6775" s="112" t="s">
        <v>1023</v>
      </c>
      <c r="AS6775" s="112">
        <v>501926</v>
      </c>
    </row>
    <row r="6776" spans="40:45" x14ac:dyDescent="0.25">
      <c r="AN6776" s="112" t="s">
        <v>1237</v>
      </c>
      <c r="AO6776" s="112" t="s">
        <v>1242</v>
      </c>
      <c r="AP6776" s="112"/>
      <c r="AQ6776" s="112" t="s">
        <v>1035</v>
      </c>
      <c r="AR6776" s="112" t="s">
        <v>1023</v>
      </c>
      <c r="AS6776" s="112">
        <v>272790</v>
      </c>
    </row>
    <row r="6777" spans="40:45" x14ac:dyDescent="0.25">
      <c r="AN6777" s="112" t="s">
        <v>1237</v>
      </c>
      <c r="AO6777" s="112" t="s">
        <v>1242</v>
      </c>
      <c r="AP6777" s="112"/>
      <c r="AQ6777" s="112" t="s">
        <v>1036</v>
      </c>
      <c r="AR6777" s="112" t="s">
        <v>1023</v>
      </c>
      <c r="AS6777" s="112">
        <v>83997</v>
      </c>
    </row>
    <row r="6778" spans="40:45" x14ac:dyDescent="0.25">
      <c r="AN6778" s="112" t="s">
        <v>1237</v>
      </c>
      <c r="AO6778" s="112" t="s">
        <v>1242</v>
      </c>
      <c r="AP6778" s="112"/>
      <c r="AQ6778" s="112" t="s">
        <v>1037</v>
      </c>
      <c r="AR6778" s="112" t="s">
        <v>1023</v>
      </c>
      <c r="AS6778" s="112">
        <v>600890</v>
      </c>
    </row>
    <row r="6779" spans="40:45" x14ac:dyDescent="0.25">
      <c r="AN6779" s="112" t="s">
        <v>1237</v>
      </c>
      <c r="AO6779" s="112" t="s">
        <v>1242</v>
      </c>
      <c r="AP6779" s="112"/>
      <c r="AQ6779" s="112" t="s">
        <v>1038</v>
      </c>
      <c r="AR6779" s="112" t="s">
        <v>1023</v>
      </c>
      <c r="AS6779" s="112">
        <v>101463</v>
      </c>
    </row>
    <row r="6780" spans="40:45" x14ac:dyDescent="0.25">
      <c r="AN6780" s="112" t="s">
        <v>1237</v>
      </c>
      <c r="AO6780" s="112" t="s">
        <v>1242</v>
      </c>
      <c r="AP6780" s="112"/>
      <c r="AQ6780" s="112" t="s">
        <v>1039</v>
      </c>
      <c r="AR6780" s="112" t="s">
        <v>1023</v>
      </c>
      <c r="AS6780" s="112">
        <v>109481</v>
      </c>
    </row>
    <row r="6781" spans="40:45" x14ac:dyDescent="0.25">
      <c r="AN6781" s="112" t="s">
        <v>1237</v>
      </c>
      <c r="AO6781" s="112"/>
      <c r="AP6781" s="112"/>
      <c r="AQ6781" s="112" t="s">
        <v>3</v>
      </c>
      <c r="AR6781" s="112" t="s">
        <v>1023</v>
      </c>
      <c r="AS6781" s="112">
        <v>2579633</v>
      </c>
    </row>
    <row r="6782" spans="40:45" x14ac:dyDescent="0.25">
      <c r="AN6782" s="112" t="s">
        <v>1237</v>
      </c>
      <c r="AO6782" s="112" t="s">
        <v>1243</v>
      </c>
      <c r="AP6782" s="112"/>
      <c r="AQ6782" s="112" t="s">
        <v>1031</v>
      </c>
      <c r="AR6782" s="112" t="s">
        <v>1023</v>
      </c>
      <c r="AS6782" s="112">
        <v>96172</v>
      </c>
    </row>
    <row r="6783" spans="40:45" x14ac:dyDescent="0.25">
      <c r="AN6783" s="112" t="s">
        <v>1237</v>
      </c>
      <c r="AO6783" s="112" t="s">
        <v>1243</v>
      </c>
      <c r="AP6783" s="112"/>
      <c r="AQ6783" s="112" t="s">
        <v>1032</v>
      </c>
      <c r="AR6783" s="112" t="s">
        <v>1023</v>
      </c>
      <c r="AS6783" s="112">
        <v>5575</v>
      </c>
    </row>
    <row r="6784" spans="40:45" x14ac:dyDescent="0.25">
      <c r="AN6784" s="112" t="s">
        <v>1237</v>
      </c>
      <c r="AO6784" s="112" t="s">
        <v>1243</v>
      </c>
      <c r="AP6784" s="112"/>
      <c r="AQ6784" s="112" t="s">
        <v>1033</v>
      </c>
      <c r="AR6784" s="112" t="s">
        <v>1023</v>
      </c>
      <c r="AS6784" s="112">
        <v>3</v>
      </c>
    </row>
    <row r="6785" spans="40:45" x14ac:dyDescent="0.25">
      <c r="AN6785" s="112" t="s">
        <v>1237</v>
      </c>
      <c r="AO6785" s="112" t="s">
        <v>1243</v>
      </c>
      <c r="AP6785" s="112"/>
      <c r="AQ6785" s="112" t="s">
        <v>1034</v>
      </c>
      <c r="AR6785" s="112" t="s">
        <v>1023</v>
      </c>
      <c r="AS6785" s="112">
        <v>30</v>
      </c>
    </row>
    <row r="6786" spans="40:45" x14ac:dyDescent="0.25">
      <c r="AN6786" s="112" t="s">
        <v>1237</v>
      </c>
      <c r="AO6786" s="112" t="s">
        <v>1243</v>
      </c>
      <c r="AP6786" s="112"/>
      <c r="AQ6786" s="112" t="s">
        <v>1035</v>
      </c>
      <c r="AR6786" s="112" t="s">
        <v>1023</v>
      </c>
      <c r="AS6786" s="112">
        <v>368</v>
      </c>
    </row>
    <row r="6787" spans="40:45" x14ac:dyDescent="0.25">
      <c r="AN6787" s="112" t="s">
        <v>1237</v>
      </c>
      <c r="AO6787" s="112" t="s">
        <v>1243</v>
      </c>
      <c r="AP6787" s="112"/>
      <c r="AQ6787" s="112" t="s">
        <v>1038</v>
      </c>
      <c r="AR6787" s="112" t="s">
        <v>1023</v>
      </c>
      <c r="AS6787" s="112">
        <v>3</v>
      </c>
    </row>
    <row r="6788" spans="40:45" x14ac:dyDescent="0.25">
      <c r="AN6788" s="112" t="s">
        <v>1237</v>
      </c>
      <c r="AO6788" s="112" t="s">
        <v>1243</v>
      </c>
      <c r="AP6788" s="112"/>
      <c r="AQ6788" s="112" t="s">
        <v>1039</v>
      </c>
      <c r="AR6788" s="112" t="s">
        <v>1023</v>
      </c>
      <c r="AS6788" s="112">
        <v>67479</v>
      </c>
    </row>
    <row r="6789" spans="40:45" x14ac:dyDescent="0.25">
      <c r="AN6789" s="112" t="s">
        <v>1237</v>
      </c>
      <c r="AO6789" s="112"/>
      <c r="AP6789" s="112"/>
      <c r="AQ6789" s="112" t="s">
        <v>3</v>
      </c>
      <c r="AR6789" s="112" t="s">
        <v>1023</v>
      </c>
      <c r="AS6789" s="112">
        <v>169631</v>
      </c>
    </row>
    <row r="6790" spans="40:45" x14ac:dyDescent="0.25">
      <c r="AN6790" s="112" t="s">
        <v>1237</v>
      </c>
      <c r="AO6790" s="112" t="s">
        <v>1244</v>
      </c>
      <c r="AP6790" s="112"/>
      <c r="AQ6790" s="112" t="s">
        <v>1031</v>
      </c>
      <c r="AR6790" s="112" t="s">
        <v>1023</v>
      </c>
      <c r="AS6790" s="112">
        <v>18</v>
      </c>
    </row>
    <row r="6791" spans="40:45" x14ac:dyDescent="0.25">
      <c r="AN6791" s="112" t="s">
        <v>1237</v>
      </c>
      <c r="AO6791" s="112" t="s">
        <v>1244</v>
      </c>
      <c r="AP6791" s="112"/>
      <c r="AQ6791" s="112" t="s">
        <v>1032</v>
      </c>
      <c r="AR6791" s="112" t="s">
        <v>1023</v>
      </c>
      <c r="AS6791" s="112">
        <v>29</v>
      </c>
    </row>
    <row r="6792" spans="40:45" x14ac:dyDescent="0.25">
      <c r="AN6792" s="112" t="s">
        <v>1237</v>
      </c>
      <c r="AO6792" s="112" t="s">
        <v>1244</v>
      </c>
      <c r="AP6792" s="112"/>
      <c r="AQ6792" s="112" t="s">
        <v>1033</v>
      </c>
      <c r="AR6792" s="112" t="s">
        <v>1023</v>
      </c>
      <c r="AS6792" s="112">
        <v>3968</v>
      </c>
    </row>
    <row r="6793" spans="40:45" x14ac:dyDescent="0.25">
      <c r="AN6793" s="112" t="s">
        <v>1237</v>
      </c>
      <c r="AO6793" s="112" t="s">
        <v>1244</v>
      </c>
      <c r="AP6793" s="112"/>
      <c r="AQ6793" s="112" t="s">
        <v>1034</v>
      </c>
      <c r="AR6793" s="112" t="s">
        <v>1023</v>
      </c>
      <c r="AS6793" s="112">
        <v>7052</v>
      </c>
    </row>
    <row r="6794" spans="40:45" x14ac:dyDescent="0.25">
      <c r="AN6794" s="112" t="s">
        <v>1237</v>
      </c>
      <c r="AO6794" s="112" t="s">
        <v>1244</v>
      </c>
      <c r="AP6794" s="112"/>
      <c r="AQ6794" s="112" t="s">
        <v>1035</v>
      </c>
      <c r="AR6794" s="112" t="s">
        <v>1023</v>
      </c>
      <c r="AS6794" s="112">
        <v>50</v>
      </c>
    </row>
    <row r="6795" spans="40:45" x14ac:dyDescent="0.25">
      <c r="AN6795" s="112" t="s">
        <v>1237</v>
      </c>
      <c r="AO6795" s="112" t="s">
        <v>1244</v>
      </c>
      <c r="AP6795" s="112"/>
      <c r="AQ6795" s="112" t="s">
        <v>1037</v>
      </c>
      <c r="AR6795" s="112" t="s">
        <v>1023</v>
      </c>
      <c r="AS6795" s="112">
        <v>56975</v>
      </c>
    </row>
    <row r="6796" spans="40:45" x14ac:dyDescent="0.25">
      <c r="AN6796" s="112" t="s">
        <v>1237</v>
      </c>
      <c r="AO6796" s="112" t="s">
        <v>1244</v>
      </c>
      <c r="AP6796" s="112"/>
      <c r="AQ6796" s="112" t="s">
        <v>1038</v>
      </c>
      <c r="AR6796" s="112" t="s">
        <v>1023</v>
      </c>
      <c r="AS6796" s="112">
        <v>4333</v>
      </c>
    </row>
    <row r="6797" spans="40:45" x14ac:dyDescent="0.25">
      <c r="AN6797" s="112" t="s">
        <v>1237</v>
      </c>
      <c r="AO6797" s="112" t="s">
        <v>1244</v>
      </c>
      <c r="AP6797" s="112"/>
      <c r="AQ6797" s="112" t="s">
        <v>1039</v>
      </c>
      <c r="AR6797" s="112" t="s">
        <v>1023</v>
      </c>
      <c r="AS6797" s="112">
        <v>1676</v>
      </c>
    </row>
    <row r="6798" spans="40:45" x14ac:dyDescent="0.25">
      <c r="AN6798" s="112" t="s">
        <v>1237</v>
      </c>
      <c r="AO6798" s="112"/>
      <c r="AP6798" s="112"/>
      <c r="AQ6798" s="112" t="s">
        <v>3</v>
      </c>
      <c r="AR6798" s="112" t="s">
        <v>1023</v>
      </c>
      <c r="AS6798" s="112">
        <v>74100</v>
      </c>
    </row>
    <row r="6799" spans="40:45" x14ac:dyDescent="0.25">
      <c r="AN6799" s="112" t="s">
        <v>1237</v>
      </c>
      <c r="AO6799" s="112" t="s">
        <v>1245</v>
      </c>
      <c r="AP6799" s="112"/>
      <c r="AQ6799" s="112" t="s">
        <v>1031</v>
      </c>
      <c r="AR6799" s="112" t="s">
        <v>1023</v>
      </c>
      <c r="AS6799" s="112">
        <v>4536</v>
      </c>
    </row>
    <row r="6800" spans="40:45" x14ac:dyDescent="0.25">
      <c r="AN6800" s="112" t="s">
        <v>1237</v>
      </c>
      <c r="AO6800" s="112" t="s">
        <v>1245</v>
      </c>
      <c r="AP6800" s="112"/>
      <c r="AQ6800" s="112" t="s">
        <v>1032</v>
      </c>
      <c r="AR6800" s="112" t="s">
        <v>1023</v>
      </c>
      <c r="AS6800" s="112">
        <v>56247</v>
      </c>
    </row>
    <row r="6801" spans="40:45" x14ac:dyDescent="0.25">
      <c r="AN6801" s="112" t="s">
        <v>1237</v>
      </c>
      <c r="AO6801" s="112" t="s">
        <v>1245</v>
      </c>
      <c r="AP6801" s="112"/>
      <c r="AQ6801" s="112" t="s">
        <v>1033</v>
      </c>
      <c r="AR6801" s="112" t="s">
        <v>1023</v>
      </c>
      <c r="AS6801" s="112">
        <v>9861</v>
      </c>
    </row>
    <row r="6802" spans="40:45" x14ac:dyDescent="0.25">
      <c r="AN6802" s="112" t="s">
        <v>1237</v>
      </c>
      <c r="AO6802" s="112" t="s">
        <v>1245</v>
      </c>
      <c r="AP6802" s="112"/>
      <c r="AQ6802" s="112" t="s">
        <v>1034</v>
      </c>
      <c r="AR6802" s="112" t="s">
        <v>1023</v>
      </c>
      <c r="AS6802" s="112">
        <v>4617</v>
      </c>
    </row>
    <row r="6803" spans="40:45" x14ac:dyDescent="0.25">
      <c r="AN6803" s="112" t="s">
        <v>1237</v>
      </c>
      <c r="AO6803" s="112" t="s">
        <v>1245</v>
      </c>
      <c r="AP6803" s="112"/>
      <c r="AQ6803" s="112" t="s">
        <v>1035</v>
      </c>
      <c r="AR6803" s="112" t="s">
        <v>1023</v>
      </c>
      <c r="AS6803" s="112">
        <v>20251</v>
      </c>
    </row>
    <row r="6804" spans="40:45" x14ac:dyDescent="0.25">
      <c r="AN6804" s="112" t="s">
        <v>1237</v>
      </c>
      <c r="AO6804" s="112" t="s">
        <v>1245</v>
      </c>
      <c r="AP6804" s="112"/>
      <c r="AQ6804" s="112" t="s">
        <v>1036</v>
      </c>
      <c r="AR6804" s="112" t="s">
        <v>1023</v>
      </c>
      <c r="AS6804" s="112">
        <v>2438</v>
      </c>
    </row>
    <row r="6805" spans="40:45" x14ac:dyDescent="0.25">
      <c r="AN6805" s="112" t="s">
        <v>1237</v>
      </c>
      <c r="AO6805" s="112" t="s">
        <v>1245</v>
      </c>
      <c r="AP6805" s="112"/>
      <c r="AQ6805" s="112" t="s">
        <v>1037</v>
      </c>
      <c r="AR6805" s="112" t="s">
        <v>1023</v>
      </c>
      <c r="AS6805" s="112">
        <v>1152</v>
      </c>
    </row>
    <row r="6806" spans="40:45" x14ac:dyDescent="0.25">
      <c r="AN6806" s="112" t="s">
        <v>1237</v>
      </c>
      <c r="AO6806" s="112" t="s">
        <v>1245</v>
      </c>
      <c r="AP6806" s="112"/>
      <c r="AQ6806" s="112" t="s">
        <v>1038</v>
      </c>
      <c r="AR6806" s="112" t="s">
        <v>1023</v>
      </c>
      <c r="AS6806" s="112">
        <v>1254</v>
      </c>
    </row>
    <row r="6807" spans="40:45" x14ac:dyDescent="0.25">
      <c r="AN6807" s="112" t="s">
        <v>1237</v>
      </c>
      <c r="AO6807" s="112" t="s">
        <v>1245</v>
      </c>
      <c r="AP6807" s="112"/>
      <c r="AQ6807" s="112" t="s">
        <v>1039</v>
      </c>
      <c r="AR6807" s="112" t="s">
        <v>1023</v>
      </c>
      <c r="AS6807" s="112">
        <v>18494</v>
      </c>
    </row>
    <row r="6808" spans="40:45" x14ac:dyDescent="0.25">
      <c r="AN6808" s="112" t="s">
        <v>1237</v>
      </c>
      <c r="AO6808" s="112"/>
      <c r="AP6808" s="112"/>
      <c r="AQ6808" s="112" t="s">
        <v>3</v>
      </c>
      <c r="AR6808" s="112" t="s">
        <v>1023</v>
      </c>
      <c r="AS6808" s="112">
        <v>118850</v>
      </c>
    </row>
    <row r="6809" spans="40:45" x14ac:dyDescent="0.25">
      <c r="AN6809" s="112" t="s">
        <v>1237</v>
      </c>
      <c r="AO6809" s="112" t="s">
        <v>1246</v>
      </c>
      <c r="AP6809" s="112"/>
      <c r="AQ6809" s="112" t="s">
        <v>1035</v>
      </c>
      <c r="AR6809" s="112" t="s">
        <v>1023</v>
      </c>
      <c r="AS6809" s="112">
        <v>65628</v>
      </c>
    </row>
    <row r="6810" spans="40:45" x14ac:dyDescent="0.25">
      <c r="AN6810" s="112" t="s">
        <v>1237</v>
      </c>
      <c r="AO6810" s="112" t="s">
        <v>1246</v>
      </c>
      <c r="AP6810" s="112"/>
      <c r="AQ6810" s="112" t="s">
        <v>1036</v>
      </c>
      <c r="AR6810" s="112" t="s">
        <v>1023</v>
      </c>
      <c r="AS6810" s="112">
        <v>482218</v>
      </c>
    </row>
    <row r="6811" spans="40:45" x14ac:dyDescent="0.25">
      <c r="AN6811" s="112" t="s">
        <v>1237</v>
      </c>
      <c r="AO6811" s="112" t="s">
        <v>1246</v>
      </c>
      <c r="AP6811" s="112"/>
      <c r="AQ6811" s="112" t="s">
        <v>1038</v>
      </c>
      <c r="AR6811" s="112" t="s">
        <v>1023</v>
      </c>
      <c r="AS6811" s="112">
        <v>174797</v>
      </c>
    </row>
    <row r="6812" spans="40:45" x14ac:dyDescent="0.25">
      <c r="AN6812" s="112" t="s">
        <v>1237</v>
      </c>
      <c r="AO6812" s="112" t="s">
        <v>1246</v>
      </c>
      <c r="AP6812" s="112"/>
      <c r="AQ6812" s="112" t="s">
        <v>1039</v>
      </c>
      <c r="AR6812" s="112" t="s">
        <v>1023</v>
      </c>
      <c r="AS6812" s="112">
        <v>9139</v>
      </c>
    </row>
    <row r="6813" spans="40:45" x14ac:dyDescent="0.25">
      <c r="AN6813" s="112" t="s">
        <v>1237</v>
      </c>
      <c r="AO6813" s="112"/>
      <c r="AP6813" s="112"/>
      <c r="AQ6813" s="112" t="s">
        <v>3</v>
      </c>
      <c r="AR6813" s="112" t="s">
        <v>1023</v>
      </c>
      <c r="AS6813" s="112">
        <v>731783</v>
      </c>
    </row>
    <row r="6814" spans="40:45" x14ac:dyDescent="0.25">
      <c r="AN6814" s="112" t="s">
        <v>1237</v>
      </c>
      <c r="AO6814" s="112" t="s">
        <v>1247</v>
      </c>
      <c r="AP6814" s="112"/>
      <c r="AQ6814" s="112" t="s">
        <v>1031</v>
      </c>
      <c r="AR6814" s="112" t="s">
        <v>1023</v>
      </c>
      <c r="AS6814" s="112">
        <v>39212</v>
      </c>
    </row>
    <row r="6815" spans="40:45" x14ac:dyDescent="0.25">
      <c r="AN6815" s="112" t="s">
        <v>1237</v>
      </c>
      <c r="AO6815" s="112" t="s">
        <v>1247</v>
      </c>
      <c r="AP6815" s="112"/>
      <c r="AQ6815" s="112" t="s">
        <v>1032</v>
      </c>
      <c r="AR6815" s="112" t="s">
        <v>1023</v>
      </c>
      <c r="AS6815" s="112">
        <v>87173</v>
      </c>
    </row>
    <row r="6816" spans="40:45" x14ac:dyDescent="0.25">
      <c r="AN6816" s="112" t="s">
        <v>1237</v>
      </c>
      <c r="AO6816" s="112" t="s">
        <v>1247</v>
      </c>
      <c r="AP6816" s="112"/>
      <c r="AQ6816" s="112" t="s">
        <v>1033</v>
      </c>
      <c r="AR6816" s="112" t="s">
        <v>1023</v>
      </c>
      <c r="AS6816" s="112">
        <v>15115</v>
      </c>
    </row>
    <row r="6817" spans="40:45" x14ac:dyDescent="0.25">
      <c r="AN6817" s="112" t="s">
        <v>1237</v>
      </c>
      <c r="AO6817" s="112" t="s">
        <v>1247</v>
      </c>
      <c r="AP6817" s="112"/>
      <c r="AQ6817" s="112" t="s">
        <v>1034</v>
      </c>
      <c r="AR6817" s="112" t="s">
        <v>1023</v>
      </c>
      <c r="AS6817" s="112">
        <v>6274</v>
      </c>
    </row>
    <row r="6818" spans="40:45" x14ac:dyDescent="0.25">
      <c r="AN6818" s="112" t="s">
        <v>1237</v>
      </c>
      <c r="AO6818" s="112" t="s">
        <v>1247</v>
      </c>
      <c r="AP6818" s="112"/>
      <c r="AQ6818" s="112" t="s">
        <v>1035</v>
      </c>
      <c r="AR6818" s="112" t="s">
        <v>1023</v>
      </c>
      <c r="AS6818" s="112">
        <v>3328</v>
      </c>
    </row>
    <row r="6819" spans="40:45" x14ac:dyDescent="0.25">
      <c r="AN6819" s="112" t="s">
        <v>1237</v>
      </c>
      <c r="AO6819" s="112" t="s">
        <v>1247</v>
      </c>
      <c r="AP6819" s="112"/>
      <c r="AQ6819" s="112" t="s">
        <v>1036</v>
      </c>
      <c r="AR6819" s="112" t="s">
        <v>1023</v>
      </c>
      <c r="AS6819" s="112">
        <v>1755</v>
      </c>
    </row>
    <row r="6820" spans="40:45" x14ac:dyDescent="0.25">
      <c r="AN6820" s="112" t="s">
        <v>1237</v>
      </c>
      <c r="AO6820" s="112" t="s">
        <v>1247</v>
      </c>
      <c r="AP6820" s="112"/>
      <c r="AQ6820" s="112" t="s">
        <v>1038</v>
      </c>
      <c r="AR6820" s="112" t="s">
        <v>1023</v>
      </c>
      <c r="AS6820" s="112">
        <v>8321</v>
      </c>
    </row>
    <row r="6821" spans="40:45" x14ac:dyDescent="0.25">
      <c r="AN6821" s="112" t="s">
        <v>1237</v>
      </c>
      <c r="AO6821" s="112" t="s">
        <v>1247</v>
      </c>
      <c r="AP6821" s="112"/>
      <c r="AQ6821" s="112" t="s">
        <v>1039</v>
      </c>
      <c r="AR6821" s="112" t="s">
        <v>1023</v>
      </c>
      <c r="AS6821" s="112">
        <v>18220</v>
      </c>
    </row>
    <row r="6822" spans="40:45" x14ac:dyDescent="0.25">
      <c r="AN6822" s="112" t="s">
        <v>1237</v>
      </c>
      <c r="AO6822" s="112"/>
      <c r="AP6822" s="112"/>
      <c r="AQ6822" s="112" t="s">
        <v>3</v>
      </c>
      <c r="AR6822" s="112" t="s">
        <v>1023</v>
      </c>
      <c r="AS6822" s="112">
        <v>179397</v>
      </c>
    </row>
    <row r="6823" spans="40:45" x14ac:dyDescent="0.25">
      <c r="AN6823" s="112" t="s">
        <v>1248</v>
      </c>
      <c r="AO6823" s="112" t="s">
        <v>1249</v>
      </c>
      <c r="AP6823" s="112"/>
      <c r="AQ6823" s="112" t="s">
        <v>1031</v>
      </c>
      <c r="AR6823" s="112" t="s">
        <v>1236</v>
      </c>
      <c r="AS6823" s="112">
        <v>72291848</v>
      </c>
    </row>
    <row r="6824" spans="40:45" x14ac:dyDescent="0.25">
      <c r="AN6824" s="112" t="s">
        <v>1248</v>
      </c>
      <c r="AO6824" s="112" t="s">
        <v>1249</v>
      </c>
      <c r="AP6824" s="112"/>
      <c r="AQ6824" s="112" t="s">
        <v>1032</v>
      </c>
      <c r="AR6824" s="112" t="s">
        <v>1236</v>
      </c>
      <c r="AS6824" s="112">
        <v>18312802</v>
      </c>
    </row>
    <row r="6825" spans="40:45" x14ac:dyDescent="0.25">
      <c r="AN6825" s="112" t="s">
        <v>1248</v>
      </c>
      <c r="AO6825" s="112" t="s">
        <v>1249</v>
      </c>
      <c r="AP6825" s="112"/>
      <c r="AQ6825" s="112" t="s">
        <v>1034</v>
      </c>
      <c r="AR6825" s="112" t="s">
        <v>1236</v>
      </c>
      <c r="AS6825" s="112">
        <v>70486279</v>
      </c>
    </row>
    <row r="6826" spans="40:45" x14ac:dyDescent="0.25">
      <c r="AN6826" s="112" t="s">
        <v>1248</v>
      </c>
      <c r="AO6826" s="112" t="s">
        <v>1249</v>
      </c>
      <c r="AP6826" s="112"/>
      <c r="AQ6826" s="112" t="s">
        <v>1035</v>
      </c>
      <c r="AR6826" s="112" t="s">
        <v>1236</v>
      </c>
      <c r="AS6826" s="112">
        <v>21856146</v>
      </c>
    </row>
    <row r="6827" spans="40:45" x14ac:dyDescent="0.25">
      <c r="AN6827" s="112" t="s">
        <v>1248</v>
      </c>
      <c r="AO6827" s="112" t="s">
        <v>1249</v>
      </c>
      <c r="AP6827" s="112"/>
      <c r="AQ6827" s="112" t="s">
        <v>1036</v>
      </c>
      <c r="AR6827" s="112" t="s">
        <v>1236</v>
      </c>
      <c r="AS6827" s="112">
        <v>40541641</v>
      </c>
    </row>
    <row r="6828" spans="40:45" x14ac:dyDescent="0.25">
      <c r="AN6828" s="112" t="s">
        <v>1248</v>
      </c>
      <c r="AO6828" s="112" t="s">
        <v>1249</v>
      </c>
      <c r="AP6828" s="112"/>
      <c r="AQ6828" s="112" t="s">
        <v>1037</v>
      </c>
      <c r="AR6828" s="112" t="s">
        <v>1236</v>
      </c>
      <c r="AS6828" s="112">
        <v>93777777</v>
      </c>
    </row>
    <row r="6829" spans="40:45" x14ac:dyDescent="0.25">
      <c r="AN6829" s="112" t="s">
        <v>1248</v>
      </c>
      <c r="AO6829" s="112" t="s">
        <v>1249</v>
      </c>
      <c r="AP6829" s="112"/>
      <c r="AQ6829" s="112" t="s">
        <v>1038</v>
      </c>
      <c r="AR6829" s="112" t="s">
        <v>1236</v>
      </c>
      <c r="AS6829" s="112">
        <v>26577834</v>
      </c>
    </row>
    <row r="6830" spans="40:45" x14ac:dyDescent="0.25">
      <c r="AN6830" s="112" t="s">
        <v>1248</v>
      </c>
      <c r="AO6830" s="112" t="s">
        <v>1249</v>
      </c>
      <c r="AP6830" s="112"/>
      <c r="AQ6830" s="112" t="s">
        <v>1039</v>
      </c>
      <c r="AR6830" s="112" t="s">
        <v>1236</v>
      </c>
      <c r="AS6830" s="112">
        <v>39893767</v>
      </c>
    </row>
    <row r="6831" spans="40:45" x14ac:dyDescent="0.25">
      <c r="AN6831" s="112" t="s">
        <v>1248</v>
      </c>
      <c r="AO6831" s="112"/>
      <c r="AP6831" s="112"/>
      <c r="AQ6831" s="112" t="s">
        <v>3</v>
      </c>
      <c r="AR6831" s="112" t="s">
        <v>1236</v>
      </c>
      <c r="AS6831" s="112">
        <v>383738094</v>
      </c>
    </row>
    <row r="6832" spans="40:45" x14ac:dyDescent="0.25">
      <c r="AN6832" s="112" t="s">
        <v>1248</v>
      </c>
      <c r="AO6832" s="112" t="s">
        <v>1250</v>
      </c>
      <c r="AP6832" s="112"/>
      <c r="AQ6832" s="112" t="s">
        <v>1031</v>
      </c>
      <c r="AR6832" s="112" t="s">
        <v>1236</v>
      </c>
      <c r="AS6832" s="112">
        <v>13314731</v>
      </c>
    </row>
    <row r="6833" spans="40:45" x14ac:dyDescent="0.25">
      <c r="AN6833" s="112" t="s">
        <v>1248</v>
      </c>
      <c r="AO6833" s="112" t="s">
        <v>1250</v>
      </c>
      <c r="AP6833" s="112"/>
      <c r="AQ6833" s="112" t="s">
        <v>1032</v>
      </c>
      <c r="AR6833" s="112" t="s">
        <v>1236</v>
      </c>
      <c r="AS6833" s="112">
        <v>350855</v>
      </c>
    </row>
    <row r="6834" spans="40:45" x14ac:dyDescent="0.25">
      <c r="AN6834" s="112" t="s">
        <v>1248</v>
      </c>
      <c r="AO6834" s="112" t="s">
        <v>1250</v>
      </c>
      <c r="AP6834" s="112"/>
      <c r="AQ6834" s="112" t="s">
        <v>1035</v>
      </c>
      <c r="AR6834" s="112" t="s">
        <v>1236</v>
      </c>
      <c r="AS6834" s="112">
        <v>5952995</v>
      </c>
    </row>
    <row r="6835" spans="40:45" x14ac:dyDescent="0.25">
      <c r="AN6835" s="112" t="s">
        <v>1248</v>
      </c>
      <c r="AO6835" s="112" t="s">
        <v>1250</v>
      </c>
      <c r="AP6835" s="112"/>
      <c r="AQ6835" s="112" t="s">
        <v>1036</v>
      </c>
      <c r="AR6835" s="112" t="s">
        <v>1236</v>
      </c>
      <c r="AS6835" s="112">
        <v>5012836</v>
      </c>
    </row>
    <row r="6836" spans="40:45" x14ac:dyDescent="0.25">
      <c r="AN6836" s="112" t="s">
        <v>1248</v>
      </c>
      <c r="AO6836" s="112" t="s">
        <v>1250</v>
      </c>
      <c r="AP6836" s="112"/>
      <c r="AQ6836" s="112" t="s">
        <v>1037</v>
      </c>
      <c r="AR6836" s="112" t="s">
        <v>1236</v>
      </c>
      <c r="AS6836" s="112">
        <v>3576972</v>
      </c>
    </row>
    <row r="6837" spans="40:45" x14ac:dyDescent="0.25">
      <c r="AN6837" s="112" t="s">
        <v>1248</v>
      </c>
      <c r="AO6837" s="112" t="s">
        <v>1250</v>
      </c>
      <c r="AP6837" s="112"/>
      <c r="AQ6837" s="112" t="s">
        <v>1038</v>
      </c>
      <c r="AR6837" s="112" t="s">
        <v>1236</v>
      </c>
      <c r="AS6837" s="112">
        <v>2493773</v>
      </c>
    </row>
    <row r="6838" spans="40:45" x14ac:dyDescent="0.25">
      <c r="AN6838" s="112" t="s">
        <v>1248</v>
      </c>
      <c r="AO6838" s="112" t="s">
        <v>1250</v>
      </c>
      <c r="AP6838" s="112"/>
      <c r="AQ6838" s="112" t="s">
        <v>1039</v>
      </c>
      <c r="AR6838" s="112" t="s">
        <v>1236</v>
      </c>
      <c r="AS6838" s="112">
        <v>284516</v>
      </c>
    </row>
    <row r="6839" spans="40:45" x14ac:dyDescent="0.25">
      <c r="AN6839" s="112" t="s">
        <v>1248</v>
      </c>
      <c r="AO6839" s="112"/>
      <c r="AP6839" s="112"/>
      <c r="AQ6839" s="112" t="s">
        <v>3</v>
      </c>
      <c r="AR6839" s="112" t="s">
        <v>1236</v>
      </c>
      <c r="AS6839" s="112">
        <v>30986678</v>
      </c>
    </row>
    <row r="6840" spans="40:45" x14ac:dyDescent="0.25">
      <c r="AN6840" s="112" t="s">
        <v>1248</v>
      </c>
      <c r="AO6840" s="112" t="s">
        <v>1251</v>
      </c>
      <c r="AP6840" s="112"/>
      <c r="AQ6840" s="112" t="s">
        <v>1031</v>
      </c>
      <c r="AR6840" s="112" t="s">
        <v>1236</v>
      </c>
      <c r="AS6840" s="112">
        <v>1173007</v>
      </c>
    </row>
    <row r="6841" spans="40:45" x14ac:dyDescent="0.25">
      <c r="AN6841" s="112" t="s">
        <v>1248</v>
      </c>
      <c r="AO6841" s="112" t="s">
        <v>1251</v>
      </c>
      <c r="AP6841" s="112"/>
      <c r="AQ6841" s="112" t="s">
        <v>1034</v>
      </c>
      <c r="AR6841" s="112" t="s">
        <v>1236</v>
      </c>
      <c r="AS6841" s="112">
        <v>2007406</v>
      </c>
    </row>
    <row r="6842" spans="40:45" x14ac:dyDescent="0.25">
      <c r="AN6842" s="112" t="s">
        <v>1248</v>
      </c>
      <c r="AO6842" s="112" t="s">
        <v>1251</v>
      </c>
      <c r="AP6842" s="112"/>
      <c r="AQ6842" s="112" t="s">
        <v>1035</v>
      </c>
      <c r="AR6842" s="112" t="s">
        <v>1236</v>
      </c>
      <c r="AS6842" s="112">
        <v>28000</v>
      </c>
    </row>
    <row r="6843" spans="40:45" x14ac:dyDescent="0.25">
      <c r="AN6843" s="112" t="s">
        <v>1248</v>
      </c>
      <c r="AO6843" s="112" t="s">
        <v>1251</v>
      </c>
      <c r="AP6843" s="112"/>
      <c r="AQ6843" s="112" t="s">
        <v>1036</v>
      </c>
      <c r="AR6843" s="112" t="s">
        <v>1236</v>
      </c>
      <c r="AS6843" s="112">
        <v>44782</v>
      </c>
    </row>
    <row r="6844" spans="40:45" x14ac:dyDescent="0.25">
      <c r="AN6844" s="112" t="s">
        <v>1248</v>
      </c>
      <c r="AO6844" s="112" t="s">
        <v>1251</v>
      </c>
      <c r="AP6844" s="112"/>
      <c r="AQ6844" s="112" t="s">
        <v>1037</v>
      </c>
      <c r="AR6844" s="112" t="s">
        <v>1236</v>
      </c>
      <c r="AS6844" s="112">
        <v>9</v>
      </c>
    </row>
    <row r="6845" spans="40:45" x14ac:dyDescent="0.25">
      <c r="AN6845" s="112" t="s">
        <v>1248</v>
      </c>
      <c r="AO6845" s="112" t="s">
        <v>1251</v>
      </c>
      <c r="AP6845" s="112"/>
      <c r="AQ6845" s="112" t="s">
        <v>1038</v>
      </c>
      <c r="AR6845" s="112" t="s">
        <v>1236</v>
      </c>
      <c r="AS6845" s="112">
        <v>100</v>
      </c>
    </row>
    <row r="6846" spans="40:45" x14ac:dyDescent="0.25">
      <c r="AN6846" s="112" t="s">
        <v>1248</v>
      </c>
      <c r="AO6846" s="112" t="s">
        <v>1251</v>
      </c>
      <c r="AP6846" s="112"/>
      <c r="AQ6846" s="112" t="s">
        <v>1039</v>
      </c>
      <c r="AR6846" s="112" t="s">
        <v>1236</v>
      </c>
      <c r="AS6846" s="112">
        <v>40320</v>
      </c>
    </row>
    <row r="6847" spans="40:45" x14ac:dyDescent="0.25">
      <c r="AN6847" s="112" t="s">
        <v>1248</v>
      </c>
      <c r="AO6847" s="112"/>
      <c r="AP6847" s="112"/>
      <c r="AQ6847" s="112" t="s">
        <v>3</v>
      </c>
      <c r="AR6847" s="112" t="s">
        <v>1236</v>
      </c>
      <c r="AS6847" s="112">
        <v>3293624</v>
      </c>
    </row>
    <row r="6848" spans="40:45" x14ac:dyDescent="0.25">
      <c r="AN6848" s="112" t="s">
        <v>1248</v>
      </c>
      <c r="AO6848" s="112" t="s">
        <v>1252</v>
      </c>
      <c r="AP6848" s="112"/>
      <c r="AQ6848" s="112" t="s">
        <v>1031</v>
      </c>
      <c r="AR6848" s="112" t="s">
        <v>1233</v>
      </c>
      <c r="AS6848" s="112">
        <v>25205</v>
      </c>
    </row>
    <row r="6849" spans="40:45" x14ac:dyDescent="0.25">
      <c r="AN6849" s="112" t="s">
        <v>1248</v>
      </c>
      <c r="AO6849" s="112" t="s">
        <v>1252</v>
      </c>
      <c r="AP6849" s="112"/>
      <c r="AQ6849" s="112" t="s">
        <v>1032</v>
      </c>
      <c r="AR6849" s="112" t="s">
        <v>1233</v>
      </c>
      <c r="AS6849" s="112">
        <v>30</v>
      </c>
    </row>
    <row r="6850" spans="40:45" x14ac:dyDescent="0.25">
      <c r="AN6850" s="112" t="s">
        <v>1248</v>
      </c>
      <c r="AO6850" s="112" t="s">
        <v>1252</v>
      </c>
      <c r="AP6850" s="112"/>
      <c r="AQ6850" s="112" t="s">
        <v>1033</v>
      </c>
      <c r="AR6850" s="112" t="s">
        <v>1233</v>
      </c>
      <c r="AS6850" s="112">
        <v>149</v>
      </c>
    </row>
    <row r="6851" spans="40:45" x14ac:dyDescent="0.25">
      <c r="AN6851" s="112" t="s">
        <v>1248</v>
      </c>
      <c r="AO6851" s="112" t="s">
        <v>1252</v>
      </c>
      <c r="AP6851" s="112"/>
      <c r="AQ6851" s="112" t="s">
        <v>1034</v>
      </c>
      <c r="AR6851" s="112" t="s">
        <v>1233</v>
      </c>
      <c r="AS6851" s="112">
        <v>41046</v>
      </c>
    </row>
    <row r="6852" spans="40:45" x14ac:dyDescent="0.25">
      <c r="AN6852" s="112" t="s">
        <v>1248</v>
      </c>
      <c r="AO6852" s="112" t="s">
        <v>1252</v>
      </c>
      <c r="AP6852" s="112"/>
      <c r="AQ6852" s="112" t="s">
        <v>1035</v>
      </c>
      <c r="AR6852" s="112" t="s">
        <v>1233</v>
      </c>
      <c r="AS6852" s="112">
        <v>614749</v>
      </c>
    </row>
    <row r="6853" spans="40:45" x14ac:dyDescent="0.25">
      <c r="AN6853" s="112" t="s">
        <v>1248</v>
      </c>
      <c r="AO6853" s="112" t="s">
        <v>1252</v>
      </c>
      <c r="AP6853" s="112"/>
      <c r="AQ6853" s="112" t="s">
        <v>1036</v>
      </c>
      <c r="AR6853" s="112" t="s">
        <v>1233</v>
      </c>
      <c r="AS6853" s="112">
        <v>17099</v>
      </c>
    </row>
    <row r="6854" spans="40:45" x14ac:dyDescent="0.25">
      <c r="AN6854" s="112" t="s">
        <v>1248</v>
      </c>
      <c r="AO6854" s="112" t="s">
        <v>1252</v>
      </c>
      <c r="AP6854" s="112"/>
      <c r="AQ6854" s="112" t="s">
        <v>1038</v>
      </c>
      <c r="AR6854" s="112" t="s">
        <v>1233</v>
      </c>
      <c r="AS6854" s="112">
        <v>63768</v>
      </c>
    </row>
    <row r="6855" spans="40:45" x14ac:dyDescent="0.25">
      <c r="AN6855" s="112" t="s">
        <v>1248</v>
      </c>
      <c r="AO6855" s="112" t="s">
        <v>1252</v>
      </c>
      <c r="AP6855" s="112"/>
      <c r="AQ6855" s="112" t="s">
        <v>1039</v>
      </c>
      <c r="AR6855" s="112" t="s">
        <v>1233</v>
      </c>
      <c r="AS6855" s="112">
        <v>115204</v>
      </c>
    </row>
    <row r="6856" spans="40:45" x14ac:dyDescent="0.25">
      <c r="AN6856" s="112" t="s">
        <v>1248</v>
      </c>
      <c r="AO6856" s="112"/>
      <c r="AP6856" s="112"/>
      <c r="AQ6856" s="112" t="s">
        <v>3</v>
      </c>
      <c r="AR6856" s="112" t="s">
        <v>1233</v>
      </c>
      <c r="AS6856" s="112">
        <v>877250</v>
      </c>
    </row>
    <row r="6857" spans="40:45" x14ac:dyDescent="0.25">
      <c r="AN6857" s="112" t="s">
        <v>1248</v>
      </c>
      <c r="AO6857" s="112" t="s">
        <v>1249</v>
      </c>
      <c r="AP6857" s="112"/>
      <c r="AQ6857" s="112" t="s">
        <v>1031</v>
      </c>
      <c r="AR6857" s="112" t="s">
        <v>1023</v>
      </c>
      <c r="AS6857" s="112">
        <v>905361</v>
      </c>
    </row>
    <row r="6858" spans="40:45" x14ac:dyDescent="0.25">
      <c r="AN6858" s="112" t="s">
        <v>1248</v>
      </c>
      <c r="AO6858" s="112" t="s">
        <v>1249</v>
      </c>
      <c r="AP6858" s="112"/>
      <c r="AQ6858" s="112" t="s">
        <v>1032</v>
      </c>
      <c r="AR6858" s="112" t="s">
        <v>1023</v>
      </c>
      <c r="AS6858" s="112">
        <v>263397</v>
      </c>
    </row>
    <row r="6859" spans="40:45" x14ac:dyDescent="0.25">
      <c r="AN6859" s="112" t="s">
        <v>1248</v>
      </c>
      <c r="AO6859" s="112" t="s">
        <v>1249</v>
      </c>
      <c r="AP6859" s="112"/>
      <c r="AQ6859" s="112" t="s">
        <v>1034</v>
      </c>
      <c r="AR6859" s="112" t="s">
        <v>1023</v>
      </c>
      <c r="AS6859" s="112">
        <v>1007928</v>
      </c>
    </row>
    <row r="6860" spans="40:45" x14ac:dyDescent="0.25">
      <c r="AN6860" s="112" t="s">
        <v>1248</v>
      </c>
      <c r="AO6860" s="112" t="s">
        <v>1249</v>
      </c>
      <c r="AP6860" s="112"/>
      <c r="AQ6860" s="112" t="s">
        <v>1035</v>
      </c>
      <c r="AR6860" s="112" t="s">
        <v>1023</v>
      </c>
      <c r="AS6860" s="112">
        <v>325924</v>
      </c>
    </row>
    <row r="6861" spans="40:45" x14ac:dyDescent="0.25">
      <c r="AN6861" s="112" t="s">
        <v>1248</v>
      </c>
      <c r="AO6861" s="112" t="s">
        <v>1249</v>
      </c>
      <c r="AP6861" s="112"/>
      <c r="AQ6861" s="112" t="s">
        <v>1036</v>
      </c>
      <c r="AR6861" s="112" t="s">
        <v>1023</v>
      </c>
      <c r="AS6861" s="112">
        <v>631746</v>
      </c>
    </row>
    <row r="6862" spans="40:45" x14ac:dyDescent="0.25">
      <c r="AN6862" s="112" t="s">
        <v>1248</v>
      </c>
      <c r="AO6862" s="112" t="s">
        <v>1249</v>
      </c>
      <c r="AP6862" s="112"/>
      <c r="AQ6862" s="112" t="s">
        <v>1037</v>
      </c>
      <c r="AR6862" s="112" t="s">
        <v>1023</v>
      </c>
      <c r="AS6862" s="112">
        <v>1524275</v>
      </c>
    </row>
    <row r="6863" spans="40:45" x14ac:dyDescent="0.25">
      <c r="AN6863" s="112" t="s">
        <v>1248</v>
      </c>
      <c r="AO6863" s="112" t="s">
        <v>1249</v>
      </c>
      <c r="AP6863" s="112"/>
      <c r="AQ6863" s="112" t="s">
        <v>1038</v>
      </c>
      <c r="AR6863" s="112" t="s">
        <v>1023</v>
      </c>
      <c r="AS6863" s="112">
        <v>404673</v>
      </c>
    </row>
    <row r="6864" spans="40:45" x14ac:dyDescent="0.25">
      <c r="AN6864" s="112" t="s">
        <v>1248</v>
      </c>
      <c r="AO6864" s="112" t="s">
        <v>1249</v>
      </c>
      <c r="AP6864" s="112"/>
      <c r="AQ6864" s="112" t="s">
        <v>1039</v>
      </c>
      <c r="AR6864" s="112" t="s">
        <v>1023</v>
      </c>
      <c r="AS6864" s="112">
        <v>674937</v>
      </c>
    </row>
    <row r="6865" spans="40:45" x14ac:dyDescent="0.25">
      <c r="AN6865" s="112" t="s">
        <v>1248</v>
      </c>
      <c r="AO6865" s="112"/>
      <c r="AP6865" s="112"/>
      <c r="AQ6865" s="112" t="s">
        <v>3</v>
      </c>
      <c r="AR6865" s="112" t="s">
        <v>1023</v>
      </c>
      <c r="AS6865" s="112">
        <v>5738241</v>
      </c>
    </row>
    <row r="6866" spans="40:45" x14ac:dyDescent="0.25">
      <c r="AN6866" s="112" t="s">
        <v>1248</v>
      </c>
      <c r="AO6866" s="112" t="s">
        <v>1250</v>
      </c>
      <c r="AP6866" s="112"/>
      <c r="AQ6866" s="112" t="s">
        <v>1031</v>
      </c>
      <c r="AR6866" s="112" t="s">
        <v>1023</v>
      </c>
      <c r="AS6866" s="112">
        <v>670620</v>
      </c>
    </row>
    <row r="6867" spans="40:45" x14ac:dyDescent="0.25">
      <c r="AN6867" s="112" t="s">
        <v>1248</v>
      </c>
      <c r="AO6867" s="112" t="s">
        <v>1250</v>
      </c>
      <c r="AP6867" s="112"/>
      <c r="AQ6867" s="112" t="s">
        <v>1032</v>
      </c>
      <c r="AR6867" s="112" t="s">
        <v>1023</v>
      </c>
      <c r="AS6867" s="112">
        <v>20350</v>
      </c>
    </row>
    <row r="6868" spans="40:45" x14ac:dyDescent="0.25">
      <c r="AN6868" s="112" t="s">
        <v>1248</v>
      </c>
      <c r="AO6868" s="112" t="s">
        <v>1250</v>
      </c>
      <c r="AP6868" s="112"/>
      <c r="AQ6868" s="112" t="s">
        <v>1035</v>
      </c>
      <c r="AR6868" s="112" t="s">
        <v>1023</v>
      </c>
      <c r="AS6868" s="112">
        <v>314236</v>
      </c>
    </row>
    <row r="6869" spans="40:45" x14ac:dyDescent="0.25">
      <c r="AN6869" s="112" t="s">
        <v>1248</v>
      </c>
      <c r="AO6869" s="112" t="s">
        <v>1250</v>
      </c>
      <c r="AP6869" s="112"/>
      <c r="AQ6869" s="112" t="s">
        <v>1036</v>
      </c>
      <c r="AR6869" s="112" t="s">
        <v>1023</v>
      </c>
      <c r="AS6869" s="112">
        <v>290744</v>
      </c>
    </row>
    <row r="6870" spans="40:45" x14ac:dyDescent="0.25">
      <c r="AN6870" s="112" t="s">
        <v>1248</v>
      </c>
      <c r="AO6870" s="112" t="s">
        <v>1250</v>
      </c>
      <c r="AP6870" s="112"/>
      <c r="AQ6870" s="112" t="s">
        <v>1037</v>
      </c>
      <c r="AR6870" s="112" t="s">
        <v>1023</v>
      </c>
      <c r="AS6870" s="112">
        <v>219347</v>
      </c>
    </row>
    <row r="6871" spans="40:45" x14ac:dyDescent="0.25">
      <c r="AN6871" s="112" t="s">
        <v>1248</v>
      </c>
      <c r="AO6871" s="112" t="s">
        <v>1250</v>
      </c>
      <c r="AP6871" s="112"/>
      <c r="AQ6871" s="112" t="s">
        <v>1038</v>
      </c>
      <c r="AR6871" s="112" t="s">
        <v>1023</v>
      </c>
      <c r="AS6871" s="112">
        <v>144639</v>
      </c>
    </row>
    <row r="6872" spans="40:45" x14ac:dyDescent="0.25">
      <c r="AN6872" s="112" t="s">
        <v>1248</v>
      </c>
      <c r="AO6872" s="112" t="s">
        <v>1250</v>
      </c>
      <c r="AP6872" s="112"/>
      <c r="AQ6872" s="112" t="s">
        <v>1039</v>
      </c>
      <c r="AR6872" s="112" t="s">
        <v>1023</v>
      </c>
      <c r="AS6872" s="112">
        <v>18180</v>
      </c>
    </row>
    <row r="6873" spans="40:45" x14ac:dyDescent="0.25">
      <c r="AN6873" s="112" t="s">
        <v>1248</v>
      </c>
      <c r="AO6873" s="112"/>
      <c r="AP6873" s="112"/>
      <c r="AQ6873" s="112" t="s">
        <v>3</v>
      </c>
      <c r="AR6873" s="112" t="s">
        <v>1023</v>
      </c>
      <c r="AS6873" s="112">
        <v>1678117</v>
      </c>
    </row>
    <row r="6874" spans="40:45" x14ac:dyDescent="0.25">
      <c r="AN6874" s="112" t="s">
        <v>1248</v>
      </c>
      <c r="AO6874" s="112" t="s">
        <v>1251</v>
      </c>
      <c r="AP6874" s="112"/>
      <c r="AQ6874" s="112" t="s">
        <v>1031</v>
      </c>
      <c r="AR6874" s="112" t="s">
        <v>1023</v>
      </c>
      <c r="AS6874" s="112">
        <v>22115</v>
      </c>
    </row>
    <row r="6875" spans="40:45" x14ac:dyDescent="0.25">
      <c r="AN6875" s="112" t="s">
        <v>1248</v>
      </c>
      <c r="AO6875" s="112" t="s">
        <v>1251</v>
      </c>
      <c r="AP6875" s="112"/>
      <c r="AQ6875" s="112" t="s">
        <v>1034</v>
      </c>
      <c r="AR6875" s="112" t="s">
        <v>1023</v>
      </c>
      <c r="AS6875" s="112">
        <v>21974</v>
      </c>
    </row>
    <row r="6876" spans="40:45" x14ac:dyDescent="0.25">
      <c r="AN6876" s="112" t="s">
        <v>1248</v>
      </c>
      <c r="AO6876" s="112" t="s">
        <v>1251</v>
      </c>
      <c r="AP6876" s="112"/>
      <c r="AQ6876" s="112" t="s">
        <v>1035</v>
      </c>
      <c r="AR6876" s="112" t="s">
        <v>1023</v>
      </c>
      <c r="AS6876" s="112">
        <v>280</v>
      </c>
    </row>
    <row r="6877" spans="40:45" x14ac:dyDescent="0.25">
      <c r="AN6877" s="112" t="s">
        <v>1248</v>
      </c>
      <c r="AO6877" s="112" t="s">
        <v>1251</v>
      </c>
      <c r="AP6877" s="112"/>
      <c r="AQ6877" s="112" t="s">
        <v>1036</v>
      </c>
      <c r="AR6877" s="112" t="s">
        <v>1023</v>
      </c>
      <c r="AS6877" s="112">
        <v>672</v>
      </c>
    </row>
    <row r="6878" spans="40:45" x14ac:dyDescent="0.25">
      <c r="AN6878" s="112" t="s">
        <v>1248</v>
      </c>
      <c r="AO6878" s="112" t="s">
        <v>1251</v>
      </c>
      <c r="AP6878" s="112"/>
      <c r="AQ6878" s="112" t="s">
        <v>1037</v>
      </c>
      <c r="AR6878" s="112" t="s">
        <v>1023</v>
      </c>
      <c r="AS6878" s="112">
        <v>0</v>
      </c>
    </row>
    <row r="6879" spans="40:45" x14ac:dyDescent="0.25">
      <c r="AN6879" s="112" t="s">
        <v>1248</v>
      </c>
      <c r="AO6879" s="112" t="s">
        <v>1251</v>
      </c>
      <c r="AP6879" s="112"/>
      <c r="AQ6879" s="112" t="s">
        <v>1038</v>
      </c>
      <c r="AR6879" s="112" t="s">
        <v>1023</v>
      </c>
      <c r="AS6879" s="112">
        <v>1</v>
      </c>
    </row>
    <row r="6880" spans="40:45" x14ac:dyDescent="0.25">
      <c r="AN6880" s="112" t="s">
        <v>1248</v>
      </c>
      <c r="AO6880" s="112" t="s">
        <v>1251</v>
      </c>
      <c r="AP6880" s="112"/>
      <c r="AQ6880" s="112" t="s">
        <v>1039</v>
      </c>
      <c r="AR6880" s="112" t="s">
        <v>1023</v>
      </c>
      <c r="AS6880" s="112">
        <v>927</v>
      </c>
    </row>
    <row r="6881" spans="40:45" x14ac:dyDescent="0.25">
      <c r="AN6881" s="112" t="s">
        <v>1248</v>
      </c>
      <c r="AO6881" s="112"/>
      <c r="AP6881" s="112"/>
      <c r="AQ6881" s="112" t="s">
        <v>3</v>
      </c>
      <c r="AR6881" s="112" t="s">
        <v>1023</v>
      </c>
      <c r="AS6881" s="112">
        <v>45968</v>
      </c>
    </row>
    <row r="6882" spans="40:45" x14ac:dyDescent="0.25">
      <c r="AN6882" s="112" t="s">
        <v>1248</v>
      </c>
      <c r="AO6882" s="112" t="s">
        <v>1252</v>
      </c>
      <c r="AP6882" s="112"/>
      <c r="AQ6882" s="112" t="s">
        <v>1031</v>
      </c>
      <c r="AR6882" s="112" t="s">
        <v>1023</v>
      </c>
      <c r="AS6882" s="112">
        <v>1985</v>
      </c>
    </row>
    <row r="6883" spans="40:45" x14ac:dyDescent="0.25">
      <c r="AN6883" s="112" t="s">
        <v>1248</v>
      </c>
      <c r="AO6883" s="112" t="s">
        <v>1252</v>
      </c>
      <c r="AP6883" s="112"/>
      <c r="AQ6883" s="112" t="s">
        <v>1032</v>
      </c>
      <c r="AR6883" s="112" t="s">
        <v>1023</v>
      </c>
      <c r="AS6883" s="112">
        <v>2</v>
      </c>
    </row>
    <row r="6884" spans="40:45" x14ac:dyDescent="0.25">
      <c r="AN6884" s="112" t="s">
        <v>1248</v>
      </c>
      <c r="AO6884" s="112" t="s">
        <v>1252</v>
      </c>
      <c r="AP6884" s="112"/>
      <c r="AQ6884" s="112" t="s">
        <v>1033</v>
      </c>
      <c r="AR6884" s="112" t="s">
        <v>1023</v>
      </c>
      <c r="AS6884" s="112">
        <v>10</v>
      </c>
    </row>
    <row r="6885" spans="40:45" x14ac:dyDescent="0.25">
      <c r="AN6885" s="112" t="s">
        <v>1248</v>
      </c>
      <c r="AO6885" s="112" t="s">
        <v>1252</v>
      </c>
      <c r="AP6885" s="112"/>
      <c r="AQ6885" s="112" t="s">
        <v>1034</v>
      </c>
      <c r="AR6885" s="112" t="s">
        <v>1023</v>
      </c>
      <c r="AS6885" s="112">
        <v>3284</v>
      </c>
    </row>
    <row r="6886" spans="40:45" x14ac:dyDescent="0.25">
      <c r="AN6886" s="112" t="s">
        <v>1248</v>
      </c>
      <c r="AO6886" s="112" t="s">
        <v>1252</v>
      </c>
      <c r="AP6886" s="112"/>
      <c r="AQ6886" s="112" t="s">
        <v>1035</v>
      </c>
      <c r="AR6886" s="112" t="s">
        <v>1023</v>
      </c>
      <c r="AS6886" s="112">
        <v>33812</v>
      </c>
    </row>
    <row r="6887" spans="40:45" x14ac:dyDescent="0.25">
      <c r="AN6887" s="112" t="s">
        <v>1248</v>
      </c>
      <c r="AO6887" s="112" t="s">
        <v>1252</v>
      </c>
      <c r="AP6887" s="112"/>
      <c r="AQ6887" s="112" t="s">
        <v>1036</v>
      </c>
      <c r="AR6887" s="112" t="s">
        <v>1023</v>
      </c>
      <c r="AS6887" s="112">
        <v>1354</v>
      </c>
    </row>
    <row r="6888" spans="40:45" x14ac:dyDescent="0.25">
      <c r="AN6888" s="112" t="s">
        <v>1248</v>
      </c>
      <c r="AO6888" s="112" t="s">
        <v>1252</v>
      </c>
      <c r="AP6888" s="112"/>
      <c r="AQ6888" s="112" t="s">
        <v>1038</v>
      </c>
      <c r="AR6888" s="112" t="s">
        <v>1023</v>
      </c>
      <c r="AS6888" s="112">
        <v>4906</v>
      </c>
    </row>
    <row r="6889" spans="40:45" x14ac:dyDescent="0.25">
      <c r="AN6889" s="112" t="s">
        <v>1248</v>
      </c>
      <c r="AO6889" s="112" t="s">
        <v>1252</v>
      </c>
      <c r="AP6889" s="112"/>
      <c r="AQ6889" s="112" t="s">
        <v>1039</v>
      </c>
      <c r="AR6889" s="112" t="s">
        <v>1023</v>
      </c>
      <c r="AS6889" s="112">
        <v>8525</v>
      </c>
    </row>
    <row r="6890" spans="40:45" x14ac:dyDescent="0.25">
      <c r="AN6890" s="112" t="s">
        <v>1248</v>
      </c>
      <c r="AO6890" s="112"/>
      <c r="AP6890" s="112"/>
      <c r="AQ6890" s="112" t="s">
        <v>3</v>
      </c>
      <c r="AR6890" s="112" t="s">
        <v>1023</v>
      </c>
      <c r="AS6890" s="112">
        <v>53878</v>
      </c>
    </row>
    <row r="6891" spans="40:45" x14ac:dyDescent="0.25">
      <c r="AN6891" s="112" t="s">
        <v>1248</v>
      </c>
      <c r="AO6891" s="112" t="s">
        <v>1253</v>
      </c>
      <c r="AP6891" s="112"/>
      <c r="AQ6891" s="112" t="s">
        <v>1031</v>
      </c>
      <c r="AR6891" s="112" t="s">
        <v>1023</v>
      </c>
      <c r="AS6891" s="112">
        <v>3048</v>
      </c>
    </row>
    <row r="6892" spans="40:45" x14ac:dyDescent="0.25">
      <c r="AN6892" s="112" t="s">
        <v>1248</v>
      </c>
      <c r="AO6892" s="112" t="s">
        <v>1253</v>
      </c>
      <c r="AP6892" s="112"/>
      <c r="AQ6892" s="112" t="s">
        <v>1033</v>
      </c>
      <c r="AR6892" s="112" t="s">
        <v>1023</v>
      </c>
      <c r="AS6892" s="112">
        <v>580</v>
      </c>
    </row>
    <row r="6893" spans="40:45" x14ac:dyDescent="0.25">
      <c r="AN6893" s="112" t="s">
        <v>1248</v>
      </c>
      <c r="AO6893" s="112" t="s">
        <v>1253</v>
      </c>
      <c r="AP6893" s="112"/>
      <c r="AQ6893" s="112" t="s">
        <v>1034</v>
      </c>
      <c r="AR6893" s="112" t="s">
        <v>1023</v>
      </c>
      <c r="AS6893" s="112">
        <v>22123</v>
      </c>
    </row>
    <row r="6894" spans="40:45" x14ac:dyDescent="0.25">
      <c r="AN6894" s="112" t="s">
        <v>1248</v>
      </c>
      <c r="AO6894" s="112" t="s">
        <v>1253</v>
      </c>
      <c r="AP6894" s="112"/>
      <c r="AQ6894" s="112" t="s">
        <v>1038</v>
      </c>
      <c r="AR6894" s="112" t="s">
        <v>1023</v>
      </c>
      <c r="AS6894" s="112">
        <v>83216</v>
      </c>
    </row>
    <row r="6895" spans="40:45" x14ac:dyDescent="0.25">
      <c r="AN6895" s="112" t="s">
        <v>1248</v>
      </c>
      <c r="AO6895" s="112"/>
      <c r="AP6895" s="112"/>
      <c r="AQ6895" s="112" t="s">
        <v>3</v>
      </c>
      <c r="AR6895" s="112" t="s">
        <v>1023</v>
      </c>
      <c r="AS6895" s="112">
        <v>108967</v>
      </c>
    </row>
    <row r="6896" spans="40:45" x14ac:dyDescent="0.25">
      <c r="AN6896" s="112" t="s">
        <v>1248</v>
      </c>
      <c r="AO6896" s="112" t="s">
        <v>1254</v>
      </c>
      <c r="AP6896" s="112"/>
      <c r="AQ6896" s="112" t="s">
        <v>1031</v>
      </c>
      <c r="AR6896" s="112" t="s">
        <v>1023</v>
      </c>
      <c r="AS6896" s="112">
        <v>22800</v>
      </c>
    </row>
    <row r="6897" spans="40:45" x14ac:dyDescent="0.25">
      <c r="AN6897" s="112" t="s">
        <v>1248</v>
      </c>
      <c r="AO6897" s="112" t="s">
        <v>1254</v>
      </c>
      <c r="AP6897" s="112"/>
      <c r="AQ6897" s="112" t="s">
        <v>1032</v>
      </c>
      <c r="AR6897" s="112" t="s">
        <v>1023</v>
      </c>
      <c r="AS6897" s="112">
        <v>648</v>
      </c>
    </row>
    <row r="6898" spans="40:45" x14ac:dyDescent="0.25">
      <c r="AN6898" s="112" t="s">
        <v>1248</v>
      </c>
      <c r="AO6898" s="112" t="s">
        <v>1254</v>
      </c>
      <c r="AP6898" s="112"/>
      <c r="AQ6898" s="112" t="s">
        <v>1034</v>
      </c>
      <c r="AR6898" s="112" t="s">
        <v>1023</v>
      </c>
      <c r="AS6898" s="112">
        <v>6265</v>
      </c>
    </row>
    <row r="6899" spans="40:45" x14ac:dyDescent="0.25">
      <c r="AN6899" s="112" t="s">
        <v>1248</v>
      </c>
      <c r="AO6899" s="112" t="s">
        <v>1254</v>
      </c>
      <c r="AP6899" s="112"/>
      <c r="AQ6899" s="112" t="s">
        <v>1035</v>
      </c>
      <c r="AR6899" s="112" t="s">
        <v>1023</v>
      </c>
      <c r="AS6899" s="112">
        <v>134</v>
      </c>
    </row>
    <row r="6900" spans="40:45" x14ac:dyDescent="0.25">
      <c r="AN6900" s="112" t="s">
        <v>1248</v>
      </c>
      <c r="AO6900" s="112" t="s">
        <v>1254</v>
      </c>
      <c r="AP6900" s="112"/>
      <c r="AQ6900" s="112" t="s">
        <v>1036</v>
      </c>
      <c r="AR6900" s="112" t="s">
        <v>1023</v>
      </c>
      <c r="AS6900" s="112">
        <v>13234</v>
      </c>
    </row>
    <row r="6901" spans="40:45" x14ac:dyDescent="0.25">
      <c r="AN6901" s="112" t="s">
        <v>1248</v>
      </c>
      <c r="AO6901" s="112" t="s">
        <v>1254</v>
      </c>
      <c r="AP6901" s="112"/>
      <c r="AQ6901" s="112" t="s">
        <v>1037</v>
      </c>
      <c r="AR6901" s="112" t="s">
        <v>1023</v>
      </c>
      <c r="AS6901" s="112">
        <v>29627</v>
      </c>
    </row>
    <row r="6902" spans="40:45" x14ac:dyDescent="0.25">
      <c r="AN6902" s="112" t="s">
        <v>1248</v>
      </c>
      <c r="AO6902" s="112" t="s">
        <v>1254</v>
      </c>
      <c r="AP6902" s="112"/>
      <c r="AQ6902" s="112" t="s">
        <v>1038</v>
      </c>
      <c r="AR6902" s="112" t="s">
        <v>1023</v>
      </c>
      <c r="AS6902" s="112">
        <v>49476</v>
      </c>
    </row>
    <row r="6903" spans="40:45" x14ac:dyDescent="0.25">
      <c r="AN6903" s="112" t="s">
        <v>1248</v>
      </c>
      <c r="AO6903" s="112" t="s">
        <v>1254</v>
      </c>
      <c r="AP6903" s="112"/>
      <c r="AQ6903" s="112" t="s">
        <v>1039</v>
      </c>
      <c r="AR6903" s="112" t="s">
        <v>1023</v>
      </c>
      <c r="AS6903" s="112">
        <v>65</v>
      </c>
    </row>
    <row r="6904" spans="40:45" x14ac:dyDescent="0.25">
      <c r="AN6904" s="112" t="s">
        <v>1248</v>
      </c>
      <c r="AO6904" s="112"/>
      <c r="AP6904" s="112"/>
      <c r="AQ6904" s="112" t="s">
        <v>3</v>
      </c>
      <c r="AR6904" s="112" t="s">
        <v>1023</v>
      </c>
      <c r="AS6904" s="112">
        <v>122248</v>
      </c>
    </row>
    <row r="6905" spans="40:45" x14ac:dyDescent="0.25">
      <c r="AN6905" s="112" t="s">
        <v>1248</v>
      </c>
      <c r="AO6905" s="112" t="s">
        <v>1018</v>
      </c>
      <c r="AP6905" s="112"/>
      <c r="AQ6905" s="112" t="s">
        <v>1031</v>
      </c>
      <c r="AR6905" s="112" t="s">
        <v>1023</v>
      </c>
      <c r="AS6905" s="112">
        <v>31038</v>
      </c>
    </row>
    <row r="6906" spans="40:45" x14ac:dyDescent="0.25">
      <c r="AN6906" s="112" t="s">
        <v>1248</v>
      </c>
      <c r="AO6906" s="112" t="s">
        <v>1018</v>
      </c>
      <c r="AP6906" s="112"/>
      <c r="AQ6906" s="112" t="s">
        <v>1032</v>
      </c>
      <c r="AR6906" s="112" t="s">
        <v>1023</v>
      </c>
      <c r="AS6906" s="112">
        <v>7020</v>
      </c>
    </row>
    <row r="6907" spans="40:45" x14ac:dyDescent="0.25">
      <c r="AN6907" s="112" t="s">
        <v>1248</v>
      </c>
      <c r="AO6907" s="112" t="s">
        <v>1018</v>
      </c>
      <c r="AP6907" s="112"/>
      <c r="AQ6907" s="112" t="s">
        <v>1033</v>
      </c>
      <c r="AR6907" s="112" t="s">
        <v>1023</v>
      </c>
      <c r="AS6907" s="112">
        <v>60</v>
      </c>
    </row>
    <row r="6908" spans="40:45" x14ac:dyDescent="0.25">
      <c r="AN6908" s="112" t="s">
        <v>1248</v>
      </c>
      <c r="AO6908" s="112" t="s">
        <v>1018</v>
      </c>
      <c r="AP6908" s="112"/>
      <c r="AQ6908" s="112" t="s">
        <v>1034</v>
      </c>
      <c r="AR6908" s="112" t="s">
        <v>1023</v>
      </c>
      <c r="AS6908" s="112">
        <v>1575</v>
      </c>
    </row>
    <row r="6909" spans="40:45" x14ac:dyDescent="0.25">
      <c r="AN6909" s="112" t="s">
        <v>1248</v>
      </c>
      <c r="AO6909" s="112" t="s">
        <v>1018</v>
      </c>
      <c r="AP6909" s="112"/>
      <c r="AQ6909" s="112" t="s">
        <v>1035</v>
      </c>
      <c r="AR6909" s="112" t="s">
        <v>1023</v>
      </c>
      <c r="AS6909" s="112">
        <v>25278</v>
      </c>
    </row>
    <row r="6910" spans="40:45" x14ac:dyDescent="0.25">
      <c r="AN6910" s="112" t="s">
        <v>1248</v>
      </c>
      <c r="AO6910" s="112" t="s">
        <v>1018</v>
      </c>
      <c r="AP6910" s="112"/>
      <c r="AQ6910" s="112" t="s">
        <v>1036</v>
      </c>
      <c r="AR6910" s="112" t="s">
        <v>1023</v>
      </c>
      <c r="AS6910" s="112">
        <v>49831</v>
      </c>
    </row>
    <row r="6911" spans="40:45" x14ac:dyDescent="0.25">
      <c r="AN6911" s="112" t="s">
        <v>1248</v>
      </c>
      <c r="AO6911" s="112" t="s">
        <v>1018</v>
      </c>
      <c r="AP6911" s="112"/>
      <c r="AQ6911" s="112" t="s">
        <v>1037</v>
      </c>
      <c r="AR6911" s="112" t="s">
        <v>1023</v>
      </c>
      <c r="AS6911" s="112">
        <v>1724</v>
      </c>
    </row>
    <row r="6912" spans="40:45" x14ac:dyDescent="0.25">
      <c r="AN6912" s="112" t="s">
        <v>1248</v>
      </c>
      <c r="AO6912" s="112" t="s">
        <v>1018</v>
      </c>
      <c r="AP6912" s="112"/>
      <c r="AQ6912" s="112" t="s">
        <v>1039</v>
      </c>
      <c r="AR6912" s="112" t="s">
        <v>1023</v>
      </c>
      <c r="AS6912" s="112">
        <v>5051</v>
      </c>
    </row>
    <row r="6913" spans="40:45" x14ac:dyDescent="0.25">
      <c r="AN6913" s="112" t="s">
        <v>1248</v>
      </c>
      <c r="AO6913" s="112"/>
      <c r="AP6913" s="112"/>
      <c r="AQ6913" s="112" t="s">
        <v>3</v>
      </c>
      <c r="AR6913" s="112" t="s">
        <v>1023</v>
      </c>
      <c r="AS6913" s="112">
        <v>121577</v>
      </c>
    </row>
    <row r="6914" spans="40:45" x14ac:dyDescent="0.25">
      <c r="AN6914" s="112" t="s">
        <v>1255</v>
      </c>
      <c r="AO6914" s="112" t="s">
        <v>1256</v>
      </c>
      <c r="AP6914" s="112"/>
      <c r="AQ6914" s="112" t="s">
        <v>1031</v>
      </c>
      <c r="AR6914" s="112" t="s">
        <v>1021</v>
      </c>
      <c r="AS6914" s="112">
        <v>3207</v>
      </c>
    </row>
    <row r="6915" spans="40:45" x14ac:dyDescent="0.25">
      <c r="AN6915" s="112" t="s">
        <v>1255</v>
      </c>
      <c r="AO6915" s="112" t="s">
        <v>1256</v>
      </c>
      <c r="AP6915" s="112"/>
      <c r="AQ6915" s="112" t="s">
        <v>1032</v>
      </c>
      <c r="AR6915" s="112" t="s">
        <v>1021</v>
      </c>
      <c r="AS6915" s="112">
        <v>1055</v>
      </c>
    </row>
    <row r="6916" spans="40:45" x14ac:dyDescent="0.25">
      <c r="AN6916" s="112" t="s">
        <v>1255</v>
      </c>
      <c r="AO6916" s="112" t="s">
        <v>1256</v>
      </c>
      <c r="AP6916" s="112"/>
      <c r="AQ6916" s="112" t="s">
        <v>1033</v>
      </c>
      <c r="AR6916" s="112" t="s">
        <v>1021</v>
      </c>
      <c r="AS6916" s="112">
        <v>1672</v>
      </c>
    </row>
    <row r="6917" spans="40:45" x14ac:dyDescent="0.25">
      <c r="AN6917" s="112" t="s">
        <v>1255</v>
      </c>
      <c r="AO6917" s="112" t="s">
        <v>1256</v>
      </c>
      <c r="AP6917" s="112"/>
      <c r="AQ6917" s="112" t="s">
        <v>1034</v>
      </c>
      <c r="AR6917" s="112" t="s">
        <v>1021</v>
      </c>
      <c r="AS6917" s="112">
        <v>1137</v>
      </c>
    </row>
    <row r="6918" spans="40:45" x14ac:dyDescent="0.25">
      <c r="AN6918" s="112" t="s">
        <v>1255</v>
      </c>
      <c r="AO6918" s="112" t="s">
        <v>1256</v>
      </c>
      <c r="AP6918" s="112"/>
      <c r="AQ6918" s="112" t="s">
        <v>1035</v>
      </c>
      <c r="AR6918" s="112" t="s">
        <v>1021</v>
      </c>
      <c r="AS6918" s="112">
        <v>459</v>
      </c>
    </row>
    <row r="6919" spans="40:45" x14ac:dyDescent="0.25">
      <c r="AN6919" s="112" t="s">
        <v>1255</v>
      </c>
      <c r="AO6919" s="112" t="s">
        <v>1256</v>
      </c>
      <c r="AP6919" s="112"/>
      <c r="AQ6919" s="112" t="s">
        <v>1036</v>
      </c>
      <c r="AR6919" s="112" t="s">
        <v>1021</v>
      </c>
      <c r="AS6919" s="112">
        <v>878</v>
      </c>
    </row>
    <row r="6920" spans="40:45" x14ac:dyDescent="0.25">
      <c r="AN6920" s="112" t="s">
        <v>1255</v>
      </c>
      <c r="AO6920" s="112" t="s">
        <v>1256</v>
      </c>
      <c r="AP6920" s="112"/>
      <c r="AQ6920" s="112" t="s">
        <v>1037</v>
      </c>
      <c r="AR6920" s="112" t="s">
        <v>1021</v>
      </c>
      <c r="AS6920" s="112">
        <v>477</v>
      </c>
    </row>
    <row r="6921" spans="40:45" x14ac:dyDescent="0.25">
      <c r="AN6921" s="112" t="s">
        <v>1255</v>
      </c>
      <c r="AO6921" s="112" t="s">
        <v>1256</v>
      </c>
      <c r="AP6921" s="112"/>
      <c r="AQ6921" s="112" t="s">
        <v>1038</v>
      </c>
      <c r="AR6921" s="112" t="s">
        <v>1021</v>
      </c>
      <c r="AS6921" s="112">
        <v>425</v>
      </c>
    </row>
    <row r="6922" spans="40:45" x14ac:dyDescent="0.25">
      <c r="AN6922" s="112" t="s">
        <v>1255</v>
      </c>
      <c r="AO6922" s="112" t="s">
        <v>1256</v>
      </c>
      <c r="AP6922" s="112"/>
      <c r="AQ6922" s="112" t="s">
        <v>1039</v>
      </c>
      <c r="AR6922" s="112" t="s">
        <v>1021</v>
      </c>
      <c r="AS6922" s="112">
        <v>1318</v>
      </c>
    </row>
    <row r="6923" spans="40:45" x14ac:dyDescent="0.25">
      <c r="AN6923" s="112" t="s">
        <v>1255</v>
      </c>
      <c r="AO6923" s="112"/>
      <c r="AP6923" s="112"/>
      <c r="AQ6923" s="112" t="s">
        <v>3</v>
      </c>
      <c r="AR6923" s="112" t="s">
        <v>1021</v>
      </c>
      <c r="AS6923" s="112">
        <v>10627</v>
      </c>
    </row>
    <row r="6924" spans="40:45" x14ac:dyDescent="0.25">
      <c r="AN6924" s="112" t="s">
        <v>1255</v>
      </c>
      <c r="AO6924" s="112" t="s">
        <v>1257</v>
      </c>
      <c r="AP6924" s="112"/>
      <c r="AQ6924" s="112" t="s">
        <v>1031</v>
      </c>
      <c r="AR6924" s="112" t="s">
        <v>1021</v>
      </c>
      <c r="AS6924" s="112">
        <v>712</v>
      </c>
    </row>
    <row r="6925" spans="40:45" x14ac:dyDescent="0.25">
      <c r="AN6925" s="112" t="s">
        <v>1255</v>
      </c>
      <c r="AO6925" s="112" t="s">
        <v>1257</v>
      </c>
      <c r="AP6925" s="112"/>
      <c r="AQ6925" s="112" t="s">
        <v>1032</v>
      </c>
      <c r="AR6925" s="112" t="s">
        <v>1021</v>
      </c>
      <c r="AS6925" s="112">
        <v>238</v>
      </c>
    </row>
    <row r="6926" spans="40:45" x14ac:dyDescent="0.25">
      <c r="AN6926" s="112" t="s">
        <v>1255</v>
      </c>
      <c r="AO6926" s="112" t="s">
        <v>1257</v>
      </c>
      <c r="AP6926" s="112"/>
      <c r="AQ6926" s="112" t="s">
        <v>1033</v>
      </c>
      <c r="AR6926" s="112" t="s">
        <v>1021</v>
      </c>
      <c r="AS6926" s="112">
        <v>217</v>
      </c>
    </row>
    <row r="6927" spans="40:45" x14ac:dyDescent="0.25">
      <c r="AN6927" s="112" t="s">
        <v>1255</v>
      </c>
      <c r="AO6927" s="112" t="s">
        <v>1257</v>
      </c>
      <c r="AP6927" s="112"/>
      <c r="AQ6927" s="112" t="s">
        <v>1034</v>
      </c>
      <c r="AR6927" s="112" t="s">
        <v>1021</v>
      </c>
      <c r="AS6927" s="112">
        <v>3487</v>
      </c>
    </row>
    <row r="6928" spans="40:45" x14ac:dyDescent="0.25">
      <c r="AN6928" s="112" t="s">
        <v>1255</v>
      </c>
      <c r="AO6928" s="112" t="s">
        <v>1257</v>
      </c>
      <c r="AP6928" s="112"/>
      <c r="AQ6928" s="112" t="s">
        <v>1035</v>
      </c>
      <c r="AR6928" s="112" t="s">
        <v>1021</v>
      </c>
      <c r="AS6928" s="112">
        <v>743</v>
      </c>
    </row>
    <row r="6929" spans="40:45" x14ac:dyDescent="0.25">
      <c r="AN6929" s="112" t="s">
        <v>1255</v>
      </c>
      <c r="AO6929" s="112" t="s">
        <v>1257</v>
      </c>
      <c r="AP6929" s="112"/>
      <c r="AQ6929" s="112" t="s">
        <v>1036</v>
      </c>
      <c r="AR6929" s="112" t="s">
        <v>1021</v>
      </c>
      <c r="AS6929" s="112">
        <v>1617</v>
      </c>
    </row>
    <row r="6930" spans="40:45" x14ac:dyDescent="0.25">
      <c r="AN6930" s="112" t="s">
        <v>1255</v>
      </c>
      <c r="AO6930" s="112" t="s">
        <v>1257</v>
      </c>
      <c r="AP6930" s="112"/>
      <c r="AQ6930" s="112" t="s">
        <v>1037</v>
      </c>
      <c r="AR6930" s="112" t="s">
        <v>1021</v>
      </c>
      <c r="AS6930" s="112">
        <v>364</v>
      </c>
    </row>
    <row r="6931" spans="40:45" x14ac:dyDescent="0.25">
      <c r="AN6931" s="112" t="s">
        <v>1255</v>
      </c>
      <c r="AO6931" s="112" t="s">
        <v>1257</v>
      </c>
      <c r="AP6931" s="112"/>
      <c r="AQ6931" s="112" t="s">
        <v>1038</v>
      </c>
      <c r="AR6931" s="112" t="s">
        <v>1021</v>
      </c>
      <c r="AS6931" s="112">
        <v>1194</v>
      </c>
    </row>
    <row r="6932" spans="40:45" x14ac:dyDescent="0.25">
      <c r="AN6932" s="112" t="s">
        <v>1255</v>
      </c>
      <c r="AO6932" s="112" t="s">
        <v>1257</v>
      </c>
      <c r="AP6932" s="112"/>
      <c r="AQ6932" s="112" t="s">
        <v>1039</v>
      </c>
      <c r="AR6932" s="112" t="s">
        <v>1021</v>
      </c>
      <c r="AS6932" s="112">
        <v>155</v>
      </c>
    </row>
    <row r="6933" spans="40:45" x14ac:dyDescent="0.25">
      <c r="AN6933" s="112" t="s">
        <v>1255</v>
      </c>
      <c r="AO6933" s="112"/>
      <c r="AP6933" s="112"/>
      <c r="AQ6933" s="112" t="s">
        <v>3</v>
      </c>
      <c r="AR6933" s="112" t="s">
        <v>1021</v>
      </c>
      <c r="AS6933" s="112">
        <v>8728</v>
      </c>
    </row>
    <row r="6934" spans="40:45" x14ac:dyDescent="0.25">
      <c r="AN6934" s="112" t="s">
        <v>1255</v>
      </c>
      <c r="AO6934" s="112" t="s">
        <v>1258</v>
      </c>
      <c r="AP6934" s="112"/>
      <c r="AQ6934" s="112" t="s">
        <v>1031</v>
      </c>
      <c r="AR6934" s="112" t="s">
        <v>1021</v>
      </c>
      <c r="AS6934" s="112">
        <v>1200</v>
      </c>
    </row>
    <row r="6935" spans="40:45" x14ac:dyDescent="0.25">
      <c r="AN6935" s="112" t="s">
        <v>1255</v>
      </c>
      <c r="AO6935" s="112" t="s">
        <v>1258</v>
      </c>
      <c r="AP6935" s="112"/>
      <c r="AQ6935" s="112" t="s">
        <v>1032</v>
      </c>
      <c r="AR6935" s="112" t="s">
        <v>1021</v>
      </c>
      <c r="AS6935" s="112">
        <v>499</v>
      </c>
    </row>
    <row r="6936" spans="40:45" x14ac:dyDescent="0.25">
      <c r="AN6936" s="112" t="s">
        <v>1255</v>
      </c>
      <c r="AO6936" s="112" t="s">
        <v>1258</v>
      </c>
      <c r="AP6936" s="112"/>
      <c r="AQ6936" s="112" t="s">
        <v>1033</v>
      </c>
      <c r="AR6936" s="112" t="s">
        <v>1021</v>
      </c>
      <c r="AS6936" s="112">
        <v>138</v>
      </c>
    </row>
    <row r="6937" spans="40:45" x14ac:dyDescent="0.25">
      <c r="AN6937" s="112" t="s">
        <v>1255</v>
      </c>
      <c r="AO6937" s="112" t="s">
        <v>1258</v>
      </c>
      <c r="AP6937" s="112"/>
      <c r="AQ6937" s="112" t="s">
        <v>1034</v>
      </c>
      <c r="AR6937" s="112" t="s">
        <v>1021</v>
      </c>
      <c r="AS6937" s="112">
        <v>887</v>
      </c>
    </row>
    <row r="6938" spans="40:45" x14ac:dyDescent="0.25">
      <c r="AN6938" s="112" t="s">
        <v>1255</v>
      </c>
      <c r="AO6938" s="112" t="s">
        <v>1258</v>
      </c>
      <c r="AP6938" s="112"/>
      <c r="AQ6938" s="112" t="s">
        <v>1035</v>
      </c>
      <c r="AR6938" s="112" t="s">
        <v>1021</v>
      </c>
      <c r="AS6938" s="112">
        <v>691</v>
      </c>
    </row>
    <row r="6939" spans="40:45" x14ac:dyDescent="0.25">
      <c r="AN6939" s="112" t="s">
        <v>1255</v>
      </c>
      <c r="AO6939" s="112" t="s">
        <v>1258</v>
      </c>
      <c r="AP6939" s="112"/>
      <c r="AQ6939" s="112" t="s">
        <v>1036</v>
      </c>
      <c r="AR6939" s="112" t="s">
        <v>1021</v>
      </c>
      <c r="AS6939" s="112">
        <v>616</v>
      </c>
    </row>
    <row r="6940" spans="40:45" x14ac:dyDescent="0.25">
      <c r="AN6940" s="112" t="s">
        <v>1255</v>
      </c>
      <c r="AO6940" s="112" t="s">
        <v>1258</v>
      </c>
      <c r="AP6940" s="112"/>
      <c r="AQ6940" s="112" t="s">
        <v>1037</v>
      </c>
      <c r="AR6940" s="112" t="s">
        <v>1021</v>
      </c>
      <c r="AS6940" s="112">
        <v>402</v>
      </c>
    </row>
    <row r="6941" spans="40:45" x14ac:dyDescent="0.25">
      <c r="AN6941" s="112" t="s">
        <v>1255</v>
      </c>
      <c r="AO6941" s="112" t="s">
        <v>1258</v>
      </c>
      <c r="AP6941" s="112"/>
      <c r="AQ6941" s="112" t="s">
        <v>1038</v>
      </c>
      <c r="AR6941" s="112" t="s">
        <v>1021</v>
      </c>
      <c r="AS6941" s="112">
        <v>506</v>
      </c>
    </row>
    <row r="6942" spans="40:45" x14ac:dyDescent="0.25">
      <c r="AN6942" s="112" t="s">
        <v>1255</v>
      </c>
      <c r="AO6942" s="112" t="s">
        <v>1258</v>
      </c>
      <c r="AP6942" s="112"/>
      <c r="AQ6942" s="112" t="s">
        <v>1039</v>
      </c>
      <c r="AR6942" s="112" t="s">
        <v>1021</v>
      </c>
      <c r="AS6942" s="112">
        <v>531</v>
      </c>
    </row>
    <row r="6943" spans="40:45" x14ac:dyDescent="0.25">
      <c r="AN6943" s="112" t="s">
        <v>1255</v>
      </c>
      <c r="AO6943" s="112"/>
      <c r="AP6943" s="112"/>
      <c r="AQ6943" s="112" t="s">
        <v>3</v>
      </c>
      <c r="AR6943" s="112" t="s">
        <v>1021</v>
      </c>
      <c r="AS6943" s="112">
        <v>5470</v>
      </c>
    </row>
    <row r="6944" spans="40:45" x14ac:dyDescent="0.25">
      <c r="AN6944" s="112" t="s">
        <v>1259</v>
      </c>
      <c r="AO6944" s="112"/>
      <c r="AP6944" s="112"/>
      <c r="AQ6944" s="112" t="s">
        <v>1031</v>
      </c>
      <c r="AR6944" s="112" t="s">
        <v>1021</v>
      </c>
      <c r="AS6944" s="112">
        <v>82</v>
      </c>
    </row>
    <row r="6945" spans="40:45" x14ac:dyDescent="0.25">
      <c r="AN6945" s="112" t="s">
        <v>1259</v>
      </c>
      <c r="AO6945" s="112"/>
      <c r="AP6945" s="112"/>
      <c r="AQ6945" s="112" t="s">
        <v>1032</v>
      </c>
      <c r="AR6945" s="112" t="s">
        <v>1021</v>
      </c>
      <c r="AS6945" s="112">
        <v>15</v>
      </c>
    </row>
    <row r="6946" spans="40:45" x14ac:dyDescent="0.25">
      <c r="AN6946" s="112" t="s">
        <v>1259</v>
      </c>
      <c r="AO6946" s="112"/>
      <c r="AP6946" s="112"/>
      <c r="AQ6946" s="112" t="s">
        <v>1033</v>
      </c>
      <c r="AR6946" s="112" t="s">
        <v>1021</v>
      </c>
      <c r="AS6946" s="112">
        <v>20</v>
      </c>
    </row>
    <row r="6947" spans="40:45" x14ac:dyDescent="0.25">
      <c r="AN6947" s="112" t="s">
        <v>1259</v>
      </c>
      <c r="AO6947" s="112"/>
      <c r="AP6947" s="112"/>
      <c r="AQ6947" s="112" t="s">
        <v>1034</v>
      </c>
      <c r="AR6947" s="112" t="s">
        <v>1021</v>
      </c>
      <c r="AS6947" s="112">
        <v>27</v>
      </c>
    </row>
    <row r="6948" spans="40:45" x14ac:dyDescent="0.25">
      <c r="AN6948" s="112" t="s">
        <v>1259</v>
      </c>
      <c r="AO6948" s="112"/>
      <c r="AP6948" s="112"/>
      <c r="AQ6948" s="112" t="s">
        <v>1035</v>
      </c>
      <c r="AR6948" s="112" t="s">
        <v>1021</v>
      </c>
      <c r="AS6948" s="112">
        <v>34</v>
      </c>
    </row>
    <row r="6949" spans="40:45" x14ac:dyDescent="0.25">
      <c r="AN6949" s="112" t="s">
        <v>1259</v>
      </c>
      <c r="AO6949" s="112"/>
      <c r="AP6949" s="112"/>
      <c r="AQ6949" s="112" t="s">
        <v>1036</v>
      </c>
      <c r="AR6949" s="112" t="s">
        <v>1021</v>
      </c>
      <c r="AS6949" s="112">
        <v>31</v>
      </c>
    </row>
    <row r="6950" spans="40:45" x14ac:dyDescent="0.25">
      <c r="AN6950" s="112" t="s">
        <v>1259</v>
      </c>
      <c r="AO6950" s="112"/>
      <c r="AP6950" s="112"/>
      <c r="AQ6950" s="112" t="s">
        <v>1037</v>
      </c>
      <c r="AR6950" s="112" t="s">
        <v>1021</v>
      </c>
      <c r="AS6950" s="112">
        <v>18</v>
      </c>
    </row>
    <row r="6951" spans="40:45" x14ac:dyDescent="0.25">
      <c r="AN6951" s="112" t="s">
        <v>1259</v>
      </c>
      <c r="AO6951" s="112"/>
      <c r="AP6951" s="112"/>
      <c r="AQ6951" s="112" t="s">
        <v>1038</v>
      </c>
      <c r="AR6951" s="112" t="s">
        <v>1021</v>
      </c>
      <c r="AS6951" s="112">
        <v>18</v>
      </c>
    </row>
    <row r="6952" spans="40:45" x14ac:dyDescent="0.25">
      <c r="AN6952" s="112" t="s">
        <v>1259</v>
      </c>
      <c r="AO6952" s="112"/>
      <c r="AP6952" s="112"/>
      <c r="AQ6952" s="112" t="s">
        <v>1039</v>
      </c>
      <c r="AR6952" s="112" t="s">
        <v>1021</v>
      </c>
      <c r="AS6952" s="112">
        <v>20</v>
      </c>
    </row>
    <row r="6953" spans="40:45" x14ac:dyDescent="0.25">
      <c r="AN6953" s="112" t="s">
        <v>1259</v>
      </c>
      <c r="AO6953" s="112"/>
      <c r="AP6953" s="112"/>
      <c r="AQ6953" s="112" t="s">
        <v>3</v>
      </c>
      <c r="AR6953" s="112" t="s">
        <v>1021</v>
      </c>
      <c r="AS6953" s="112">
        <v>265</v>
      </c>
    </row>
    <row r="6954" spans="40:45" x14ac:dyDescent="0.25">
      <c r="AN6954" s="112" t="s">
        <v>1260</v>
      </c>
      <c r="AO6954" s="112"/>
      <c r="AP6954" s="112"/>
      <c r="AQ6954" s="112" t="s">
        <v>1031</v>
      </c>
      <c r="AR6954" s="112" t="s">
        <v>1021</v>
      </c>
      <c r="AS6954" s="112">
        <v>561</v>
      </c>
    </row>
    <row r="6955" spans="40:45" x14ac:dyDescent="0.25">
      <c r="AN6955" s="112" t="s">
        <v>1260</v>
      </c>
      <c r="AO6955" s="112"/>
      <c r="AP6955" s="112"/>
      <c r="AQ6955" s="112" t="s">
        <v>1032</v>
      </c>
      <c r="AR6955" s="112" t="s">
        <v>1021</v>
      </c>
      <c r="AS6955" s="112">
        <v>154</v>
      </c>
    </row>
    <row r="6956" spans="40:45" x14ac:dyDescent="0.25">
      <c r="AN6956" s="112" t="s">
        <v>1260</v>
      </c>
      <c r="AO6956" s="112"/>
      <c r="AP6956" s="112"/>
      <c r="AQ6956" s="112" t="s">
        <v>1033</v>
      </c>
      <c r="AR6956" s="112" t="s">
        <v>1021</v>
      </c>
      <c r="AS6956" s="112">
        <v>213</v>
      </c>
    </row>
    <row r="6957" spans="40:45" x14ac:dyDescent="0.25">
      <c r="AN6957" s="112" t="s">
        <v>1260</v>
      </c>
      <c r="AO6957" s="112"/>
      <c r="AP6957" s="112"/>
      <c r="AQ6957" s="112" t="s">
        <v>1034</v>
      </c>
      <c r="AR6957" s="112" t="s">
        <v>1021</v>
      </c>
      <c r="AS6957" s="112">
        <v>143</v>
      </c>
    </row>
    <row r="6958" spans="40:45" x14ac:dyDescent="0.25">
      <c r="AN6958" s="112" t="s">
        <v>1260</v>
      </c>
      <c r="AO6958" s="112"/>
      <c r="AP6958" s="112"/>
      <c r="AQ6958" s="112" t="s">
        <v>1035</v>
      </c>
      <c r="AR6958" s="112" t="s">
        <v>1021</v>
      </c>
      <c r="AS6958" s="112">
        <v>245</v>
      </c>
    </row>
    <row r="6959" spans="40:45" x14ac:dyDescent="0.25">
      <c r="AN6959" s="112" t="s">
        <v>1260</v>
      </c>
      <c r="AO6959" s="112"/>
      <c r="AP6959" s="112"/>
      <c r="AQ6959" s="112" t="s">
        <v>1036</v>
      </c>
      <c r="AR6959" s="112" t="s">
        <v>1021</v>
      </c>
      <c r="AS6959" s="112">
        <v>60</v>
      </c>
    </row>
    <row r="6960" spans="40:45" x14ac:dyDescent="0.25">
      <c r="AN6960" s="112" t="s">
        <v>1260</v>
      </c>
      <c r="AO6960" s="112"/>
      <c r="AP6960" s="112"/>
      <c r="AQ6960" s="112" t="s">
        <v>1037</v>
      </c>
      <c r="AR6960" s="112" t="s">
        <v>1021</v>
      </c>
      <c r="AS6960" s="112">
        <v>32</v>
      </c>
    </row>
    <row r="6961" spans="40:45" x14ac:dyDescent="0.25">
      <c r="AN6961" s="112" t="s">
        <v>1260</v>
      </c>
      <c r="AO6961" s="112"/>
      <c r="AP6961" s="112"/>
      <c r="AQ6961" s="112" t="s">
        <v>1038</v>
      </c>
      <c r="AR6961" s="112" t="s">
        <v>1021</v>
      </c>
      <c r="AS6961" s="112">
        <v>232</v>
      </c>
    </row>
    <row r="6962" spans="40:45" x14ac:dyDescent="0.25">
      <c r="AN6962" s="112" t="s">
        <v>1260</v>
      </c>
      <c r="AO6962" s="112"/>
      <c r="AP6962" s="112"/>
      <c r="AQ6962" s="112" t="s">
        <v>1039</v>
      </c>
      <c r="AR6962" s="112" t="s">
        <v>1021</v>
      </c>
      <c r="AS6962" s="112">
        <v>177</v>
      </c>
    </row>
    <row r="6963" spans="40:45" x14ac:dyDescent="0.25">
      <c r="AN6963" s="112" t="s">
        <v>1260</v>
      </c>
      <c r="AO6963" s="112"/>
      <c r="AP6963" s="112"/>
      <c r="AQ6963" s="112" t="s">
        <v>3</v>
      </c>
      <c r="AR6963" s="112" t="s">
        <v>1021</v>
      </c>
      <c r="AS6963" s="112">
        <v>1817</v>
      </c>
    </row>
    <row r="6964" spans="40:45" x14ac:dyDescent="0.25">
      <c r="AN6964" s="112" t="s">
        <v>1261</v>
      </c>
      <c r="AO6964" s="112"/>
      <c r="AP6964" s="112"/>
      <c r="AQ6964" s="112" t="s">
        <v>1031</v>
      </c>
      <c r="AR6964" s="112" t="s">
        <v>1021</v>
      </c>
      <c r="AS6964" s="112">
        <v>813</v>
      </c>
    </row>
    <row r="6965" spans="40:45" x14ac:dyDescent="0.25">
      <c r="AN6965" s="112" t="s">
        <v>1261</v>
      </c>
      <c r="AO6965" s="112"/>
      <c r="AP6965" s="112"/>
      <c r="AQ6965" s="112" t="s">
        <v>1032</v>
      </c>
      <c r="AR6965" s="112" t="s">
        <v>1021</v>
      </c>
      <c r="AS6965" s="112">
        <v>196</v>
      </c>
    </row>
    <row r="6966" spans="40:45" x14ac:dyDescent="0.25">
      <c r="AN6966" s="112" t="s">
        <v>1261</v>
      </c>
      <c r="AO6966" s="112"/>
      <c r="AP6966" s="112"/>
      <c r="AQ6966" s="112" t="s">
        <v>1033</v>
      </c>
      <c r="AR6966" s="112" t="s">
        <v>1021</v>
      </c>
      <c r="AS6966" s="112">
        <v>48</v>
      </c>
    </row>
    <row r="6967" spans="40:45" x14ac:dyDescent="0.25">
      <c r="AN6967" s="112" t="s">
        <v>1261</v>
      </c>
      <c r="AO6967" s="112"/>
      <c r="AP6967" s="112"/>
      <c r="AQ6967" s="112" t="s">
        <v>1034</v>
      </c>
      <c r="AR6967" s="112" t="s">
        <v>1021</v>
      </c>
      <c r="AS6967" s="112">
        <v>178</v>
      </c>
    </row>
    <row r="6968" spans="40:45" x14ac:dyDescent="0.25">
      <c r="AN6968" s="112" t="s">
        <v>1261</v>
      </c>
      <c r="AO6968" s="112"/>
      <c r="AP6968" s="112"/>
      <c r="AQ6968" s="112" t="s">
        <v>1035</v>
      </c>
      <c r="AR6968" s="112" t="s">
        <v>1021</v>
      </c>
      <c r="AS6968" s="112">
        <v>353</v>
      </c>
    </row>
    <row r="6969" spans="40:45" x14ac:dyDescent="0.25">
      <c r="AN6969" s="112" t="s">
        <v>1261</v>
      </c>
      <c r="AO6969" s="112"/>
      <c r="AP6969" s="112"/>
      <c r="AQ6969" s="112" t="s">
        <v>1036</v>
      </c>
      <c r="AR6969" s="112" t="s">
        <v>1021</v>
      </c>
      <c r="AS6969" s="112">
        <v>81</v>
      </c>
    </row>
    <row r="6970" spans="40:45" x14ac:dyDescent="0.25">
      <c r="AN6970" s="112" t="s">
        <v>1261</v>
      </c>
      <c r="AO6970" s="112"/>
      <c r="AP6970" s="112"/>
      <c r="AQ6970" s="112" t="s">
        <v>1037</v>
      </c>
      <c r="AR6970" s="112" t="s">
        <v>1021</v>
      </c>
      <c r="AS6970" s="112">
        <v>39</v>
      </c>
    </row>
    <row r="6971" spans="40:45" x14ac:dyDescent="0.25">
      <c r="AN6971" s="112" t="s">
        <v>1261</v>
      </c>
      <c r="AO6971" s="112"/>
      <c r="AP6971" s="112"/>
      <c r="AQ6971" s="112" t="s">
        <v>1038</v>
      </c>
      <c r="AR6971" s="112" t="s">
        <v>1021</v>
      </c>
      <c r="AS6971" s="112">
        <v>300</v>
      </c>
    </row>
    <row r="6972" spans="40:45" x14ac:dyDescent="0.25">
      <c r="AN6972" s="112" t="s">
        <v>1261</v>
      </c>
      <c r="AO6972" s="112"/>
      <c r="AP6972" s="112"/>
      <c r="AQ6972" s="112" t="s">
        <v>1039</v>
      </c>
      <c r="AR6972" s="112" t="s">
        <v>1021</v>
      </c>
      <c r="AS6972" s="112">
        <v>156</v>
      </c>
    </row>
    <row r="6973" spans="40:45" x14ac:dyDescent="0.25">
      <c r="AN6973" s="112" t="s">
        <v>1261</v>
      </c>
      <c r="AO6973" s="112"/>
      <c r="AP6973" s="112"/>
      <c r="AQ6973" s="112" t="s">
        <v>3</v>
      </c>
      <c r="AR6973" s="112" t="s">
        <v>1021</v>
      </c>
      <c r="AS6973" s="112">
        <v>2164</v>
      </c>
    </row>
    <row r="6974" spans="40:45" x14ac:dyDescent="0.25">
      <c r="AN6974" s="112" t="s">
        <v>1262</v>
      </c>
      <c r="AO6974" s="112"/>
      <c r="AP6974" s="112"/>
      <c r="AQ6974" s="112" t="s">
        <v>1031</v>
      </c>
      <c r="AR6974" s="112" t="s">
        <v>1021</v>
      </c>
      <c r="AS6974" s="112">
        <v>610</v>
      </c>
    </row>
    <row r="6975" spans="40:45" x14ac:dyDescent="0.25">
      <c r="AN6975" s="112" t="s">
        <v>1262</v>
      </c>
      <c r="AO6975" s="112"/>
      <c r="AP6975" s="112"/>
      <c r="AQ6975" s="112" t="s">
        <v>1032</v>
      </c>
      <c r="AR6975" s="112" t="s">
        <v>1021</v>
      </c>
      <c r="AS6975" s="112">
        <v>154</v>
      </c>
    </row>
    <row r="6976" spans="40:45" x14ac:dyDescent="0.25">
      <c r="AN6976" s="112" t="s">
        <v>1262</v>
      </c>
      <c r="AO6976" s="112"/>
      <c r="AP6976" s="112"/>
      <c r="AQ6976" s="112" t="s">
        <v>1033</v>
      </c>
      <c r="AR6976" s="112" t="s">
        <v>1021</v>
      </c>
      <c r="AS6976" s="112">
        <v>196</v>
      </c>
    </row>
    <row r="6977" spans="40:45" x14ac:dyDescent="0.25">
      <c r="AN6977" s="112" t="s">
        <v>1262</v>
      </c>
      <c r="AO6977" s="112"/>
      <c r="AP6977" s="112"/>
      <c r="AQ6977" s="112" t="s">
        <v>1034</v>
      </c>
      <c r="AR6977" s="112" t="s">
        <v>1021</v>
      </c>
      <c r="AS6977" s="112">
        <v>49</v>
      </c>
    </row>
    <row r="6978" spans="40:45" x14ac:dyDescent="0.25">
      <c r="AN6978" s="112" t="s">
        <v>1262</v>
      </c>
      <c r="AO6978" s="112"/>
      <c r="AP6978" s="112"/>
      <c r="AQ6978" s="112" t="s">
        <v>1035</v>
      </c>
      <c r="AR6978" s="112" t="s">
        <v>1021</v>
      </c>
      <c r="AS6978" s="112">
        <v>55</v>
      </c>
    </row>
    <row r="6979" spans="40:45" x14ac:dyDescent="0.25">
      <c r="AN6979" s="112" t="s">
        <v>1262</v>
      </c>
      <c r="AO6979" s="112"/>
      <c r="AP6979" s="112"/>
      <c r="AQ6979" s="112" t="s">
        <v>1036</v>
      </c>
      <c r="AR6979" s="112" t="s">
        <v>1021</v>
      </c>
      <c r="AS6979" s="112">
        <v>117</v>
      </c>
    </row>
    <row r="6980" spans="40:45" x14ac:dyDescent="0.25">
      <c r="AN6980" s="112" t="s">
        <v>1262</v>
      </c>
      <c r="AO6980" s="112"/>
      <c r="AP6980" s="112"/>
      <c r="AQ6980" s="112" t="s">
        <v>1037</v>
      </c>
      <c r="AR6980" s="112" t="s">
        <v>1021</v>
      </c>
      <c r="AS6980" s="112">
        <v>9</v>
      </c>
    </row>
    <row r="6981" spans="40:45" x14ac:dyDescent="0.25">
      <c r="AN6981" s="112" t="s">
        <v>1262</v>
      </c>
      <c r="AO6981" s="112"/>
      <c r="AP6981" s="112"/>
      <c r="AQ6981" s="112" t="s">
        <v>1038</v>
      </c>
      <c r="AR6981" s="112" t="s">
        <v>1021</v>
      </c>
      <c r="AS6981" s="112">
        <v>85</v>
      </c>
    </row>
    <row r="6982" spans="40:45" x14ac:dyDescent="0.25">
      <c r="AN6982" s="112" t="s">
        <v>1262</v>
      </c>
      <c r="AO6982" s="112"/>
      <c r="AP6982" s="112"/>
      <c r="AQ6982" s="112" t="s">
        <v>1039</v>
      </c>
      <c r="AR6982" s="112" t="s">
        <v>1021</v>
      </c>
      <c r="AS6982" s="112">
        <v>151</v>
      </c>
    </row>
    <row r="6983" spans="40:45" x14ac:dyDescent="0.25">
      <c r="AN6983" s="112" t="s">
        <v>1262</v>
      </c>
      <c r="AO6983" s="112"/>
      <c r="AP6983" s="112"/>
      <c r="AQ6983" s="112" t="s">
        <v>3</v>
      </c>
      <c r="AR6983" s="112" t="s">
        <v>1021</v>
      </c>
      <c r="AS6983" s="112">
        <v>1426</v>
      </c>
    </row>
    <row r="6984" spans="40:45" x14ac:dyDescent="0.25">
      <c r="AN6984" s="112" t="s">
        <v>1263</v>
      </c>
      <c r="AO6984" s="112"/>
      <c r="AP6984" s="112"/>
      <c r="AQ6984" s="112" t="s">
        <v>1031</v>
      </c>
      <c r="AR6984" s="112" t="s">
        <v>1021</v>
      </c>
      <c r="AS6984" s="112">
        <v>629</v>
      </c>
    </row>
    <row r="6985" spans="40:45" x14ac:dyDescent="0.25">
      <c r="AN6985" s="112" t="s">
        <v>1263</v>
      </c>
      <c r="AO6985" s="112"/>
      <c r="AP6985" s="112"/>
      <c r="AQ6985" s="112" t="s">
        <v>1032</v>
      </c>
      <c r="AR6985" s="112" t="s">
        <v>1021</v>
      </c>
      <c r="AS6985" s="112">
        <v>117</v>
      </c>
    </row>
    <row r="6986" spans="40:45" x14ac:dyDescent="0.25">
      <c r="AN6986" s="112" t="s">
        <v>1263</v>
      </c>
      <c r="AO6986" s="112"/>
      <c r="AP6986" s="112"/>
      <c r="AQ6986" s="112" t="s">
        <v>1033</v>
      </c>
      <c r="AR6986" s="112" t="s">
        <v>1021</v>
      </c>
      <c r="AS6986" s="112">
        <v>54</v>
      </c>
    </row>
    <row r="6987" spans="40:45" x14ac:dyDescent="0.25">
      <c r="AN6987" s="112" t="s">
        <v>1263</v>
      </c>
      <c r="AO6987" s="112"/>
      <c r="AP6987" s="112"/>
      <c r="AQ6987" s="112" t="s">
        <v>1034</v>
      </c>
      <c r="AR6987" s="112" t="s">
        <v>1021</v>
      </c>
      <c r="AS6987" s="112">
        <v>372</v>
      </c>
    </row>
    <row r="6988" spans="40:45" x14ac:dyDescent="0.25">
      <c r="AN6988" s="112" t="s">
        <v>1263</v>
      </c>
      <c r="AO6988" s="112"/>
      <c r="AP6988" s="112"/>
      <c r="AQ6988" s="112" t="s">
        <v>1035</v>
      </c>
      <c r="AR6988" s="112" t="s">
        <v>1021</v>
      </c>
      <c r="AS6988" s="112">
        <v>154</v>
      </c>
    </row>
    <row r="6989" spans="40:45" x14ac:dyDescent="0.25">
      <c r="AN6989" s="112" t="s">
        <v>1263</v>
      </c>
      <c r="AO6989" s="112"/>
      <c r="AP6989" s="112"/>
      <c r="AQ6989" s="112" t="s">
        <v>1036</v>
      </c>
      <c r="AR6989" s="112" t="s">
        <v>1021</v>
      </c>
      <c r="AS6989" s="112">
        <v>373</v>
      </c>
    </row>
    <row r="6990" spans="40:45" x14ac:dyDescent="0.25">
      <c r="AN6990" s="112" t="s">
        <v>1263</v>
      </c>
      <c r="AO6990" s="112"/>
      <c r="AP6990" s="112"/>
      <c r="AQ6990" s="112" t="s">
        <v>1037</v>
      </c>
      <c r="AR6990" s="112" t="s">
        <v>1021</v>
      </c>
      <c r="AS6990" s="112">
        <v>139</v>
      </c>
    </row>
    <row r="6991" spans="40:45" x14ac:dyDescent="0.25">
      <c r="AN6991" s="112" t="s">
        <v>1263</v>
      </c>
      <c r="AO6991" s="112"/>
      <c r="AP6991" s="112"/>
      <c r="AQ6991" s="112" t="s">
        <v>1038</v>
      </c>
      <c r="AR6991" s="112" t="s">
        <v>1021</v>
      </c>
      <c r="AS6991" s="112">
        <v>244</v>
      </c>
    </row>
    <row r="6992" spans="40:45" x14ac:dyDescent="0.25">
      <c r="AN6992" s="112" t="s">
        <v>1263</v>
      </c>
      <c r="AO6992" s="112"/>
      <c r="AP6992" s="112"/>
      <c r="AQ6992" s="112" t="s">
        <v>1039</v>
      </c>
      <c r="AR6992" s="112" t="s">
        <v>1021</v>
      </c>
      <c r="AS6992" s="112">
        <v>384</v>
      </c>
    </row>
    <row r="6993" spans="40:45" x14ac:dyDescent="0.25">
      <c r="AN6993" s="112" t="s">
        <v>1263</v>
      </c>
      <c r="AO6993" s="112"/>
      <c r="AP6993" s="112"/>
      <c r="AQ6993" s="112" t="s">
        <v>3</v>
      </c>
      <c r="AR6993" s="112" t="s">
        <v>1021</v>
      </c>
      <c r="AS6993" s="112">
        <v>2466</v>
      </c>
    </row>
    <row r="6994" spans="40:45" x14ac:dyDescent="0.25">
      <c r="AN6994" s="112" t="s">
        <v>1264</v>
      </c>
      <c r="AO6994" s="112"/>
      <c r="AP6994" s="112"/>
      <c r="AQ6994" s="112" t="s">
        <v>1031</v>
      </c>
      <c r="AR6994" s="112" t="s">
        <v>1021</v>
      </c>
      <c r="AS6994" s="112">
        <v>149</v>
      </c>
    </row>
    <row r="6995" spans="40:45" x14ac:dyDescent="0.25">
      <c r="AN6995" s="112" t="s">
        <v>1264</v>
      </c>
      <c r="AO6995" s="112"/>
      <c r="AP6995" s="112"/>
      <c r="AQ6995" s="112" t="s">
        <v>1032</v>
      </c>
      <c r="AR6995" s="112" t="s">
        <v>1021</v>
      </c>
      <c r="AS6995" s="112">
        <v>33</v>
      </c>
    </row>
    <row r="6996" spans="40:45" x14ac:dyDescent="0.25">
      <c r="AN6996" s="112" t="s">
        <v>1264</v>
      </c>
      <c r="AO6996" s="112"/>
      <c r="AP6996" s="112"/>
      <c r="AQ6996" s="112" t="s">
        <v>1033</v>
      </c>
      <c r="AR6996" s="112" t="s">
        <v>1021</v>
      </c>
      <c r="AS6996" s="112">
        <v>4</v>
      </c>
    </row>
    <row r="6997" spans="40:45" x14ac:dyDescent="0.25">
      <c r="AN6997" s="112" t="s">
        <v>1264</v>
      </c>
      <c r="AO6997" s="112"/>
      <c r="AP6997" s="112"/>
      <c r="AQ6997" s="112" t="s">
        <v>1034</v>
      </c>
      <c r="AR6997" s="112" t="s">
        <v>1021</v>
      </c>
      <c r="AS6997" s="112">
        <v>62</v>
      </c>
    </row>
    <row r="6998" spans="40:45" x14ac:dyDescent="0.25">
      <c r="AN6998" s="112" t="s">
        <v>1264</v>
      </c>
      <c r="AO6998" s="112"/>
      <c r="AP6998" s="112"/>
      <c r="AQ6998" s="112" t="s">
        <v>1035</v>
      </c>
      <c r="AR6998" s="112" t="s">
        <v>1021</v>
      </c>
      <c r="AS6998" s="112">
        <v>30</v>
      </c>
    </row>
    <row r="6999" spans="40:45" x14ac:dyDescent="0.25">
      <c r="AN6999" s="112" t="s">
        <v>1264</v>
      </c>
      <c r="AO6999" s="112"/>
      <c r="AP6999" s="112"/>
      <c r="AQ6999" s="112" t="s">
        <v>1036</v>
      </c>
      <c r="AR6999" s="112" t="s">
        <v>1021</v>
      </c>
      <c r="AS6999" s="112">
        <v>28</v>
      </c>
    </row>
    <row r="7000" spans="40:45" x14ac:dyDescent="0.25">
      <c r="AN7000" s="112" t="s">
        <v>1264</v>
      </c>
      <c r="AO7000" s="112"/>
      <c r="AP7000" s="112"/>
      <c r="AQ7000" s="112" t="s">
        <v>1037</v>
      </c>
      <c r="AR7000" s="112" t="s">
        <v>1021</v>
      </c>
      <c r="AS7000" s="112">
        <v>16</v>
      </c>
    </row>
    <row r="7001" spans="40:45" x14ac:dyDescent="0.25">
      <c r="AN7001" s="112" t="s">
        <v>1264</v>
      </c>
      <c r="AO7001" s="112"/>
      <c r="AP7001" s="112"/>
      <c r="AQ7001" s="112" t="s">
        <v>1038</v>
      </c>
      <c r="AR7001" s="112" t="s">
        <v>1021</v>
      </c>
      <c r="AS7001" s="112">
        <v>43</v>
      </c>
    </row>
    <row r="7002" spans="40:45" x14ac:dyDescent="0.25">
      <c r="AN7002" s="112" t="s">
        <v>1264</v>
      </c>
      <c r="AO7002" s="112"/>
      <c r="AP7002" s="112"/>
      <c r="AQ7002" s="112" t="s">
        <v>1039</v>
      </c>
      <c r="AR7002" s="112" t="s">
        <v>1021</v>
      </c>
      <c r="AS7002" s="112">
        <v>51</v>
      </c>
    </row>
    <row r="7003" spans="40:45" x14ac:dyDescent="0.25">
      <c r="AN7003" s="112" t="s">
        <v>1264</v>
      </c>
      <c r="AO7003" s="112"/>
      <c r="AP7003" s="112"/>
      <c r="AQ7003" s="112" t="s">
        <v>3</v>
      </c>
      <c r="AR7003" s="112" t="s">
        <v>1021</v>
      </c>
      <c r="AS7003" s="112">
        <v>416</v>
      </c>
    </row>
    <row r="7004" spans="40:45" x14ac:dyDescent="0.25">
      <c r="AN7004" s="112" t="s">
        <v>1265</v>
      </c>
      <c r="AO7004" s="112"/>
      <c r="AP7004" s="112"/>
      <c r="AQ7004" s="112" t="s">
        <v>1031</v>
      </c>
      <c r="AR7004" s="112" t="s">
        <v>1021</v>
      </c>
      <c r="AS7004" s="112">
        <v>33</v>
      </c>
    </row>
    <row r="7005" spans="40:45" x14ac:dyDescent="0.25">
      <c r="AN7005" s="112" t="s">
        <v>1265</v>
      </c>
      <c r="AO7005" s="112"/>
      <c r="AP7005" s="112"/>
      <c r="AQ7005" s="112" t="s">
        <v>1032</v>
      </c>
      <c r="AR7005" s="112" t="s">
        <v>1021</v>
      </c>
      <c r="AS7005" s="112">
        <v>5</v>
      </c>
    </row>
    <row r="7006" spans="40:45" x14ac:dyDescent="0.25">
      <c r="AN7006" s="112" t="s">
        <v>1265</v>
      </c>
      <c r="AO7006" s="112"/>
      <c r="AP7006" s="112"/>
      <c r="AQ7006" s="112" t="s">
        <v>1033</v>
      </c>
      <c r="AR7006" s="112" t="s">
        <v>1021</v>
      </c>
      <c r="AS7006" s="112">
        <v>1</v>
      </c>
    </row>
    <row r="7007" spans="40:45" x14ac:dyDescent="0.25">
      <c r="AN7007" s="112" t="s">
        <v>1265</v>
      </c>
      <c r="AO7007" s="112"/>
      <c r="AP7007" s="112"/>
      <c r="AQ7007" s="112" t="s">
        <v>1034</v>
      </c>
      <c r="AR7007" s="112" t="s">
        <v>1021</v>
      </c>
      <c r="AS7007" s="112">
        <v>4</v>
      </c>
    </row>
    <row r="7008" spans="40:45" x14ac:dyDescent="0.25">
      <c r="AN7008" s="112" t="s">
        <v>1265</v>
      </c>
      <c r="AO7008" s="112"/>
      <c r="AP7008" s="112"/>
      <c r="AQ7008" s="112" t="s">
        <v>1035</v>
      </c>
      <c r="AR7008" s="112" t="s">
        <v>1021</v>
      </c>
      <c r="AS7008" s="112">
        <v>6</v>
      </c>
    </row>
    <row r="7009" spans="40:45" x14ac:dyDescent="0.25">
      <c r="AN7009" s="112" t="s">
        <v>1265</v>
      </c>
      <c r="AO7009" s="112"/>
      <c r="AP7009" s="112"/>
      <c r="AQ7009" s="112" t="s">
        <v>1036</v>
      </c>
      <c r="AR7009" s="112" t="s">
        <v>1021</v>
      </c>
      <c r="AS7009" s="112">
        <v>3</v>
      </c>
    </row>
    <row r="7010" spans="40:45" x14ac:dyDescent="0.25">
      <c r="AN7010" s="112" t="s">
        <v>1265</v>
      </c>
      <c r="AO7010" s="112"/>
      <c r="AP7010" s="112"/>
      <c r="AQ7010" s="112" t="s">
        <v>1037</v>
      </c>
      <c r="AR7010" s="112" t="s">
        <v>1021</v>
      </c>
      <c r="AS7010" s="112">
        <v>3</v>
      </c>
    </row>
    <row r="7011" spans="40:45" x14ac:dyDescent="0.25">
      <c r="AN7011" s="112" t="s">
        <v>1265</v>
      </c>
      <c r="AO7011" s="112"/>
      <c r="AP7011" s="112"/>
      <c r="AQ7011" s="112" t="s">
        <v>1038</v>
      </c>
      <c r="AR7011" s="112" t="s">
        <v>1021</v>
      </c>
      <c r="AS7011" s="112">
        <v>4</v>
      </c>
    </row>
    <row r="7012" spans="40:45" x14ac:dyDescent="0.25">
      <c r="AN7012" s="112" t="s">
        <v>1265</v>
      </c>
      <c r="AO7012" s="112"/>
      <c r="AP7012" s="112"/>
      <c r="AQ7012" s="112" t="s">
        <v>1039</v>
      </c>
      <c r="AR7012" s="112" t="s">
        <v>1021</v>
      </c>
      <c r="AS7012" s="112">
        <v>5</v>
      </c>
    </row>
    <row r="7013" spans="40:45" x14ac:dyDescent="0.25">
      <c r="AN7013" s="112" t="s">
        <v>1265</v>
      </c>
      <c r="AO7013" s="112"/>
      <c r="AP7013" s="112"/>
      <c r="AQ7013" s="112" t="s">
        <v>3</v>
      </c>
      <c r="AR7013" s="112" t="s">
        <v>1021</v>
      </c>
      <c r="AS7013" s="112">
        <v>64</v>
      </c>
    </row>
    <row r="7014" spans="40:45" x14ac:dyDescent="0.25">
      <c r="AN7014" s="112" t="s">
        <v>1266</v>
      </c>
      <c r="AO7014" s="112"/>
      <c r="AP7014" s="112"/>
      <c r="AQ7014" s="112" t="s">
        <v>1031</v>
      </c>
      <c r="AR7014" s="112" t="s">
        <v>1021</v>
      </c>
      <c r="AS7014" s="112">
        <v>303</v>
      </c>
    </row>
    <row r="7015" spans="40:45" x14ac:dyDescent="0.25">
      <c r="AN7015" s="112" t="s">
        <v>1266</v>
      </c>
      <c r="AO7015" s="112"/>
      <c r="AP7015" s="112"/>
      <c r="AQ7015" s="112" t="s">
        <v>1032</v>
      </c>
      <c r="AR7015" s="112" t="s">
        <v>1021</v>
      </c>
      <c r="AS7015" s="112">
        <v>51</v>
      </c>
    </row>
    <row r="7016" spans="40:45" x14ac:dyDescent="0.25">
      <c r="AN7016" s="112" t="s">
        <v>1266</v>
      </c>
      <c r="AO7016" s="112"/>
      <c r="AP7016" s="112"/>
      <c r="AQ7016" s="112" t="s">
        <v>1033</v>
      </c>
      <c r="AR7016" s="112" t="s">
        <v>1021</v>
      </c>
      <c r="AS7016" s="112">
        <v>14</v>
      </c>
    </row>
    <row r="7017" spans="40:45" x14ac:dyDescent="0.25">
      <c r="AN7017" s="112" t="s">
        <v>1266</v>
      </c>
      <c r="AO7017" s="112"/>
      <c r="AP7017" s="112"/>
      <c r="AQ7017" s="112" t="s">
        <v>1034</v>
      </c>
      <c r="AR7017" s="112" t="s">
        <v>1021</v>
      </c>
      <c r="AS7017" s="112">
        <v>400</v>
      </c>
    </row>
    <row r="7018" spans="40:45" x14ac:dyDescent="0.25">
      <c r="AN7018" s="112" t="s">
        <v>1266</v>
      </c>
      <c r="AO7018" s="112"/>
      <c r="AP7018" s="112"/>
      <c r="AQ7018" s="112" t="s">
        <v>1035</v>
      </c>
      <c r="AR7018" s="112" t="s">
        <v>1021</v>
      </c>
      <c r="AS7018" s="112">
        <v>160</v>
      </c>
    </row>
    <row r="7019" spans="40:45" x14ac:dyDescent="0.25">
      <c r="AN7019" s="112" t="s">
        <v>1266</v>
      </c>
      <c r="AO7019" s="112"/>
      <c r="AP7019" s="112"/>
      <c r="AQ7019" s="112" t="s">
        <v>1036</v>
      </c>
      <c r="AR7019" s="112" t="s">
        <v>1021</v>
      </c>
      <c r="AS7019" s="112">
        <v>152</v>
      </c>
    </row>
    <row r="7020" spans="40:45" x14ac:dyDescent="0.25">
      <c r="AN7020" s="112" t="s">
        <v>1266</v>
      </c>
      <c r="AO7020" s="112"/>
      <c r="AP7020" s="112"/>
      <c r="AQ7020" s="112" t="s">
        <v>1037</v>
      </c>
      <c r="AR7020" s="112" t="s">
        <v>1021</v>
      </c>
      <c r="AS7020" s="112">
        <v>61</v>
      </c>
    </row>
    <row r="7021" spans="40:45" x14ac:dyDescent="0.25">
      <c r="AN7021" s="112" t="s">
        <v>1266</v>
      </c>
      <c r="AO7021" s="112"/>
      <c r="AP7021" s="112"/>
      <c r="AQ7021" s="112" t="s">
        <v>1038</v>
      </c>
      <c r="AR7021" s="112" t="s">
        <v>1021</v>
      </c>
      <c r="AS7021" s="112">
        <v>219</v>
      </c>
    </row>
    <row r="7022" spans="40:45" x14ac:dyDescent="0.25">
      <c r="AN7022" s="112" t="s">
        <v>1266</v>
      </c>
      <c r="AO7022" s="112"/>
      <c r="AP7022" s="112"/>
      <c r="AQ7022" s="112" t="s">
        <v>1039</v>
      </c>
      <c r="AR7022" s="112" t="s">
        <v>1021</v>
      </c>
      <c r="AS7022" s="112">
        <v>52</v>
      </c>
    </row>
    <row r="7023" spans="40:45" x14ac:dyDescent="0.25">
      <c r="AN7023" s="112" t="s">
        <v>1266</v>
      </c>
      <c r="AO7023" s="112"/>
      <c r="AP7023" s="112"/>
      <c r="AQ7023" s="112" t="s">
        <v>3</v>
      </c>
      <c r="AR7023" s="112" t="s">
        <v>1021</v>
      </c>
      <c r="AS7023" s="112">
        <v>1412</v>
      </c>
    </row>
    <row r="7024" spans="40:45" x14ac:dyDescent="0.25">
      <c r="AN7024" s="112" t="s">
        <v>1267</v>
      </c>
      <c r="AO7024" s="112"/>
      <c r="AP7024" s="112"/>
      <c r="AQ7024" s="112" t="s">
        <v>1031</v>
      </c>
      <c r="AR7024" s="112" t="s">
        <v>1021</v>
      </c>
      <c r="AS7024" s="112">
        <v>44</v>
      </c>
    </row>
    <row r="7025" spans="40:45" x14ac:dyDescent="0.25">
      <c r="AN7025" s="112" t="s">
        <v>1267</v>
      </c>
      <c r="AO7025" s="112"/>
      <c r="AP7025" s="112"/>
      <c r="AQ7025" s="112" t="s">
        <v>1032</v>
      </c>
      <c r="AR7025" s="112" t="s">
        <v>1021</v>
      </c>
      <c r="AS7025" s="112">
        <v>8</v>
      </c>
    </row>
    <row r="7026" spans="40:45" x14ac:dyDescent="0.25">
      <c r="AN7026" s="112" t="s">
        <v>1267</v>
      </c>
      <c r="AO7026" s="112"/>
      <c r="AP7026" s="112"/>
      <c r="AQ7026" s="112" t="s">
        <v>1033</v>
      </c>
      <c r="AR7026" s="112" t="s">
        <v>1021</v>
      </c>
      <c r="AS7026" s="112">
        <v>8</v>
      </c>
    </row>
    <row r="7027" spans="40:45" x14ac:dyDescent="0.25">
      <c r="AN7027" s="112" t="s">
        <v>1267</v>
      </c>
      <c r="AO7027" s="112"/>
      <c r="AP7027" s="112"/>
      <c r="AQ7027" s="112" t="s">
        <v>1034</v>
      </c>
      <c r="AR7027" s="112" t="s">
        <v>1021</v>
      </c>
      <c r="AS7027" s="112">
        <v>57</v>
      </c>
    </row>
    <row r="7028" spans="40:45" x14ac:dyDescent="0.25">
      <c r="AN7028" s="112" t="s">
        <v>1267</v>
      </c>
      <c r="AO7028" s="112"/>
      <c r="AP7028" s="112"/>
      <c r="AQ7028" s="112" t="s">
        <v>1035</v>
      </c>
      <c r="AR7028" s="112" t="s">
        <v>1021</v>
      </c>
      <c r="AS7028" s="112">
        <v>29</v>
      </c>
    </row>
    <row r="7029" spans="40:45" x14ac:dyDescent="0.25">
      <c r="AN7029" s="112" t="s">
        <v>1267</v>
      </c>
      <c r="AO7029" s="112"/>
      <c r="AP7029" s="112"/>
      <c r="AQ7029" s="112" t="s">
        <v>1036</v>
      </c>
      <c r="AR7029" s="112" t="s">
        <v>1021</v>
      </c>
      <c r="AS7029" s="112">
        <v>65</v>
      </c>
    </row>
    <row r="7030" spans="40:45" x14ac:dyDescent="0.25">
      <c r="AN7030" s="112" t="s">
        <v>1267</v>
      </c>
      <c r="AO7030" s="112"/>
      <c r="AP7030" s="112"/>
      <c r="AQ7030" s="112" t="s">
        <v>1037</v>
      </c>
      <c r="AR7030" s="112" t="s">
        <v>1021</v>
      </c>
      <c r="AS7030" s="112">
        <v>14</v>
      </c>
    </row>
    <row r="7031" spans="40:45" x14ac:dyDescent="0.25">
      <c r="AN7031" s="112" t="s">
        <v>1267</v>
      </c>
      <c r="AO7031" s="112"/>
      <c r="AP7031" s="112"/>
      <c r="AQ7031" s="112" t="s">
        <v>1038</v>
      </c>
      <c r="AR7031" s="112" t="s">
        <v>1021</v>
      </c>
      <c r="AS7031" s="112">
        <v>30</v>
      </c>
    </row>
    <row r="7032" spans="40:45" x14ac:dyDescent="0.25">
      <c r="AN7032" s="112" t="s">
        <v>1267</v>
      </c>
      <c r="AO7032" s="112"/>
      <c r="AP7032" s="112"/>
      <c r="AQ7032" s="112" t="s">
        <v>1039</v>
      </c>
      <c r="AR7032" s="112" t="s">
        <v>1021</v>
      </c>
      <c r="AS7032" s="112">
        <v>10</v>
      </c>
    </row>
    <row r="7033" spans="40:45" x14ac:dyDescent="0.25">
      <c r="AN7033" s="112" t="s">
        <v>1267</v>
      </c>
      <c r="AO7033" s="112"/>
      <c r="AP7033" s="112"/>
      <c r="AQ7033" s="112" t="s">
        <v>3</v>
      </c>
      <c r="AR7033" s="112" t="s">
        <v>1021</v>
      </c>
      <c r="AS7033" s="112">
        <v>265</v>
      </c>
    </row>
    <row r="7034" spans="40:45" x14ac:dyDescent="0.25">
      <c r="AN7034" s="112" t="s">
        <v>1268</v>
      </c>
      <c r="AO7034" s="112"/>
      <c r="AP7034" s="112"/>
      <c r="AQ7034" s="112" t="s">
        <v>1031</v>
      </c>
      <c r="AR7034" s="112" t="s">
        <v>1021</v>
      </c>
      <c r="AS7034" s="112">
        <v>417</v>
      </c>
    </row>
    <row r="7035" spans="40:45" x14ac:dyDescent="0.25">
      <c r="AN7035" s="112" t="s">
        <v>1268</v>
      </c>
      <c r="AO7035" s="112"/>
      <c r="AP7035" s="112"/>
      <c r="AQ7035" s="112" t="s">
        <v>1032</v>
      </c>
      <c r="AR7035" s="112" t="s">
        <v>1021</v>
      </c>
      <c r="AS7035" s="112">
        <v>148</v>
      </c>
    </row>
    <row r="7036" spans="40:45" x14ac:dyDescent="0.25">
      <c r="AN7036" s="112" t="s">
        <v>1268</v>
      </c>
      <c r="AO7036" s="112"/>
      <c r="AP7036" s="112"/>
      <c r="AQ7036" s="112" t="s">
        <v>1033</v>
      </c>
      <c r="AR7036" s="112" t="s">
        <v>1021</v>
      </c>
      <c r="AS7036" s="112">
        <v>79</v>
      </c>
    </row>
    <row r="7037" spans="40:45" x14ac:dyDescent="0.25">
      <c r="AN7037" s="112" t="s">
        <v>1268</v>
      </c>
      <c r="AO7037" s="112"/>
      <c r="AP7037" s="112"/>
      <c r="AQ7037" s="112" t="s">
        <v>1034</v>
      </c>
      <c r="AR7037" s="112" t="s">
        <v>1021</v>
      </c>
      <c r="AS7037" s="112">
        <v>97</v>
      </c>
    </row>
    <row r="7038" spans="40:45" x14ac:dyDescent="0.25">
      <c r="AN7038" s="112" t="s">
        <v>1268</v>
      </c>
      <c r="AO7038" s="112"/>
      <c r="AP7038" s="112"/>
      <c r="AQ7038" s="112" t="s">
        <v>1035</v>
      </c>
      <c r="AR7038" s="112" t="s">
        <v>1021</v>
      </c>
      <c r="AS7038" s="112">
        <v>209</v>
      </c>
    </row>
    <row r="7039" spans="40:45" x14ac:dyDescent="0.25">
      <c r="AN7039" s="112" t="s">
        <v>1268</v>
      </c>
      <c r="AO7039" s="112"/>
      <c r="AP7039" s="112"/>
      <c r="AQ7039" s="112" t="s">
        <v>1036</v>
      </c>
      <c r="AR7039" s="112" t="s">
        <v>1021</v>
      </c>
      <c r="AS7039" s="112">
        <v>130</v>
      </c>
    </row>
    <row r="7040" spans="40:45" x14ac:dyDescent="0.25">
      <c r="AN7040" s="112" t="s">
        <v>1268</v>
      </c>
      <c r="AO7040" s="112"/>
      <c r="AP7040" s="112"/>
      <c r="AQ7040" s="112" t="s">
        <v>1037</v>
      </c>
      <c r="AR7040" s="112" t="s">
        <v>1021</v>
      </c>
      <c r="AS7040" s="112">
        <v>65</v>
      </c>
    </row>
    <row r="7041" spans="40:45" x14ac:dyDescent="0.25">
      <c r="AN7041" s="112" t="s">
        <v>1268</v>
      </c>
      <c r="AO7041" s="112"/>
      <c r="AP7041" s="112"/>
      <c r="AQ7041" s="112" t="s">
        <v>1038</v>
      </c>
      <c r="AR7041" s="112" t="s">
        <v>1021</v>
      </c>
      <c r="AS7041" s="112">
        <v>101</v>
      </c>
    </row>
    <row r="7042" spans="40:45" x14ac:dyDescent="0.25">
      <c r="AN7042" s="112" t="s">
        <v>1268</v>
      </c>
      <c r="AO7042" s="112"/>
      <c r="AP7042" s="112"/>
      <c r="AQ7042" s="112" t="s">
        <v>1039</v>
      </c>
      <c r="AR7042" s="112" t="s">
        <v>1021</v>
      </c>
      <c r="AS7042" s="112">
        <v>125</v>
      </c>
    </row>
    <row r="7043" spans="40:45" x14ac:dyDescent="0.25">
      <c r="AN7043" s="112" t="s">
        <v>1268</v>
      </c>
      <c r="AO7043" s="112"/>
      <c r="AP7043" s="112"/>
      <c r="AQ7043" s="112" t="s">
        <v>3</v>
      </c>
      <c r="AR7043" s="112" t="s">
        <v>1021</v>
      </c>
      <c r="AS7043" s="112">
        <v>1371</v>
      </c>
    </row>
    <row r="7044" spans="40:45" x14ac:dyDescent="0.25">
      <c r="AN7044" s="112" t="s">
        <v>1269</v>
      </c>
      <c r="AO7044" s="112"/>
      <c r="AP7044" s="112"/>
      <c r="AQ7044" s="112" t="s">
        <v>1031</v>
      </c>
      <c r="AR7044" s="112" t="s">
        <v>1021</v>
      </c>
      <c r="AS7044" s="112">
        <v>654</v>
      </c>
    </row>
    <row r="7045" spans="40:45" x14ac:dyDescent="0.25">
      <c r="AN7045" s="112" t="s">
        <v>1269</v>
      </c>
      <c r="AO7045" s="112"/>
      <c r="AP7045" s="112"/>
      <c r="AQ7045" s="112" t="s">
        <v>1032</v>
      </c>
      <c r="AR7045" s="112" t="s">
        <v>1021</v>
      </c>
      <c r="AS7045" s="112">
        <v>123</v>
      </c>
    </row>
    <row r="7046" spans="40:45" x14ac:dyDescent="0.25">
      <c r="AN7046" s="112" t="s">
        <v>1269</v>
      </c>
      <c r="AO7046" s="112"/>
      <c r="AP7046" s="112"/>
      <c r="AQ7046" s="112" t="s">
        <v>1033</v>
      </c>
      <c r="AR7046" s="112" t="s">
        <v>1021</v>
      </c>
      <c r="AS7046" s="112">
        <v>102</v>
      </c>
    </row>
    <row r="7047" spans="40:45" x14ac:dyDescent="0.25">
      <c r="AN7047" s="112" t="s">
        <v>1269</v>
      </c>
      <c r="AO7047" s="112"/>
      <c r="AP7047" s="112"/>
      <c r="AQ7047" s="112" t="s">
        <v>1034</v>
      </c>
      <c r="AR7047" s="112" t="s">
        <v>1021</v>
      </c>
      <c r="AS7047" s="112">
        <v>31</v>
      </c>
    </row>
    <row r="7048" spans="40:45" x14ac:dyDescent="0.25">
      <c r="AN7048" s="112" t="s">
        <v>1269</v>
      </c>
      <c r="AO7048" s="112"/>
      <c r="AP7048" s="112"/>
      <c r="AQ7048" s="112" t="s">
        <v>1035</v>
      </c>
      <c r="AR7048" s="112" t="s">
        <v>1021</v>
      </c>
      <c r="AS7048" s="112">
        <v>80</v>
      </c>
    </row>
    <row r="7049" spans="40:45" x14ac:dyDescent="0.25">
      <c r="AN7049" s="112" t="s">
        <v>1269</v>
      </c>
      <c r="AO7049" s="112"/>
      <c r="AP7049" s="112"/>
      <c r="AQ7049" s="112" t="s">
        <v>1036</v>
      </c>
      <c r="AR7049" s="112" t="s">
        <v>1021</v>
      </c>
      <c r="AS7049" s="112">
        <v>45</v>
      </c>
    </row>
    <row r="7050" spans="40:45" x14ac:dyDescent="0.25">
      <c r="AN7050" s="112" t="s">
        <v>1269</v>
      </c>
      <c r="AO7050" s="112"/>
      <c r="AP7050" s="112"/>
      <c r="AQ7050" s="112" t="s">
        <v>1037</v>
      </c>
      <c r="AR7050" s="112" t="s">
        <v>1021</v>
      </c>
      <c r="AS7050" s="112">
        <v>30</v>
      </c>
    </row>
    <row r="7051" spans="40:45" x14ac:dyDescent="0.25">
      <c r="AN7051" s="112" t="s">
        <v>1269</v>
      </c>
      <c r="AO7051" s="112"/>
      <c r="AP7051" s="112"/>
      <c r="AQ7051" s="112" t="s">
        <v>1038</v>
      </c>
      <c r="AR7051" s="112" t="s">
        <v>1021</v>
      </c>
      <c r="AS7051" s="112">
        <v>132</v>
      </c>
    </row>
    <row r="7052" spans="40:45" x14ac:dyDescent="0.25">
      <c r="AN7052" s="112" t="s">
        <v>1269</v>
      </c>
      <c r="AO7052" s="112"/>
      <c r="AP7052" s="112"/>
      <c r="AQ7052" s="112" t="s">
        <v>1039</v>
      </c>
      <c r="AR7052" s="112" t="s">
        <v>1021</v>
      </c>
      <c r="AS7052" s="112">
        <v>187</v>
      </c>
    </row>
    <row r="7053" spans="40:45" x14ac:dyDescent="0.25">
      <c r="AN7053" s="112" t="s">
        <v>1269</v>
      </c>
      <c r="AO7053" s="112"/>
      <c r="AP7053" s="112"/>
      <c r="AQ7053" s="112" t="s">
        <v>3</v>
      </c>
      <c r="AR7053" s="112" t="s">
        <v>1021</v>
      </c>
      <c r="AS7053" s="112">
        <v>1384</v>
      </c>
    </row>
    <row r="7054" spans="40:45" x14ac:dyDescent="0.25">
      <c r="AN7054" s="112" t="s">
        <v>1270</v>
      </c>
      <c r="AO7054" s="112"/>
      <c r="AP7054" s="112"/>
      <c r="AQ7054" s="112" t="s">
        <v>1031</v>
      </c>
      <c r="AR7054" s="112" t="s">
        <v>1021</v>
      </c>
      <c r="AS7054" s="112">
        <v>905</v>
      </c>
    </row>
    <row r="7055" spans="40:45" x14ac:dyDescent="0.25">
      <c r="AN7055" s="112" t="s">
        <v>1270</v>
      </c>
      <c r="AO7055" s="112"/>
      <c r="AP7055" s="112"/>
      <c r="AQ7055" s="112" t="s">
        <v>1032</v>
      </c>
      <c r="AR7055" s="112" t="s">
        <v>1021</v>
      </c>
      <c r="AS7055" s="112">
        <v>142</v>
      </c>
    </row>
    <row r="7056" spans="40:45" x14ac:dyDescent="0.25">
      <c r="AN7056" s="112" t="s">
        <v>1270</v>
      </c>
      <c r="AO7056" s="112"/>
      <c r="AP7056" s="112"/>
      <c r="AQ7056" s="112" t="s">
        <v>1033</v>
      </c>
      <c r="AR7056" s="112" t="s">
        <v>1021</v>
      </c>
      <c r="AS7056" s="112">
        <v>103</v>
      </c>
    </row>
    <row r="7057" spans="40:45" x14ac:dyDescent="0.25">
      <c r="AN7057" s="112" t="s">
        <v>1270</v>
      </c>
      <c r="AO7057" s="112"/>
      <c r="AP7057" s="112"/>
      <c r="AQ7057" s="112" t="s">
        <v>1034</v>
      </c>
      <c r="AR7057" s="112" t="s">
        <v>1021</v>
      </c>
      <c r="AS7057" s="112">
        <v>46</v>
      </c>
    </row>
    <row r="7058" spans="40:45" x14ac:dyDescent="0.25">
      <c r="AN7058" s="112" t="s">
        <v>1270</v>
      </c>
      <c r="AO7058" s="112"/>
      <c r="AP7058" s="112"/>
      <c r="AQ7058" s="112" t="s">
        <v>1035</v>
      </c>
      <c r="AR7058" s="112" t="s">
        <v>1021</v>
      </c>
      <c r="AS7058" s="112">
        <v>67</v>
      </c>
    </row>
    <row r="7059" spans="40:45" x14ac:dyDescent="0.25">
      <c r="AN7059" s="112" t="s">
        <v>1270</v>
      </c>
      <c r="AO7059" s="112"/>
      <c r="AP7059" s="112"/>
      <c r="AQ7059" s="112" t="s">
        <v>1036</v>
      </c>
      <c r="AR7059" s="112" t="s">
        <v>1021</v>
      </c>
      <c r="AS7059" s="112">
        <v>54</v>
      </c>
    </row>
    <row r="7060" spans="40:45" x14ac:dyDescent="0.25">
      <c r="AN7060" s="112" t="s">
        <v>1270</v>
      </c>
      <c r="AO7060" s="112"/>
      <c r="AP7060" s="112"/>
      <c r="AQ7060" s="112" t="s">
        <v>1037</v>
      </c>
      <c r="AR7060" s="112" t="s">
        <v>1021</v>
      </c>
      <c r="AS7060" s="112">
        <v>42</v>
      </c>
    </row>
    <row r="7061" spans="40:45" x14ac:dyDescent="0.25">
      <c r="AN7061" s="112" t="s">
        <v>1270</v>
      </c>
      <c r="AO7061" s="112"/>
      <c r="AP7061" s="112"/>
      <c r="AQ7061" s="112" t="s">
        <v>1038</v>
      </c>
      <c r="AR7061" s="112" t="s">
        <v>1021</v>
      </c>
      <c r="AS7061" s="112">
        <v>152</v>
      </c>
    </row>
    <row r="7062" spans="40:45" x14ac:dyDescent="0.25">
      <c r="AN7062" s="112" t="s">
        <v>1270</v>
      </c>
      <c r="AO7062" s="112"/>
      <c r="AP7062" s="112"/>
      <c r="AQ7062" s="112" t="s">
        <v>1039</v>
      </c>
      <c r="AR7062" s="112" t="s">
        <v>1021</v>
      </c>
      <c r="AS7062" s="112">
        <v>270</v>
      </c>
    </row>
    <row r="7063" spans="40:45" x14ac:dyDescent="0.25">
      <c r="AN7063" s="112" t="s">
        <v>1270</v>
      </c>
      <c r="AO7063" s="112"/>
      <c r="AP7063" s="112"/>
      <c r="AQ7063" s="112" t="s">
        <v>3</v>
      </c>
      <c r="AR7063" s="112" t="s">
        <v>1021</v>
      </c>
      <c r="AS7063" s="112">
        <v>1781</v>
      </c>
    </row>
    <row r="7064" spans="40:45" x14ac:dyDescent="0.25">
      <c r="AN7064" s="112" t="s">
        <v>1271</v>
      </c>
      <c r="AO7064" s="112"/>
      <c r="AP7064" s="112"/>
      <c r="AQ7064" s="112" t="s">
        <v>1031</v>
      </c>
      <c r="AR7064" s="112" t="s">
        <v>1021</v>
      </c>
      <c r="AS7064" s="112">
        <v>153</v>
      </c>
    </row>
    <row r="7065" spans="40:45" x14ac:dyDescent="0.25">
      <c r="AN7065" s="112" t="s">
        <v>1271</v>
      </c>
      <c r="AO7065" s="112"/>
      <c r="AP7065" s="112"/>
      <c r="AQ7065" s="112" t="s">
        <v>1032</v>
      </c>
      <c r="AR7065" s="112" t="s">
        <v>1021</v>
      </c>
      <c r="AS7065" s="112">
        <v>130</v>
      </c>
    </row>
    <row r="7066" spans="40:45" x14ac:dyDescent="0.25">
      <c r="AN7066" s="112" t="s">
        <v>1271</v>
      </c>
      <c r="AO7066" s="112"/>
      <c r="AP7066" s="112"/>
      <c r="AQ7066" s="112" t="s">
        <v>1033</v>
      </c>
      <c r="AR7066" s="112" t="s">
        <v>1021</v>
      </c>
      <c r="AS7066" s="112">
        <v>123</v>
      </c>
    </row>
    <row r="7067" spans="40:45" x14ac:dyDescent="0.25">
      <c r="AN7067" s="112" t="s">
        <v>1271</v>
      </c>
      <c r="AO7067" s="112"/>
      <c r="AP7067" s="112"/>
      <c r="AQ7067" s="112" t="s">
        <v>1034</v>
      </c>
      <c r="AR7067" s="112" t="s">
        <v>1021</v>
      </c>
      <c r="AS7067" s="112">
        <v>226</v>
      </c>
    </row>
    <row r="7068" spans="40:45" x14ac:dyDescent="0.25">
      <c r="AN7068" s="112" t="s">
        <v>1271</v>
      </c>
      <c r="AO7068" s="112"/>
      <c r="AP7068" s="112"/>
      <c r="AQ7068" s="112" t="s">
        <v>1035</v>
      </c>
      <c r="AR7068" s="112" t="s">
        <v>1021</v>
      </c>
      <c r="AS7068" s="112">
        <v>184</v>
      </c>
    </row>
    <row r="7069" spans="40:45" x14ac:dyDescent="0.25">
      <c r="AN7069" s="112" t="s">
        <v>1271</v>
      </c>
      <c r="AO7069" s="112"/>
      <c r="AP7069" s="112"/>
      <c r="AQ7069" s="112" t="s">
        <v>1036</v>
      </c>
      <c r="AR7069" s="112" t="s">
        <v>1021</v>
      </c>
      <c r="AS7069" s="112">
        <v>213</v>
      </c>
    </row>
    <row r="7070" spans="40:45" x14ac:dyDescent="0.25">
      <c r="AN7070" s="112" t="s">
        <v>1271</v>
      </c>
      <c r="AO7070" s="112"/>
      <c r="AP7070" s="112"/>
      <c r="AQ7070" s="112" t="s">
        <v>1037</v>
      </c>
      <c r="AR7070" s="112" t="s">
        <v>1021</v>
      </c>
      <c r="AS7070" s="112">
        <v>51</v>
      </c>
    </row>
    <row r="7071" spans="40:45" x14ac:dyDescent="0.25">
      <c r="AN7071" s="112" t="s">
        <v>1271</v>
      </c>
      <c r="AO7071" s="112"/>
      <c r="AP7071" s="112"/>
      <c r="AQ7071" s="112" t="s">
        <v>1038</v>
      </c>
      <c r="AR7071" s="112" t="s">
        <v>1021</v>
      </c>
      <c r="AS7071" s="112">
        <v>143</v>
      </c>
    </row>
    <row r="7072" spans="40:45" x14ac:dyDescent="0.25">
      <c r="AN7072" s="112" t="s">
        <v>1271</v>
      </c>
      <c r="AO7072" s="112"/>
      <c r="AP7072" s="112"/>
      <c r="AQ7072" s="112" t="s">
        <v>1039</v>
      </c>
      <c r="AR7072" s="112" t="s">
        <v>1021</v>
      </c>
      <c r="AS7072" s="112">
        <v>252</v>
      </c>
    </row>
    <row r="7073" spans="40:45" x14ac:dyDescent="0.25">
      <c r="AN7073" s="112" t="s">
        <v>1271</v>
      </c>
      <c r="AO7073" s="112"/>
      <c r="AP7073" s="112"/>
      <c r="AQ7073" s="112" t="s">
        <v>3</v>
      </c>
      <c r="AR7073" s="112" t="s">
        <v>1021</v>
      </c>
      <c r="AS7073" s="112">
        <v>1475</v>
      </c>
    </row>
    <row r="7074" spans="40:45" x14ac:dyDescent="0.25">
      <c r="AN7074" s="112" t="s">
        <v>1272</v>
      </c>
      <c r="AO7074" s="112"/>
      <c r="AP7074" s="112"/>
      <c r="AQ7074" s="112" t="s">
        <v>1031</v>
      </c>
      <c r="AR7074" s="112" t="s">
        <v>1021</v>
      </c>
      <c r="AS7074" s="112">
        <v>23</v>
      </c>
    </row>
    <row r="7075" spans="40:45" x14ac:dyDescent="0.25">
      <c r="AN7075" s="112" t="s">
        <v>1272</v>
      </c>
      <c r="AO7075" s="112"/>
      <c r="AP7075" s="112"/>
      <c r="AQ7075" s="112" t="s">
        <v>1032</v>
      </c>
      <c r="AR7075" s="112" t="s">
        <v>1021</v>
      </c>
      <c r="AS7075" s="112">
        <v>11</v>
      </c>
    </row>
    <row r="7076" spans="40:45" x14ac:dyDescent="0.25">
      <c r="AN7076" s="112" t="s">
        <v>1272</v>
      </c>
      <c r="AO7076" s="112"/>
      <c r="AP7076" s="112"/>
      <c r="AQ7076" s="112" t="s">
        <v>1033</v>
      </c>
      <c r="AR7076" s="112" t="s">
        <v>1021</v>
      </c>
      <c r="AS7076" s="112">
        <v>76</v>
      </c>
    </row>
    <row r="7077" spans="40:45" x14ac:dyDescent="0.25">
      <c r="AN7077" s="112" t="s">
        <v>1272</v>
      </c>
      <c r="AO7077" s="112"/>
      <c r="AP7077" s="112"/>
      <c r="AQ7077" s="112" t="s">
        <v>1034</v>
      </c>
      <c r="AR7077" s="112" t="s">
        <v>1021</v>
      </c>
      <c r="AS7077" s="112">
        <v>8</v>
      </c>
    </row>
    <row r="7078" spans="40:45" x14ac:dyDescent="0.25">
      <c r="AN7078" s="112" t="s">
        <v>1272</v>
      </c>
      <c r="AO7078" s="112"/>
      <c r="AP7078" s="112"/>
      <c r="AQ7078" s="112" t="s">
        <v>1035</v>
      </c>
      <c r="AR7078" s="112" t="s">
        <v>1021</v>
      </c>
      <c r="AS7078" s="112">
        <v>8</v>
      </c>
    </row>
    <row r="7079" spans="40:45" x14ac:dyDescent="0.25">
      <c r="AN7079" s="112" t="s">
        <v>1272</v>
      </c>
      <c r="AO7079" s="112"/>
      <c r="AP7079" s="112"/>
      <c r="AQ7079" s="112" t="s">
        <v>1036</v>
      </c>
      <c r="AR7079" s="112" t="s">
        <v>1021</v>
      </c>
      <c r="AS7079" s="112">
        <v>19</v>
      </c>
    </row>
    <row r="7080" spans="40:45" x14ac:dyDescent="0.25">
      <c r="AN7080" s="112" t="s">
        <v>1272</v>
      </c>
      <c r="AO7080" s="112"/>
      <c r="AP7080" s="112"/>
      <c r="AQ7080" s="112" t="s">
        <v>1037</v>
      </c>
      <c r="AR7080" s="112" t="s">
        <v>1021</v>
      </c>
      <c r="AS7080" s="112">
        <v>2</v>
      </c>
    </row>
    <row r="7081" spans="40:45" x14ac:dyDescent="0.25">
      <c r="AN7081" s="112" t="s">
        <v>1272</v>
      </c>
      <c r="AO7081" s="112"/>
      <c r="AP7081" s="112"/>
      <c r="AQ7081" s="112" t="s">
        <v>1038</v>
      </c>
      <c r="AR7081" s="112" t="s">
        <v>1021</v>
      </c>
      <c r="AS7081" s="112">
        <v>6</v>
      </c>
    </row>
    <row r="7082" spans="40:45" x14ac:dyDescent="0.25">
      <c r="AN7082" s="112" t="s">
        <v>1272</v>
      </c>
      <c r="AO7082" s="112"/>
      <c r="AP7082" s="112"/>
      <c r="AQ7082" s="112" t="s">
        <v>1039</v>
      </c>
      <c r="AR7082" s="112" t="s">
        <v>1021</v>
      </c>
      <c r="AS7082" s="112">
        <v>23</v>
      </c>
    </row>
    <row r="7083" spans="40:45" x14ac:dyDescent="0.25">
      <c r="AN7083" s="112" t="s">
        <v>1272</v>
      </c>
      <c r="AO7083" s="112"/>
      <c r="AP7083" s="112"/>
      <c r="AQ7083" s="112" t="s">
        <v>3</v>
      </c>
      <c r="AR7083" s="112" t="s">
        <v>1021</v>
      </c>
      <c r="AS7083" s="112">
        <v>176</v>
      </c>
    </row>
    <row r="7084" spans="40:45" x14ac:dyDescent="0.25">
      <c r="AN7084" s="112" t="s">
        <v>1273</v>
      </c>
      <c r="AO7084" s="112"/>
      <c r="AP7084" s="112"/>
      <c r="AQ7084" s="112" t="s">
        <v>1031</v>
      </c>
      <c r="AR7084" s="112" t="s">
        <v>1021</v>
      </c>
      <c r="AS7084" s="112">
        <v>50</v>
      </c>
    </row>
    <row r="7085" spans="40:45" x14ac:dyDescent="0.25">
      <c r="AN7085" s="112" t="s">
        <v>1273</v>
      </c>
      <c r="AO7085" s="112"/>
      <c r="AP7085" s="112"/>
      <c r="AQ7085" s="112" t="s">
        <v>1032</v>
      </c>
      <c r="AR7085" s="112" t="s">
        <v>1021</v>
      </c>
      <c r="AS7085" s="112">
        <v>31</v>
      </c>
    </row>
    <row r="7086" spans="40:45" x14ac:dyDescent="0.25">
      <c r="AN7086" s="112" t="s">
        <v>1273</v>
      </c>
      <c r="AO7086" s="112"/>
      <c r="AP7086" s="112"/>
      <c r="AQ7086" s="112" t="s">
        <v>1033</v>
      </c>
      <c r="AR7086" s="112" t="s">
        <v>1021</v>
      </c>
      <c r="AS7086" s="112">
        <v>163</v>
      </c>
    </row>
    <row r="7087" spans="40:45" x14ac:dyDescent="0.25">
      <c r="AN7087" s="112" t="s">
        <v>1273</v>
      </c>
      <c r="AO7087" s="112"/>
      <c r="AP7087" s="112"/>
      <c r="AQ7087" s="112" t="s">
        <v>1034</v>
      </c>
      <c r="AR7087" s="112" t="s">
        <v>1021</v>
      </c>
      <c r="AS7087" s="112">
        <v>17</v>
      </c>
    </row>
    <row r="7088" spans="40:45" x14ac:dyDescent="0.25">
      <c r="AN7088" s="112" t="s">
        <v>1273</v>
      </c>
      <c r="AO7088" s="112"/>
      <c r="AP7088" s="112"/>
      <c r="AQ7088" s="112" t="s">
        <v>1035</v>
      </c>
      <c r="AR7088" s="112" t="s">
        <v>1021</v>
      </c>
      <c r="AS7088" s="112">
        <v>8</v>
      </c>
    </row>
    <row r="7089" spans="40:45" x14ac:dyDescent="0.25">
      <c r="AN7089" s="112" t="s">
        <v>1273</v>
      </c>
      <c r="AO7089" s="112"/>
      <c r="AP7089" s="112"/>
      <c r="AQ7089" s="112" t="s">
        <v>1036</v>
      </c>
      <c r="AR7089" s="112" t="s">
        <v>1021</v>
      </c>
      <c r="AS7089" s="112">
        <v>21</v>
      </c>
    </row>
    <row r="7090" spans="40:45" x14ac:dyDescent="0.25">
      <c r="AN7090" s="112" t="s">
        <v>1273</v>
      </c>
      <c r="AO7090" s="112"/>
      <c r="AP7090" s="112"/>
      <c r="AQ7090" s="112" t="s">
        <v>1037</v>
      </c>
      <c r="AR7090" s="112" t="s">
        <v>1021</v>
      </c>
      <c r="AS7090" s="112">
        <v>3</v>
      </c>
    </row>
    <row r="7091" spans="40:45" x14ac:dyDescent="0.25">
      <c r="AN7091" s="112" t="s">
        <v>1273</v>
      </c>
      <c r="AO7091" s="112"/>
      <c r="AP7091" s="112"/>
      <c r="AQ7091" s="112" t="s">
        <v>1038</v>
      </c>
      <c r="AR7091" s="112" t="s">
        <v>1021</v>
      </c>
      <c r="AS7091" s="112">
        <v>2</v>
      </c>
    </row>
    <row r="7092" spans="40:45" x14ac:dyDescent="0.25">
      <c r="AN7092" s="112" t="s">
        <v>1273</v>
      </c>
      <c r="AO7092" s="112"/>
      <c r="AP7092" s="112"/>
      <c r="AQ7092" s="112" t="s">
        <v>1039</v>
      </c>
      <c r="AR7092" s="112" t="s">
        <v>1021</v>
      </c>
      <c r="AS7092" s="112">
        <v>5</v>
      </c>
    </row>
    <row r="7093" spans="40:45" x14ac:dyDescent="0.25">
      <c r="AN7093" s="112" t="s">
        <v>1273</v>
      </c>
      <c r="AO7093" s="112"/>
      <c r="AP7093" s="112"/>
      <c r="AQ7093" s="112" t="s">
        <v>3</v>
      </c>
      <c r="AR7093" s="112" t="s">
        <v>1021</v>
      </c>
      <c r="AS7093" s="112">
        <v>300</v>
      </c>
    </row>
    <row r="7094" spans="40:45" x14ac:dyDescent="0.25">
      <c r="AN7094" s="112" t="s">
        <v>1274</v>
      </c>
      <c r="AO7094" s="112"/>
      <c r="AP7094" s="112"/>
      <c r="AQ7094" s="112" t="s">
        <v>1031</v>
      </c>
      <c r="AR7094" s="112" t="s">
        <v>1021</v>
      </c>
      <c r="AS7094" s="112">
        <v>97</v>
      </c>
    </row>
    <row r="7095" spans="40:45" x14ac:dyDescent="0.25">
      <c r="AN7095" s="112" t="s">
        <v>1274</v>
      </c>
      <c r="AO7095" s="112"/>
      <c r="AP7095" s="112"/>
      <c r="AQ7095" s="112" t="s">
        <v>1032</v>
      </c>
      <c r="AR7095" s="112" t="s">
        <v>1021</v>
      </c>
      <c r="AS7095" s="112">
        <v>77</v>
      </c>
    </row>
    <row r="7096" spans="40:45" x14ac:dyDescent="0.25">
      <c r="AN7096" s="112" t="s">
        <v>1274</v>
      </c>
      <c r="AO7096" s="112"/>
      <c r="AP7096" s="112"/>
      <c r="AQ7096" s="112" t="s">
        <v>1033</v>
      </c>
      <c r="AR7096" s="112" t="s">
        <v>1021</v>
      </c>
      <c r="AS7096" s="112">
        <v>10</v>
      </c>
    </row>
    <row r="7097" spans="40:45" x14ac:dyDescent="0.25">
      <c r="AN7097" s="112" t="s">
        <v>1274</v>
      </c>
      <c r="AO7097" s="112"/>
      <c r="AP7097" s="112"/>
      <c r="AQ7097" s="112" t="s">
        <v>1034</v>
      </c>
      <c r="AR7097" s="112" t="s">
        <v>1021</v>
      </c>
      <c r="AS7097" s="112">
        <v>17</v>
      </c>
    </row>
    <row r="7098" spans="40:45" x14ac:dyDescent="0.25">
      <c r="AN7098" s="112" t="s">
        <v>1274</v>
      </c>
      <c r="AO7098" s="112"/>
      <c r="AP7098" s="112"/>
      <c r="AQ7098" s="112" t="s">
        <v>1035</v>
      </c>
      <c r="AR7098" s="112" t="s">
        <v>1021</v>
      </c>
      <c r="AS7098" s="112">
        <v>101</v>
      </c>
    </row>
    <row r="7099" spans="40:45" x14ac:dyDescent="0.25">
      <c r="AN7099" s="112" t="s">
        <v>1274</v>
      </c>
      <c r="AO7099" s="112"/>
      <c r="AP7099" s="112"/>
      <c r="AQ7099" s="112" t="s">
        <v>1036</v>
      </c>
      <c r="AR7099" s="112" t="s">
        <v>1021</v>
      </c>
      <c r="AS7099" s="112">
        <v>30</v>
      </c>
    </row>
    <row r="7100" spans="40:45" x14ac:dyDescent="0.25">
      <c r="AN7100" s="112" t="s">
        <v>1274</v>
      </c>
      <c r="AO7100" s="112"/>
      <c r="AP7100" s="112"/>
      <c r="AQ7100" s="112" t="s">
        <v>1037</v>
      </c>
      <c r="AR7100" s="112" t="s">
        <v>1021</v>
      </c>
      <c r="AS7100" s="112">
        <v>8</v>
      </c>
    </row>
    <row r="7101" spans="40:45" x14ac:dyDescent="0.25">
      <c r="AN7101" s="112" t="s">
        <v>1274</v>
      </c>
      <c r="AO7101" s="112"/>
      <c r="AP7101" s="112"/>
      <c r="AQ7101" s="112" t="s">
        <v>1038</v>
      </c>
      <c r="AR7101" s="112" t="s">
        <v>1021</v>
      </c>
      <c r="AS7101" s="112">
        <v>26</v>
      </c>
    </row>
    <row r="7102" spans="40:45" x14ac:dyDescent="0.25">
      <c r="AN7102" s="112" t="s">
        <v>1274</v>
      </c>
      <c r="AO7102" s="112"/>
      <c r="AP7102" s="112"/>
      <c r="AQ7102" s="112" t="s">
        <v>1039</v>
      </c>
      <c r="AR7102" s="112" t="s">
        <v>1021</v>
      </c>
      <c r="AS7102" s="112">
        <v>15</v>
      </c>
    </row>
    <row r="7103" spans="40:45" x14ac:dyDescent="0.25">
      <c r="AN7103" s="112" t="s">
        <v>1274</v>
      </c>
      <c r="AO7103" s="112"/>
      <c r="AP7103" s="112"/>
      <c r="AQ7103" s="112" t="s">
        <v>3</v>
      </c>
      <c r="AR7103" s="112" t="s">
        <v>1021</v>
      </c>
      <c r="AS7103" s="112">
        <v>381</v>
      </c>
    </row>
    <row r="7104" spans="40:45" x14ac:dyDescent="0.25">
      <c r="AN7104" s="112" t="s">
        <v>1018</v>
      </c>
      <c r="AO7104" s="112"/>
      <c r="AP7104" s="112"/>
      <c r="AQ7104" s="112" t="s">
        <v>1031</v>
      </c>
      <c r="AR7104" s="112" t="s">
        <v>1021</v>
      </c>
      <c r="AS7104" s="112">
        <v>11</v>
      </c>
    </row>
    <row r="7105" spans="40:45" x14ac:dyDescent="0.25">
      <c r="AN7105" s="112" t="s">
        <v>1018</v>
      </c>
      <c r="AO7105" s="112"/>
      <c r="AP7105" s="112"/>
      <c r="AQ7105" s="112" t="s">
        <v>1032</v>
      </c>
      <c r="AR7105" s="112" t="s">
        <v>1021</v>
      </c>
      <c r="AS7105" s="112">
        <v>3</v>
      </c>
    </row>
    <row r="7106" spans="40:45" x14ac:dyDescent="0.25">
      <c r="AN7106" s="112" t="s">
        <v>1018</v>
      </c>
      <c r="AO7106" s="112"/>
      <c r="AP7106" s="112"/>
      <c r="AQ7106" s="112" t="s">
        <v>1033</v>
      </c>
      <c r="AR7106" s="112" t="s">
        <v>1021</v>
      </c>
      <c r="AS7106" s="112">
        <v>4</v>
      </c>
    </row>
    <row r="7107" spans="40:45" x14ac:dyDescent="0.25">
      <c r="AN7107" s="112" t="s">
        <v>1018</v>
      </c>
      <c r="AO7107" s="112"/>
      <c r="AP7107" s="112"/>
      <c r="AQ7107" s="112" t="s">
        <v>1034</v>
      </c>
      <c r="AR7107" s="112" t="s">
        <v>1021</v>
      </c>
      <c r="AS7107" s="112">
        <v>6</v>
      </c>
    </row>
    <row r="7108" spans="40:45" x14ac:dyDescent="0.25">
      <c r="AN7108" s="112" t="s">
        <v>1018</v>
      </c>
      <c r="AO7108" s="112"/>
      <c r="AP7108" s="112"/>
      <c r="AQ7108" s="112" t="s">
        <v>1035</v>
      </c>
      <c r="AR7108" s="112" t="s">
        <v>1021</v>
      </c>
      <c r="AS7108" s="112">
        <v>11</v>
      </c>
    </row>
    <row r="7109" spans="40:45" x14ac:dyDescent="0.25">
      <c r="AN7109" s="112" t="s">
        <v>1018</v>
      </c>
      <c r="AO7109" s="112"/>
      <c r="AP7109" s="112"/>
      <c r="AQ7109" s="112" t="s">
        <v>1036</v>
      </c>
      <c r="AR7109" s="112" t="s">
        <v>1021</v>
      </c>
      <c r="AS7109" s="112">
        <v>11</v>
      </c>
    </row>
    <row r="7110" spans="40:45" x14ac:dyDescent="0.25">
      <c r="AN7110" s="112" t="s">
        <v>1018</v>
      </c>
      <c r="AO7110" s="112"/>
      <c r="AP7110" s="112"/>
      <c r="AQ7110" s="112" t="s">
        <v>1037</v>
      </c>
      <c r="AR7110" s="112" t="s">
        <v>1021</v>
      </c>
      <c r="AS7110" s="112">
        <v>10</v>
      </c>
    </row>
    <row r="7111" spans="40:45" x14ac:dyDescent="0.25">
      <c r="AN7111" s="112" t="s">
        <v>1018</v>
      </c>
      <c r="AO7111" s="112"/>
      <c r="AP7111" s="112"/>
      <c r="AQ7111" s="112" t="s">
        <v>1038</v>
      </c>
      <c r="AR7111" s="112" t="s">
        <v>1021</v>
      </c>
      <c r="AS7111" s="112">
        <v>7</v>
      </c>
    </row>
    <row r="7112" spans="40:45" x14ac:dyDescent="0.25">
      <c r="AN7112" s="112" t="s">
        <v>1018</v>
      </c>
      <c r="AO7112" s="112"/>
      <c r="AP7112" s="112"/>
      <c r="AQ7112" s="112" t="s">
        <v>1039</v>
      </c>
      <c r="AR7112" s="112" t="s">
        <v>1021</v>
      </c>
      <c r="AS7112" s="112">
        <v>5</v>
      </c>
    </row>
    <row r="7113" spans="40:45" x14ac:dyDescent="0.25">
      <c r="AN7113" s="112" t="s">
        <v>1018</v>
      </c>
      <c r="AO7113" s="112"/>
      <c r="AP7113" s="112"/>
      <c r="AQ7113" s="112" t="s">
        <v>3</v>
      </c>
      <c r="AR7113" s="112" t="s">
        <v>1021</v>
      </c>
      <c r="AS7113" s="112">
        <v>68</v>
      </c>
    </row>
    <row r="7114" spans="40:45" x14ac:dyDescent="0.25">
      <c r="AN7114" s="112" t="s">
        <v>1275</v>
      </c>
      <c r="AO7114" s="112"/>
      <c r="AP7114" s="112"/>
      <c r="AQ7114" s="112" t="s">
        <v>1031</v>
      </c>
      <c r="AR7114" s="112" t="s">
        <v>1021</v>
      </c>
      <c r="AS7114" s="112">
        <v>435</v>
      </c>
    </row>
    <row r="7115" spans="40:45" x14ac:dyDescent="0.25">
      <c r="AN7115" s="112" t="s">
        <v>1275</v>
      </c>
      <c r="AO7115" s="112"/>
      <c r="AP7115" s="112"/>
      <c r="AQ7115" s="112" t="s">
        <v>1032</v>
      </c>
      <c r="AR7115" s="112" t="s">
        <v>1021</v>
      </c>
      <c r="AS7115" s="112">
        <v>363</v>
      </c>
    </row>
    <row r="7116" spans="40:45" x14ac:dyDescent="0.25">
      <c r="AN7116" s="112" t="s">
        <v>1275</v>
      </c>
      <c r="AO7116" s="112"/>
      <c r="AP7116" s="112"/>
      <c r="AQ7116" s="112" t="s">
        <v>1033</v>
      </c>
      <c r="AR7116" s="112" t="s">
        <v>1021</v>
      </c>
      <c r="AS7116" s="112">
        <v>332</v>
      </c>
    </row>
    <row r="7117" spans="40:45" x14ac:dyDescent="0.25">
      <c r="AN7117" s="112" t="s">
        <v>1275</v>
      </c>
      <c r="AO7117" s="112"/>
      <c r="AP7117" s="112"/>
      <c r="AQ7117" s="112" t="s">
        <v>1034</v>
      </c>
      <c r="AR7117" s="112" t="s">
        <v>1021</v>
      </c>
      <c r="AS7117" s="112">
        <v>534</v>
      </c>
    </row>
    <row r="7118" spans="40:45" x14ac:dyDescent="0.25">
      <c r="AN7118" s="112" t="s">
        <v>1275</v>
      </c>
      <c r="AO7118" s="112"/>
      <c r="AP7118" s="112"/>
      <c r="AQ7118" s="112" t="s">
        <v>1035</v>
      </c>
      <c r="AR7118" s="112" t="s">
        <v>1021</v>
      </c>
      <c r="AS7118" s="112">
        <v>261</v>
      </c>
    </row>
    <row r="7119" spans="40:45" x14ac:dyDescent="0.25">
      <c r="AN7119" s="112" t="s">
        <v>1275</v>
      </c>
      <c r="AO7119" s="112"/>
      <c r="AP7119" s="112"/>
      <c r="AQ7119" s="112" t="s">
        <v>1036</v>
      </c>
      <c r="AR7119" s="112" t="s">
        <v>1021</v>
      </c>
      <c r="AS7119" s="112">
        <v>430</v>
      </c>
    </row>
    <row r="7120" spans="40:45" x14ac:dyDescent="0.25">
      <c r="AN7120" s="112" t="s">
        <v>1275</v>
      </c>
      <c r="AO7120" s="112"/>
      <c r="AP7120" s="112"/>
      <c r="AQ7120" s="112" t="s">
        <v>1037</v>
      </c>
      <c r="AR7120" s="112" t="s">
        <v>1021</v>
      </c>
      <c r="AS7120" s="112">
        <v>141</v>
      </c>
    </row>
    <row r="7121" spans="40:45" x14ac:dyDescent="0.25">
      <c r="AN7121" s="112" t="s">
        <v>1275</v>
      </c>
      <c r="AO7121" s="112"/>
      <c r="AP7121" s="112"/>
      <c r="AQ7121" s="112" t="s">
        <v>1038</v>
      </c>
      <c r="AR7121" s="112" t="s">
        <v>1021</v>
      </c>
      <c r="AS7121" s="112">
        <v>308</v>
      </c>
    </row>
    <row r="7122" spans="40:45" x14ac:dyDescent="0.25">
      <c r="AN7122" s="112" t="s">
        <v>1275</v>
      </c>
      <c r="AO7122" s="112"/>
      <c r="AP7122" s="112"/>
      <c r="AQ7122" s="112" t="s">
        <v>1039</v>
      </c>
      <c r="AR7122" s="112" t="s">
        <v>1021</v>
      </c>
      <c r="AS7122" s="112">
        <v>283</v>
      </c>
    </row>
    <row r="7123" spans="40:45" x14ac:dyDescent="0.25">
      <c r="AN7123" s="112" t="s">
        <v>1275</v>
      </c>
      <c r="AO7123" s="112"/>
      <c r="AP7123" s="112"/>
      <c r="AQ7123" s="112" t="s">
        <v>3</v>
      </c>
      <c r="AR7123" s="112" t="s">
        <v>1021</v>
      </c>
      <c r="AS7123" s="112">
        <v>3087</v>
      </c>
    </row>
    <row r="7124" spans="40:45" x14ac:dyDescent="0.25">
      <c r="AN7124" s="112" t="s">
        <v>1276</v>
      </c>
      <c r="AO7124" s="112"/>
      <c r="AP7124" s="112"/>
      <c r="AQ7124" s="112" t="s">
        <v>1031</v>
      </c>
      <c r="AR7124" s="112" t="s">
        <v>1021</v>
      </c>
      <c r="AS7124" s="112">
        <v>309</v>
      </c>
    </row>
    <row r="7125" spans="40:45" x14ac:dyDescent="0.25">
      <c r="AN7125" s="112" t="s">
        <v>1276</v>
      </c>
      <c r="AO7125" s="112"/>
      <c r="AP7125" s="112"/>
      <c r="AQ7125" s="112" t="s">
        <v>1032</v>
      </c>
      <c r="AR7125" s="112" t="s">
        <v>1021</v>
      </c>
      <c r="AS7125" s="112">
        <v>127</v>
      </c>
    </row>
    <row r="7126" spans="40:45" x14ac:dyDescent="0.25">
      <c r="AN7126" s="112" t="s">
        <v>1276</v>
      </c>
      <c r="AO7126" s="112"/>
      <c r="AP7126" s="112"/>
      <c r="AQ7126" s="112" t="s">
        <v>1033</v>
      </c>
      <c r="AR7126" s="112" t="s">
        <v>1021</v>
      </c>
      <c r="AS7126" s="112">
        <v>78</v>
      </c>
    </row>
    <row r="7127" spans="40:45" x14ac:dyDescent="0.25">
      <c r="AN7127" s="112" t="s">
        <v>1276</v>
      </c>
      <c r="AO7127" s="112"/>
      <c r="AP7127" s="112"/>
      <c r="AQ7127" s="112" t="s">
        <v>1034</v>
      </c>
      <c r="AR7127" s="112" t="s">
        <v>1021</v>
      </c>
      <c r="AS7127" s="112">
        <v>91</v>
      </c>
    </row>
    <row r="7128" spans="40:45" x14ac:dyDescent="0.25">
      <c r="AN7128" s="112" t="s">
        <v>1276</v>
      </c>
      <c r="AO7128" s="112"/>
      <c r="AP7128" s="112"/>
      <c r="AQ7128" s="112" t="s">
        <v>1035</v>
      </c>
      <c r="AR7128" s="112" t="s">
        <v>1021</v>
      </c>
      <c r="AS7128" s="112">
        <v>150</v>
      </c>
    </row>
    <row r="7129" spans="40:45" x14ac:dyDescent="0.25">
      <c r="AN7129" s="112" t="s">
        <v>1276</v>
      </c>
      <c r="AO7129" s="112"/>
      <c r="AP7129" s="112"/>
      <c r="AQ7129" s="112" t="s">
        <v>1036</v>
      </c>
      <c r="AR7129" s="112" t="s">
        <v>1021</v>
      </c>
      <c r="AS7129" s="112">
        <v>48</v>
      </c>
    </row>
    <row r="7130" spans="40:45" x14ac:dyDescent="0.25">
      <c r="AN7130" s="112" t="s">
        <v>1276</v>
      </c>
      <c r="AO7130" s="112"/>
      <c r="AP7130" s="112"/>
      <c r="AQ7130" s="112" t="s">
        <v>1037</v>
      </c>
      <c r="AR7130" s="112" t="s">
        <v>1021</v>
      </c>
      <c r="AS7130" s="112">
        <v>42</v>
      </c>
    </row>
    <row r="7131" spans="40:45" x14ac:dyDescent="0.25">
      <c r="AN7131" s="112" t="s">
        <v>1276</v>
      </c>
      <c r="AO7131" s="112"/>
      <c r="AP7131" s="112"/>
      <c r="AQ7131" s="112" t="s">
        <v>1038</v>
      </c>
      <c r="AR7131" s="112" t="s">
        <v>1021</v>
      </c>
      <c r="AS7131" s="112">
        <v>110</v>
      </c>
    </row>
    <row r="7132" spans="40:45" x14ac:dyDescent="0.25">
      <c r="AN7132" s="112" t="s">
        <v>1276</v>
      </c>
      <c r="AO7132" s="112"/>
      <c r="AP7132" s="112"/>
      <c r="AQ7132" s="112" t="s">
        <v>1039</v>
      </c>
      <c r="AR7132" s="112" t="s">
        <v>1021</v>
      </c>
      <c r="AS7132" s="112">
        <v>144</v>
      </c>
    </row>
    <row r="7133" spans="40:45" x14ac:dyDescent="0.25">
      <c r="AN7133" s="112" t="s">
        <v>1276</v>
      </c>
      <c r="AO7133" s="112"/>
      <c r="AP7133" s="112"/>
      <c r="AQ7133" s="112" t="s">
        <v>3</v>
      </c>
      <c r="AR7133" s="112" t="s">
        <v>1021</v>
      </c>
      <c r="AS7133" s="112">
        <v>1099</v>
      </c>
    </row>
    <row r="7134" spans="40:45" x14ac:dyDescent="0.25">
      <c r="AN7134" s="112" t="s">
        <v>1277</v>
      </c>
      <c r="AO7134" s="112"/>
      <c r="AP7134" s="112"/>
      <c r="AQ7134" s="112" t="s">
        <v>1031</v>
      </c>
      <c r="AR7134" s="112" t="s">
        <v>1021</v>
      </c>
      <c r="AS7134" s="112">
        <v>941</v>
      </c>
    </row>
    <row r="7135" spans="40:45" x14ac:dyDescent="0.25">
      <c r="AN7135" s="112" t="s">
        <v>1277</v>
      </c>
      <c r="AO7135" s="112"/>
      <c r="AP7135" s="112"/>
      <c r="AQ7135" s="112" t="s">
        <v>1032</v>
      </c>
      <c r="AR7135" s="112" t="s">
        <v>1021</v>
      </c>
      <c r="AS7135" s="112">
        <v>417</v>
      </c>
    </row>
    <row r="7136" spans="40:45" x14ac:dyDescent="0.25">
      <c r="AN7136" s="112" t="s">
        <v>1277</v>
      </c>
      <c r="AO7136" s="112"/>
      <c r="AP7136" s="112"/>
      <c r="AQ7136" s="112" t="s">
        <v>1033</v>
      </c>
      <c r="AR7136" s="112" t="s">
        <v>1021</v>
      </c>
      <c r="AS7136" s="112">
        <v>285</v>
      </c>
    </row>
    <row r="7137" spans="40:45" x14ac:dyDescent="0.25">
      <c r="AN7137" s="112" t="s">
        <v>1277</v>
      </c>
      <c r="AO7137" s="112"/>
      <c r="AP7137" s="112"/>
      <c r="AQ7137" s="112" t="s">
        <v>1034</v>
      </c>
      <c r="AR7137" s="112" t="s">
        <v>1021</v>
      </c>
      <c r="AS7137" s="112">
        <v>298</v>
      </c>
    </row>
    <row r="7138" spans="40:45" x14ac:dyDescent="0.25">
      <c r="AN7138" s="112" t="s">
        <v>1277</v>
      </c>
      <c r="AO7138" s="112"/>
      <c r="AP7138" s="112"/>
      <c r="AQ7138" s="112" t="s">
        <v>1035</v>
      </c>
      <c r="AR7138" s="112" t="s">
        <v>1021</v>
      </c>
      <c r="AS7138" s="112">
        <v>359</v>
      </c>
    </row>
    <row r="7139" spans="40:45" x14ac:dyDescent="0.25">
      <c r="AN7139" s="112" t="s">
        <v>1277</v>
      </c>
      <c r="AO7139" s="112"/>
      <c r="AP7139" s="112"/>
      <c r="AQ7139" s="112" t="s">
        <v>1036</v>
      </c>
      <c r="AR7139" s="112" t="s">
        <v>1021</v>
      </c>
      <c r="AS7139" s="112">
        <v>293</v>
      </c>
    </row>
    <row r="7140" spans="40:45" x14ac:dyDescent="0.25">
      <c r="AN7140" s="112" t="s">
        <v>1277</v>
      </c>
      <c r="AO7140" s="112"/>
      <c r="AP7140" s="112"/>
      <c r="AQ7140" s="112" t="s">
        <v>1037</v>
      </c>
      <c r="AR7140" s="112" t="s">
        <v>1021</v>
      </c>
      <c r="AS7140" s="112">
        <v>82</v>
      </c>
    </row>
    <row r="7141" spans="40:45" x14ac:dyDescent="0.25">
      <c r="AN7141" s="112" t="s">
        <v>1277</v>
      </c>
      <c r="AO7141" s="112"/>
      <c r="AP7141" s="112"/>
      <c r="AQ7141" s="112" t="s">
        <v>1038</v>
      </c>
      <c r="AR7141" s="112" t="s">
        <v>1021</v>
      </c>
      <c r="AS7141" s="112">
        <v>267</v>
      </c>
    </row>
    <row r="7142" spans="40:45" x14ac:dyDescent="0.25">
      <c r="AN7142" s="112" t="s">
        <v>1277</v>
      </c>
      <c r="AO7142" s="112"/>
      <c r="AP7142" s="112"/>
      <c r="AQ7142" s="112" t="s">
        <v>1039</v>
      </c>
      <c r="AR7142" s="112" t="s">
        <v>1021</v>
      </c>
      <c r="AS7142" s="112">
        <v>338</v>
      </c>
    </row>
    <row r="7143" spans="40:45" x14ac:dyDescent="0.25">
      <c r="AN7143" s="112" t="s">
        <v>1277</v>
      </c>
      <c r="AO7143" s="112"/>
      <c r="AP7143" s="112"/>
      <c r="AQ7143" s="112" t="s">
        <v>3</v>
      </c>
      <c r="AR7143" s="112" t="s">
        <v>1021</v>
      </c>
      <c r="AS7143" s="112">
        <v>3280</v>
      </c>
    </row>
    <row r="7144" spans="40:45" x14ac:dyDescent="0.25">
      <c r="AN7144" s="112" t="s">
        <v>1018</v>
      </c>
      <c r="AO7144" s="112"/>
      <c r="AP7144" s="112"/>
      <c r="AQ7144" s="112" t="s">
        <v>1031</v>
      </c>
      <c r="AR7144" s="112" t="s">
        <v>1021</v>
      </c>
      <c r="AS7144" s="112">
        <v>81</v>
      </c>
    </row>
    <row r="7145" spans="40:45" x14ac:dyDescent="0.25">
      <c r="AN7145" s="112" t="s">
        <v>1018</v>
      </c>
      <c r="AO7145" s="112"/>
      <c r="AP7145" s="112"/>
      <c r="AQ7145" s="112" t="s">
        <v>1032</v>
      </c>
      <c r="AR7145" s="112" t="s">
        <v>1021</v>
      </c>
      <c r="AS7145" s="112">
        <v>51</v>
      </c>
    </row>
    <row r="7146" spans="40:45" x14ac:dyDescent="0.25">
      <c r="AN7146" s="112" t="s">
        <v>1018</v>
      </c>
      <c r="AO7146" s="112"/>
      <c r="AP7146" s="112"/>
      <c r="AQ7146" s="112" t="s">
        <v>1033</v>
      </c>
      <c r="AR7146" s="112" t="s">
        <v>1021</v>
      </c>
      <c r="AS7146" s="112">
        <v>42</v>
      </c>
    </row>
    <row r="7147" spans="40:45" x14ac:dyDescent="0.25">
      <c r="AN7147" s="112" t="s">
        <v>1018</v>
      </c>
      <c r="AO7147" s="112"/>
      <c r="AP7147" s="112"/>
      <c r="AQ7147" s="112" t="s">
        <v>1034</v>
      </c>
      <c r="AR7147" s="112" t="s">
        <v>1021</v>
      </c>
      <c r="AS7147" s="112">
        <v>117</v>
      </c>
    </row>
    <row r="7148" spans="40:45" x14ac:dyDescent="0.25">
      <c r="AN7148" s="112" t="s">
        <v>1018</v>
      </c>
      <c r="AO7148" s="112"/>
      <c r="AP7148" s="112"/>
      <c r="AQ7148" s="112" t="s">
        <v>1035</v>
      </c>
      <c r="AR7148" s="112" t="s">
        <v>1021</v>
      </c>
      <c r="AS7148" s="112">
        <v>65</v>
      </c>
    </row>
    <row r="7149" spans="40:45" x14ac:dyDescent="0.25">
      <c r="AN7149" s="112" t="s">
        <v>1018</v>
      </c>
      <c r="AO7149" s="112"/>
      <c r="AP7149" s="112"/>
      <c r="AQ7149" s="112" t="s">
        <v>1036</v>
      </c>
      <c r="AR7149" s="112" t="s">
        <v>1021</v>
      </c>
      <c r="AS7149" s="112">
        <v>91</v>
      </c>
    </row>
    <row r="7150" spans="40:45" x14ac:dyDescent="0.25">
      <c r="AN7150" s="112" t="s">
        <v>1018</v>
      </c>
      <c r="AO7150" s="112"/>
      <c r="AP7150" s="112"/>
      <c r="AQ7150" s="112" t="s">
        <v>1037</v>
      </c>
      <c r="AR7150" s="112" t="s">
        <v>1021</v>
      </c>
      <c r="AS7150" s="112">
        <v>45</v>
      </c>
    </row>
    <row r="7151" spans="40:45" x14ac:dyDescent="0.25">
      <c r="AN7151" s="112" t="s">
        <v>1018</v>
      </c>
      <c r="AO7151" s="112"/>
      <c r="AP7151" s="112"/>
      <c r="AQ7151" s="112" t="s">
        <v>1038</v>
      </c>
      <c r="AR7151" s="112" t="s">
        <v>1021</v>
      </c>
      <c r="AS7151" s="112">
        <v>82</v>
      </c>
    </row>
    <row r="7152" spans="40:45" x14ac:dyDescent="0.25">
      <c r="AN7152" s="112" t="s">
        <v>1018</v>
      </c>
      <c r="AO7152" s="112"/>
      <c r="AP7152" s="112"/>
      <c r="AQ7152" s="112" t="s">
        <v>1039</v>
      </c>
      <c r="AR7152" s="112" t="s">
        <v>1021</v>
      </c>
      <c r="AS7152" s="112">
        <v>64</v>
      </c>
    </row>
    <row r="7153" spans="40:45" x14ac:dyDescent="0.25">
      <c r="AN7153" s="112" t="s">
        <v>1018</v>
      </c>
      <c r="AO7153" s="112"/>
      <c r="AP7153" s="112"/>
      <c r="AQ7153" s="112" t="s">
        <v>3</v>
      </c>
      <c r="AR7153" s="112" t="s">
        <v>1021</v>
      </c>
      <c r="AS7153" s="112">
        <v>638</v>
      </c>
    </row>
    <row r="7154" spans="40:45" x14ac:dyDescent="0.25">
      <c r="AN7154" s="112" t="s">
        <v>1278</v>
      </c>
      <c r="AO7154" s="112"/>
      <c r="AP7154" s="112"/>
      <c r="AQ7154" s="112" t="s">
        <v>1031</v>
      </c>
      <c r="AR7154" s="112" t="s">
        <v>1021</v>
      </c>
      <c r="AS7154" s="112">
        <v>355</v>
      </c>
    </row>
    <row r="7155" spans="40:45" x14ac:dyDescent="0.25">
      <c r="AN7155" s="112" t="s">
        <v>1278</v>
      </c>
      <c r="AO7155" s="112"/>
      <c r="AP7155" s="112"/>
      <c r="AQ7155" s="112" t="s">
        <v>1032</v>
      </c>
      <c r="AR7155" s="112" t="s">
        <v>1021</v>
      </c>
      <c r="AS7155" s="112">
        <v>301</v>
      </c>
    </row>
    <row r="7156" spans="40:45" x14ac:dyDescent="0.25">
      <c r="AN7156" s="112" t="s">
        <v>1278</v>
      </c>
      <c r="AO7156" s="112"/>
      <c r="AP7156" s="112"/>
      <c r="AQ7156" s="112" t="s">
        <v>1033</v>
      </c>
      <c r="AR7156" s="112" t="s">
        <v>1021</v>
      </c>
      <c r="AS7156" s="112">
        <v>329</v>
      </c>
    </row>
    <row r="7157" spans="40:45" x14ac:dyDescent="0.25">
      <c r="AN7157" s="112" t="s">
        <v>1278</v>
      </c>
      <c r="AO7157" s="112"/>
      <c r="AP7157" s="112"/>
      <c r="AQ7157" s="112" t="s">
        <v>1034</v>
      </c>
      <c r="AR7157" s="112" t="s">
        <v>1021</v>
      </c>
      <c r="AS7157" s="112">
        <v>827</v>
      </c>
    </row>
    <row r="7158" spans="40:45" x14ac:dyDescent="0.25">
      <c r="AN7158" s="112" t="s">
        <v>1278</v>
      </c>
      <c r="AO7158" s="112"/>
      <c r="AP7158" s="112"/>
      <c r="AQ7158" s="112" t="s">
        <v>1035</v>
      </c>
      <c r="AR7158" s="112" t="s">
        <v>1021</v>
      </c>
      <c r="AS7158" s="112">
        <v>231</v>
      </c>
    </row>
    <row r="7159" spans="40:45" x14ac:dyDescent="0.25">
      <c r="AN7159" s="112" t="s">
        <v>1278</v>
      </c>
      <c r="AO7159" s="112"/>
      <c r="AP7159" s="112"/>
      <c r="AQ7159" s="112" t="s">
        <v>1036</v>
      </c>
      <c r="AR7159" s="112" t="s">
        <v>1021</v>
      </c>
      <c r="AS7159" s="112">
        <v>549</v>
      </c>
    </row>
    <row r="7160" spans="40:45" x14ac:dyDescent="0.25">
      <c r="AN7160" s="112" t="s">
        <v>1278</v>
      </c>
      <c r="AO7160" s="112"/>
      <c r="AP7160" s="112"/>
      <c r="AQ7160" s="112" t="s">
        <v>1037</v>
      </c>
      <c r="AR7160" s="112" t="s">
        <v>1021</v>
      </c>
      <c r="AS7160" s="112">
        <v>131</v>
      </c>
    </row>
    <row r="7161" spans="40:45" x14ac:dyDescent="0.25">
      <c r="AN7161" s="112" t="s">
        <v>1278</v>
      </c>
      <c r="AO7161" s="112"/>
      <c r="AP7161" s="112"/>
      <c r="AQ7161" s="112" t="s">
        <v>1038</v>
      </c>
      <c r="AR7161" s="112" t="s">
        <v>1021</v>
      </c>
      <c r="AS7161" s="112">
        <v>312</v>
      </c>
    </row>
    <row r="7162" spans="40:45" x14ac:dyDescent="0.25">
      <c r="AN7162" s="112" t="s">
        <v>1278</v>
      </c>
      <c r="AO7162" s="112"/>
      <c r="AP7162" s="112"/>
      <c r="AQ7162" s="112" t="s">
        <v>1039</v>
      </c>
      <c r="AR7162" s="112" t="s">
        <v>1021</v>
      </c>
      <c r="AS7162" s="112">
        <v>251</v>
      </c>
    </row>
    <row r="7163" spans="40:45" x14ac:dyDescent="0.25">
      <c r="AN7163" s="112" t="s">
        <v>1278</v>
      </c>
      <c r="AO7163" s="112"/>
      <c r="AP7163" s="112"/>
      <c r="AQ7163" s="112" t="s">
        <v>3</v>
      </c>
      <c r="AR7163" s="112" t="s">
        <v>1021</v>
      </c>
      <c r="AS7163" s="112">
        <v>3286</v>
      </c>
    </row>
    <row r="7164" spans="40:45" x14ac:dyDescent="0.25">
      <c r="AN7164" s="112" t="s">
        <v>1087</v>
      </c>
      <c r="AO7164" s="112"/>
      <c r="AP7164" s="112"/>
      <c r="AQ7164" s="112" t="s">
        <v>1031</v>
      </c>
      <c r="AR7164" s="112" t="s">
        <v>1021</v>
      </c>
      <c r="AS7164" s="112">
        <v>1563</v>
      </c>
    </row>
    <row r="7165" spans="40:45" x14ac:dyDescent="0.25">
      <c r="AN7165" s="112" t="s">
        <v>1087</v>
      </c>
      <c r="AO7165" s="112"/>
      <c r="AP7165" s="112"/>
      <c r="AQ7165" s="112" t="s">
        <v>1032</v>
      </c>
      <c r="AR7165" s="112" t="s">
        <v>1021</v>
      </c>
      <c r="AS7165" s="112">
        <v>929</v>
      </c>
    </row>
    <row r="7166" spans="40:45" x14ac:dyDescent="0.25">
      <c r="AN7166" s="112" t="s">
        <v>1087</v>
      </c>
      <c r="AO7166" s="112"/>
      <c r="AP7166" s="112"/>
      <c r="AQ7166" s="112" t="s">
        <v>1033</v>
      </c>
      <c r="AR7166" s="112" t="s">
        <v>1021</v>
      </c>
      <c r="AS7166" s="112">
        <v>701</v>
      </c>
    </row>
    <row r="7167" spans="40:45" x14ac:dyDescent="0.25">
      <c r="AN7167" s="112" t="s">
        <v>1087</v>
      </c>
      <c r="AO7167" s="112"/>
      <c r="AP7167" s="112"/>
      <c r="AQ7167" s="112" t="s">
        <v>1034</v>
      </c>
      <c r="AR7167" s="112" t="s">
        <v>1021</v>
      </c>
      <c r="AS7167" s="112">
        <v>1176</v>
      </c>
    </row>
    <row r="7168" spans="40:45" x14ac:dyDescent="0.25">
      <c r="AN7168" s="112" t="s">
        <v>1087</v>
      </c>
      <c r="AO7168" s="112"/>
      <c r="AP7168" s="112"/>
      <c r="AQ7168" s="112" t="s">
        <v>1035</v>
      </c>
      <c r="AR7168" s="112" t="s">
        <v>1021</v>
      </c>
      <c r="AS7168" s="112">
        <v>754</v>
      </c>
    </row>
    <row r="7169" spans="40:45" x14ac:dyDescent="0.25">
      <c r="AN7169" s="112" t="s">
        <v>1087</v>
      </c>
      <c r="AO7169" s="112"/>
      <c r="AP7169" s="112"/>
      <c r="AQ7169" s="112" t="s">
        <v>1036</v>
      </c>
      <c r="AR7169" s="112" t="s">
        <v>1021</v>
      </c>
      <c r="AS7169" s="112">
        <v>981</v>
      </c>
    </row>
    <row r="7170" spans="40:45" x14ac:dyDescent="0.25">
      <c r="AN7170" s="112" t="s">
        <v>1087</v>
      </c>
      <c r="AO7170" s="112"/>
      <c r="AP7170" s="112"/>
      <c r="AQ7170" s="112" t="s">
        <v>1037</v>
      </c>
      <c r="AR7170" s="112" t="s">
        <v>1021</v>
      </c>
      <c r="AS7170" s="112">
        <v>315</v>
      </c>
    </row>
    <row r="7171" spans="40:45" x14ac:dyDescent="0.25">
      <c r="AN7171" s="112" t="s">
        <v>1087</v>
      </c>
      <c r="AO7171" s="112"/>
      <c r="AP7171" s="112"/>
      <c r="AQ7171" s="112" t="s">
        <v>1038</v>
      </c>
      <c r="AR7171" s="112" t="s">
        <v>1021</v>
      </c>
      <c r="AS7171" s="112">
        <v>777</v>
      </c>
    </row>
    <row r="7172" spans="40:45" x14ac:dyDescent="0.25">
      <c r="AN7172" s="112" t="s">
        <v>1087</v>
      </c>
      <c r="AO7172" s="112"/>
      <c r="AP7172" s="112"/>
      <c r="AQ7172" s="112" t="s">
        <v>1039</v>
      </c>
      <c r="AR7172" s="112" t="s">
        <v>1021</v>
      </c>
      <c r="AS7172" s="112">
        <v>803</v>
      </c>
    </row>
    <row r="7173" spans="40:45" x14ac:dyDescent="0.25">
      <c r="AN7173" s="112" t="s">
        <v>1087</v>
      </c>
      <c r="AO7173" s="112"/>
      <c r="AP7173" s="112"/>
      <c r="AQ7173" s="112" t="s">
        <v>3</v>
      </c>
      <c r="AR7173" s="112" t="s">
        <v>1021</v>
      </c>
      <c r="AS7173" s="112">
        <v>7999</v>
      </c>
    </row>
    <row r="7174" spans="40:45" x14ac:dyDescent="0.25">
      <c r="AN7174" s="112" t="s">
        <v>1279</v>
      </c>
      <c r="AO7174" s="112"/>
      <c r="AP7174" s="112"/>
      <c r="AQ7174" s="112" t="s">
        <v>1031</v>
      </c>
      <c r="AR7174" s="112" t="s">
        <v>1021</v>
      </c>
      <c r="AS7174" s="112">
        <v>209</v>
      </c>
    </row>
    <row r="7175" spans="40:45" x14ac:dyDescent="0.25">
      <c r="AN7175" s="112" t="s">
        <v>1279</v>
      </c>
      <c r="AO7175" s="112"/>
      <c r="AP7175" s="112"/>
      <c r="AQ7175" s="112" t="s">
        <v>1032</v>
      </c>
      <c r="AR7175" s="112" t="s">
        <v>1021</v>
      </c>
      <c r="AS7175" s="112">
        <v>86</v>
      </c>
    </row>
    <row r="7176" spans="40:45" x14ac:dyDescent="0.25">
      <c r="AN7176" s="112" t="s">
        <v>1279</v>
      </c>
      <c r="AO7176" s="112"/>
      <c r="AP7176" s="112"/>
      <c r="AQ7176" s="112" t="s">
        <v>1033</v>
      </c>
      <c r="AR7176" s="112" t="s">
        <v>1021</v>
      </c>
      <c r="AS7176" s="112">
        <v>122</v>
      </c>
    </row>
    <row r="7177" spans="40:45" x14ac:dyDescent="0.25">
      <c r="AN7177" s="112" t="s">
        <v>1279</v>
      </c>
      <c r="AO7177" s="112"/>
      <c r="AP7177" s="112"/>
      <c r="AQ7177" s="112" t="s">
        <v>1034</v>
      </c>
      <c r="AR7177" s="112" t="s">
        <v>1021</v>
      </c>
      <c r="AS7177" s="112">
        <v>92</v>
      </c>
    </row>
    <row r="7178" spans="40:45" x14ac:dyDescent="0.25">
      <c r="AN7178" s="112" t="s">
        <v>1279</v>
      </c>
      <c r="AO7178" s="112"/>
      <c r="AP7178" s="112"/>
      <c r="AQ7178" s="112" t="s">
        <v>1035</v>
      </c>
      <c r="AR7178" s="112" t="s">
        <v>1021</v>
      </c>
      <c r="AS7178" s="112">
        <v>103</v>
      </c>
    </row>
    <row r="7179" spans="40:45" x14ac:dyDescent="0.25">
      <c r="AN7179" s="112" t="s">
        <v>1279</v>
      </c>
      <c r="AO7179" s="112"/>
      <c r="AP7179" s="112"/>
      <c r="AQ7179" s="112" t="s">
        <v>1036</v>
      </c>
      <c r="AR7179" s="112" t="s">
        <v>1021</v>
      </c>
      <c r="AS7179" s="112">
        <v>102</v>
      </c>
    </row>
    <row r="7180" spans="40:45" x14ac:dyDescent="0.25">
      <c r="AN7180" s="112" t="s">
        <v>1279</v>
      </c>
      <c r="AO7180" s="112"/>
      <c r="AP7180" s="112"/>
      <c r="AQ7180" s="112" t="s">
        <v>1037</v>
      </c>
      <c r="AR7180" s="112" t="s">
        <v>1021</v>
      </c>
      <c r="AS7180" s="112">
        <v>20</v>
      </c>
    </row>
    <row r="7181" spans="40:45" x14ac:dyDescent="0.25">
      <c r="AN7181" s="112" t="s">
        <v>1279</v>
      </c>
      <c r="AO7181" s="112"/>
      <c r="AP7181" s="112"/>
      <c r="AQ7181" s="112" t="s">
        <v>1038</v>
      </c>
      <c r="AR7181" s="112" t="s">
        <v>1021</v>
      </c>
      <c r="AS7181" s="112">
        <v>103</v>
      </c>
    </row>
    <row r="7182" spans="40:45" x14ac:dyDescent="0.25">
      <c r="AN7182" s="112" t="s">
        <v>1279</v>
      </c>
      <c r="AO7182" s="112"/>
      <c r="AP7182" s="112"/>
      <c r="AQ7182" s="112" t="s">
        <v>1039</v>
      </c>
      <c r="AR7182" s="112" t="s">
        <v>1021</v>
      </c>
      <c r="AS7182" s="112">
        <v>103</v>
      </c>
    </row>
    <row r="7183" spans="40:45" x14ac:dyDescent="0.25">
      <c r="AN7183" s="112" t="s">
        <v>1279</v>
      </c>
      <c r="AO7183" s="112"/>
      <c r="AP7183" s="112"/>
      <c r="AQ7183" s="112" t="s">
        <v>3</v>
      </c>
      <c r="AR7183" s="112" t="s">
        <v>1021</v>
      </c>
      <c r="AS7183" s="112">
        <v>940</v>
      </c>
    </row>
    <row r="7184" spans="40:45" x14ac:dyDescent="0.25">
      <c r="AN7184" s="112" t="s">
        <v>1278</v>
      </c>
      <c r="AO7184" s="112"/>
      <c r="AP7184" s="112"/>
      <c r="AQ7184" s="112" t="s">
        <v>1031</v>
      </c>
      <c r="AR7184" s="112" t="s">
        <v>1021</v>
      </c>
      <c r="AS7184" s="112">
        <v>254</v>
      </c>
    </row>
    <row r="7185" spans="40:45" x14ac:dyDescent="0.25">
      <c r="AN7185" s="112" t="s">
        <v>1278</v>
      </c>
      <c r="AO7185" s="112"/>
      <c r="AP7185" s="112"/>
      <c r="AQ7185" s="112" t="s">
        <v>1032</v>
      </c>
      <c r="AR7185" s="112" t="s">
        <v>1021</v>
      </c>
      <c r="AS7185" s="112">
        <v>202</v>
      </c>
    </row>
    <row r="7186" spans="40:45" x14ac:dyDescent="0.25">
      <c r="AN7186" s="112" t="s">
        <v>1278</v>
      </c>
      <c r="AO7186" s="112"/>
      <c r="AP7186" s="112"/>
      <c r="AQ7186" s="112" t="s">
        <v>1033</v>
      </c>
      <c r="AR7186" s="112" t="s">
        <v>1021</v>
      </c>
      <c r="AS7186" s="112">
        <v>209</v>
      </c>
    </row>
    <row r="7187" spans="40:45" x14ac:dyDescent="0.25">
      <c r="AN7187" s="112" t="s">
        <v>1278</v>
      </c>
      <c r="AO7187" s="112"/>
      <c r="AP7187" s="112"/>
      <c r="AQ7187" s="112" t="s">
        <v>1034</v>
      </c>
      <c r="AR7187" s="112" t="s">
        <v>1021</v>
      </c>
      <c r="AS7187" s="112">
        <v>593</v>
      </c>
    </row>
    <row r="7188" spans="40:45" x14ac:dyDescent="0.25">
      <c r="AN7188" s="112" t="s">
        <v>1278</v>
      </c>
      <c r="AO7188" s="112"/>
      <c r="AP7188" s="112"/>
      <c r="AQ7188" s="112" t="s">
        <v>1035</v>
      </c>
      <c r="AR7188" s="112" t="s">
        <v>1021</v>
      </c>
      <c r="AS7188" s="112">
        <v>166</v>
      </c>
    </row>
    <row r="7189" spans="40:45" x14ac:dyDescent="0.25">
      <c r="AN7189" s="112" t="s">
        <v>1278</v>
      </c>
      <c r="AO7189" s="112"/>
      <c r="AP7189" s="112"/>
      <c r="AQ7189" s="112" t="s">
        <v>1036</v>
      </c>
      <c r="AR7189" s="112" t="s">
        <v>1021</v>
      </c>
      <c r="AS7189" s="112">
        <v>305</v>
      </c>
    </row>
    <row r="7190" spans="40:45" x14ac:dyDescent="0.25">
      <c r="AN7190" s="112" t="s">
        <v>1278</v>
      </c>
      <c r="AO7190" s="112"/>
      <c r="AP7190" s="112"/>
      <c r="AQ7190" s="112" t="s">
        <v>1037</v>
      </c>
      <c r="AR7190" s="112" t="s">
        <v>1021</v>
      </c>
      <c r="AS7190" s="112">
        <v>92</v>
      </c>
    </row>
    <row r="7191" spans="40:45" x14ac:dyDescent="0.25">
      <c r="AN7191" s="112" t="s">
        <v>1278</v>
      </c>
      <c r="AO7191" s="112"/>
      <c r="AP7191" s="112"/>
      <c r="AQ7191" s="112" t="s">
        <v>1038</v>
      </c>
      <c r="AR7191" s="112" t="s">
        <v>1021</v>
      </c>
      <c r="AS7191" s="112">
        <v>194</v>
      </c>
    </row>
    <row r="7192" spans="40:45" x14ac:dyDescent="0.25">
      <c r="AN7192" s="112" t="s">
        <v>1278</v>
      </c>
      <c r="AO7192" s="112"/>
      <c r="AP7192" s="112"/>
      <c r="AQ7192" s="112" t="s">
        <v>1039</v>
      </c>
      <c r="AR7192" s="112" t="s">
        <v>1021</v>
      </c>
      <c r="AS7192" s="112">
        <v>150</v>
      </c>
    </row>
    <row r="7193" spans="40:45" x14ac:dyDescent="0.25">
      <c r="AN7193" s="112" t="s">
        <v>1278</v>
      </c>
      <c r="AO7193" s="112"/>
      <c r="AP7193" s="112"/>
      <c r="AQ7193" s="112" t="s">
        <v>3</v>
      </c>
      <c r="AR7193" s="112" t="s">
        <v>1021</v>
      </c>
      <c r="AS7193" s="112">
        <v>2165</v>
      </c>
    </row>
    <row r="7194" spans="40:45" x14ac:dyDescent="0.25">
      <c r="AN7194" s="112" t="s">
        <v>1280</v>
      </c>
      <c r="AO7194" s="112"/>
      <c r="AP7194" s="112"/>
      <c r="AQ7194" s="112" t="s">
        <v>1031</v>
      </c>
      <c r="AR7194" s="112" t="s">
        <v>1021</v>
      </c>
      <c r="AS7194" s="112">
        <v>1444</v>
      </c>
    </row>
    <row r="7195" spans="40:45" x14ac:dyDescent="0.25">
      <c r="AN7195" s="112" t="s">
        <v>1280</v>
      </c>
      <c r="AO7195" s="112"/>
      <c r="AP7195" s="112"/>
      <c r="AQ7195" s="112" t="s">
        <v>1032</v>
      </c>
      <c r="AR7195" s="112" t="s">
        <v>1021</v>
      </c>
      <c r="AS7195" s="112">
        <v>551</v>
      </c>
    </row>
    <row r="7196" spans="40:45" x14ac:dyDescent="0.25">
      <c r="AN7196" s="112" t="s">
        <v>1280</v>
      </c>
      <c r="AO7196" s="112"/>
      <c r="AP7196" s="112"/>
      <c r="AQ7196" s="112" t="s">
        <v>1033</v>
      </c>
      <c r="AR7196" s="112" t="s">
        <v>1021</v>
      </c>
      <c r="AS7196" s="112">
        <v>358</v>
      </c>
    </row>
    <row r="7197" spans="40:45" x14ac:dyDescent="0.25">
      <c r="AN7197" s="112" t="s">
        <v>1280</v>
      </c>
      <c r="AO7197" s="112"/>
      <c r="AP7197" s="112"/>
      <c r="AQ7197" s="112" t="s">
        <v>1034</v>
      </c>
      <c r="AR7197" s="112" t="s">
        <v>1021</v>
      </c>
      <c r="AS7197" s="112">
        <v>911</v>
      </c>
    </row>
    <row r="7198" spans="40:45" x14ac:dyDescent="0.25">
      <c r="AN7198" s="112" t="s">
        <v>1280</v>
      </c>
      <c r="AO7198" s="112"/>
      <c r="AP7198" s="112"/>
      <c r="AQ7198" s="112" t="s">
        <v>1035</v>
      </c>
      <c r="AR7198" s="112" t="s">
        <v>1021</v>
      </c>
      <c r="AS7198" s="112">
        <v>684</v>
      </c>
    </row>
    <row r="7199" spans="40:45" x14ac:dyDescent="0.25">
      <c r="AN7199" s="112" t="s">
        <v>1280</v>
      </c>
      <c r="AO7199" s="112"/>
      <c r="AP7199" s="112"/>
      <c r="AQ7199" s="112" t="s">
        <v>1036</v>
      </c>
      <c r="AR7199" s="112" t="s">
        <v>1021</v>
      </c>
      <c r="AS7199" s="112">
        <v>643</v>
      </c>
    </row>
    <row r="7200" spans="40:45" x14ac:dyDescent="0.25">
      <c r="AN7200" s="112" t="s">
        <v>1280</v>
      </c>
      <c r="AO7200" s="112"/>
      <c r="AP7200" s="112"/>
      <c r="AQ7200" s="112" t="s">
        <v>1037</v>
      </c>
      <c r="AR7200" s="112" t="s">
        <v>1021</v>
      </c>
      <c r="AS7200" s="112">
        <v>199</v>
      </c>
    </row>
    <row r="7201" spans="40:45" x14ac:dyDescent="0.25">
      <c r="AN7201" s="112" t="s">
        <v>1280</v>
      </c>
      <c r="AO7201" s="112"/>
      <c r="AP7201" s="112"/>
      <c r="AQ7201" s="112" t="s">
        <v>1038</v>
      </c>
      <c r="AR7201" s="112" t="s">
        <v>1021</v>
      </c>
      <c r="AS7201" s="112">
        <v>725</v>
      </c>
    </row>
    <row r="7202" spans="40:45" x14ac:dyDescent="0.25">
      <c r="AN7202" s="112" t="s">
        <v>1280</v>
      </c>
      <c r="AO7202" s="112"/>
      <c r="AP7202" s="112"/>
      <c r="AQ7202" s="112" t="s">
        <v>1039</v>
      </c>
      <c r="AR7202" s="112" t="s">
        <v>1021</v>
      </c>
      <c r="AS7202" s="112">
        <v>570</v>
      </c>
    </row>
    <row r="7203" spans="40:45" x14ac:dyDescent="0.25">
      <c r="AN7203" s="112" t="s">
        <v>1280</v>
      </c>
      <c r="AO7203" s="112"/>
      <c r="AP7203" s="112"/>
      <c r="AQ7203" s="112" t="s">
        <v>3</v>
      </c>
      <c r="AR7203" s="112" t="s">
        <v>1021</v>
      </c>
      <c r="AS7203" s="112">
        <v>6085</v>
      </c>
    </row>
    <row r="7204" spans="40:45" x14ac:dyDescent="0.25">
      <c r="AN7204" s="112" t="s">
        <v>1281</v>
      </c>
      <c r="AO7204" s="112"/>
      <c r="AP7204" s="112"/>
      <c r="AQ7204" s="112" t="s">
        <v>1031</v>
      </c>
      <c r="AR7204" s="112" t="s">
        <v>1021</v>
      </c>
      <c r="AS7204" s="112">
        <v>1323</v>
      </c>
    </row>
    <row r="7205" spans="40:45" x14ac:dyDescent="0.25">
      <c r="AN7205" s="112" t="s">
        <v>1281</v>
      </c>
      <c r="AO7205" s="112"/>
      <c r="AP7205" s="112"/>
      <c r="AQ7205" s="112" t="s">
        <v>1032</v>
      </c>
      <c r="AR7205" s="112" t="s">
        <v>1021</v>
      </c>
      <c r="AS7205" s="112">
        <v>476</v>
      </c>
    </row>
    <row r="7206" spans="40:45" x14ac:dyDescent="0.25">
      <c r="AN7206" s="112" t="s">
        <v>1281</v>
      </c>
      <c r="AO7206" s="112"/>
      <c r="AP7206" s="112"/>
      <c r="AQ7206" s="112" t="s">
        <v>1033</v>
      </c>
      <c r="AR7206" s="112" t="s">
        <v>1021</v>
      </c>
      <c r="AS7206" s="112">
        <v>356</v>
      </c>
    </row>
    <row r="7207" spans="40:45" x14ac:dyDescent="0.25">
      <c r="AN7207" s="112" t="s">
        <v>1281</v>
      </c>
      <c r="AO7207" s="112"/>
      <c r="AP7207" s="112"/>
      <c r="AQ7207" s="112" t="s">
        <v>1034</v>
      </c>
      <c r="AR7207" s="112" t="s">
        <v>1021</v>
      </c>
      <c r="AS7207" s="112">
        <v>735</v>
      </c>
    </row>
    <row r="7208" spans="40:45" x14ac:dyDescent="0.25">
      <c r="AN7208" s="112" t="s">
        <v>1281</v>
      </c>
      <c r="AO7208" s="112"/>
      <c r="AP7208" s="112"/>
      <c r="AQ7208" s="112" t="s">
        <v>1035</v>
      </c>
      <c r="AR7208" s="112" t="s">
        <v>1021</v>
      </c>
      <c r="AS7208" s="112">
        <v>578</v>
      </c>
    </row>
    <row r="7209" spans="40:45" x14ac:dyDescent="0.25">
      <c r="AN7209" s="112" t="s">
        <v>1281</v>
      </c>
      <c r="AO7209" s="112"/>
      <c r="AP7209" s="112"/>
      <c r="AQ7209" s="112" t="s">
        <v>1036</v>
      </c>
      <c r="AR7209" s="112" t="s">
        <v>1021</v>
      </c>
      <c r="AS7209" s="112">
        <v>560</v>
      </c>
    </row>
    <row r="7210" spans="40:45" x14ac:dyDescent="0.25">
      <c r="AN7210" s="112" t="s">
        <v>1281</v>
      </c>
      <c r="AO7210" s="112"/>
      <c r="AP7210" s="112"/>
      <c r="AQ7210" s="112" t="s">
        <v>1037</v>
      </c>
      <c r="AR7210" s="112" t="s">
        <v>1021</v>
      </c>
      <c r="AS7210" s="112">
        <v>145</v>
      </c>
    </row>
    <row r="7211" spans="40:45" x14ac:dyDescent="0.25">
      <c r="AN7211" s="112" t="s">
        <v>1281</v>
      </c>
      <c r="AO7211" s="112"/>
      <c r="AP7211" s="112"/>
      <c r="AQ7211" s="112" t="s">
        <v>1038</v>
      </c>
      <c r="AR7211" s="112" t="s">
        <v>1021</v>
      </c>
      <c r="AS7211" s="112">
        <v>575</v>
      </c>
    </row>
    <row r="7212" spans="40:45" x14ac:dyDescent="0.25">
      <c r="AN7212" s="112" t="s">
        <v>1281</v>
      </c>
      <c r="AO7212" s="112"/>
      <c r="AP7212" s="112"/>
      <c r="AQ7212" s="112" t="s">
        <v>1039</v>
      </c>
      <c r="AR7212" s="112" t="s">
        <v>1021</v>
      </c>
      <c r="AS7212" s="112">
        <v>510</v>
      </c>
    </row>
    <row r="7213" spans="40:45" x14ac:dyDescent="0.25">
      <c r="AN7213" s="112" t="s">
        <v>1281</v>
      </c>
      <c r="AO7213" s="112"/>
      <c r="AP7213" s="112"/>
      <c r="AQ7213" s="112" t="s">
        <v>3</v>
      </c>
      <c r="AR7213" s="112" t="s">
        <v>1021</v>
      </c>
      <c r="AS7213" s="112">
        <v>5258</v>
      </c>
    </row>
    <row r="7214" spans="40:45" x14ac:dyDescent="0.25">
      <c r="AN7214" s="112" t="s">
        <v>1282</v>
      </c>
      <c r="AO7214" s="112"/>
      <c r="AP7214" s="112"/>
      <c r="AQ7214" s="112" t="s">
        <v>1031</v>
      </c>
      <c r="AR7214" s="112" t="s">
        <v>1021</v>
      </c>
      <c r="AS7214" s="112">
        <v>1239</v>
      </c>
    </row>
    <row r="7215" spans="40:45" x14ac:dyDescent="0.25">
      <c r="AN7215" s="112" t="s">
        <v>1282</v>
      </c>
      <c r="AO7215" s="112"/>
      <c r="AP7215" s="112"/>
      <c r="AQ7215" s="112" t="s">
        <v>1032</v>
      </c>
      <c r="AR7215" s="112" t="s">
        <v>1021</v>
      </c>
      <c r="AS7215" s="112">
        <v>417</v>
      </c>
    </row>
    <row r="7216" spans="40:45" x14ac:dyDescent="0.25">
      <c r="AN7216" s="112" t="s">
        <v>1282</v>
      </c>
      <c r="AO7216" s="112"/>
      <c r="AP7216" s="112"/>
      <c r="AQ7216" s="112" t="s">
        <v>1033</v>
      </c>
      <c r="AR7216" s="112" t="s">
        <v>1021</v>
      </c>
      <c r="AS7216" s="112">
        <v>306</v>
      </c>
    </row>
    <row r="7217" spans="40:45" x14ac:dyDescent="0.25">
      <c r="AN7217" s="112" t="s">
        <v>1282</v>
      </c>
      <c r="AO7217" s="112"/>
      <c r="AP7217" s="112"/>
      <c r="AQ7217" s="112" t="s">
        <v>1034</v>
      </c>
      <c r="AR7217" s="112" t="s">
        <v>1021</v>
      </c>
      <c r="AS7217" s="112">
        <v>658</v>
      </c>
    </row>
    <row r="7218" spans="40:45" x14ac:dyDescent="0.25">
      <c r="AN7218" s="112" t="s">
        <v>1282</v>
      </c>
      <c r="AO7218" s="112"/>
      <c r="AP7218" s="112"/>
      <c r="AQ7218" s="112" t="s">
        <v>1035</v>
      </c>
      <c r="AR7218" s="112" t="s">
        <v>1021</v>
      </c>
      <c r="AS7218" s="112">
        <v>573</v>
      </c>
    </row>
    <row r="7219" spans="40:45" x14ac:dyDescent="0.25">
      <c r="AN7219" s="112" t="s">
        <v>1282</v>
      </c>
      <c r="AO7219" s="112"/>
      <c r="AP7219" s="112"/>
      <c r="AQ7219" s="112" t="s">
        <v>1036</v>
      </c>
      <c r="AR7219" s="112" t="s">
        <v>1021</v>
      </c>
      <c r="AS7219" s="112">
        <v>487</v>
      </c>
    </row>
    <row r="7220" spans="40:45" x14ac:dyDescent="0.25">
      <c r="AN7220" s="112" t="s">
        <v>1282</v>
      </c>
      <c r="AO7220" s="112"/>
      <c r="AP7220" s="112"/>
      <c r="AQ7220" s="112" t="s">
        <v>1037</v>
      </c>
      <c r="AR7220" s="112" t="s">
        <v>1021</v>
      </c>
      <c r="AS7220" s="112">
        <v>140</v>
      </c>
    </row>
    <row r="7221" spans="40:45" x14ac:dyDescent="0.25">
      <c r="AN7221" s="112" t="s">
        <v>1282</v>
      </c>
      <c r="AO7221" s="112"/>
      <c r="AP7221" s="112"/>
      <c r="AQ7221" s="112" t="s">
        <v>1038</v>
      </c>
      <c r="AR7221" s="112" t="s">
        <v>1021</v>
      </c>
      <c r="AS7221" s="112">
        <v>556</v>
      </c>
    </row>
    <row r="7222" spans="40:45" x14ac:dyDescent="0.25">
      <c r="AN7222" s="112" t="s">
        <v>1282</v>
      </c>
      <c r="AO7222" s="112"/>
      <c r="AP7222" s="112"/>
      <c r="AQ7222" s="112" t="s">
        <v>1039</v>
      </c>
      <c r="AR7222" s="112" t="s">
        <v>1021</v>
      </c>
      <c r="AS7222" s="112">
        <v>501</v>
      </c>
    </row>
    <row r="7223" spans="40:45" x14ac:dyDescent="0.25">
      <c r="AN7223" s="112" t="s">
        <v>1282</v>
      </c>
      <c r="AO7223" s="112"/>
      <c r="AP7223" s="112"/>
      <c r="AQ7223" s="112" t="s">
        <v>3</v>
      </c>
      <c r="AR7223" s="112" t="s">
        <v>1021</v>
      </c>
      <c r="AS7223" s="112">
        <v>4877</v>
      </c>
    </row>
    <row r="7224" spans="40:45" x14ac:dyDescent="0.25">
      <c r="AN7224" s="112" t="s">
        <v>1283</v>
      </c>
      <c r="AO7224" s="112"/>
      <c r="AP7224" s="112"/>
      <c r="AQ7224" s="112" t="s">
        <v>1031</v>
      </c>
      <c r="AR7224" s="112" t="s">
        <v>1021</v>
      </c>
      <c r="AS7224" s="112">
        <v>1260</v>
      </c>
    </row>
    <row r="7225" spans="40:45" x14ac:dyDescent="0.25">
      <c r="AN7225" s="112" t="s">
        <v>1283</v>
      </c>
      <c r="AO7225" s="112"/>
      <c r="AP7225" s="112"/>
      <c r="AQ7225" s="112" t="s">
        <v>1032</v>
      </c>
      <c r="AR7225" s="112" t="s">
        <v>1021</v>
      </c>
      <c r="AS7225" s="112">
        <v>337</v>
      </c>
    </row>
    <row r="7226" spans="40:45" x14ac:dyDescent="0.25">
      <c r="AN7226" s="112" t="s">
        <v>1283</v>
      </c>
      <c r="AO7226" s="112"/>
      <c r="AP7226" s="112"/>
      <c r="AQ7226" s="112" t="s">
        <v>1033</v>
      </c>
      <c r="AR7226" s="112" t="s">
        <v>1021</v>
      </c>
      <c r="AS7226" s="112">
        <v>175</v>
      </c>
    </row>
    <row r="7227" spans="40:45" x14ac:dyDescent="0.25">
      <c r="AN7227" s="112" t="s">
        <v>1283</v>
      </c>
      <c r="AO7227" s="112"/>
      <c r="AP7227" s="112"/>
      <c r="AQ7227" s="112" t="s">
        <v>1034</v>
      </c>
      <c r="AR7227" s="112" t="s">
        <v>1021</v>
      </c>
      <c r="AS7227" s="112">
        <v>735</v>
      </c>
    </row>
    <row r="7228" spans="40:45" x14ac:dyDescent="0.25">
      <c r="AN7228" s="112" t="s">
        <v>1283</v>
      </c>
      <c r="AO7228" s="112"/>
      <c r="AP7228" s="112"/>
      <c r="AQ7228" s="112" t="s">
        <v>1035</v>
      </c>
      <c r="AR7228" s="112" t="s">
        <v>1021</v>
      </c>
      <c r="AS7228" s="112">
        <v>640</v>
      </c>
    </row>
    <row r="7229" spans="40:45" x14ac:dyDescent="0.25">
      <c r="AN7229" s="112" t="s">
        <v>1283</v>
      </c>
      <c r="AO7229" s="112"/>
      <c r="AP7229" s="112"/>
      <c r="AQ7229" s="112" t="s">
        <v>1036</v>
      </c>
      <c r="AR7229" s="112" t="s">
        <v>1021</v>
      </c>
      <c r="AS7229" s="112">
        <v>487</v>
      </c>
    </row>
    <row r="7230" spans="40:45" x14ac:dyDescent="0.25">
      <c r="AN7230" s="112" t="s">
        <v>1283</v>
      </c>
      <c r="AO7230" s="112"/>
      <c r="AP7230" s="112"/>
      <c r="AQ7230" s="112" t="s">
        <v>1037</v>
      </c>
      <c r="AR7230" s="112" t="s">
        <v>1021</v>
      </c>
      <c r="AS7230" s="112">
        <v>175</v>
      </c>
    </row>
    <row r="7231" spans="40:45" x14ac:dyDescent="0.25">
      <c r="AN7231" s="112" t="s">
        <v>1283</v>
      </c>
      <c r="AO7231" s="112"/>
      <c r="AP7231" s="112"/>
      <c r="AQ7231" s="112" t="s">
        <v>1038</v>
      </c>
      <c r="AR7231" s="112" t="s">
        <v>1021</v>
      </c>
      <c r="AS7231" s="112">
        <v>645</v>
      </c>
    </row>
    <row r="7232" spans="40:45" x14ac:dyDescent="0.25">
      <c r="AN7232" s="112" t="s">
        <v>1283</v>
      </c>
      <c r="AO7232" s="112"/>
      <c r="AP7232" s="112"/>
      <c r="AQ7232" s="112" t="s">
        <v>1039</v>
      </c>
      <c r="AR7232" s="112" t="s">
        <v>1021</v>
      </c>
      <c r="AS7232" s="112">
        <v>422</v>
      </c>
    </row>
    <row r="7233" spans="40:45" x14ac:dyDescent="0.25">
      <c r="AN7233" s="112" t="s">
        <v>1283</v>
      </c>
      <c r="AO7233" s="112"/>
      <c r="AP7233" s="112"/>
      <c r="AQ7233" s="112" t="s">
        <v>3</v>
      </c>
      <c r="AR7233" s="112" t="s">
        <v>1021</v>
      </c>
      <c r="AS7233" s="112">
        <v>4876</v>
      </c>
    </row>
    <row r="7234" spans="40:45" x14ac:dyDescent="0.25">
      <c r="AN7234" s="112" t="s">
        <v>1284</v>
      </c>
      <c r="AO7234" s="112"/>
      <c r="AP7234" s="112"/>
      <c r="AQ7234" s="112" t="s">
        <v>1031</v>
      </c>
      <c r="AR7234" s="112" t="s">
        <v>1021</v>
      </c>
      <c r="AS7234" s="112">
        <v>1247</v>
      </c>
    </row>
    <row r="7235" spans="40:45" x14ac:dyDescent="0.25">
      <c r="AN7235" s="112" t="s">
        <v>1284</v>
      </c>
      <c r="AO7235" s="112"/>
      <c r="AP7235" s="112"/>
      <c r="AQ7235" s="112" t="s">
        <v>1032</v>
      </c>
      <c r="AR7235" s="112" t="s">
        <v>1021</v>
      </c>
      <c r="AS7235" s="112">
        <v>420</v>
      </c>
    </row>
    <row r="7236" spans="40:45" x14ac:dyDescent="0.25">
      <c r="AN7236" s="112" t="s">
        <v>1284</v>
      </c>
      <c r="AO7236" s="112"/>
      <c r="AP7236" s="112"/>
      <c r="AQ7236" s="112" t="s">
        <v>1033</v>
      </c>
      <c r="AR7236" s="112" t="s">
        <v>1021</v>
      </c>
      <c r="AS7236" s="112">
        <v>308</v>
      </c>
    </row>
    <row r="7237" spans="40:45" x14ac:dyDescent="0.25">
      <c r="AN7237" s="112" t="s">
        <v>1284</v>
      </c>
      <c r="AO7237" s="112"/>
      <c r="AP7237" s="112"/>
      <c r="AQ7237" s="112" t="s">
        <v>1034</v>
      </c>
      <c r="AR7237" s="112" t="s">
        <v>1021</v>
      </c>
      <c r="AS7237" s="112">
        <v>930</v>
      </c>
    </row>
    <row r="7238" spans="40:45" x14ac:dyDescent="0.25">
      <c r="AN7238" s="112" t="s">
        <v>1284</v>
      </c>
      <c r="AO7238" s="112"/>
      <c r="AP7238" s="112"/>
      <c r="AQ7238" s="112" t="s">
        <v>1035</v>
      </c>
      <c r="AR7238" s="112" t="s">
        <v>1021</v>
      </c>
      <c r="AS7238" s="112">
        <v>637</v>
      </c>
    </row>
    <row r="7239" spans="40:45" x14ac:dyDescent="0.25">
      <c r="AN7239" s="112" t="s">
        <v>1284</v>
      </c>
      <c r="AO7239" s="112"/>
      <c r="AP7239" s="112"/>
      <c r="AQ7239" s="112" t="s">
        <v>1036</v>
      </c>
      <c r="AR7239" s="112" t="s">
        <v>1021</v>
      </c>
      <c r="AS7239" s="112">
        <v>595</v>
      </c>
    </row>
    <row r="7240" spans="40:45" x14ac:dyDescent="0.25">
      <c r="AN7240" s="112" t="s">
        <v>1284</v>
      </c>
      <c r="AO7240" s="112"/>
      <c r="AP7240" s="112"/>
      <c r="AQ7240" s="112" t="s">
        <v>1037</v>
      </c>
      <c r="AR7240" s="112" t="s">
        <v>1021</v>
      </c>
      <c r="AS7240" s="112">
        <v>170</v>
      </c>
    </row>
    <row r="7241" spans="40:45" x14ac:dyDescent="0.25">
      <c r="AN7241" s="112" t="s">
        <v>1284</v>
      </c>
      <c r="AO7241" s="112"/>
      <c r="AP7241" s="112"/>
      <c r="AQ7241" s="112" t="s">
        <v>1038</v>
      </c>
      <c r="AR7241" s="112" t="s">
        <v>1021</v>
      </c>
      <c r="AS7241" s="112">
        <v>644</v>
      </c>
    </row>
    <row r="7242" spans="40:45" x14ac:dyDescent="0.25">
      <c r="AN7242" s="112" t="s">
        <v>1284</v>
      </c>
      <c r="AO7242" s="112"/>
      <c r="AP7242" s="112"/>
      <c r="AQ7242" s="112" t="s">
        <v>1039</v>
      </c>
      <c r="AR7242" s="112" t="s">
        <v>1021</v>
      </c>
      <c r="AS7242" s="112">
        <v>465</v>
      </c>
    </row>
    <row r="7243" spans="40:45" x14ac:dyDescent="0.25">
      <c r="AN7243" s="112" t="s">
        <v>1284</v>
      </c>
      <c r="AO7243" s="112"/>
      <c r="AP7243" s="112"/>
      <c r="AQ7243" s="112" t="s">
        <v>3</v>
      </c>
      <c r="AR7243" s="112" t="s">
        <v>1021</v>
      </c>
      <c r="AS7243" s="112">
        <v>5416</v>
      </c>
    </row>
    <row r="7244" spans="40:45" x14ac:dyDescent="0.25">
      <c r="AN7244" s="112" t="s">
        <v>1285</v>
      </c>
      <c r="AO7244" s="112"/>
      <c r="AP7244" s="112"/>
      <c r="AQ7244" s="112" t="s">
        <v>1031</v>
      </c>
      <c r="AR7244" s="112" t="s">
        <v>1021</v>
      </c>
      <c r="AS7244" s="112">
        <v>1044</v>
      </c>
    </row>
    <row r="7245" spans="40:45" x14ac:dyDescent="0.25">
      <c r="AN7245" s="112" t="s">
        <v>1285</v>
      </c>
      <c r="AO7245" s="112"/>
      <c r="AP7245" s="112"/>
      <c r="AQ7245" s="112" t="s">
        <v>1032</v>
      </c>
      <c r="AR7245" s="112" t="s">
        <v>1021</v>
      </c>
      <c r="AS7245" s="112">
        <v>367</v>
      </c>
    </row>
    <row r="7246" spans="40:45" x14ac:dyDescent="0.25">
      <c r="AN7246" s="112" t="s">
        <v>1285</v>
      </c>
      <c r="AO7246" s="112"/>
      <c r="AP7246" s="112"/>
      <c r="AQ7246" s="112" t="s">
        <v>1033</v>
      </c>
      <c r="AR7246" s="112" t="s">
        <v>1021</v>
      </c>
      <c r="AS7246" s="112">
        <v>265</v>
      </c>
    </row>
    <row r="7247" spans="40:45" x14ac:dyDescent="0.25">
      <c r="AN7247" s="112" t="s">
        <v>1285</v>
      </c>
      <c r="AO7247" s="112"/>
      <c r="AP7247" s="112"/>
      <c r="AQ7247" s="112" t="s">
        <v>1034</v>
      </c>
      <c r="AR7247" s="112" t="s">
        <v>1021</v>
      </c>
      <c r="AS7247" s="112">
        <v>408</v>
      </c>
    </row>
    <row r="7248" spans="40:45" x14ac:dyDescent="0.25">
      <c r="AN7248" s="112" t="s">
        <v>1285</v>
      </c>
      <c r="AO7248" s="112"/>
      <c r="AP7248" s="112"/>
      <c r="AQ7248" s="112" t="s">
        <v>1035</v>
      </c>
      <c r="AR7248" s="112" t="s">
        <v>1021</v>
      </c>
      <c r="AS7248" s="112">
        <v>456</v>
      </c>
    </row>
    <row r="7249" spans="40:45" x14ac:dyDescent="0.25">
      <c r="AN7249" s="112" t="s">
        <v>1285</v>
      </c>
      <c r="AO7249" s="112"/>
      <c r="AP7249" s="112"/>
      <c r="AQ7249" s="112" t="s">
        <v>1036</v>
      </c>
      <c r="AR7249" s="112" t="s">
        <v>1021</v>
      </c>
      <c r="AS7249" s="112">
        <v>377</v>
      </c>
    </row>
    <row r="7250" spans="40:45" x14ac:dyDescent="0.25">
      <c r="AN7250" s="112" t="s">
        <v>1285</v>
      </c>
      <c r="AO7250" s="112"/>
      <c r="AP7250" s="112"/>
      <c r="AQ7250" s="112" t="s">
        <v>1037</v>
      </c>
      <c r="AR7250" s="112" t="s">
        <v>1021</v>
      </c>
      <c r="AS7250" s="112">
        <v>189</v>
      </c>
    </row>
    <row r="7251" spans="40:45" x14ac:dyDescent="0.25">
      <c r="AN7251" s="112" t="s">
        <v>1285</v>
      </c>
      <c r="AO7251" s="112"/>
      <c r="AP7251" s="112"/>
      <c r="AQ7251" s="112" t="s">
        <v>1038</v>
      </c>
      <c r="AR7251" s="112" t="s">
        <v>1021</v>
      </c>
      <c r="AS7251" s="112">
        <v>440</v>
      </c>
    </row>
    <row r="7252" spans="40:45" x14ac:dyDescent="0.25">
      <c r="AN7252" s="112" t="s">
        <v>1285</v>
      </c>
      <c r="AO7252" s="112"/>
      <c r="AP7252" s="112"/>
      <c r="AQ7252" s="112" t="s">
        <v>1039</v>
      </c>
      <c r="AR7252" s="112" t="s">
        <v>1021</v>
      </c>
      <c r="AS7252" s="112">
        <v>343</v>
      </c>
    </row>
    <row r="7253" spans="40:45" x14ac:dyDescent="0.25">
      <c r="AN7253" s="112" t="s">
        <v>1285</v>
      </c>
      <c r="AO7253" s="112"/>
      <c r="AP7253" s="112"/>
      <c r="AQ7253" s="112" t="s">
        <v>3</v>
      </c>
      <c r="AR7253" s="112" t="s">
        <v>1021</v>
      </c>
      <c r="AS7253" s="112">
        <v>3889</v>
      </c>
    </row>
    <row r="7254" spans="40:45" x14ac:dyDescent="0.25">
      <c r="AN7254" s="112" t="s">
        <v>1286</v>
      </c>
      <c r="AO7254" s="112"/>
      <c r="AP7254" s="112"/>
      <c r="AQ7254" s="112" t="s">
        <v>1031</v>
      </c>
      <c r="AR7254" s="112" t="s">
        <v>1021</v>
      </c>
      <c r="AS7254" s="112">
        <v>70</v>
      </c>
    </row>
    <row r="7255" spans="40:45" x14ac:dyDescent="0.25">
      <c r="AN7255" s="112" t="s">
        <v>1286</v>
      </c>
      <c r="AO7255" s="112"/>
      <c r="AP7255" s="112"/>
      <c r="AQ7255" s="112" t="s">
        <v>1032</v>
      </c>
      <c r="AR7255" s="112" t="s">
        <v>1021</v>
      </c>
      <c r="AS7255" s="112">
        <v>27</v>
      </c>
    </row>
    <row r="7256" spans="40:45" x14ac:dyDescent="0.25">
      <c r="AN7256" s="112" t="s">
        <v>1286</v>
      </c>
      <c r="AO7256" s="112"/>
      <c r="AP7256" s="112"/>
      <c r="AQ7256" s="112" t="s">
        <v>1033</v>
      </c>
      <c r="AR7256" s="112" t="s">
        <v>1021</v>
      </c>
      <c r="AS7256" s="112">
        <v>24</v>
      </c>
    </row>
    <row r="7257" spans="40:45" x14ac:dyDescent="0.25">
      <c r="AN7257" s="112" t="s">
        <v>1286</v>
      </c>
      <c r="AO7257" s="112"/>
      <c r="AP7257" s="112"/>
      <c r="AQ7257" s="112" t="s">
        <v>1034</v>
      </c>
      <c r="AR7257" s="112" t="s">
        <v>1021</v>
      </c>
      <c r="AS7257" s="112">
        <v>51</v>
      </c>
    </row>
    <row r="7258" spans="40:45" x14ac:dyDescent="0.25">
      <c r="AN7258" s="112" t="s">
        <v>1286</v>
      </c>
      <c r="AO7258" s="112"/>
      <c r="AP7258" s="112"/>
      <c r="AQ7258" s="112" t="s">
        <v>1035</v>
      </c>
      <c r="AR7258" s="112" t="s">
        <v>1021</v>
      </c>
      <c r="AS7258" s="112">
        <v>62</v>
      </c>
    </row>
    <row r="7259" spans="40:45" x14ac:dyDescent="0.25">
      <c r="AN7259" s="112" t="s">
        <v>1286</v>
      </c>
      <c r="AO7259" s="112"/>
      <c r="AP7259" s="112"/>
      <c r="AQ7259" s="112" t="s">
        <v>1036</v>
      </c>
      <c r="AR7259" s="112" t="s">
        <v>1021</v>
      </c>
      <c r="AS7259" s="112">
        <v>32</v>
      </c>
    </row>
    <row r="7260" spans="40:45" x14ac:dyDescent="0.25">
      <c r="AN7260" s="112" t="s">
        <v>1286</v>
      </c>
      <c r="AO7260" s="112"/>
      <c r="AP7260" s="112"/>
      <c r="AQ7260" s="112" t="s">
        <v>1037</v>
      </c>
      <c r="AR7260" s="112" t="s">
        <v>1021</v>
      </c>
      <c r="AS7260" s="112">
        <v>24</v>
      </c>
    </row>
    <row r="7261" spans="40:45" x14ac:dyDescent="0.25">
      <c r="AN7261" s="112" t="s">
        <v>1286</v>
      </c>
      <c r="AO7261" s="112"/>
      <c r="AP7261" s="112"/>
      <c r="AQ7261" s="112" t="s">
        <v>1038</v>
      </c>
      <c r="AR7261" s="112" t="s">
        <v>1021</v>
      </c>
      <c r="AS7261" s="112">
        <v>36</v>
      </c>
    </row>
    <row r="7262" spans="40:45" x14ac:dyDescent="0.25">
      <c r="AN7262" s="112" t="s">
        <v>1286</v>
      </c>
      <c r="AO7262" s="112"/>
      <c r="AP7262" s="112"/>
      <c r="AQ7262" s="112" t="s">
        <v>1039</v>
      </c>
      <c r="AR7262" s="112" t="s">
        <v>1021</v>
      </c>
      <c r="AS7262" s="112">
        <v>53</v>
      </c>
    </row>
    <row r="7263" spans="40:45" x14ac:dyDescent="0.25">
      <c r="AN7263" s="112" t="s">
        <v>1286</v>
      </c>
      <c r="AO7263" s="112"/>
      <c r="AP7263" s="112"/>
      <c r="AQ7263" s="112" t="s">
        <v>3</v>
      </c>
      <c r="AR7263" s="112" t="s">
        <v>1021</v>
      </c>
      <c r="AS7263" s="112">
        <v>379</v>
      </c>
    </row>
    <row r="7264" spans="40:45" x14ac:dyDescent="0.25">
      <c r="AN7264" s="112" t="s">
        <v>1278</v>
      </c>
      <c r="AO7264" s="112"/>
      <c r="AP7264" s="112"/>
      <c r="AQ7264" s="112" t="s">
        <v>1031</v>
      </c>
      <c r="AR7264" s="112" t="s">
        <v>1021</v>
      </c>
      <c r="AS7264" s="112">
        <v>295</v>
      </c>
    </row>
    <row r="7265" spans="40:45" x14ac:dyDescent="0.25">
      <c r="AN7265" s="112" t="s">
        <v>1278</v>
      </c>
      <c r="AO7265" s="112"/>
      <c r="AP7265" s="112"/>
      <c r="AQ7265" s="112" t="s">
        <v>1032</v>
      </c>
      <c r="AR7265" s="112" t="s">
        <v>1021</v>
      </c>
      <c r="AS7265" s="112">
        <v>492</v>
      </c>
    </row>
    <row r="7266" spans="40:45" x14ac:dyDescent="0.25">
      <c r="AN7266" s="112" t="s">
        <v>1278</v>
      </c>
      <c r="AO7266" s="112"/>
      <c r="AP7266" s="112"/>
      <c r="AQ7266" s="112" t="s">
        <v>1033</v>
      </c>
      <c r="AR7266" s="112" t="s">
        <v>1021</v>
      </c>
      <c r="AS7266" s="112">
        <v>543</v>
      </c>
    </row>
    <row r="7267" spans="40:45" x14ac:dyDescent="0.25">
      <c r="AN7267" s="112" t="s">
        <v>1278</v>
      </c>
      <c r="AO7267" s="112"/>
      <c r="AP7267" s="112"/>
      <c r="AQ7267" s="112" t="s">
        <v>1034</v>
      </c>
      <c r="AR7267" s="112" t="s">
        <v>1021</v>
      </c>
      <c r="AS7267" s="112">
        <v>621</v>
      </c>
    </row>
    <row r="7268" spans="40:45" x14ac:dyDescent="0.25">
      <c r="AN7268" s="112" t="s">
        <v>1278</v>
      </c>
      <c r="AO7268" s="112"/>
      <c r="AP7268" s="112"/>
      <c r="AQ7268" s="112" t="s">
        <v>1035</v>
      </c>
      <c r="AR7268" s="112" t="s">
        <v>1021</v>
      </c>
      <c r="AS7268" s="112">
        <v>176</v>
      </c>
    </row>
    <row r="7269" spans="40:45" x14ac:dyDescent="0.25">
      <c r="AN7269" s="112" t="s">
        <v>1278</v>
      </c>
      <c r="AO7269" s="112"/>
      <c r="AP7269" s="112"/>
      <c r="AQ7269" s="112" t="s">
        <v>1036</v>
      </c>
      <c r="AR7269" s="112" t="s">
        <v>1021</v>
      </c>
      <c r="AS7269" s="112">
        <v>512</v>
      </c>
    </row>
    <row r="7270" spans="40:45" x14ac:dyDescent="0.25">
      <c r="AN7270" s="112" t="s">
        <v>1278</v>
      </c>
      <c r="AO7270" s="112"/>
      <c r="AP7270" s="112"/>
      <c r="AQ7270" s="112" t="s">
        <v>1037</v>
      </c>
      <c r="AR7270" s="112" t="s">
        <v>1021</v>
      </c>
      <c r="AS7270" s="112">
        <v>123</v>
      </c>
    </row>
    <row r="7271" spans="40:45" x14ac:dyDescent="0.25">
      <c r="AN7271" s="112" t="s">
        <v>1278</v>
      </c>
      <c r="AO7271" s="112"/>
      <c r="AP7271" s="112"/>
      <c r="AQ7271" s="112" t="s">
        <v>1038</v>
      </c>
      <c r="AR7271" s="112" t="s">
        <v>1021</v>
      </c>
      <c r="AS7271" s="112">
        <v>175</v>
      </c>
    </row>
    <row r="7272" spans="40:45" x14ac:dyDescent="0.25">
      <c r="AN7272" s="112" t="s">
        <v>1278</v>
      </c>
      <c r="AO7272" s="112"/>
      <c r="AP7272" s="112"/>
      <c r="AQ7272" s="112" t="s">
        <v>1039</v>
      </c>
      <c r="AR7272" s="112" t="s">
        <v>1021</v>
      </c>
      <c r="AS7272" s="112">
        <v>365</v>
      </c>
    </row>
    <row r="7273" spans="40:45" x14ac:dyDescent="0.25">
      <c r="AN7273" s="112" t="s">
        <v>1278</v>
      </c>
      <c r="AO7273" s="112"/>
      <c r="AP7273" s="112"/>
      <c r="AQ7273" s="112" t="s">
        <v>3</v>
      </c>
      <c r="AR7273" s="112" t="s">
        <v>1021</v>
      </c>
      <c r="AS7273" s="112">
        <v>3302</v>
      </c>
    </row>
    <row r="7274" spans="40:45" x14ac:dyDescent="0.25">
      <c r="AN7274" s="112" t="s">
        <v>1287</v>
      </c>
      <c r="AO7274" s="112"/>
      <c r="AP7274" s="112"/>
      <c r="AQ7274" s="112" t="s">
        <v>1031</v>
      </c>
      <c r="AR7274" s="112" t="s">
        <v>1021</v>
      </c>
      <c r="AS7274" s="112">
        <v>1526</v>
      </c>
    </row>
    <row r="7275" spans="40:45" x14ac:dyDescent="0.25">
      <c r="AN7275" s="112" t="s">
        <v>1287</v>
      </c>
      <c r="AO7275" s="112"/>
      <c r="AP7275" s="112"/>
      <c r="AQ7275" s="112" t="s">
        <v>1032</v>
      </c>
      <c r="AR7275" s="112" t="s">
        <v>1021</v>
      </c>
      <c r="AS7275" s="112">
        <v>487</v>
      </c>
    </row>
    <row r="7276" spans="40:45" x14ac:dyDescent="0.25">
      <c r="AN7276" s="112" t="s">
        <v>1287</v>
      </c>
      <c r="AO7276" s="112"/>
      <c r="AP7276" s="112"/>
      <c r="AQ7276" s="112" t="s">
        <v>1033</v>
      </c>
      <c r="AR7276" s="112" t="s">
        <v>1021</v>
      </c>
      <c r="AS7276" s="112">
        <v>397</v>
      </c>
    </row>
    <row r="7277" spans="40:45" x14ac:dyDescent="0.25">
      <c r="AN7277" s="112" t="s">
        <v>1287</v>
      </c>
      <c r="AO7277" s="112"/>
      <c r="AP7277" s="112"/>
      <c r="AQ7277" s="112" t="s">
        <v>1034</v>
      </c>
      <c r="AR7277" s="112" t="s">
        <v>1021</v>
      </c>
      <c r="AS7277" s="112">
        <v>1027</v>
      </c>
    </row>
    <row r="7278" spans="40:45" x14ac:dyDescent="0.25">
      <c r="AN7278" s="112" t="s">
        <v>1287</v>
      </c>
      <c r="AO7278" s="112"/>
      <c r="AP7278" s="112"/>
      <c r="AQ7278" s="112" t="s">
        <v>1035</v>
      </c>
      <c r="AR7278" s="112" t="s">
        <v>1021</v>
      </c>
      <c r="AS7278" s="112">
        <v>711</v>
      </c>
    </row>
    <row r="7279" spans="40:45" x14ac:dyDescent="0.25">
      <c r="AN7279" s="112" t="s">
        <v>1287</v>
      </c>
      <c r="AO7279" s="112"/>
      <c r="AP7279" s="112"/>
      <c r="AQ7279" s="112" t="s">
        <v>1036</v>
      </c>
      <c r="AR7279" s="112" t="s">
        <v>1021</v>
      </c>
      <c r="AS7279" s="112">
        <v>727</v>
      </c>
    </row>
    <row r="7280" spans="40:45" x14ac:dyDescent="0.25">
      <c r="AN7280" s="112" t="s">
        <v>1287</v>
      </c>
      <c r="AO7280" s="112"/>
      <c r="AP7280" s="112"/>
      <c r="AQ7280" s="112" t="s">
        <v>1037</v>
      </c>
      <c r="AR7280" s="112" t="s">
        <v>1021</v>
      </c>
      <c r="AS7280" s="112">
        <v>267</v>
      </c>
    </row>
    <row r="7281" spans="40:45" x14ac:dyDescent="0.25">
      <c r="AN7281" s="112" t="s">
        <v>1287</v>
      </c>
      <c r="AO7281" s="112"/>
      <c r="AP7281" s="112"/>
      <c r="AQ7281" s="112" t="s">
        <v>1038</v>
      </c>
      <c r="AR7281" s="112" t="s">
        <v>1021</v>
      </c>
      <c r="AS7281" s="112">
        <v>756</v>
      </c>
    </row>
    <row r="7282" spans="40:45" x14ac:dyDescent="0.25">
      <c r="AN7282" s="112" t="s">
        <v>1287</v>
      </c>
      <c r="AO7282" s="112"/>
      <c r="AP7282" s="112"/>
      <c r="AQ7282" s="112" t="s">
        <v>1039</v>
      </c>
      <c r="AR7282" s="112" t="s">
        <v>1021</v>
      </c>
      <c r="AS7282" s="112">
        <v>638</v>
      </c>
    </row>
    <row r="7283" spans="40:45" x14ac:dyDescent="0.25">
      <c r="AN7283" s="112" t="s">
        <v>1287</v>
      </c>
      <c r="AO7283" s="112"/>
      <c r="AP7283" s="112"/>
      <c r="AQ7283" s="112" t="s">
        <v>3</v>
      </c>
      <c r="AR7283" s="112" t="s">
        <v>1021</v>
      </c>
      <c r="AS7283" s="112">
        <v>6536</v>
      </c>
    </row>
    <row r="7284" spans="40:45" x14ac:dyDescent="0.25">
      <c r="AN7284" s="112" t="s">
        <v>1288</v>
      </c>
      <c r="AO7284" s="112"/>
      <c r="AP7284" s="112"/>
      <c r="AQ7284" s="112" t="s">
        <v>1031</v>
      </c>
      <c r="AR7284" s="112" t="s">
        <v>1021</v>
      </c>
      <c r="AS7284" s="112">
        <v>1538</v>
      </c>
    </row>
    <row r="7285" spans="40:45" x14ac:dyDescent="0.25">
      <c r="AN7285" s="112" t="s">
        <v>1288</v>
      </c>
      <c r="AO7285" s="112"/>
      <c r="AP7285" s="112"/>
      <c r="AQ7285" s="112" t="s">
        <v>1032</v>
      </c>
      <c r="AR7285" s="112" t="s">
        <v>1021</v>
      </c>
      <c r="AS7285" s="112">
        <v>567</v>
      </c>
    </row>
    <row r="7286" spans="40:45" x14ac:dyDescent="0.25">
      <c r="AN7286" s="112" t="s">
        <v>1288</v>
      </c>
      <c r="AO7286" s="112"/>
      <c r="AP7286" s="112"/>
      <c r="AQ7286" s="112" t="s">
        <v>1033</v>
      </c>
      <c r="AR7286" s="112" t="s">
        <v>1021</v>
      </c>
      <c r="AS7286" s="112">
        <v>430</v>
      </c>
    </row>
    <row r="7287" spans="40:45" x14ac:dyDescent="0.25">
      <c r="AN7287" s="112" t="s">
        <v>1288</v>
      </c>
      <c r="AO7287" s="112"/>
      <c r="AP7287" s="112"/>
      <c r="AQ7287" s="112" t="s">
        <v>1034</v>
      </c>
      <c r="AR7287" s="112" t="s">
        <v>1021</v>
      </c>
      <c r="AS7287" s="112">
        <v>1122</v>
      </c>
    </row>
    <row r="7288" spans="40:45" x14ac:dyDescent="0.25">
      <c r="AN7288" s="112" t="s">
        <v>1288</v>
      </c>
      <c r="AO7288" s="112"/>
      <c r="AP7288" s="112"/>
      <c r="AQ7288" s="112" t="s">
        <v>1035</v>
      </c>
      <c r="AR7288" s="112" t="s">
        <v>1021</v>
      </c>
      <c r="AS7288" s="112">
        <v>782</v>
      </c>
    </row>
    <row r="7289" spans="40:45" x14ac:dyDescent="0.25">
      <c r="AN7289" s="112" t="s">
        <v>1288</v>
      </c>
      <c r="AO7289" s="112"/>
      <c r="AP7289" s="112"/>
      <c r="AQ7289" s="112" t="s">
        <v>1036</v>
      </c>
      <c r="AR7289" s="112" t="s">
        <v>1021</v>
      </c>
      <c r="AS7289" s="112">
        <v>744</v>
      </c>
    </row>
    <row r="7290" spans="40:45" x14ac:dyDescent="0.25">
      <c r="AN7290" s="112" t="s">
        <v>1288</v>
      </c>
      <c r="AO7290" s="112"/>
      <c r="AP7290" s="112"/>
      <c r="AQ7290" s="112" t="s">
        <v>1037</v>
      </c>
      <c r="AR7290" s="112" t="s">
        <v>1021</v>
      </c>
      <c r="AS7290" s="112">
        <v>250</v>
      </c>
    </row>
    <row r="7291" spans="40:45" x14ac:dyDescent="0.25">
      <c r="AN7291" s="112" t="s">
        <v>1288</v>
      </c>
      <c r="AO7291" s="112"/>
      <c r="AP7291" s="112"/>
      <c r="AQ7291" s="112" t="s">
        <v>1038</v>
      </c>
      <c r="AR7291" s="112" t="s">
        <v>1021</v>
      </c>
      <c r="AS7291" s="112">
        <v>780</v>
      </c>
    </row>
    <row r="7292" spans="40:45" x14ac:dyDescent="0.25">
      <c r="AN7292" s="112" t="s">
        <v>1288</v>
      </c>
      <c r="AO7292" s="112"/>
      <c r="AP7292" s="112"/>
      <c r="AQ7292" s="112" t="s">
        <v>1039</v>
      </c>
      <c r="AR7292" s="112" t="s">
        <v>1021</v>
      </c>
      <c r="AS7292" s="112">
        <v>629</v>
      </c>
    </row>
    <row r="7293" spans="40:45" x14ac:dyDescent="0.25">
      <c r="AN7293" s="112" t="s">
        <v>1288</v>
      </c>
      <c r="AO7293" s="112"/>
      <c r="AP7293" s="112"/>
      <c r="AQ7293" s="112" t="s">
        <v>3</v>
      </c>
      <c r="AR7293" s="112" t="s">
        <v>1021</v>
      </c>
      <c r="AS7293" s="112">
        <v>6842</v>
      </c>
    </row>
    <row r="7294" spans="40:45" x14ac:dyDescent="0.25">
      <c r="AN7294" s="112" t="s">
        <v>1289</v>
      </c>
      <c r="AO7294" s="112"/>
      <c r="AP7294" s="112"/>
      <c r="AQ7294" s="112" t="s">
        <v>1031</v>
      </c>
      <c r="AR7294" s="112" t="s">
        <v>1021</v>
      </c>
      <c r="AS7294" s="112">
        <v>1390</v>
      </c>
    </row>
    <row r="7295" spans="40:45" x14ac:dyDescent="0.25">
      <c r="AN7295" s="112" t="s">
        <v>1289</v>
      </c>
      <c r="AO7295" s="112"/>
      <c r="AP7295" s="112"/>
      <c r="AQ7295" s="112" t="s">
        <v>1032</v>
      </c>
      <c r="AR7295" s="112" t="s">
        <v>1021</v>
      </c>
      <c r="AS7295" s="112">
        <v>312</v>
      </c>
    </row>
    <row r="7296" spans="40:45" x14ac:dyDescent="0.25">
      <c r="AN7296" s="112" t="s">
        <v>1289</v>
      </c>
      <c r="AO7296" s="112"/>
      <c r="AP7296" s="112"/>
      <c r="AQ7296" s="112" t="s">
        <v>1033</v>
      </c>
      <c r="AR7296" s="112" t="s">
        <v>1021</v>
      </c>
      <c r="AS7296" s="112">
        <v>280</v>
      </c>
    </row>
    <row r="7297" spans="40:45" x14ac:dyDescent="0.25">
      <c r="AN7297" s="112" t="s">
        <v>1289</v>
      </c>
      <c r="AO7297" s="112"/>
      <c r="AP7297" s="112"/>
      <c r="AQ7297" s="112" t="s">
        <v>1034</v>
      </c>
      <c r="AR7297" s="112" t="s">
        <v>1021</v>
      </c>
      <c r="AS7297" s="112">
        <v>559</v>
      </c>
    </row>
    <row r="7298" spans="40:45" x14ac:dyDescent="0.25">
      <c r="AN7298" s="112" t="s">
        <v>1289</v>
      </c>
      <c r="AO7298" s="112"/>
      <c r="AP7298" s="112"/>
      <c r="AQ7298" s="112" t="s">
        <v>1035</v>
      </c>
      <c r="AR7298" s="112" t="s">
        <v>1021</v>
      </c>
      <c r="AS7298" s="112">
        <v>512</v>
      </c>
    </row>
    <row r="7299" spans="40:45" x14ac:dyDescent="0.25">
      <c r="AN7299" s="112" t="s">
        <v>1289</v>
      </c>
      <c r="AO7299" s="112"/>
      <c r="AP7299" s="112"/>
      <c r="AQ7299" s="112" t="s">
        <v>1036</v>
      </c>
      <c r="AR7299" s="112" t="s">
        <v>1021</v>
      </c>
      <c r="AS7299" s="112">
        <v>426</v>
      </c>
    </row>
    <row r="7300" spans="40:45" x14ac:dyDescent="0.25">
      <c r="AN7300" s="112" t="s">
        <v>1289</v>
      </c>
      <c r="AO7300" s="112"/>
      <c r="AP7300" s="112"/>
      <c r="AQ7300" s="112" t="s">
        <v>1037</v>
      </c>
      <c r="AR7300" s="112" t="s">
        <v>1021</v>
      </c>
      <c r="AS7300" s="112">
        <v>142</v>
      </c>
    </row>
    <row r="7301" spans="40:45" x14ac:dyDescent="0.25">
      <c r="AN7301" s="112" t="s">
        <v>1289</v>
      </c>
      <c r="AO7301" s="112"/>
      <c r="AP7301" s="112"/>
      <c r="AQ7301" s="112" t="s">
        <v>1038</v>
      </c>
      <c r="AR7301" s="112" t="s">
        <v>1021</v>
      </c>
      <c r="AS7301" s="112">
        <v>505</v>
      </c>
    </row>
    <row r="7302" spans="40:45" x14ac:dyDescent="0.25">
      <c r="AN7302" s="112" t="s">
        <v>1289</v>
      </c>
      <c r="AO7302" s="112"/>
      <c r="AP7302" s="112"/>
      <c r="AQ7302" s="112" t="s">
        <v>1039</v>
      </c>
      <c r="AR7302" s="112" t="s">
        <v>1021</v>
      </c>
      <c r="AS7302" s="112">
        <v>480</v>
      </c>
    </row>
    <row r="7303" spans="40:45" x14ac:dyDescent="0.25">
      <c r="AN7303" s="112" t="s">
        <v>1289</v>
      </c>
      <c r="AO7303" s="112"/>
      <c r="AP7303" s="112"/>
      <c r="AQ7303" s="112" t="s">
        <v>3</v>
      </c>
      <c r="AR7303" s="112" t="s">
        <v>1021</v>
      </c>
      <c r="AS7303" s="112">
        <v>4606</v>
      </c>
    </row>
    <row r="7304" spans="40:45" x14ac:dyDescent="0.25">
      <c r="AN7304" s="112" t="s">
        <v>1290</v>
      </c>
      <c r="AO7304" s="112"/>
      <c r="AP7304" s="112"/>
      <c r="AQ7304" s="112" t="s">
        <v>1031</v>
      </c>
      <c r="AR7304" s="112" t="s">
        <v>1021</v>
      </c>
      <c r="AS7304" s="112">
        <v>630</v>
      </c>
    </row>
    <row r="7305" spans="40:45" x14ac:dyDescent="0.25">
      <c r="AN7305" s="112" t="s">
        <v>1290</v>
      </c>
      <c r="AO7305" s="112"/>
      <c r="AP7305" s="112"/>
      <c r="AQ7305" s="112" t="s">
        <v>1032</v>
      </c>
      <c r="AR7305" s="112" t="s">
        <v>1021</v>
      </c>
      <c r="AS7305" s="112">
        <v>162</v>
      </c>
    </row>
    <row r="7306" spans="40:45" x14ac:dyDescent="0.25">
      <c r="AN7306" s="112" t="s">
        <v>1290</v>
      </c>
      <c r="AO7306" s="112"/>
      <c r="AP7306" s="112"/>
      <c r="AQ7306" s="112" t="s">
        <v>1033</v>
      </c>
      <c r="AR7306" s="112" t="s">
        <v>1021</v>
      </c>
      <c r="AS7306" s="112">
        <v>107</v>
      </c>
    </row>
    <row r="7307" spans="40:45" x14ac:dyDescent="0.25">
      <c r="AN7307" s="112" t="s">
        <v>1290</v>
      </c>
      <c r="AO7307" s="112"/>
      <c r="AP7307" s="112"/>
      <c r="AQ7307" s="112" t="s">
        <v>1034</v>
      </c>
      <c r="AR7307" s="112" t="s">
        <v>1021</v>
      </c>
      <c r="AS7307" s="112">
        <v>429</v>
      </c>
    </row>
    <row r="7308" spans="40:45" x14ac:dyDescent="0.25">
      <c r="AN7308" s="112" t="s">
        <v>1290</v>
      </c>
      <c r="AO7308" s="112"/>
      <c r="AP7308" s="112"/>
      <c r="AQ7308" s="112" t="s">
        <v>1035</v>
      </c>
      <c r="AR7308" s="112" t="s">
        <v>1021</v>
      </c>
      <c r="AS7308" s="112">
        <v>293</v>
      </c>
    </row>
    <row r="7309" spans="40:45" x14ac:dyDescent="0.25">
      <c r="AN7309" s="112" t="s">
        <v>1290</v>
      </c>
      <c r="AO7309" s="112"/>
      <c r="AP7309" s="112"/>
      <c r="AQ7309" s="112" t="s">
        <v>1036</v>
      </c>
      <c r="AR7309" s="112" t="s">
        <v>1021</v>
      </c>
      <c r="AS7309" s="112">
        <v>340</v>
      </c>
    </row>
    <row r="7310" spans="40:45" x14ac:dyDescent="0.25">
      <c r="AN7310" s="112" t="s">
        <v>1290</v>
      </c>
      <c r="AO7310" s="112"/>
      <c r="AP7310" s="112"/>
      <c r="AQ7310" s="112" t="s">
        <v>1037</v>
      </c>
      <c r="AR7310" s="112" t="s">
        <v>1021</v>
      </c>
      <c r="AS7310" s="112">
        <v>134</v>
      </c>
    </row>
    <row r="7311" spans="40:45" x14ac:dyDescent="0.25">
      <c r="AN7311" s="112" t="s">
        <v>1290</v>
      </c>
      <c r="AO7311" s="112"/>
      <c r="AP7311" s="112"/>
      <c r="AQ7311" s="112" t="s">
        <v>1038</v>
      </c>
      <c r="AR7311" s="112" t="s">
        <v>1021</v>
      </c>
      <c r="AS7311" s="112">
        <v>400</v>
      </c>
    </row>
    <row r="7312" spans="40:45" x14ac:dyDescent="0.25">
      <c r="AN7312" s="112" t="s">
        <v>1290</v>
      </c>
      <c r="AO7312" s="112"/>
      <c r="AP7312" s="112"/>
      <c r="AQ7312" s="112" t="s">
        <v>1039</v>
      </c>
      <c r="AR7312" s="112" t="s">
        <v>1021</v>
      </c>
      <c r="AS7312" s="112">
        <v>238</v>
      </c>
    </row>
    <row r="7313" spans="40:45" x14ac:dyDescent="0.25">
      <c r="AN7313" s="112" t="s">
        <v>1290</v>
      </c>
      <c r="AO7313" s="112"/>
      <c r="AP7313" s="112"/>
      <c r="AQ7313" s="112" t="s">
        <v>3</v>
      </c>
      <c r="AR7313" s="112" t="s">
        <v>1021</v>
      </c>
      <c r="AS7313" s="112">
        <v>2733</v>
      </c>
    </row>
    <row r="7314" spans="40:45" x14ac:dyDescent="0.25">
      <c r="AN7314" s="112" t="s">
        <v>1291</v>
      </c>
      <c r="AO7314" s="112"/>
      <c r="AP7314" s="112"/>
      <c r="AQ7314" s="112" t="s">
        <v>1031</v>
      </c>
      <c r="AR7314" s="112" t="s">
        <v>1021</v>
      </c>
      <c r="AS7314" s="112">
        <v>46</v>
      </c>
    </row>
    <row r="7315" spans="40:45" x14ac:dyDescent="0.25">
      <c r="AN7315" s="112" t="s">
        <v>1291</v>
      </c>
      <c r="AO7315" s="112"/>
      <c r="AP7315" s="112"/>
      <c r="AQ7315" s="112" t="s">
        <v>1032</v>
      </c>
      <c r="AR7315" s="112" t="s">
        <v>1021</v>
      </c>
      <c r="AS7315" s="112">
        <v>40</v>
      </c>
    </row>
    <row r="7316" spans="40:45" x14ac:dyDescent="0.25">
      <c r="AN7316" s="112" t="s">
        <v>1291</v>
      </c>
      <c r="AO7316" s="112"/>
      <c r="AP7316" s="112"/>
      <c r="AQ7316" s="112" t="s">
        <v>1033</v>
      </c>
      <c r="AR7316" s="112" t="s">
        <v>1021</v>
      </c>
      <c r="AS7316" s="112">
        <v>15</v>
      </c>
    </row>
    <row r="7317" spans="40:45" x14ac:dyDescent="0.25">
      <c r="AN7317" s="112" t="s">
        <v>1291</v>
      </c>
      <c r="AO7317" s="112"/>
      <c r="AP7317" s="112"/>
      <c r="AQ7317" s="112" t="s">
        <v>1034</v>
      </c>
      <c r="AR7317" s="112" t="s">
        <v>1021</v>
      </c>
      <c r="AS7317" s="112">
        <v>28</v>
      </c>
    </row>
    <row r="7318" spans="40:45" x14ac:dyDescent="0.25">
      <c r="AN7318" s="112" t="s">
        <v>1291</v>
      </c>
      <c r="AO7318" s="112"/>
      <c r="AP7318" s="112"/>
      <c r="AQ7318" s="112" t="s">
        <v>1035</v>
      </c>
      <c r="AR7318" s="112" t="s">
        <v>1021</v>
      </c>
      <c r="AS7318" s="112">
        <v>22</v>
      </c>
    </row>
    <row r="7319" spans="40:45" x14ac:dyDescent="0.25">
      <c r="AN7319" s="112" t="s">
        <v>1291</v>
      </c>
      <c r="AO7319" s="112"/>
      <c r="AP7319" s="112"/>
      <c r="AQ7319" s="112" t="s">
        <v>1036</v>
      </c>
      <c r="AR7319" s="112" t="s">
        <v>1021</v>
      </c>
      <c r="AS7319" s="112">
        <v>29</v>
      </c>
    </row>
    <row r="7320" spans="40:45" x14ac:dyDescent="0.25">
      <c r="AN7320" s="112" t="s">
        <v>1291</v>
      </c>
      <c r="AO7320" s="112"/>
      <c r="AP7320" s="112"/>
      <c r="AQ7320" s="112" t="s">
        <v>1037</v>
      </c>
      <c r="AR7320" s="112" t="s">
        <v>1021</v>
      </c>
      <c r="AS7320" s="112">
        <v>18</v>
      </c>
    </row>
    <row r="7321" spans="40:45" x14ac:dyDescent="0.25">
      <c r="AN7321" s="112" t="s">
        <v>1291</v>
      </c>
      <c r="AO7321" s="112"/>
      <c r="AP7321" s="112"/>
      <c r="AQ7321" s="112" t="s">
        <v>1038</v>
      </c>
      <c r="AR7321" s="112" t="s">
        <v>1021</v>
      </c>
      <c r="AS7321" s="112">
        <v>11</v>
      </c>
    </row>
    <row r="7322" spans="40:45" x14ac:dyDescent="0.25">
      <c r="AN7322" s="112" t="s">
        <v>1291</v>
      </c>
      <c r="AO7322" s="112"/>
      <c r="AP7322" s="112"/>
      <c r="AQ7322" s="112" t="s">
        <v>1039</v>
      </c>
      <c r="AR7322" s="112" t="s">
        <v>1021</v>
      </c>
      <c r="AS7322" s="112">
        <v>20</v>
      </c>
    </row>
    <row r="7323" spans="40:45" x14ac:dyDescent="0.25">
      <c r="AN7323" s="112" t="s">
        <v>1291</v>
      </c>
      <c r="AO7323" s="112"/>
      <c r="AP7323" s="112"/>
      <c r="AQ7323" s="112" t="s">
        <v>3</v>
      </c>
      <c r="AR7323" s="112" t="s">
        <v>1021</v>
      </c>
      <c r="AS7323" s="112">
        <v>229</v>
      </c>
    </row>
    <row r="7324" spans="40:45" x14ac:dyDescent="0.25">
      <c r="AN7324" s="112" t="s">
        <v>1278</v>
      </c>
      <c r="AO7324" s="112"/>
      <c r="AP7324" s="112"/>
      <c r="AQ7324" s="112" t="s">
        <v>1031</v>
      </c>
      <c r="AR7324" s="112" t="s">
        <v>1021</v>
      </c>
      <c r="AS7324" s="112">
        <v>282</v>
      </c>
    </row>
    <row r="7325" spans="40:45" x14ac:dyDescent="0.25">
      <c r="AN7325" s="112" t="s">
        <v>1278</v>
      </c>
      <c r="AO7325" s="112"/>
      <c r="AP7325" s="112"/>
      <c r="AQ7325" s="112" t="s">
        <v>1032</v>
      </c>
      <c r="AR7325" s="112" t="s">
        <v>1021</v>
      </c>
      <c r="AS7325" s="112">
        <v>481</v>
      </c>
    </row>
    <row r="7326" spans="40:45" x14ac:dyDescent="0.25">
      <c r="AN7326" s="112" t="s">
        <v>1278</v>
      </c>
      <c r="AO7326" s="112"/>
      <c r="AP7326" s="112"/>
      <c r="AQ7326" s="112" t="s">
        <v>1033</v>
      </c>
      <c r="AR7326" s="112" t="s">
        <v>1021</v>
      </c>
      <c r="AS7326" s="112">
        <v>504</v>
      </c>
    </row>
    <row r="7327" spans="40:45" x14ac:dyDescent="0.25">
      <c r="AN7327" s="112" t="s">
        <v>1278</v>
      </c>
      <c r="AO7327" s="112"/>
      <c r="AP7327" s="112"/>
      <c r="AQ7327" s="112" t="s">
        <v>1034</v>
      </c>
      <c r="AR7327" s="112" t="s">
        <v>1021</v>
      </c>
      <c r="AS7327" s="112">
        <v>574</v>
      </c>
    </row>
    <row r="7328" spans="40:45" x14ac:dyDescent="0.25">
      <c r="AN7328" s="112" t="s">
        <v>1278</v>
      </c>
      <c r="AO7328" s="112"/>
      <c r="AP7328" s="112"/>
      <c r="AQ7328" s="112" t="s">
        <v>1035</v>
      </c>
      <c r="AR7328" s="112" t="s">
        <v>1021</v>
      </c>
      <c r="AS7328" s="112">
        <v>149</v>
      </c>
    </row>
    <row r="7329" spans="40:45" x14ac:dyDescent="0.25">
      <c r="AN7329" s="112" t="s">
        <v>1278</v>
      </c>
      <c r="AO7329" s="112"/>
      <c r="AP7329" s="112"/>
      <c r="AQ7329" s="112" t="s">
        <v>1036</v>
      </c>
      <c r="AR7329" s="112" t="s">
        <v>1021</v>
      </c>
      <c r="AS7329" s="112">
        <v>454</v>
      </c>
    </row>
    <row r="7330" spans="40:45" x14ac:dyDescent="0.25">
      <c r="AN7330" s="112" t="s">
        <v>1278</v>
      </c>
      <c r="AO7330" s="112"/>
      <c r="AP7330" s="112"/>
      <c r="AQ7330" s="112" t="s">
        <v>1037</v>
      </c>
      <c r="AR7330" s="112" t="s">
        <v>1021</v>
      </c>
      <c r="AS7330" s="112">
        <v>88</v>
      </c>
    </row>
    <row r="7331" spans="40:45" x14ac:dyDescent="0.25">
      <c r="AN7331" s="112" t="s">
        <v>1278</v>
      </c>
      <c r="AO7331" s="112"/>
      <c r="AP7331" s="112"/>
      <c r="AQ7331" s="112" t="s">
        <v>1038</v>
      </c>
      <c r="AR7331" s="112" t="s">
        <v>1021</v>
      </c>
      <c r="AS7331" s="112">
        <v>190</v>
      </c>
    </row>
    <row r="7332" spans="40:45" x14ac:dyDescent="0.25">
      <c r="AN7332" s="112" t="s">
        <v>1278</v>
      </c>
      <c r="AO7332" s="112"/>
      <c r="AP7332" s="112"/>
      <c r="AQ7332" s="112" t="s">
        <v>1039</v>
      </c>
      <c r="AR7332" s="112" t="s">
        <v>1021</v>
      </c>
      <c r="AS7332" s="112">
        <v>291</v>
      </c>
    </row>
    <row r="7333" spans="40:45" x14ac:dyDescent="0.25">
      <c r="AN7333" s="112" t="s">
        <v>1278</v>
      </c>
      <c r="AO7333" s="112"/>
      <c r="AP7333" s="112"/>
      <c r="AQ7333" s="112" t="s">
        <v>3</v>
      </c>
      <c r="AR7333" s="112" t="s">
        <v>1021</v>
      </c>
      <c r="AS7333" s="112">
        <v>3013</v>
      </c>
    </row>
    <row r="7334" spans="40:45" x14ac:dyDescent="0.25">
      <c r="AN7334" s="112" t="s">
        <v>1292</v>
      </c>
      <c r="AO7334" s="112"/>
      <c r="AP7334" s="112"/>
      <c r="AQ7334" s="112" t="s">
        <v>1031</v>
      </c>
      <c r="AR7334" s="112" t="s">
        <v>1021</v>
      </c>
      <c r="AS7334" s="112">
        <v>16561</v>
      </c>
    </row>
    <row r="7335" spans="40:45" x14ac:dyDescent="0.25">
      <c r="AN7335" s="112" t="s">
        <v>1292</v>
      </c>
      <c r="AO7335" s="112"/>
      <c r="AP7335" s="112"/>
      <c r="AQ7335" s="112" t="s">
        <v>1032</v>
      </c>
      <c r="AR7335" s="112" t="s">
        <v>1021</v>
      </c>
      <c r="AS7335" s="112">
        <v>7058</v>
      </c>
    </row>
    <row r="7336" spans="40:45" x14ac:dyDescent="0.25">
      <c r="AN7336" s="112" t="s">
        <v>1292</v>
      </c>
      <c r="AO7336" s="112"/>
      <c r="AP7336" s="112"/>
      <c r="AQ7336" s="112" t="s">
        <v>1033</v>
      </c>
      <c r="AR7336" s="112" t="s">
        <v>1021</v>
      </c>
      <c r="AS7336" s="112">
        <v>5090</v>
      </c>
    </row>
    <row r="7337" spans="40:45" x14ac:dyDescent="0.25">
      <c r="AN7337" s="112" t="s">
        <v>1292</v>
      </c>
      <c r="AO7337" s="112"/>
      <c r="AP7337" s="112"/>
      <c r="AQ7337" s="112" t="s">
        <v>1034</v>
      </c>
      <c r="AR7337" s="112" t="s">
        <v>1021</v>
      </c>
      <c r="AS7337" s="112">
        <v>13225</v>
      </c>
    </row>
    <row r="7338" spans="40:45" x14ac:dyDescent="0.25">
      <c r="AN7338" s="112" t="s">
        <v>1292</v>
      </c>
      <c r="AO7338" s="112"/>
      <c r="AP7338" s="112"/>
      <c r="AQ7338" s="112" t="s">
        <v>1035</v>
      </c>
      <c r="AR7338" s="112" t="s">
        <v>1021</v>
      </c>
      <c r="AS7338" s="112">
        <v>7105</v>
      </c>
    </row>
    <row r="7339" spans="40:45" x14ac:dyDescent="0.25">
      <c r="AN7339" s="112" t="s">
        <v>1292</v>
      </c>
      <c r="AO7339" s="112"/>
      <c r="AP7339" s="112"/>
      <c r="AQ7339" s="112" t="s">
        <v>1036</v>
      </c>
      <c r="AR7339" s="112" t="s">
        <v>1021</v>
      </c>
      <c r="AS7339" s="112">
        <v>8257</v>
      </c>
    </row>
    <row r="7340" spans="40:45" x14ac:dyDescent="0.25">
      <c r="AN7340" s="112" t="s">
        <v>1292</v>
      </c>
      <c r="AO7340" s="112"/>
      <c r="AP7340" s="112"/>
      <c r="AQ7340" s="112" t="s">
        <v>1037</v>
      </c>
      <c r="AR7340" s="112" t="s">
        <v>1021</v>
      </c>
      <c r="AS7340" s="112">
        <v>2222</v>
      </c>
    </row>
    <row r="7341" spans="40:45" x14ac:dyDescent="0.25">
      <c r="AN7341" s="112" t="s">
        <v>1292</v>
      </c>
      <c r="AO7341" s="112"/>
      <c r="AP7341" s="112"/>
      <c r="AQ7341" s="112" t="s">
        <v>1038</v>
      </c>
      <c r="AR7341" s="112" t="s">
        <v>1021</v>
      </c>
      <c r="AS7341" s="112">
        <v>8048</v>
      </c>
    </row>
    <row r="7342" spans="40:45" x14ac:dyDescent="0.25">
      <c r="AN7342" s="112" t="s">
        <v>1292</v>
      </c>
      <c r="AO7342" s="112"/>
      <c r="AP7342" s="112"/>
      <c r="AQ7342" s="112" t="s">
        <v>1039</v>
      </c>
      <c r="AR7342" s="112" t="s">
        <v>1021</v>
      </c>
      <c r="AS7342" s="112">
        <v>7099</v>
      </c>
    </row>
    <row r="7343" spans="40:45" x14ac:dyDescent="0.25">
      <c r="AN7343" s="112" t="s">
        <v>1292</v>
      </c>
      <c r="AO7343" s="112"/>
      <c r="AP7343" s="112"/>
      <c r="AQ7343" s="112" t="s">
        <v>3</v>
      </c>
      <c r="AR7343" s="112" t="s">
        <v>1021</v>
      </c>
      <c r="AS7343" s="112">
        <v>74666</v>
      </c>
    </row>
    <row r="7344" spans="40:45" x14ac:dyDescent="0.25">
      <c r="AN7344" s="112" t="s">
        <v>1293</v>
      </c>
      <c r="AO7344" s="112"/>
      <c r="AP7344" s="112"/>
      <c r="AQ7344" s="112" t="s">
        <v>1031</v>
      </c>
      <c r="AR7344" s="112" t="s">
        <v>1021</v>
      </c>
      <c r="AS7344" s="112">
        <v>2747</v>
      </c>
    </row>
    <row r="7345" spans="40:45" x14ac:dyDescent="0.25">
      <c r="AN7345" s="112" t="s">
        <v>1293</v>
      </c>
      <c r="AO7345" s="112"/>
      <c r="AP7345" s="112"/>
      <c r="AQ7345" s="112" t="s">
        <v>1032</v>
      </c>
      <c r="AR7345" s="112" t="s">
        <v>1021</v>
      </c>
      <c r="AS7345" s="112">
        <v>629</v>
      </c>
    </row>
    <row r="7346" spans="40:45" x14ac:dyDescent="0.25">
      <c r="AN7346" s="112" t="s">
        <v>1293</v>
      </c>
      <c r="AO7346" s="112"/>
      <c r="AP7346" s="112"/>
      <c r="AQ7346" s="112" t="s">
        <v>1033</v>
      </c>
      <c r="AR7346" s="112" t="s">
        <v>1021</v>
      </c>
      <c r="AS7346" s="112">
        <v>686</v>
      </c>
    </row>
    <row r="7347" spans="40:45" x14ac:dyDescent="0.25">
      <c r="AN7347" s="112" t="s">
        <v>1293</v>
      </c>
      <c r="AO7347" s="112"/>
      <c r="AP7347" s="112"/>
      <c r="AQ7347" s="112" t="s">
        <v>1034</v>
      </c>
      <c r="AR7347" s="112" t="s">
        <v>1021</v>
      </c>
      <c r="AS7347" s="112">
        <v>2631</v>
      </c>
    </row>
    <row r="7348" spans="40:45" x14ac:dyDescent="0.25">
      <c r="AN7348" s="112" t="s">
        <v>1293</v>
      </c>
      <c r="AO7348" s="112"/>
      <c r="AP7348" s="112"/>
      <c r="AQ7348" s="112" t="s">
        <v>1035</v>
      </c>
      <c r="AR7348" s="112" t="s">
        <v>1021</v>
      </c>
      <c r="AS7348" s="112">
        <v>790</v>
      </c>
    </row>
    <row r="7349" spans="40:45" x14ac:dyDescent="0.25">
      <c r="AN7349" s="112" t="s">
        <v>1293</v>
      </c>
      <c r="AO7349" s="112"/>
      <c r="AP7349" s="112"/>
      <c r="AQ7349" s="112" t="s">
        <v>1036</v>
      </c>
      <c r="AR7349" s="112" t="s">
        <v>1021</v>
      </c>
      <c r="AS7349" s="112">
        <v>2119</v>
      </c>
    </row>
    <row r="7350" spans="40:45" x14ac:dyDescent="0.25">
      <c r="AN7350" s="112" t="s">
        <v>1293</v>
      </c>
      <c r="AO7350" s="112"/>
      <c r="AP7350" s="112"/>
      <c r="AQ7350" s="112" t="s">
        <v>1037</v>
      </c>
      <c r="AR7350" s="112" t="s">
        <v>1021</v>
      </c>
      <c r="AS7350" s="112">
        <v>592</v>
      </c>
    </row>
    <row r="7351" spans="40:45" x14ac:dyDescent="0.25">
      <c r="AN7351" s="112" t="s">
        <v>1293</v>
      </c>
      <c r="AO7351" s="112"/>
      <c r="AP7351" s="112"/>
      <c r="AQ7351" s="112" t="s">
        <v>1038</v>
      </c>
      <c r="AR7351" s="112" t="s">
        <v>1021</v>
      </c>
      <c r="AS7351" s="112">
        <v>1194</v>
      </c>
    </row>
    <row r="7352" spans="40:45" x14ac:dyDescent="0.25">
      <c r="AN7352" s="112" t="s">
        <v>1293</v>
      </c>
      <c r="AO7352" s="112"/>
      <c r="AP7352" s="112"/>
      <c r="AQ7352" s="112" t="s">
        <v>1039</v>
      </c>
      <c r="AR7352" s="112" t="s">
        <v>1021</v>
      </c>
      <c r="AS7352" s="112">
        <v>993</v>
      </c>
    </row>
    <row r="7353" spans="40:45" x14ac:dyDescent="0.25">
      <c r="AN7353" s="112" t="s">
        <v>1293</v>
      </c>
      <c r="AO7353" s="112"/>
      <c r="AP7353" s="112"/>
      <c r="AQ7353" s="112" t="s">
        <v>3</v>
      </c>
      <c r="AR7353" s="112" t="s">
        <v>1021</v>
      </c>
      <c r="AS7353" s="112">
        <v>12382</v>
      </c>
    </row>
    <row r="7354" spans="40:45" x14ac:dyDescent="0.25">
      <c r="AN7354" s="112" t="s">
        <v>1294</v>
      </c>
      <c r="AO7354" s="112"/>
      <c r="AP7354" s="112"/>
      <c r="AQ7354" s="112" t="s">
        <v>1031</v>
      </c>
      <c r="AR7354" s="112" t="s">
        <v>1021</v>
      </c>
      <c r="AS7354" s="112">
        <v>596</v>
      </c>
    </row>
    <row r="7355" spans="40:45" x14ac:dyDescent="0.25">
      <c r="AN7355" s="112" t="s">
        <v>1294</v>
      </c>
      <c r="AO7355" s="112"/>
      <c r="AP7355" s="112"/>
      <c r="AQ7355" s="112" t="s">
        <v>1032</v>
      </c>
      <c r="AR7355" s="112" t="s">
        <v>1021</v>
      </c>
      <c r="AS7355" s="112">
        <v>880</v>
      </c>
    </row>
    <row r="7356" spans="40:45" x14ac:dyDescent="0.25">
      <c r="AN7356" s="112" t="s">
        <v>1294</v>
      </c>
      <c r="AO7356" s="112"/>
      <c r="AP7356" s="112"/>
      <c r="AQ7356" s="112" t="s">
        <v>1033</v>
      </c>
      <c r="AR7356" s="112" t="s">
        <v>1021</v>
      </c>
      <c r="AS7356" s="112">
        <v>11</v>
      </c>
    </row>
    <row r="7357" spans="40:45" x14ac:dyDescent="0.25">
      <c r="AN7357" s="112" t="s">
        <v>1294</v>
      </c>
      <c r="AO7357" s="112"/>
      <c r="AP7357" s="112"/>
      <c r="AQ7357" s="112" t="s">
        <v>1034</v>
      </c>
      <c r="AR7357" s="112" t="s">
        <v>1021</v>
      </c>
      <c r="AS7357" s="112">
        <v>504</v>
      </c>
    </row>
    <row r="7358" spans="40:45" x14ac:dyDescent="0.25">
      <c r="AN7358" s="112" t="s">
        <v>1294</v>
      </c>
      <c r="AO7358" s="112"/>
      <c r="AP7358" s="112"/>
      <c r="AQ7358" s="112" t="s">
        <v>1035</v>
      </c>
      <c r="AR7358" s="112" t="s">
        <v>1021</v>
      </c>
      <c r="AS7358" s="112">
        <v>2266</v>
      </c>
    </row>
    <row r="7359" spans="40:45" x14ac:dyDescent="0.25">
      <c r="AN7359" s="112" t="s">
        <v>1294</v>
      </c>
      <c r="AO7359" s="112"/>
      <c r="AP7359" s="112"/>
      <c r="AQ7359" s="112" t="s">
        <v>1036</v>
      </c>
      <c r="AR7359" s="112" t="s">
        <v>1021</v>
      </c>
      <c r="AS7359" s="112">
        <v>178</v>
      </c>
    </row>
    <row r="7360" spans="40:45" x14ac:dyDescent="0.25">
      <c r="AN7360" s="112" t="s">
        <v>1294</v>
      </c>
      <c r="AO7360" s="112"/>
      <c r="AP7360" s="112"/>
      <c r="AQ7360" s="112" t="s">
        <v>1037</v>
      </c>
      <c r="AR7360" s="112" t="s">
        <v>1021</v>
      </c>
      <c r="AS7360" s="112">
        <v>138</v>
      </c>
    </row>
    <row r="7361" spans="40:45" x14ac:dyDescent="0.25">
      <c r="AN7361" s="112" t="s">
        <v>1294</v>
      </c>
      <c r="AO7361" s="112"/>
      <c r="AP7361" s="112"/>
      <c r="AQ7361" s="112" t="s">
        <v>1038</v>
      </c>
      <c r="AR7361" s="112" t="s">
        <v>1021</v>
      </c>
      <c r="AS7361" s="112">
        <v>137</v>
      </c>
    </row>
    <row r="7362" spans="40:45" x14ac:dyDescent="0.25">
      <c r="AN7362" s="112" t="s">
        <v>1294</v>
      </c>
      <c r="AO7362" s="112"/>
      <c r="AP7362" s="112"/>
      <c r="AQ7362" s="112" t="s">
        <v>1039</v>
      </c>
      <c r="AR7362" s="112" t="s">
        <v>1021</v>
      </c>
      <c r="AS7362" s="112">
        <v>18</v>
      </c>
    </row>
    <row r="7363" spans="40:45" x14ac:dyDescent="0.25">
      <c r="AN7363" s="112" t="s">
        <v>1294</v>
      </c>
      <c r="AO7363" s="112"/>
      <c r="AP7363" s="112"/>
      <c r="AQ7363" s="112" t="s">
        <v>3</v>
      </c>
      <c r="AR7363" s="112" t="s">
        <v>1021</v>
      </c>
      <c r="AS7363" s="112">
        <v>4727</v>
      </c>
    </row>
    <row r="7364" spans="40:45" x14ac:dyDescent="0.25">
      <c r="AN7364" s="112" t="s">
        <v>1295</v>
      </c>
      <c r="AO7364" s="112"/>
      <c r="AP7364" s="112"/>
      <c r="AQ7364" s="112" t="s">
        <v>1031</v>
      </c>
      <c r="AR7364" s="112" t="s">
        <v>1021</v>
      </c>
      <c r="AS7364" s="112">
        <v>373</v>
      </c>
    </row>
    <row r="7365" spans="40:45" x14ac:dyDescent="0.25">
      <c r="AN7365" s="112" t="s">
        <v>1295</v>
      </c>
      <c r="AO7365" s="112"/>
      <c r="AP7365" s="112"/>
      <c r="AQ7365" s="112" t="s">
        <v>1032</v>
      </c>
      <c r="AR7365" s="112" t="s">
        <v>1021</v>
      </c>
      <c r="AS7365" s="112">
        <v>101</v>
      </c>
    </row>
    <row r="7366" spans="40:45" x14ac:dyDescent="0.25">
      <c r="AN7366" s="112" t="s">
        <v>1295</v>
      </c>
      <c r="AO7366" s="112"/>
      <c r="AP7366" s="112"/>
      <c r="AQ7366" s="112" t="s">
        <v>1033</v>
      </c>
      <c r="AR7366" s="112" t="s">
        <v>1021</v>
      </c>
      <c r="AS7366" s="112">
        <v>172</v>
      </c>
    </row>
    <row r="7367" spans="40:45" x14ac:dyDescent="0.25">
      <c r="AN7367" s="112" t="s">
        <v>1295</v>
      </c>
      <c r="AO7367" s="112"/>
      <c r="AP7367" s="112"/>
      <c r="AQ7367" s="112" t="s">
        <v>1034</v>
      </c>
      <c r="AR7367" s="112" t="s">
        <v>1021</v>
      </c>
      <c r="AS7367" s="112">
        <v>101</v>
      </c>
    </row>
    <row r="7368" spans="40:45" x14ac:dyDescent="0.25">
      <c r="AN7368" s="112" t="s">
        <v>1295</v>
      </c>
      <c r="AO7368" s="112"/>
      <c r="AP7368" s="112"/>
      <c r="AQ7368" s="112" t="s">
        <v>1035</v>
      </c>
      <c r="AR7368" s="112" t="s">
        <v>1021</v>
      </c>
      <c r="AS7368" s="112">
        <v>37</v>
      </c>
    </row>
    <row r="7369" spans="40:45" x14ac:dyDescent="0.25">
      <c r="AN7369" s="112" t="s">
        <v>1295</v>
      </c>
      <c r="AO7369" s="112"/>
      <c r="AP7369" s="112"/>
      <c r="AQ7369" s="112" t="s">
        <v>1036</v>
      </c>
      <c r="AR7369" s="112" t="s">
        <v>1021</v>
      </c>
      <c r="AS7369" s="112">
        <v>59</v>
      </c>
    </row>
    <row r="7370" spans="40:45" x14ac:dyDescent="0.25">
      <c r="AN7370" s="112" t="s">
        <v>1295</v>
      </c>
      <c r="AO7370" s="112"/>
      <c r="AP7370" s="112"/>
      <c r="AQ7370" s="112" t="s">
        <v>1037</v>
      </c>
      <c r="AR7370" s="112" t="s">
        <v>1021</v>
      </c>
      <c r="AS7370" s="112">
        <v>12</v>
      </c>
    </row>
    <row r="7371" spans="40:45" x14ac:dyDescent="0.25">
      <c r="AN7371" s="112" t="s">
        <v>1295</v>
      </c>
      <c r="AO7371" s="112"/>
      <c r="AP7371" s="112"/>
      <c r="AQ7371" s="112" t="s">
        <v>1038</v>
      </c>
      <c r="AR7371" s="112" t="s">
        <v>1021</v>
      </c>
      <c r="AS7371" s="112">
        <v>68</v>
      </c>
    </row>
    <row r="7372" spans="40:45" x14ac:dyDescent="0.25">
      <c r="AN7372" s="112" t="s">
        <v>1295</v>
      </c>
      <c r="AO7372" s="112"/>
      <c r="AP7372" s="112"/>
      <c r="AQ7372" s="112" t="s">
        <v>1039</v>
      </c>
      <c r="AR7372" s="112" t="s">
        <v>1021</v>
      </c>
      <c r="AS7372" s="112">
        <v>22</v>
      </c>
    </row>
    <row r="7373" spans="40:45" x14ac:dyDescent="0.25">
      <c r="AN7373" s="112" t="s">
        <v>1295</v>
      </c>
      <c r="AO7373" s="112"/>
      <c r="AP7373" s="112"/>
      <c r="AQ7373" s="112" t="s">
        <v>3</v>
      </c>
      <c r="AR7373" s="112" t="s">
        <v>1021</v>
      </c>
      <c r="AS7373" s="112">
        <v>945</v>
      </c>
    </row>
    <row r="7374" spans="40:45" x14ac:dyDescent="0.25">
      <c r="AN7374" s="112" t="s">
        <v>1296</v>
      </c>
      <c r="AO7374" s="112"/>
      <c r="AP7374" s="112"/>
      <c r="AQ7374" s="112" t="s">
        <v>1031</v>
      </c>
      <c r="AR7374" s="112" t="s">
        <v>1021</v>
      </c>
      <c r="AS7374" s="112">
        <v>5419</v>
      </c>
    </row>
    <row r="7375" spans="40:45" x14ac:dyDescent="0.25">
      <c r="AN7375" s="112" t="s">
        <v>1296</v>
      </c>
      <c r="AO7375" s="112"/>
      <c r="AP7375" s="112"/>
      <c r="AQ7375" s="112" t="s">
        <v>1032</v>
      </c>
      <c r="AR7375" s="112" t="s">
        <v>1021</v>
      </c>
      <c r="AS7375" s="112">
        <v>1460</v>
      </c>
    </row>
    <row r="7376" spans="40:45" x14ac:dyDescent="0.25">
      <c r="AN7376" s="112" t="s">
        <v>1296</v>
      </c>
      <c r="AO7376" s="112"/>
      <c r="AP7376" s="112"/>
      <c r="AQ7376" s="112" t="s">
        <v>1033</v>
      </c>
      <c r="AR7376" s="112" t="s">
        <v>1021</v>
      </c>
      <c r="AS7376" s="112">
        <v>1118</v>
      </c>
    </row>
    <row r="7377" spans="40:45" x14ac:dyDescent="0.25">
      <c r="AN7377" s="112" t="s">
        <v>1296</v>
      </c>
      <c r="AO7377" s="112"/>
      <c r="AP7377" s="112"/>
      <c r="AQ7377" s="112" t="s">
        <v>1034</v>
      </c>
      <c r="AR7377" s="112" t="s">
        <v>1021</v>
      </c>
      <c r="AS7377" s="112">
        <v>1726</v>
      </c>
    </row>
    <row r="7378" spans="40:45" x14ac:dyDescent="0.25">
      <c r="AN7378" s="112" t="s">
        <v>1296</v>
      </c>
      <c r="AO7378" s="112"/>
      <c r="AP7378" s="112"/>
      <c r="AQ7378" s="112" t="s">
        <v>1035</v>
      </c>
      <c r="AR7378" s="112" t="s">
        <v>1021</v>
      </c>
      <c r="AS7378" s="112">
        <v>1338</v>
      </c>
    </row>
    <row r="7379" spans="40:45" x14ac:dyDescent="0.25">
      <c r="AN7379" s="112" t="s">
        <v>1296</v>
      </c>
      <c r="AO7379" s="112"/>
      <c r="AP7379" s="112"/>
      <c r="AQ7379" s="112" t="s">
        <v>1036</v>
      </c>
      <c r="AR7379" s="112" t="s">
        <v>1021</v>
      </c>
      <c r="AS7379" s="112">
        <v>1024</v>
      </c>
    </row>
    <row r="7380" spans="40:45" x14ac:dyDescent="0.25">
      <c r="AN7380" s="112" t="s">
        <v>1296</v>
      </c>
      <c r="AO7380" s="112"/>
      <c r="AP7380" s="112"/>
      <c r="AQ7380" s="112" t="s">
        <v>1037</v>
      </c>
      <c r="AR7380" s="112" t="s">
        <v>1021</v>
      </c>
      <c r="AS7380" s="112">
        <v>314</v>
      </c>
    </row>
    <row r="7381" spans="40:45" x14ac:dyDescent="0.25">
      <c r="AN7381" s="112" t="s">
        <v>1296</v>
      </c>
      <c r="AO7381" s="112"/>
      <c r="AP7381" s="112"/>
      <c r="AQ7381" s="112" t="s">
        <v>1038</v>
      </c>
      <c r="AR7381" s="112" t="s">
        <v>1021</v>
      </c>
      <c r="AS7381" s="112">
        <v>1245</v>
      </c>
    </row>
    <row r="7382" spans="40:45" x14ac:dyDescent="0.25">
      <c r="AN7382" s="112" t="s">
        <v>1296</v>
      </c>
      <c r="AO7382" s="112"/>
      <c r="AP7382" s="112"/>
      <c r="AQ7382" s="112" t="s">
        <v>1039</v>
      </c>
      <c r="AR7382" s="112" t="s">
        <v>1021</v>
      </c>
      <c r="AS7382" s="112">
        <v>1864</v>
      </c>
    </row>
    <row r="7383" spans="40:45" x14ac:dyDescent="0.25">
      <c r="AN7383" s="112" t="s">
        <v>1296</v>
      </c>
      <c r="AO7383" s="112"/>
      <c r="AP7383" s="112"/>
      <c r="AQ7383" s="112" t="s">
        <v>3</v>
      </c>
      <c r="AR7383" s="112" t="s">
        <v>1021</v>
      </c>
      <c r="AS7383" s="112">
        <v>15506</v>
      </c>
    </row>
    <row r="7384" spans="40:45" x14ac:dyDescent="0.25">
      <c r="AN7384" s="112" t="s">
        <v>1297</v>
      </c>
      <c r="AO7384" s="112"/>
      <c r="AP7384" s="112"/>
      <c r="AQ7384" s="112" t="s">
        <v>1031</v>
      </c>
      <c r="AR7384" s="112" t="s">
        <v>1021</v>
      </c>
      <c r="AS7384" s="112">
        <v>3085</v>
      </c>
    </row>
    <row r="7385" spans="40:45" x14ac:dyDescent="0.25">
      <c r="AN7385" s="112" t="s">
        <v>1297</v>
      </c>
      <c r="AO7385" s="112"/>
      <c r="AP7385" s="112"/>
      <c r="AQ7385" s="112" t="s">
        <v>1032</v>
      </c>
      <c r="AR7385" s="112" t="s">
        <v>1021</v>
      </c>
      <c r="AS7385" s="112">
        <v>39</v>
      </c>
    </row>
    <row r="7386" spans="40:45" x14ac:dyDescent="0.25">
      <c r="AN7386" s="112" t="s">
        <v>1297</v>
      </c>
      <c r="AO7386" s="112"/>
      <c r="AP7386" s="112"/>
      <c r="AQ7386" s="112" t="s">
        <v>1033</v>
      </c>
      <c r="AR7386" s="112" t="s">
        <v>1021</v>
      </c>
      <c r="AS7386" s="112">
        <v>249</v>
      </c>
    </row>
    <row r="7387" spans="40:45" x14ac:dyDescent="0.25">
      <c r="AN7387" s="112" t="s">
        <v>1297</v>
      </c>
      <c r="AO7387" s="112"/>
      <c r="AP7387" s="112"/>
      <c r="AQ7387" s="112" t="s">
        <v>1034</v>
      </c>
      <c r="AR7387" s="112" t="s">
        <v>1021</v>
      </c>
      <c r="AS7387" s="112">
        <v>2926</v>
      </c>
    </row>
    <row r="7388" spans="40:45" x14ac:dyDescent="0.25">
      <c r="AN7388" s="112" t="s">
        <v>1297</v>
      </c>
      <c r="AO7388" s="112"/>
      <c r="AP7388" s="112"/>
      <c r="AQ7388" s="112" t="s">
        <v>1035</v>
      </c>
      <c r="AR7388" s="112" t="s">
        <v>1021</v>
      </c>
      <c r="AS7388" s="112">
        <v>1006</v>
      </c>
    </row>
    <row r="7389" spans="40:45" x14ac:dyDescent="0.25">
      <c r="AN7389" s="112" t="s">
        <v>1297</v>
      </c>
      <c r="AO7389" s="112"/>
      <c r="AP7389" s="112"/>
      <c r="AQ7389" s="112" t="s">
        <v>1036</v>
      </c>
      <c r="AR7389" s="112" t="s">
        <v>1021</v>
      </c>
      <c r="AS7389" s="112">
        <v>275</v>
      </c>
    </row>
    <row r="7390" spans="40:45" x14ac:dyDescent="0.25">
      <c r="AN7390" s="112" t="s">
        <v>1297</v>
      </c>
      <c r="AO7390" s="112"/>
      <c r="AP7390" s="112"/>
      <c r="AQ7390" s="112" t="s">
        <v>1037</v>
      </c>
      <c r="AR7390" s="112" t="s">
        <v>1021</v>
      </c>
      <c r="AS7390" s="112">
        <v>154</v>
      </c>
    </row>
    <row r="7391" spans="40:45" x14ac:dyDescent="0.25">
      <c r="AN7391" s="112" t="s">
        <v>1297</v>
      </c>
      <c r="AO7391" s="112"/>
      <c r="AP7391" s="112"/>
      <c r="AQ7391" s="112" t="s">
        <v>1038</v>
      </c>
      <c r="AR7391" s="112" t="s">
        <v>1021</v>
      </c>
      <c r="AS7391" s="112">
        <v>536</v>
      </c>
    </row>
    <row r="7392" spans="40:45" x14ac:dyDescent="0.25">
      <c r="AN7392" s="112" t="s">
        <v>1297</v>
      </c>
      <c r="AO7392" s="112"/>
      <c r="AP7392" s="112"/>
      <c r="AQ7392" s="112" t="s">
        <v>1039</v>
      </c>
      <c r="AR7392" s="112" t="s">
        <v>1021</v>
      </c>
      <c r="AS7392" s="112">
        <v>664</v>
      </c>
    </row>
    <row r="7393" spans="40:45" x14ac:dyDescent="0.25">
      <c r="AN7393" s="112" t="s">
        <v>1297</v>
      </c>
      <c r="AO7393" s="112"/>
      <c r="AP7393" s="112"/>
      <c r="AQ7393" s="112" t="s">
        <v>3</v>
      </c>
      <c r="AR7393" s="112" t="s">
        <v>1021</v>
      </c>
      <c r="AS7393" s="112">
        <v>8934</v>
      </c>
    </row>
    <row r="7394" spans="40:45" x14ac:dyDescent="0.25">
      <c r="AN7394" s="112" t="s">
        <v>1298</v>
      </c>
      <c r="AO7394" s="112"/>
      <c r="AP7394" s="112"/>
      <c r="AQ7394" s="112" t="s">
        <v>1031</v>
      </c>
      <c r="AR7394" s="112" t="s">
        <v>1088</v>
      </c>
      <c r="AS7394" s="112">
        <v>61622</v>
      </c>
    </row>
    <row r="7395" spans="40:45" x14ac:dyDescent="0.25">
      <c r="AN7395" s="112" t="s">
        <v>1298</v>
      </c>
      <c r="AO7395" s="112"/>
      <c r="AP7395" s="112"/>
      <c r="AQ7395" s="112" t="s">
        <v>1032</v>
      </c>
      <c r="AR7395" s="112" t="s">
        <v>1088</v>
      </c>
      <c r="AS7395" s="112">
        <v>83074</v>
      </c>
    </row>
    <row r="7396" spans="40:45" x14ac:dyDescent="0.25">
      <c r="AN7396" s="112" t="s">
        <v>1298</v>
      </c>
      <c r="AO7396" s="112"/>
      <c r="AP7396" s="112"/>
      <c r="AQ7396" s="112" t="s">
        <v>1033</v>
      </c>
      <c r="AR7396" s="112" t="s">
        <v>1088</v>
      </c>
      <c r="AS7396" s="112">
        <v>82942</v>
      </c>
    </row>
    <row r="7397" spans="40:45" x14ac:dyDescent="0.25">
      <c r="AN7397" s="112" t="s">
        <v>1298</v>
      </c>
      <c r="AO7397" s="112"/>
      <c r="AP7397" s="112"/>
      <c r="AQ7397" s="112" t="s">
        <v>1034</v>
      </c>
      <c r="AR7397" s="112" t="s">
        <v>1088</v>
      </c>
      <c r="AS7397" s="112">
        <v>412997</v>
      </c>
    </row>
    <row r="7398" spans="40:45" x14ac:dyDescent="0.25">
      <c r="AN7398" s="112" t="s">
        <v>1298</v>
      </c>
      <c r="AO7398" s="112"/>
      <c r="AP7398" s="112"/>
      <c r="AQ7398" s="112" t="s">
        <v>1035</v>
      </c>
      <c r="AR7398" s="112" t="s">
        <v>1088</v>
      </c>
      <c r="AS7398" s="112">
        <v>774106</v>
      </c>
    </row>
    <row r="7399" spans="40:45" x14ac:dyDescent="0.25">
      <c r="AN7399" s="112" t="s">
        <v>1298</v>
      </c>
      <c r="AO7399" s="112"/>
      <c r="AP7399" s="112"/>
      <c r="AQ7399" s="112" t="s">
        <v>1036</v>
      </c>
      <c r="AR7399" s="112" t="s">
        <v>1088</v>
      </c>
      <c r="AS7399" s="112">
        <v>64016</v>
      </c>
    </row>
    <row r="7400" spans="40:45" x14ac:dyDescent="0.25">
      <c r="AN7400" s="112" t="s">
        <v>1298</v>
      </c>
      <c r="AO7400" s="112"/>
      <c r="AP7400" s="112"/>
      <c r="AQ7400" s="112" t="s">
        <v>1037</v>
      </c>
      <c r="AR7400" s="112" t="s">
        <v>1088</v>
      </c>
      <c r="AS7400" s="112">
        <v>41128</v>
      </c>
    </row>
    <row r="7401" spans="40:45" x14ac:dyDescent="0.25">
      <c r="AN7401" s="112" t="s">
        <v>1298</v>
      </c>
      <c r="AO7401" s="112"/>
      <c r="AP7401" s="112"/>
      <c r="AQ7401" s="112" t="s">
        <v>1038</v>
      </c>
      <c r="AR7401" s="112" t="s">
        <v>1088</v>
      </c>
      <c r="AS7401" s="112">
        <v>470231</v>
      </c>
    </row>
    <row r="7402" spans="40:45" x14ac:dyDescent="0.25">
      <c r="AN7402" s="112" t="s">
        <v>1298</v>
      </c>
      <c r="AO7402" s="112"/>
      <c r="AP7402" s="112"/>
      <c r="AQ7402" s="112" t="s">
        <v>1039</v>
      </c>
      <c r="AR7402" s="112" t="s">
        <v>1088</v>
      </c>
      <c r="AS7402" s="112">
        <v>202669</v>
      </c>
    </row>
    <row r="7403" spans="40:45" x14ac:dyDescent="0.25">
      <c r="AN7403" s="112" t="s">
        <v>1298</v>
      </c>
      <c r="AO7403" s="112"/>
      <c r="AP7403" s="112"/>
      <c r="AQ7403" s="112" t="s">
        <v>3</v>
      </c>
      <c r="AR7403" s="112" t="s">
        <v>1088</v>
      </c>
      <c r="AS7403" s="112">
        <v>2192784</v>
      </c>
    </row>
    <row r="7404" spans="40:45" x14ac:dyDescent="0.25">
      <c r="AN7404" s="112" t="s">
        <v>1299</v>
      </c>
      <c r="AO7404" s="112" t="s">
        <v>1300</v>
      </c>
      <c r="AP7404" s="112"/>
      <c r="AQ7404" s="112" t="s">
        <v>1031</v>
      </c>
      <c r="AR7404" s="112" t="s">
        <v>1236</v>
      </c>
      <c r="AS7404" s="112">
        <v>995972</v>
      </c>
    </row>
    <row r="7405" spans="40:45" x14ac:dyDescent="0.25">
      <c r="AN7405" s="112" t="s">
        <v>1299</v>
      </c>
      <c r="AO7405" s="112" t="s">
        <v>1300</v>
      </c>
      <c r="AP7405" s="112"/>
      <c r="AQ7405" s="112" t="s">
        <v>1032</v>
      </c>
      <c r="AR7405" s="112" t="s">
        <v>1236</v>
      </c>
      <c r="AS7405" s="112">
        <v>2</v>
      </c>
    </row>
    <row r="7406" spans="40:45" x14ac:dyDescent="0.25">
      <c r="AN7406" s="112" t="s">
        <v>1299</v>
      </c>
      <c r="AO7406" s="112" t="s">
        <v>1300</v>
      </c>
      <c r="AP7406" s="112"/>
      <c r="AQ7406" s="112" t="s">
        <v>1033</v>
      </c>
      <c r="AR7406" s="112" t="s">
        <v>1236</v>
      </c>
      <c r="AS7406" s="112">
        <v>2</v>
      </c>
    </row>
    <row r="7407" spans="40:45" x14ac:dyDescent="0.25">
      <c r="AN7407" s="112" t="s">
        <v>1299</v>
      </c>
      <c r="AO7407" s="112" t="s">
        <v>1300</v>
      </c>
      <c r="AP7407" s="112"/>
      <c r="AQ7407" s="112" t="s">
        <v>1034</v>
      </c>
      <c r="AR7407" s="112" t="s">
        <v>1236</v>
      </c>
      <c r="AS7407" s="112">
        <v>34</v>
      </c>
    </row>
    <row r="7408" spans="40:45" x14ac:dyDescent="0.25">
      <c r="AN7408" s="112" t="s">
        <v>1299</v>
      </c>
      <c r="AO7408" s="112" t="s">
        <v>1300</v>
      </c>
      <c r="AP7408" s="112"/>
      <c r="AQ7408" s="112" t="s">
        <v>1035</v>
      </c>
      <c r="AR7408" s="112" t="s">
        <v>1236</v>
      </c>
      <c r="AS7408" s="112">
        <v>689410</v>
      </c>
    </row>
    <row r="7409" spans="40:45" x14ac:dyDescent="0.25">
      <c r="AN7409" s="112" t="s">
        <v>1299</v>
      </c>
      <c r="AO7409" s="112" t="s">
        <v>1300</v>
      </c>
      <c r="AP7409" s="112"/>
      <c r="AQ7409" s="112" t="s">
        <v>1036</v>
      </c>
      <c r="AR7409" s="112" t="s">
        <v>1236</v>
      </c>
      <c r="AS7409" s="112">
        <v>3231859</v>
      </c>
    </row>
    <row r="7410" spans="40:45" x14ac:dyDescent="0.25">
      <c r="AN7410" s="112" t="s">
        <v>1299</v>
      </c>
      <c r="AO7410" s="112" t="s">
        <v>1300</v>
      </c>
      <c r="AP7410" s="112"/>
      <c r="AQ7410" s="112" t="s">
        <v>1037</v>
      </c>
      <c r="AR7410" s="112" t="s">
        <v>1236</v>
      </c>
      <c r="AS7410" s="112">
        <v>1980745</v>
      </c>
    </row>
    <row r="7411" spans="40:45" x14ac:dyDescent="0.25">
      <c r="AN7411" s="112" t="s">
        <v>1299</v>
      </c>
      <c r="AO7411" s="112" t="s">
        <v>1300</v>
      </c>
      <c r="AP7411" s="112"/>
      <c r="AQ7411" s="112" t="s">
        <v>1038</v>
      </c>
      <c r="AR7411" s="112" t="s">
        <v>1236</v>
      </c>
      <c r="AS7411" s="112">
        <v>1626620</v>
      </c>
    </row>
    <row r="7412" spans="40:45" x14ac:dyDescent="0.25">
      <c r="AN7412" s="112" t="s">
        <v>1299</v>
      </c>
      <c r="AO7412" s="112" t="s">
        <v>1300</v>
      </c>
      <c r="AP7412" s="112"/>
      <c r="AQ7412" s="112" t="s">
        <v>1039</v>
      </c>
      <c r="AR7412" s="112" t="s">
        <v>1236</v>
      </c>
      <c r="AS7412" s="112">
        <v>45043</v>
      </c>
    </row>
    <row r="7413" spans="40:45" x14ac:dyDescent="0.25">
      <c r="AN7413" s="112" t="s">
        <v>1299</v>
      </c>
      <c r="AO7413" s="112"/>
      <c r="AP7413" s="112"/>
      <c r="AQ7413" s="112" t="s">
        <v>3</v>
      </c>
      <c r="AR7413" s="112" t="s">
        <v>1236</v>
      </c>
      <c r="AS7413" s="112">
        <v>8569688</v>
      </c>
    </row>
    <row r="7414" spans="40:45" x14ac:dyDescent="0.25">
      <c r="AN7414" s="112" t="s">
        <v>1301</v>
      </c>
      <c r="AO7414" s="112"/>
      <c r="AP7414" s="112"/>
      <c r="AQ7414" s="112" t="s">
        <v>1031</v>
      </c>
      <c r="AR7414" s="112" t="s">
        <v>1021</v>
      </c>
      <c r="AS7414" s="112">
        <v>13177877</v>
      </c>
    </row>
    <row r="7415" spans="40:45" x14ac:dyDescent="0.25">
      <c r="AN7415" s="112" t="s">
        <v>1301</v>
      </c>
      <c r="AO7415" s="112"/>
      <c r="AP7415" s="112"/>
      <c r="AQ7415" s="112" t="s">
        <v>1032</v>
      </c>
      <c r="AR7415" s="112" t="s">
        <v>1021</v>
      </c>
      <c r="AS7415" s="112">
        <v>1259463</v>
      </c>
    </row>
    <row r="7416" spans="40:45" x14ac:dyDescent="0.25">
      <c r="AN7416" s="112" t="s">
        <v>1301</v>
      </c>
      <c r="AO7416" s="112"/>
      <c r="AP7416" s="112"/>
      <c r="AQ7416" s="112" t="s">
        <v>1034</v>
      </c>
      <c r="AR7416" s="112" t="s">
        <v>1021</v>
      </c>
      <c r="AS7416" s="112">
        <v>6480257</v>
      </c>
    </row>
    <row r="7417" spans="40:45" x14ac:dyDescent="0.25">
      <c r="AN7417" s="112" t="s">
        <v>1301</v>
      </c>
      <c r="AO7417" s="112"/>
      <c r="AP7417" s="112"/>
      <c r="AQ7417" s="112" t="s">
        <v>1035</v>
      </c>
      <c r="AR7417" s="112" t="s">
        <v>1021</v>
      </c>
      <c r="AS7417" s="112">
        <v>2501977</v>
      </c>
    </row>
    <row r="7418" spans="40:45" x14ac:dyDescent="0.25">
      <c r="AN7418" s="112" t="s">
        <v>1301</v>
      </c>
      <c r="AO7418" s="112"/>
      <c r="AP7418" s="112"/>
      <c r="AQ7418" s="112" t="s">
        <v>1036</v>
      </c>
      <c r="AR7418" s="112" t="s">
        <v>1021</v>
      </c>
      <c r="AS7418" s="112">
        <v>13642271</v>
      </c>
    </row>
    <row r="7419" spans="40:45" x14ac:dyDescent="0.25">
      <c r="AN7419" s="112" t="s">
        <v>1301</v>
      </c>
      <c r="AO7419" s="112"/>
      <c r="AP7419" s="112"/>
      <c r="AQ7419" s="112" t="s">
        <v>1037</v>
      </c>
      <c r="AR7419" s="112" t="s">
        <v>1021</v>
      </c>
      <c r="AS7419" s="112">
        <v>8888481</v>
      </c>
    </row>
    <row r="7420" spans="40:45" x14ac:dyDescent="0.25">
      <c r="AN7420" s="112" t="s">
        <v>1301</v>
      </c>
      <c r="AO7420" s="112"/>
      <c r="AP7420" s="112"/>
      <c r="AQ7420" s="112" t="s">
        <v>1038</v>
      </c>
      <c r="AR7420" s="112" t="s">
        <v>1021</v>
      </c>
      <c r="AS7420" s="112">
        <v>8343802</v>
      </c>
    </row>
    <row r="7421" spans="40:45" x14ac:dyDescent="0.25">
      <c r="AN7421" s="112" t="s">
        <v>1301</v>
      </c>
      <c r="AO7421" s="112"/>
      <c r="AP7421" s="112"/>
      <c r="AQ7421" s="112" t="s">
        <v>1039</v>
      </c>
      <c r="AR7421" s="112" t="s">
        <v>1021</v>
      </c>
      <c r="AS7421" s="112">
        <v>1106715</v>
      </c>
    </row>
    <row r="7422" spans="40:45" x14ac:dyDescent="0.25">
      <c r="AN7422" s="112" t="s">
        <v>1301</v>
      </c>
      <c r="AO7422" s="112"/>
      <c r="AP7422" s="112"/>
      <c r="AQ7422" s="112" t="s">
        <v>3</v>
      </c>
      <c r="AR7422" s="112" t="s">
        <v>1021</v>
      </c>
      <c r="AS7422" s="112">
        <v>55400842</v>
      </c>
    </row>
    <row r="7423" spans="40:45" x14ac:dyDescent="0.25">
      <c r="AN7423" s="112" t="s">
        <v>1302</v>
      </c>
      <c r="AO7423" s="112"/>
      <c r="AP7423" s="112"/>
      <c r="AQ7423" s="112" t="s">
        <v>1031</v>
      </c>
      <c r="AR7423" s="112" t="s">
        <v>1021</v>
      </c>
      <c r="AS7423" s="112">
        <v>2782</v>
      </c>
    </row>
    <row r="7424" spans="40:45" x14ac:dyDescent="0.25">
      <c r="AN7424" s="112" t="s">
        <v>1302</v>
      </c>
      <c r="AO7424" s="112"/>
      <c r="AP7424" s="112"/>
      <c r="AQ7424" s="112" t="s">
        <v>1032</v>
      </c>
      <c r="AR7424" s="112" t="s">
        <v>1021</v>
      </c>
      <c r="AS7424" s="112">
        <v>1235</v>
      </c>
    </row>
    <row r="7425" spans="40:45" x14ac:dyDescent="0.25">
      <c r="AN7425" s="112" t="s">
        <v>1302</v>
      </c>
      <c r="AO7425" s="112"/>
      <c r="AP7425" s="112"/>
      <c r="AQ7425" s="112" t="s">
        <v>1033</v>
      </c>
      <c r="AR7425" s="112" t="s">
        <v>1021</v>
      </c>
      <c r="AS7425" s="112">
        <v>1395</v>
      </c>
    </row>
    <row r="7426" spans="40:45" x14ac:dyDescent="0.25">
      <c r="AN7426" s="112" t="s">
        <v>1302</v>
      </c>
      <c r="AO7426" s="112"/>
      <c r="AP7426" s="112"/>
      <c r="AQ7426" s="112" t="s">
        <v>1034</v>
      </c>
      <c r="AR7426" s="112" t="s">
        <v>1021</v>
      </c>
      <c r="AS7426" s="112">
        <v>5100</v>
      </c>
    </row>
    <row r="7427" spans="40:45" x14ac:dyDescent="0.25">
      <c r="AN7427" s="112" t="s">
        <v>1302</v>
      </c>
      <c r="AO7427" s="112"/>
      <c r="AP7427" s="112"/>
      <c r="AQ7427" s="112" t="s">
        <v>1035</v>
      </c>
      <c r="AR7427" s="112" t="s">
        <v>1021</v>
      </c>
      <c r="AS7427" s="112">
        <v>2038</v>
      </c>
    </row>
    <row r="7428" spans="40:45" x14ac:dyDescent="0.25">
      <c r="AN7428" s="112" t="s">
        <v>1302</v>
      </c>
      <c r="AO7428" s="112"/>
      <c r="AP7428" s="112"/>
      <c r="AQ7428" s="112" t="s">
        <v>1036</v>
      </c>
      <c r="AR7428" s="112" t="s">
        <v>1021</v>
      </c>
      <c r="AS7428" s="112">
        <v>1668</v>
      </c>
    </row>
    <row r="7429" spans="40:45" x14ac:dyDescent="0.25">
      <c r="AN7429" s="112" t="s">
        <v>1302</v>
      </c>
      <c r="AO7429" s="112"/>
      <c r="AP7429" s="112"/>
      <c r="AQ7429" s="112" t="s">
        <v>1037</v>
      </c>
      <c r="AR7429" s="112" t="s">
        <v>1021</v>
      </c>
      <c r="AS7429" s="112">
        <v>605</v>
      </c>
    </row>
    <row r="7430" spans="40:45" x14ac:dyDescent="0.25">
      <c r="AN7430" s="112" t="s">
        <v>1302</v>
      </c>
      <c r="AO7430" s="112"/>
      <c r="AP7430" s="112"/>
      <c r="AQ7430" s="112" t="s">
        <v>1038</v>
      </c>
      <c r="AR7430" s="112" t="s">
        <v>1021</v>
      </c>
      <c r="AS7430" s="112">
        <v>1035</v>
      </c>
    </row>
    <row r="7431" spans="40:45" x14ac:dyDescent="0.25">
      <c r="AN7431" s="112" t="s">
        <v>1302</v>
      </c>
      <c r="AO7431" s="112"/>
      <c r="AP7431" s="112"/>
      <c r="AQ7431" s="112" t="s">
        <v>1039</v>
      </c>
      <c r="AR7431" s="112" t="s">
        <v>1021</v>
      </c>
      <c r="AS7431" s="112">
        <v>1141</v>
      </c>
    </row>
    <row r="7432" spans="40:45" x14ac:dyDescent="0.25">
      <c r="AN7432" s="112" t="s">
        <v>1302</v>
      </c>
      <c r="AO7432" s="112"/>
      <c r="AP7432" s="112"/>
      <c r="AQ7432" s="112" t="s">
        <v>3</v>
      </c>
      <c r="AR7432" s="112" t="s">
        <v>1021</v>
      </c>
      <c r="AS7432" s="112">
        <v>16998</v>
      </c>
    </row>
    <row r="7433" spans="40:45" x14ac:dyDescent="0.25">
      <c r="AN7433" s="112" t="s">
        <v>1303</v>
      </c>
      <c r="AO7433" s="112" t="s">
        <v>1304</v>
      </c>
      <c r="AP7433" s="112"/>
      <c r="AQ7433" s="112" t="s">
        <v>1031</v>
      </c>
      <c r="AR7433" s="112" t="s">
        <v>1021</v>
      </c>
      <c r="AS7433" s="112">
        <v>424</v>
      </c>
    </row>
    <row r="7434" spans="40:45" x14ac:dyDescent="0.25">
      <c r="AN7434" s="112" t="s">
        <v>1303</v>
      </c>
      <c r="AO7434" s="112" t="s">
        <v>1304</v>
      </c>
      <c r="AP7434" s="112"/>
      <c r="AQ7434" s="112" t="s">
        <v>1032</v>
      </c>
      <c r="AR7434" s="112" t="s">
        <v>1021</v>
      </c>
      <c r="AS7434" s="112">
        <v>676</v>
      </c>
    </row>
    <row r="7435" spans="40:45" x14ac:dyDescent="0.25">
      <c r="AN7435" s="112" t="s">
        <v>1303</v>
      </c>
      <c r="AO7435" s="112" t="s">
        <v>1304</v>
      </c>
      <c r="AP7435" s="112"/>
      <c r="AQ7435" s="112" t="s">
        <v>1033</v>
      </c>
      <c r="AR7435" s="112" t="s">
        <v>1021</v>
      </c>
      <c r="AS7435" s="112">
        <v>526</v>
      </c>
    </row>
    <row r="7436" spans="40:45" x14ac:dyDescent="0.25">
      <c r="AN7436" s="112" t="s">
        <v>1303</v>
      </c>
      <c r="AO7436" s="112" t="s">
        <v>1304</v>
      </c>
      <c r="AP7436" s="112"/>
      <c r="AQ7436" s="112" t="s">
        <v>1034</v>
      </c>
      <c r="AR7436" s="112" t="s">
        <v>1021</v>
      </c>
      <c r="AS7436" s="112">
        <v>1048</v>
      </c>
    </row>
    <row r="7437" spans="40:45" x14ac:dyDescent="0.25">
      <c r="AN7437" s="112" t="s">
        <v>1303</v>
      </c>
      <c r="AO7437" s="112" t="s">
        <v>1304</v>
      </c>
      <c r="AP7437" s="112"/>
      <c r="AQ7437" s="112" t="s">
        <v>1035</v>
      </c>
      <c r="AR7437" s="112" t="s">
        <v>1021</v>
      </c>
      <c r="AS7437" s="112">
        <v>327</v>
      </c>
    </row>
    <row r="7438" spans="40:45" x14ac:dyDescent="0.25">
      <c r="AN7438" s="112" t="s">
        <v>1303</v>
      </c>
      <c r="AO7438" s="112" t="s">
        <v>1304</v>
      </c>
      <c r="AP7438" s="112"/>
      <c r="AQ7438" s="112" t="s">
        <v>1036</v>
      </c>
      <c r="AR7438" s="112" t="s">
        <v>1021</v>
      </c>
      <c r="AS7438" s="112">
        <v>725</v>
      </c>
    </row>
    <row r="7439" spans="40:45" x14ac:dyDescent="0.25">
      <c r="AN7439" s="112" t="s">
        <v>1303</v>
      </c>
      <c r="AO7439" s="112" t="s">
        <v>1304</v>
      </c>
      <c r="AP7439" s="112"/>
      <c r="AQ7439" s="112" t="s">
        <v>1037</v>
      </c>
      <c r="AR7439" s="112" t="s">
        <v>1021</v>
      </c>
      <c r="AS7439" s="112">
        <v>115</v>
      </c>
    </row>
    <row r="7440" spans="40:45" x14ac:dyDescent="0.25">
      <c r="AN7440" s="112" t="s">
        <v>1303</v>
      </c>
      <c r="AO7440" s="112" t="s">
        <v>1304</v>
      </c>
      <c r="AP7440" s="112"/>
      <c r="AQ7440" s="112" t="s">
        <v>1038</v>
      </c>
      <c r="AR7440" s="112" t="s">
        <v>1021</v>
      </c>
      <c r="AS7440" s="112">
        <v>380</v>
      </c>
    </row>
    <row r="7441" spans="40:45" x14ac:dyDescent="0.25">
      <c r="AN7441" s="112" t="s">
        <v>1303</v>
      </c>
      <c r="AO7441" s="112" t="s">
        <v>1304</v>
      </c>
      <c r="AP7441" s="112"/>
      <c r="AQ7441" s="112" t="s">
        <v>1039</v>
      </c>
      <c r="AR7441" s="112" t="s">
        <v>1021</v>
      </c>
      <c r="AS7441" s="112">
        <v>357</v>
      </c>
    </row>
    <row r="7442" spans="40:45" x14ac:dyDescent="0.25">
      <c r="AN7442" s="112" t="s">
        <v>1303</v>
      </c>
      <c r="AO7442" s="112"/>
      <c r="AP7442" s="112"/>
      <c r="AQ7442" s="112" t="s">
        <v>3</v>
      </c>
      <c r="AR7442" s="112" t="s">
        <v>1021</v>
      </c>
      <c r="AS7442" s="112">
        <v>4578</v>
      </c>
    </row>
    <row r="7443" spans="40:45" x14ac:dyDescent="0.25">
      <c r="AN7443" s="112" t="s">
        <v>1303</v>
      </c>
      <c r="AO7443" s="112" t="s">
        <v>1305</v>
      </c>
      <c r="AP7443" s="112"/>
      <c r="AQ7443" s="112" t="s">
        <v>1031</v>
      </c>
      <c r="AR7443" s="112" t="s">
        <v>1021</v>
      </c>
      <c r="AS7443" s="112">
        <v>267</v>
      </c>
    </row>
    <row r="7444" spans="40:45" x14ac:dyDescent="0.25">
      <c r="AN7444" s="112" t="s">
        <v>1303</v>
      </c>
      <c r="AO7444" s="112" t="s">
        <v>1305</v>
      </c>
      <c r="AP7444" s="112"/>
      <c r="AQ7444" s="112" t="s">
        <v>1032</v>
      </c>
      <c r="AR7444" s="112" t="s">
        <v>1021</v>
      </c>
      <c r="AS7444" s="112">
        <v>169</v>
      </c>
    </row>
    <row r="7445" spans="40:45" x14ac:dyDescent="0.25">
      <c r="AN7445" s="112" t="s">
        <v>1303</v>
      </c>
      <c r="AO7445" s="112" t="s">
        <v>1305</v>
      </c>
      <c r="AP7445" s="112"/>
      <c r="AQ7445" s="112" t="s">
        <v>1033</v>
      </c>
      <c r="AR7445" s="112" t="s">
        <v>1021</v>
      </c>
      <c r="AS7445" s="112">
        <v>107</v>
      </c>
    </row>
    <row r="7446" spans="40:45" x14ac:dyDescent="0.25">
      <c r="AN7446" s="112" t="s">
        <v>1303</v>
      </c>
      <c r="AO7446" s="112" t="s">
        <v>1305</v>
      </c>
      <c r="AP7446" s="112"/>
      <c r="AQ7446" s="112" t="s">
        <v>1034</v>
      </c>
      <c r="AR7446" s="112" t="s">
        <v>1021</v>
      </c>
      <c r="AS7446" s="112">
        <v>397</v>
      </c>
    </row>
    <row r="7447" spans="40:45" x14ac:dyDescent="0.25">
      <c r="AN7447" s="112" t="s">
        <v>1303</v>
      </c>
      <c r="AO7447" s="112" t="s">
        <v>1305</v>
      </c>
      <c r="AP7447" s="112"/>
      <c r="AQ7447" s="112" t="s">
        <v>1035</v>
      </c>
      <c r="AR7447" s="112" t="s">
        <v>1021</v>
      </c>
      <c r="AS7447" s="112">
        <v>140</v>
      </c>
    </row>
    <row r="7448" spans="40:45" x14ac:dyDescent="0.25">
      <c r="AN7448" s="112" t="s">
        <v>1303</v>
      </c>
      <c r="AO7448" s="112" t="s">
        <v>1305</v>
      </c>
      <c r="AP7448" s="112"/>
      <c r="AQ7448" s="112" t="s">
        <v>1036</v>
      </c>
      <c r="AR7448" s="112" t="s">
        <v>1021</v>
      </c>
      <c r="AS7448" s="112">
        <v>233</v>
      </c>
    </row>
    <row r="7449" spans="40:45" x14ac:dyDescent="0.25">
      <c r="AN7449" s="112" t="s">
        <v>1303</v>
      </c>
      <c r="AO7449" s="112" t="s">
        <v>1305</v>
      </c>
      <c r="AP7449" s="112"/>
      <c r="AQ7449" s="112" t="s">
        <v>1037</v>
      </c>
      <c r="AR7449" s="112" t="s">
        <v>1021</v>
      </c>
      <c r="AS7449" s="112">
        <v>59</v>
      </c>
    </row>
    <row r="7450" spans="40:45" x14ac:dyDescent="0.25">
      <c r="AN7450" s="112" t="s">
        <v>1303</v>
      </c>
      <c r="AO7450" s="112" t="s">
        <v>1305</v>
      </c>
      <c r="AP7450" s="112"/>
      <c r="AQ7450" s="112" t="s">
        <v>1038</v>
      </c>
      <c r="AR7450" s="112" t="s">
        <v>1021</v>
      </c>
      <c r="AS7450" s="112">
        <v>218</v>
      </c>
    </row>
    <row r="7451" spans="40:45" x14ac:dyDescent="0.25">
      <c r="AN7451" s="112" t="s">
        <v>1303</v>
      </c>
      <c r="AO7451" s="112" t="s">
        <v>1305</v>
      </c>
      <c r="AP7451" s="112"/>
      <c r="AQ7451" s="112" t="s">
        <v>1039</v>
      </c>
      <c r="AR7451" s="112" t="s">
        <v>1021</v>
      </c>
      <c r="AS7451" s="112">
        <v>122</v>
      </c>
    </row>
    <row r="7452" spans="40:45" x14ac:dyDescent="0.25">
      <c r="AN7452" s="112" t="s">
        <v>1303</v>
      </c>
      <c r="AO7452" s="112"/>
      <c r="AP7452" s="112"/>
      <c r="AQ7452" s="112" t="s">
        <v>3</v>
      </c>
      <c r="AR7452" s="112" t="s">
        <v>1021</v>
      </c>
      <c r="AS7452" s="112">
        <v>1712</v>
      </c>
    </row>
    <row r="7453" spans="40:45" x14ac:dyDescent="0.25">
      <c r="AN7453" s="112" t="s">
        <v>1303</v>
      </c>
      <c r="AO7453" s="112" t="s">
        <v>1306</v>
      </c>
      <c r="AP7453" s="112"/>
      <c r="AQ7453" s="112" t="s">
        <v>1031</v>
      </c>
      <c r="AR7453" s="112" t="s">
        <v>1021</v>
      </c>
      <c r="AS7453" s="112">
        <v>12</v>
      </c>
    </row>
    <row r="7454" spans="40:45" x14ac:dyDescent="0.25">
      <c r="AN7454" s="112" t="s">
        <v>1303</v>
      </c>
      <c r="AO7454" s="112" t="s">
        <v>1306</v>
      </c>
      <c r="AP7454" s="112"/>
      <c r="AQ7454" s="112" t="s">
        <v>1032</v>
      </c>
      <c r="AR7454" s="112" t="s">
        <v>1021</v>
      </c>
      <c r="AS7454" s="112">
        <v>5</v>
      </c>
    </row>
    <row r="7455" spans="40:45" x14ac:dyDescent="0.25">
      <c r="AN7455" s="112" t="s">
        <v>1303</v>
      </c>
      <c r="AO7455" s="112" t="s">
        <v>1306</v>
      </c>
      <c r="AP7455" s="112"/>
      <c r="AQ7455" s="112" t="s">
        <v>1033</v>
      </c>
      <c r="AR7455" s="112" t="s">
        <v>1021</v>
      </c>
      <c r="AS7455" s="112">
        <v>3</v>
      </c>
    </row>
    <row r="7456" spans="40:45" x14ac:dyDescent="0.25">
      <c r="AN7456" s="112" t="s">
        <v>1303</v>
      </c>
      <c r="AO7456" s="112" t="s">
        <v>1306</v>
      </c>
      <c r="AP7456" s="112"/>
      <c r="AQ7456" s="112" t="s">
        <v>1034</v>
      </c>
      <c r="AR7456" s="112" t="s">
        <v>1021</v>
      </c>
      <c r="AS7456" s="112">
        <v>20</v>
      </c>
    </row>
    <row r="7457" spans="40:45" x14ac:dyDescent="0.25">
      <c r="AN7457" s="112" t="s">
        <v>1303</v>
      </c>
      <c r="AO7457" s="112" t="s">
        <v>1306</v>
      </c>
      <c r="AP7457" s="112"/>
      <c r="AQ7457" s="112" t="s">
        <v>1035</v>
      </c>
      <c r="AR7457" s="112" t="s">
        <v>1021</v>
      </c>
      <c r="AS7457" s="112">
        <v>16</v>
      </c>
    </row>
    <row r="7458" spans="40:45" x14ac:dyDescent="0.25">
      <c r="AN7458" s="112" t="s">
        <v>1303</v>
      </c>
      <c r="AO7458" s="112" t="s">
        <v>1306</v>
      </c>
      <c r="AP7458" s="112"/>
      <c r="AQ7458" s="112" t="s">
        <v>1036</v>
      </c>
      <c r="AR7458" s="112" t="s">
        <v>1021</v>
      </c>
      <c r="AS7458" s="112">
        <v>22</v>
      </c>
    </row>
    <row r="7459" spans="40:45" x14ac:dyDescent="0.25">
      <c r="AN7459" s="112" t="s">
        <v>1303</v>
      </c>
      <c r="AO7459" s="112" t="s">
        <v>1306</v>
      </c>
      <c r="AP7459" s="112"/>
      <c r="AQ7459" s="112" t="s">
        <v>1037</v>
      </c>
      <c r="AR7459" s="112" t="s">
        <v>1021</v>
      </c>
      <c r="AS7459" s="112">
        <v>30</v>
      </c>
    </row>
    <row r="7460" spans="40:45" x14ac:dyDescent="0.25">
      <c r="AN7460" s="112" t="s">
        <v>1303</v>
      </c>
      <c r="AO7460" s="112" t="s">
        <v>1306</v>
      </c>
      <c r="AP7460" s="112"/>
      <c r="AQ7460" s="112" t="s">
        <v>1038</v>
      </c>
      <c r="AR7460" s="112" t="s">
        <v>1021</v>
      </c>
      <c r="AS7460" s="112">
        <v>12</v>
      </c>
    </row>
    <row r="7461" spans="40:45" x14ac:dyDescent="0.25">
      <c r="AN7461" s="112" t="s">
        <v>1303</v>
      </c>
      <c r="AO7461" s="112" t="s">
        <v>1306</v>
      </c>
      <c r="AP7461" s="112"/>
      <c r="AQ7461" s="112" t="s">
        <v>1039</v>
      </c>
      <c r="AR7461" s="112" t="s">
        <v>1021</v>
      </c>
      <c r="AS7461" s="112">
        <v>7</v>
      </c>
    </row>
    <row r="7462" spans="40:45" x14ac:dyDescent="0.25">
      <c r="AN7462" s="112" t="s">
        <v>1303</v>
      </c>
      <c r="AO7462" s="112"/>
      <c r="AP7462" s="112"/>
      <c r="AQ7462" s="112" t="s">
        <v>3</v>
      </c>
      <c r="AR7462" s="112" t="s">
        <v>1021</v>
      </c>
      <c r="AS7462" s="112">
        <v>127</v>
      </c>
    </row>
    <row r="7463" spans="40:45" x14ac:dyDescent="0.25">
      <c r="AN7463" s="112" t="s">
        <v>1303</v>
      </c>
      <c r="AO7463" s="112" t="s">
        <v>1278</v>
      </c>
      <c r="AP7463" s="112"/>
      <c r="AQ7463" s="112" t="s">
        <v>1031</v>
      </c>
      <c r="AR7463" s="112" t="s">
        <v>1021</v>
      </c>
      <c r="AS7463" s="112">
        <v>155</v>
      </c>
    </row>
    <row r="7464" spans="40:45" x14ac:dyDescent="0.25">
      <c r="AN7464" s="112" t="s">
        <v>1303</v>
      </c>
      <c r="AO7464" s="112" t="s">
        <v>1278</v>
      </c>
      <c r="AP7464" s="112"/>
      <c r="AQ7464" s="112" t="s">
        <v>1032</v>
      </c>
      <c r="AR7464" s="112" t="s">
        <v>1021</v>
      </c>
      <c r="AS7464" s="112">
        <v>84</v>
      </c>
    </row>
    <row r="7465" spans="40:45" x14ac:dyDescent="0.25">
      <c r="AN7465" s="112" t="s">
        <v>1303</v>
      </c>
      <c r="AO7465" s="112" t="s">
        <v>1278</v>
      </c>
      <c r="AP7465" s="112"/>
      <c r="AQ7465" s="112" t="s">
        <v>1033</v>
      </c>
      <c r="AR7465" s="112" t="s">
        <v>1021</v>
      </c>
      <c r="AS7465" s="112">
        <v>73</v>
      </c>
    </row>
    <row r="7466" spans="40:45" x14ac:dyDescent="0.25">
      <c r="AN7466" s="112" t="s">
        <v>1303</v>
      </c>
      <c r="AO7466" s="112" t="s">
        <v>1278</v>
      </c>
      <c r="AP7466" s="112"/>
      <c r="AQ7466" s="112" t="s">
        <v>1034</v>
      </c>
      <c r="AR7466" s="112" t="s">
        <v>1021</v>
      </c>
      <c r="AS7466" s="112">
        <v>139</v>
      </c>
    </row>
    <row r="7467" spans="40:45" x14ac:dyDescent="0.25">
      <c r="AN7467" s="112" t="s">
        <v>1303</v>
      </c>
      <c r="AO7467" s="112" t="s">
        <v>1278</v>
      </c>
      <c r="AP7467" s="112"/>
      <c r="AQ7467" s="112" t="s">
        <v>1035</v>
      </c>
      <c r="AR7467" s="112" t="s">
        <v>1021</v>
      </c>
      <c r="AS7467" s="112">
        <v>74</v>
      </c>
    </row>
    <row r="7468" spans="40:45" x14ac:dyDescent="0.25">
      <c r="AN7468" s="112" t="s">
        <v>1303</v>
      </c>
      <c r="AO7468" s="112" t="s">
        <v>1278</v>
      </c>
      <c r="AP7468" s="112"/>
      <c r="AQ7468" s="112" t="s">
        <v>1036</v>
      </c>
      <c r="AR7468" s="112" t="s">
        <v>1021</v>
      </c>
      <c r="AS7468" s="112">
        <v>107</v>
      </c>
    </row>
    <row r="7469" spans="40:45" x14ac:dyDescent="0.25">
      <c r="AN7469" s="112" t="s">
        <v>1303</v>
      </c>
      <c r="AO7469" s="112" t="s">
        <v>1278</v>
      </c>
      <c r="AP7469" s="112"/>
      <c r="AQ7469" s="112" t="s">
        <v>1037</v>
      </c>
      <c r="AR7469" s="112" t="s">
        <v>1021</v>
      </c>
      <c r="AS7469" s="112">
        <v>66</v>
      </c>
    </row>
    <row r="7470" spans="40:45" x14ac:dyDescent="0.25">
      <c r="AN7470" s="112" t="s">
        <v>1303</v>
      </c>
      <c r="AO7470" s="112" t="s">
        <v>1278</v>
      </c>
      <c r="AP7470" s="112"/>
      <c r="AQ7470" s="112" t="s">
        <v>1038</v>
      </c>
      <c r="AR7470" s="112" t="s">
        <v>1021</v>
      </c>
      <c r="AS7470" s="112">
        <v>68</v>
      </c>
    </row>
    <row r="7471" spans="40:45" x14ac:dyDescent="0.25">
      <c r="AN7471" s="112" t="s">
        <v>1303</v>
      </c>
      <c r="AO7471" s="112" t="s">
        <v>1278</v>
      </c>
      <c r="AP7471" s="112"/>
      <c r="AQ7471" s="112" t="s">
        <v>1039</v>
      </c>
      <c r="AR7471" s="112" t="s">
        <v>1021</v>
      </c>
      <c r="AS7471" s="112">
        <v>113</v>
      </c>
    </row>
    <row r="7472" spans="40:45" x14ac:dyDescent="0.25">
      <c r="AN7472" s="112" t="s">
        <v>1303</v>
      </c>
      <c r="AO7472" s="112"/>
      <c r="AP7472" s="112"/>
      <c r="AQ7472" s="112" t="s">
        <v>3</v>
      </c>
      <c r="AR7472" s="112" t="s">
        <v>1021</v>
      </c>
      <c r="AS7472" s="112">
        <v>879</v>
      </c>
    </row>
    <row r="7473" spans="40:45" x14ac:dyDescent="0.25">
      <c r="AN7473" s="112" t="s">
        <v>1307</v>
      </c>
      <c r="AO7473" s="112"/>
      <c r="AP7473" s="112"/>
      <c r="AQ7473" s="112" t="s">
        <v>1031</v>
      </c>
      <c r="AR7473" s="112" t="s">
        <v>1021</v>
      </c>
      <c r="AS7473" s="112">
        <v>1591</v>
      </c>
    </row>
    <row r="7474" spans="40:45" x14ac:dyDescent="0.25">
      <c r="AN7474" s="112" t="s">
        <v>1307</v>
      </c>
      <c r="AO7474" s="112"/>
      <c r="AP7474" s="112"/>
      <c r="AQ7474" s="112" t="s">
        <v>1032</v>
      </c>
      <c r="AR7474" s="112" t="s">
        <v>1021</v>
      </c>
      <c r="AS7474" s="112">
        <v>1153</v>
      </c>
    </row>
    <row r="7475" spans="40:45" x14ac:dyDescent="0.25">
      <c r="AN7475" s="112" t="s">
        <v>1307</v>
      </c>
      <c r="AO7475" s="112"/>
      <c r="AP7475" s="112"/>
      <c r="AQ7475" s="112" t="s">
        <v>1033</v>
      </c>
      <c r="AR7475" s="112" t="s">
        <v>1021</v>
      </c>
      <c r="AS7475" s="112">
        <v>733</v>
      </c>
    </row>
    <row r="7476" spans="40:45" x14ac:dyDescent="0.25">
      <c r="AN7476" s="112" t="s">
        <v>1307</v>
      </c>
      <c r="AO7476" s="112"/>
      <c r="AP7476" s="112"/>
      <c r="AQ7476" s="112" t="s">
        <v>1034</v>
      </c>
      <c r="AR7476" s="112" t="s">
        <v>1021</v>
      </c>
      <c r="AS7476" s="112">
        <v>1854</v>
      </c>
    </row>
    <row r="7477" spans="40:45" x14ac:dyDescent="0.25">
      <c r="AN7477" s="112" t="s">
        <v>1307</v>
      </c>
      <c r="AO7477" s="112"/>
      <c r="AP7477" s="112"/>
      <c r="AQ7477" s="112" t="s">
        <v>1035</v>
      </c>
      <c r="AR7477" s="112" t="s">
        <v>1021</v>
      </c>
      <c r="AS7477" s="112">
        <v>1376</v>
      </c>
    </row>
    <row r="7478" spans="40:45" x14ac:dyDescent="0.25">
      <c r="AN7478" s="112" t="s">
        <v>1307</v>
      </c>
      <c r="AO7478" s="112"/>
      <c r="AP7478" s="112"/>
      <c r="AQ7478" s="112" t="s">
        <v>1036</v>
      </c>
      <c r="AR7478" s="112" t="s">
        <v>1021</v>
      </c>
      <c r="AS7478" s="112">
        <v>1569</v>
      </c>
    </row>
    <row r="7479" spans="40:45" x14ac:dyDescent="0.25">
      <c r="AN7479" s="112" t="s">
        <v>1307</v>
      </c>
      <c r="AO7479" s="112"/>
      <c r="AP7479" s="112"/>
      <c r="AQ7479" s="112" t="s">
        <v>1037</v>
      </c>
      <c r="AR7479" s="112" t="s">
        <v>1021</v>
      </c>
      <c r="AS7479" s="112">
        <v>475</v>
      </c>
    </row>
    <row r="7480" spans="40:45" x14ac:dyDescent="0.25">
      <c r="AN7480" s="112" t="s">
        <v>1307</v>
      </c>
      <c r="AO7480" s="112"/>
      <c r="AP7480" s="112"/>
      <c r="AQ7480" s="112" t="s">
        <v>1038</v>
      </c>
      <c r="AR7480" s="112" t="s">
        <v>1021</v>
      </c>
      <c r="AS7480" s="112">
        <v>1607</v>
      </c>
    </row>
    <row r="7481" spans="40:45" x14ac:dyDescent="0.25">
      <c r="AN7481" s="112" t="s">
        <v>1307</v>
      </c>
      <c r="AO7481" s="112"/>
      <c r="AP7481" s="112"/>
      <c r="AQ7481" s="112" t="s">
        <v>1039</v>
      </c>
      <c r="AR7481" s="112" t="s">
        <v>1021</v>
      </c>
      <c r="AS7481" s="112">
        <v>1059</v>
      </c>
    </row>
    <row r="7482" spans="40:45" x14ac:dyDescent="0.25">
      <c r="AN7482" s="112" t="s">
        <v>1307</v>
      </c>
      <c r="AO7482" s="112"/>
      <c r="AP7482" s="112"/>
      <c r="AQ7482" s="112" t="s">
        <v>3</v>
      </c>
      <c r="AR7482" s="112" t="s">
        <v>1021</v>
      </c>
      <c r="AS7482" s="112">
        <v>11417</v>
      </c>
    </row>
    <row r="7483" spans="40:45" x14ac:dyDescent="0.25">
      <c r="AN7483" s="112" t="s">
        <v>1308</v>
      </c>
      <c r="AO7483" s="112"/>
      <c r="AP7483" s="112"/>
      <c r="AQ7483" s="112" t="s">
        <v>1031</v>
      </c>
      <c r="AR7483" s="112" t="s">
        <v>1021</v>
      </c>
      <c r="AS7483" s="112">
        <v>481</v>
      </c>
    </row>
    <row r="7484" spans="40:45" x14ac:dyDescent="0.25">
      <c r="AN7484" s="112" t="s">
        <v>1308</v>
      </c>
      <c r="AO7484" s="112"/>
      <c r="AP7484" s="112"/>
      <c r="AQ7484" s="112" t="s">
        <v>1032</v>
      </c>
      <c r="AR7484" s="112" t="s">
        <v>1021</v>
      </c>
      <c r="AS7484" s="112">
        <v>522</v>
      </c>
    </row>
    <row r="7485" spans="40:45" x14ac:dyDescent="0.25">
      <c r="AN7485" s="112" t="s">
        <v>1308</v>
      </c>
      <c r="AO7485" s="112"/>
      <c r="AP7485" s="112"/>
      <c r="AQ7485" s="112" t="s">
        <v>1033</v>
      </c>
      <c r="AR7485" s="112" t="s">
        <v>1021</v>
      </c>
      <c r="AS7485" s="112">
        <v>426</v>
      </c>
    </row>
    <row r="7486" spans="40:45" x14ac:dyDescent="0.25">
      <c r="AN7486" s="112" t="s">
        <v>1308</v>
      </c>
      <c r="AO7486" s="112"/>
      <c r="AP7486" s="112"/>
      <c r="AQ7486" s="112" t="s">
        <v>1034</v>
      </c>
      <c r="AR7486" s="112" t="s">
        <v>1021</v>
      </c>
      <c r="AS7486" s="112">
        <v>655</v>
      </c>
    </row>
    <row r="7487" spans="40:45" x14ac:dyDescent="0.25">
      <c r="AN7487" s="112" t="s">
        <v>1308</v>
      </c>
      <c r="AO7487" s="112"/>
      <c r="AP7487" s="112"/>
      <c r="AQ7487" s="112" t="s">
        <v>1035</v>
      </c>
      <c r="AR7487" s="112" t="s">
        <v>1021</v>
      </c>
      <c r="AS7487" s="112">
        <v>383</v>
      </c>
    </row>
    <row r="7488" spans="40:45" x14ac:dyDescent="0.25">
      <c r="AN7488" s="112" t="s">
        <v>1308</v>
      </c>
      <c r="AO7488" s="112"/>
      <c r="AP7488" s="112"/>
      <c r="AQ7488" s="112" t="s">
        <v>1036</v>
      </c>
      <c r="AR7488" s="112" t="s">
        <v>1021</v>
      </c>
      <c r="AS7488" s="112">
        <v>440</v>
      </c>
    </row>
    <row r="7489" spans="40:45" x14ac:dyDescent="0.25">
      <c r="AN7489" s="112" t="s">
        <v>1308</v>
      </c>
      <c r="AO7489" s="112"/>
      <c r="AP7489" s="112"/>
      <c r="AQ7489" s="112" t="s">
        <v>1037</v>
      </c>
      <c r="AR7489" s="112" t="s">
        <v>1021</v>
      </c>
      <c r="AS7489" s="112">
        <v>91</v>
      </c>
    </row>
    <row r="7490" spans="40:45" x14ac:dyDescent="0.25">
      <c r="AN7490" s="112" t="s">
        <v>1308</v>
      </c>
      <c r="AO7490" s="112"/>
      <c r="AP7490" s="112"/>
      <c r="AQ7490" s="112" t="s">
        <v>1038</v>
      </c>
      <c r="AR7490" s="112" t="s">
        <v>1021</v>
      </c>
      <c r="AS7490" s="112">
        <v>411</v>
      </c>
    </row>
    <row r="7491" spans="40:45" x14ac:dyDescent="0.25">
      <c r="AN7491" s="112" t="s">
        <v>1308</v>
      </c>
      <c r="AO7491" s="112"/>
      <c r="AP7491" s="112"/>
      <c r="AQ7491" s="112" t="s">
        <v>1039</v>
      </c>
      <c r="AR7491" s="112" t="s">
        <v>1021</v>
      </c>
      <c r="AS7491" s="112">
        <v>282</v>
      </c>
    </row>
    <row r="7492" spans="40:45" x14ac:dyDescent="0.25">
      <c r="AN7492" s="112" t="s">
        <v>1308</v>
      </c>
      <c r="AO7492" s="112"/>
      <c r="AP7492" s="112"/>
      <c r="AQ7492" s="112" t="s">
        <v>3</v>
      </c>
      <c r="AR7492" s="112" t="s">
        <v>1021</v>
      </c>
      <c r="AS7492" s="112">
        <v>3691</v>
      </c>
    </row>
    <row r="7493" spans="40:45" x14ac:dyDescent="0.25">
      <c r="AN7493" s="112" t="s">
        <v>1309</v>
      </c>
      <c r="AO7493" s="112"/>
      <c r="AP7493" s="112"/>
      <c r="AQ7493" s="112" t="s">
        <v>1031</v>
      </c>
      <c r="AR7493" s="112" t="s">
        <v>1021</v>
      </c>
      <c r="AS7493" s="112">
        <v>1946</v>
      </c>
    </row>
    <row r="7494" spans="40:45" x14ac:dyDescent="0.25">
      <c r="AN7494" s="112" t="s">
        <v>1309</v>
      </c>
      <c r="AO7494" s="112"/>
      <c r="AP7494" s="112"/>
      <c r="AQ7494" s="112" t="s">
        <v>1032</v>
      </c>
      <c r="AR7494" s="112" t="s">
        <v>1021</v>
      </c>
      <c r="AS7494" s="112">
        <v>1343</v>
      </c>
    </row>
    <row r="7495" spans="40:45" x14ac:dyDescent="0.25">
      <c r="AN7495" s="112" t="s">
        <v>1309</v>
      </c>
      <c r="AO7495" s="112"/>
      <c r="AP7495" s="112"/>
      <c r="AQ7495" s="112" t="s">
        <v>1033</v>
      </c>
      <c r="AR7495" s="112" t="s">
        <v>1021</v>
      </c>
      <c r="AS7495" s="112">
        <v>1052</v>
      </c>
    </row>
    <row r="7496" spans="40:45" x14ac:dyDescent="0.25">
      <c r="AN7496" s="112" t="s">
        <v>1309</v>
      </c>
      <c r="AO7496" s="112"/>
      <c r="AP7496" s="112"/>
      <c r="AQ7496" s="112" t="s">
        <v>1034</v>
      </c>
      <c r="AR7496" s="112" t="s">
        <v>1021</v>
      </c>
      <c r="AS7496" s="112">
        <v>2036</v>
      </c>
    </row>
    <row r="7497" spans="40:45" x14ac:dyDescent="0.25">
      <c r="AN7497" s="112" t="s">
        <v>1309</v>
      </c>
      <c r="AO7497" s="112"/>
      <c r="AP7497" s="112"/>
      <c r="AQ7497" s="112" t="s">
        <v>1035</v>
      </c>
      <c r="AR7497" s="112" t="s">
        <v>1021</v>
      </c>
      <c r="AS7497" s="112">
        <v>1025</v>
      </c>
    </row>
    <row r="7498" spans="40:45" x14ac:dyDescent="0.25">
      <c r="AN7498" s="112" t="s">
        <v>1309</v>
      </c>
      <c r="AO7498" s="112"/>
      <c r="AP7498" s="112"/>
      <c r="AQ7498" s="112" t="s">
        <v>1036</v>
      </c>
      <c r="AR7498" s="112" t="s">
        <v>1021</v>
      </c>
      <c r="AS7498" s="112">
        <v>1540</v>
      </c>
    </row>
    <row r="7499" spans="40:45" x14ac:dyDescent="0.25">
      <c r="AN7499" s="112" t="s">
        <v>1309</v>
      </c>
      <c r="AO7499" s="112"/>
      <c r="AP7499" s="112"/>
      <c r="AQ7499" s="112" t="s">
        <v>1037</v>
      </c>
      <c r="AR7499" s="112" t="s">
        <v>1021</v>
      </c>
      <c r="AS7499" s="112">
        <v>400</v>
      </c>
    </row>
    <row r="7500" spans="40:45" x14ac:dyDescent="0.25">
      <c r="AN7500" s="112" t="s">
        <v>1309</v>
      </c>
      <c r="AO7500" s="112"/>
      <c r="AP7500" s="112"/>
      <c r="AQ7500" s="112" t="s">
        <v>1038</v>
      </c>
      <c r="AR7500" s="112" t="s">
        <v>1021</v>
      </c>
      <c r="AS7500" s="112">
        <v>1410</v>
      </c>
    </row>
    <row r="7501" spans="40:45" x14ac:dyDescent="0.25">
      <c r="AN7501" s="112" t="s">
        <v>1309</v>
      </c>
      <c r="AO7501" s="112"/>
      <c r="AP7501" s="112"/>
      <c r="AQ7501" s="112" t="s">
        <v>1039</v>
      </c>
      <c r="AR7501" s="112" t="s">
        <v>1021</v>
      </c>
      <c r="AS7501" s="112">
        <v>966</v>
      </c>
    </row>
    <row r="7502" spans="40:45" x14ac:dyDescent="0.25">
      <c r="AN7502" s="112" t="s">
        <v>1309</v>
      </c>
      <c r="AO7502" s="112"/>
      <c r="AP7502" s="112"/>
      <c r="AQ7502" s="112" t="s">
        <v>3</v>
      </c>
      <c r="AR7502" s="112" t="s">
        <v>1021</v>
      </c>
      <c r="AS7502" s="112">
        <v>11718</v>
      </c>
    </row>
    <row r="7503" spans="40:45" x14ac:dyDescent="0.25">
      <c r="AN7503" s="112" t="s">
        <v>1310</v>
      </c>
      <c r="AO7503" s="112"/>
      <c r="AP7503" s="112"/>
      <c r="AQ7503" s="112" t="s">
        <v>1031</v>
      </c>
      <c r="AR7503" s="112" t="s">
        <v>1021</v>
      </c>
      <c r="AS7503" s="112">
        <v>152</v>
      </c>
    </row>
    <row r="7504" spans="40:45" x14ac:dyDescent="0.25">
      <c r="AN7504" s="112" t="s">
        <v>1310</v>
      </c>
      <c r="AO7504" s="112"/>
      <c r="AP7504" s="112"/>
      <c r="AQ7504" s="112" t="s">
        <v>1032</v>
      </c>
      <c r="AR7504" s="112" t="s">
        <v>1021</v>
      </c>
      <c r="AS7504" s="112">
        <v>109</v>
      </c>
    </row>
    <row r="7505" spans="40:45" x14ac:dyDescent="0.25">
      <c r="AN7505" s="112" t="s">
        <v>1310</v>
      </c>
      <c r="AO7505" s="112"/>
      <c r="AP7505" s="112"/>
      <c r="AQ7505" s="112" t="s">
        <v>1033</v>
      </c>
      <c r="AR7505" s="112" t="s">
        <v>1021</v>
      </c>
      <c r="AS7505" s="112">
        <v>63</v>
      </c>
    </row>
    <row r="7506" spans="40:45" x14ac:dyDescent="0.25">
      <c r="AN7506" s="112" t="s">
        <v>1310</v>
      </c>
      <c r="AO7506" s="112"/>
      <c r="AP7506" s="112"/>
      <c r="AQ7506" s="112" t="s">
        <v>1034</v>
      </c>
      <c r="AR7506" s="112" t="s">
        <v>1021</v>
      </c>
      <c r="AS7506" s="112">
        <v>280</v>
      </c>
    </row>
    <row r="7507" spans="40:45" x14ac:dyDescent="0.25">
      <c r="AN7507" s="112" t="s">
        <v>1310</v>
      </c>
      <c r="AO7507" s="112"/>
      <c r="AP7507" s="112"/>
      <c r="AQ7507" s="112" t="s">
        <v>1035</v>
      </c>
      <c r="AR7507" s="112" t="s">
        <v>1021</v>
      </c>
      <c r="AS7507" s="112">
        <v>179</v>
      </c>
    </row>
    <row r="7508" spans="40:45" x14ac:dyDescent="0.25">
      <c r="AN7508" s="112" t="s">
        <v>1310</v>
      </c>
      <c r="AO7508" s="112"/>
      <c r="AP7508" s="112"/>
      <c r="AQ7508" s="112" t="s">
        <v>1036</v>
      </c>
      <c r="AR7508" s="112" t="s">
        <v>1021</v>
      </c>
      <c r="AS7508" s="112">
        <v>238</v>
      </c>
    </row>
    <row r="7509" spans="40:45" x14ac:dyDescent="0.25">
      <c r="AN7509" s="112" t="s">
        <v>1310</v>
      </c>
      <c r="AO7509" s="112"/>
      <c r="AP7509" s="112"/>
      <c r="AQ7509" s="112" t="s">
        <v>1037</v>
      </c>
      <c r="AR7509" s="112" t="s">
        <v>1021</v>
      </c>
      <c r="AS7509" s="112">
        <v>79</v>
      </c>
    </row>
    <row r="7510" spans="40:45" x14ac:dyDescent="0.25">
      <c r="AN7510" s="112" t="s">
        <v>1310</v>
      </c>
      <c r="AO7510" s="112"/>
      <c r="AP7510" s="112"/>
      <c r="AQ7510" s="112" t="s">
        <v>1038</v>
      </c>
      <c r="AR7510" s="112" t="s">
        <v>1021</v>
      </c>
      <c r="AS7510" s="112">
        <v>228</v>
      </c>
    </row>
    <row r="7511" spans="40:45" x14ac:dyDescent="0.25">
      <c r="AN7511" s="112" t="s">
        <v>1310</v>
      </c>
      <c r="AO7511" s="112"/>
      <c r="AP7511" s="112"/>
      <c r="AQ7511" s="112" t="s">
        <v>1039</v>
      </c>
      <c r="AR7511" s="112" t="s">
        <v>1021</v>
      </c>
      <c r="AS7511" s="112">
        <v>82</v>
      </c>
    </row>
    <row r="7512" spans="40:45" x14ac:dyDescent="0.25">
      <c r="AN7512" s="112" t="s">
        <v>1310</v>
      </c>
      <c r="AO7512" s="112"/>
      <c r="AP7512" s="112"/>
      <c r="AQ7512" s="112" t="s">
        <v>3</v>
      </c>
      <c r="AR7512" s="112" t="s">
        <v>1021</v>
      </c>
      <c r="AS7512" s="112">
        <v>1410</v>
      </c>
    </row>
    <row r="7513" spans="40:45" x14ac:dyDescent="0.25">
      <c r="AN7513" s="112" t="s">
        <v>1311</v>
      </c>
      <c r="AO7513" s="112" t="s">
        <v>1312</v>
      </c>
      <c r="AP7513" s="112"/>
      <c r="AQ7513" s="112" t="s">
        <v>1031</v>
      </c>
      <c r="AR7513" s="112" t="s">
        <v>1021</v>
      </c>
      <c r="AS7513" s="112">
        <v>395</v>
      </c>
    </row>
    <row r="7514" spans="40:45" x14ac:dyDescent="0.25">
      <c r="AN7514" s="112" t="s">
        <v>1311</v>
      </c>
      <c r="AO7514" s="112" t="s">
        <v>1312</v>
      </c>
      <c r="AP7514" s="112"/>
      <c r="AQ7514" s="112" t="s">
        <v>1032</v>
      </c>
      <c r="AR7514" s="112" t="s">
        <v>1021</v>
      </c>
      <c r="AS7514" s="112">
        <v>501</v>
      </c>
    </row>
    <row r="7515" spans="40:45" x14ac:dyDescent="0.25">
      <c r="AN7515" s="112" t="s">
        <v>1311</v>
      </c>
      <c r="AO7515" s="112" t="s">
        <v>1312</v>
      </c>
      <c r="AP7515" s="112"/>
      <c r="AQ7515" s="112" t="s">
        <v>1033</v>
      </c>
      <c r="AR7515" s="112" t="s">
        <v>1021</v>
      </c>
      <c r="AS7515" s="112">
        <v>331</v>
      </c>
    </row>
    <row r="7516" spans="40:45" x14ac:dyDescent="0.25">
      <c r="AN7516" s="112" t="s">
        <v>1311</v>
      </c>
      <c r="AO7516" s="112" t="s">
        <v>1312</v>
      </c>
      <c r="AP7516" s="112"/>
      <c r="AQ7516" s="112" t="s">
        <v>1034</v>
      </c>
      <c r="AR7516" s="112" t="s">
        <v>1021</v>
      </c>
      <c r="AS7516" s="112">
        <v>864</v>
      </c>
    </row>
    <row r="7517" spans="40:45" x14ac:dyDescent="0.25">
      <c r="AN7517" s="112" t="s">
        <v>1311</v>
      </c>
      <c r="AO7517" s="112" t="s">
        <v>1312</v>
      </c>
      <c r="AP7517" s="112"/>
      <c r="AQ7517" s="112" t="s">
        <v>1035</v>
      </c>
      <c r="AR7517" s="112" t="s">
        <v>1021</v>
      </c>
      <c r="AS7517" s="112">
        <v>370</v>
      </c>
    </row>
    <row r="7518" spans="40:45" x14ac:dyDescent="0.25">
      <c r="AN7518" s="112" t="s">
        <v>1311</v>
      </c>
      <c r="AO7518" s="112" t="s">
        <v>1312</v>
      </c>
      <c r="AP7518" s="112"/>
      <c r="AQ7518" s="112" t="s">
        <v>1036</v>
      </c>
      <c r="AR7518" s="112" t="s">
        <v>1021</v>
      </c>
      <c r="AS7518" s="112">
        <v>633</v>
      </c>
    </row>
    <row r="7519" spans="40:45" x14ac:dyDescent="0.25">
      <c r="AN7519" s="112" t="s">
        <v>1311</v>
      </c>
      <c r="AO7519" s="112" t="s">
        <v>1312</v>
      </c>
      <c r="AP7519" s="112"/>
      <c r="AQ7519" s="112" t="s">
        <v>1037</v>
      </c>
      <c r="AR7519" s="112" t="s">
        <v>1021</v>
      </c>
      <c r="AS7519" s="112">
        <v>160</v>
      </c>
    </row>
    <row r="7520" spans="40:45" x14ac:dyDescent="0.25">
      <c r="AN7520" s="112" t="s">
        <v>1311</v>
      </c>
      <c r="AO7520" s="112" t="s">
        <v>1312</v>
      </c>
      <c r="AP7520" s="112"/>
      <c r="AQ7520" s="112" t="s">
        <v>1038</v>
      </c>
      <c r="AR7520" s="112" t="s">
        <v>1021</v>
      </c>
      <c r="AS7520" s="112">
        <v>533</v>
      </c>
    </row>
    <row r="7521" spans="40:45" x14ac:dyDescent="0.25">
      <c r="AN7521" s="112" t="s">
        <v>1311</v>
      </c>
      <c r="AO7521" s="112" t="s">
        <v>1312</v>
      </c>
      <c r="AP7521" s="112"/>
      <c r="AQ7521" s="112" t="s">
        <v>1039</v>
      </c>
      <c r="AR7521" s="112" t="s">
        <v>1021</v>
      </c>
      <c r="AS7521" s="112">
        <v>284</v>
      </c>
    </row>
    <row r="7522" spans="40:45" x14ac:dyDescent="0.25">
      <c r="AN7522" s="112" t="s">
        <v>1311</v>
      </c>
      <c r="AO7522" s="112"/>
      <c r="AP7522" s="112"/>
      <c r="AQ7522" s="112" t="s">
        <v>3</v>
      </c>
      <c r="AR7522" s="112" t="s">
        <v>1021</v>
      </c>
      <c r="AS7522" s="112">
        <v>4071</v>
      </c>
    </row>
    <row r="7523" spans="40:45" x14ac:dyDescent="0.25">
      <c r="AN7523" s="112" t="s">
        <v>1311</v>
      </c>
      <c r="AO7523" s="112" t="s">
        <v>1313</v>
      </c>
      <c r="AP7523" s="112"/>
      <c r="AQ7523" s="112" t="s">
        <v>1031</v>
      </c>
      <c r="AR7523" s="112" t="s">
        <v>1021</v>
      </c>
      <c r="AS7523" s="112">
        <v>515</v>
      </c>
    </row>
    <row r="7524" spans="40:45" x14ac:dyDescent="0.25">
      <c r="AN7524" s="112" t="s">
        <v>1311</v>
      </c>
      <c r="AO7524" s="112" t="s">
        <v>1313</v>
      </c>
      <c r="AP7524" s="112"/>
      <c r="AQ7524" s="112" t="s">
        <v>1032</v>
      </c>
      <c r="AR7524" s="112" t="s">
        <v>1021</v>
      </c>
      <c r="AS7524" s="112">
        <v>266</v>
      </c>
    </row>
    <row r="7525" spans="40:45" x14ac:dyDescent="0.25">
      <c r="AN7525" s="112" t="s">
        <v>1311</v>
      </c>
      <c r="AO7525" s="112" t="s">
        <v>1313</v>
      </c>
      <c r="AP7525" s="112"/>
      <c r="AQ7525" s="112" t="s">
        <v>1033</v>
      </c>
      <c r="AR7525" s="112" t="s">
        <v>1021</v>
      </c>
      <c r="AS7525" s="112">
        <v>176</v>
      </c>
    </row>
    <row r="7526" spans="40:45" x14ac:dyDescent="0.25">
      <c r="AN7526" s="112" t="s">
        <v>1311</v>
      </c>
      <c r="AO7526" s="112" t="s">
        <v>1313</v>
      </c>
      <c r="AP7526" s="112"/>
      <c r="AQ7526" s="112" t="s">
        <v>1034</v>
      </c>
      <c r="AR7526" s="112" t="s">
        <v>1021</v>
      </c>
      <c r="AS7526" s="112">
        <v>392</v>
      </c>
    </row>
    <row r="7527" spans="40:45" x14ac:dyDescent="0.25">
      <c r="AN7527" s="112" t="s">
        <v>1311</v>
      </c>
      <c r="AO7527" s="112" t="s">
        <v>1313</v>
      </c>
      <c r="AP7527" s="112"/>
      <c r="AQ7527" s="112" t="s">
        <v>1035</v>
      </c>
      <c r="AR7527" s="112" t="s">
        <v>1021</v>
      </c>
      <c r="AS7527" s="112">
        <v>406</v>
      </c>
    </row>
    <row r="7528" spans="40:45" x14ac:dyDescent="0.25">
      <c r="AN7528" s="112" t="s">
        <v>1311</v>
      </c>
      <c r="AO7528" s="112" t="s">
        <v>1313</v>
      </c>
      <c r="AP7528" s="112"/>
      <c r="AQ7528" s="112" t="s">
        <v>1036</v>
      </c>
      <c r="AR7528" s="112" t="s">
        <v>1021</v>
      </c>
      <c r="AS7528" s="112">
        <v>359</v>
      </c>
    </row>
    <row r="7529" spans="40:45" x14ac:dyDescent="0.25">
      <c r="AN7529" s="112" t="s">
        <v>1311</v>
      </c>
      <c r="AO7529" s="112" t="s">
        <v>1313</v>
      </c>
      <c r="AP7529" s="112"/>
      <c r="AQ7529" s="112" t="s">
        <v>1037</v>
      </c>
      <c r="AR7529" s="112" t="s">
        <v>1021</v>
      </c>
      <c r="AS7529" s="112">
        <v>131</v>
      </c>
    </row>
    <row r="7530" spans="40:45" x14ac:dyDescent="0.25">
      <c r="AN7530" s="112" t="s">
        <v>1311</v>
      </c>
      <c r="AO7530" s="112" t="s">
        <v>1313</v>
      </c>
      <c r="AP7530" s="112"/>
      <c r="AQ7530" s="112" t="s">
        <v>1038</v>
      </c>
      <c r="AR7530" s="112" t="s">
        <v>1021</v>
      </c>
      <c r="AS7530" s="112">
        <v>444</v>
      </c>
    </row>
    <row r="7531" spans="40:45" x14ac:dyDescent="0.25">
      <c r="AN7531" s="112" t="s">
        <v>1311</v>
      </c>
      <c r="AO7531" s="112" t="s">
        <v>1313</v>
      </c>
      <c r="AP7531" s="112"/>
      <c r="AQ7531" s="112" t="s">
        <v>1039</v>
      </c>
      <c r="AR7531" s="112" t="s">
        <v>1021</v>
      </c>
      <c r="AS7531" s="112">
        <v>297</v>
      </c>
    </row>
    <row r="7532" spans="40:45" x14ac:dyDescent="0.25">
      <c r="AN7532" s="112" t="s">
        <v>1311</v>
      </c>
      <c r="AO7532" s="112"/>
      <c r="AP7532" s="112"/>
      <c r="AQ7532" s="112" t="s">
        <v>3</v>
      </c>
      <c r="AR7532" s="112" t="s">
        <v>1021</v>
      </c>
      <c r="AS7532" s="112">
        <v>2986</v>
      </c>
    </row>
    <row r="7533" spans="40:45" x14ac:dyDescent="0.25">
      <c r="AN7533" s="112" t="s">
        <v>1311</v>
      </c>
      <c r="AO7533" s="112" t="s">
        <v>1314</v>
      </c>
      <c r="AP7533" s="112"/>
      <c r="AQ7533" s="112" t="s">
        <v>1031</v>
      </c>
      <c r="AR7533" s="112" t="s">
        <v>1021</v>
      </c>
      <c r="AS7533" s="112">
        <v>383</v>
      </c>
    </row>
    <row r="7534" spans="40:45" x14ac:dyDescent="0.25">
      <c r="AN7534" s="112" t="s">
        <v>1311</v>
      </c>
      <c r="AO7534" s="112" t="s">
        <v>1314</v>
      </c>
      <c r="AP7534" s="112"/>
      <c r="AQ7534" s="112" t="s">
        <v>1032</v>
      </c>
      <c r="AR7534" s="112" t="s">
        <v>1021</v>
      </c>
      <c r="AS7534" s="112">
        <v>240</v>
      </c>
    </row>
    <row r="7535" spans="40:45" x14ac:dyDescent="0.25">
      <c r="AN7535" s="112" t="s">
        <v>1311</v>
      </c>
      <c r="AO7535" s="112" t="s">
        <v>1314</v>
      </c>
      <c r="AP7535" s="112"/>
      <c r="AQ7535" s="112" t="s">
        <v>1033</v>
      </c>
      <c r="AR7535" s="112" t="s">
        <v>1021</v>
      </c>
      <c r="AS7535" s="112">
        <v>154</v>
      </c>
    </row>
    <row r="7536" spans="40:45" x14ac:dyDescent="0.25">
      <c r="AN7536" s="112" t="s">
        <v>1311</v>
      </c>
      <c r="AO7536" s="112" t="s">
        <v>1314</v>
      </c>
      <c r="AP7536" s="112"/>
      <c r="AQ7536" s="112" t="s">
        <v>1034</v>
      </c>
      <c r="AR7536" s="112" t="s">
        <v>1021</v>
      </c>
      <c r="AS7536" s="112">
        <v>433</v>
      </c>
    </row>
    <row r="7537" spans="40:45" x14ac:dyDescent="0.25">
      <c r="AN7537" s="112" t="s">
        <v>1311</v>
      </c>
      <c r="AO7537" s="112" t="s">
        <v>1314</v>
      </c>
      <c r="AP7537" s="112"/>
      <c r="AQ7537" s="112" t="s">
        <v>1035</v>
      </c>
      <c r="AR7537" s="112" t="s">
        <v>1021</v>
      </c>
      <c r="AS7537" s="112">
        <v>417</v>
      </c>
    </row>
    <row r="7538" spans="40:45" x14ac:dyDescent="0.25">
      <c r="AN7538" s="112" t="s">
        <v>1311</v>
      </c>
      <c r="AO7538" s="112" t="s">
        <v>1314</v>
      </c>
      <c r="AP7538" s="112"/>
      <c r="AQ7538" s="112" t="s">
        <v>1036</v>
      </c>
      <c r="AR7538" s="112" t="s">
        <v>1021</v>
      </c>
      <c r="AS7538" s="112">
        <v>391</v>
      </c>
    </row>
    <row r="7539" spans="40:45" x14ac:dyDescent="0.25">
      <c r="AN7539" s="112" t="s">
        <v>1311</v>
      </c>
      <c r="AO7539" s="112" t="s">
        <v>1314</v>
      </c>
      <c r="AP7539" s="112"/>
      <c r="AQ7539" s="112" t="s">
        <v>1037</v>
      </c>
      <c r="AR7539" s="112" t="s">
        <v>1021</v>
      </c>
      <c r="AS7539" s="112">
        <v>118</v>
      </c>
    </row>
    <row r="7540" spans="40:45" x14ac:dyDescent="0.25">
      <c r="AN7540" s="112" t="s">
        <v>1311</v>
      </c>
      <c r="AO7540" s="112" t="s">
        <v>1314</v>
      </c>
      <c r="AP7540" s="112"/>
      <c r="AQ7540" s="112" t="s">
        <v>1038</v>
      </c>
      <c r="AR7540" s="112" t="s">
        <v>1021</v>
      </c>
      <c r="AS7540" s="112">
        <v>458</v>
      </c>
    </row>
    <row r="7541" spans="40:45" x14ac:dyDescent="0.25">
      <c r="AN7541" s="112" t="s">
        <v>1311</v>
      </c>
      <c r="AO7541" s="112" t="s">
        <v>1314</v>
      </c>
      <c r="AP7541" s="112"/>
      <c r="AQ7541" s="112" t="s">
        <v>1039</v>
      </c>
      <c r="AR7541" s="112" t="s">
        <v>1021</v>
      </c>
      <c r="AS7541" s="112">
        <v>287</v>
      </c>
    </row>
    <row r="7542" spans="40:45" x14ac:dyDescent="0.25">
      <c r="AN7542" s="112" t="s">
        <v>1311</v>
      </c>
      <c r="AO7542" s="112"/>
      <c r="AP7542" s="112"/>
      <c r="AQ7542" s="112" t="s">
        <v>3</v>
      </c>
      <c r="AR7542" s="112" t="s">
        <v>1021</v>
      </c>
      <c r="AS7542" s="112">
        <v>2881</v>
      </c>
    </row>
    <row r="7543" spans="40:45" x14ac:dyDescent="0.25">
      <c r="AN7543" s="112" t="s">
        <v>1311</v>
      </c>
      <c r="AO7543" s="112" t="s">
        <v>1315</v>
      </c>
      <c r="AP7543" s="112"/>
      <c r="AQ7543" s="112" t="s">
        <v>1031</v>
      </c>
      <c r="AR7543" s="112" t="s">
        <v>1021</v>
      </c>
      <c r="AS7543" s="112">
        <v>91</v>
      </c>
    </row>
    <row r="7544" spans="40:45" x14ac:dyDescent="0.25">
      <c r="AN7544" s="112" t="s">
        <v>1311</v>
      </c>
      <c r="AO7544" s="112" t="s">
        <v>1315</v>
      </c>
      <c r="AP7544" s="112"/>
      <c r="AQ7544" s="112" t="s">
        <v>1032</v>
      </c>
      <c r="AR7544" s="112" t="s">
        <v>1021</v>
      </c>
      <c r="AS7544" s="112">
        <v>65</v>
      </c>
    </row>
    <row r="7545" spans="40:45" x14ac:dyDescent="0.25">
      <c r="AN7545" s="112" t="s">
        <v>1311</v>
      </c>
      <c r="AO7545" s="112" t="s">
        <v>1315</v>
      </c>
      <c r="AP7545" s="112"/>
      <c r="AQ7545" s="112" t="s">
        <v>1033</v>
      </c>
      <c r="AR7545" s="112" t="s">
        <v>1021</v>
      </c>
      <c r="AS7545" s="112">
        <v>24</v>
      </c>
    </row>
    <row r="7546" spans="40:45" x14ac:dyDescent="0.25">
      <c r="AN7546" s="112" t="s">
        <v>1311</v>
      </c>
      <c r="AO7546" s="112" t="s">
        <v>1315</v>
      </c>
      <c r="AP7546" s="112"/>
      <c r="AQ7546" s="112" t="s">
        <v>1034</v>
      </c>
      <c r="AR7546" s="112" t="s">
        <v>1021</v>
      </c>
      <c r="AS7546" s="112">
        <v>73</v>
      </c>
    </row>
    <row r="7547" spans="40:45" x14ac:dyDescent="0.25">
      <c r="AN7547" s="112" t="s">
        <v>1311</v>
      </c>
      <c r="AO7547" s="112" t="s">
        <v>1315</v>
      </c>
      <c r="AP7547" s="112"/>
      <c r="AQ7547" s="112" t="s">
        <v>1035</v>
      </c>
      <c r="AR7547" s="112" t="s">
        <v>1021</v>
      </c>
      <c r="AS7547" s="112">
        <v>80</v>
      </c>
    </row>
    <row r="7548" spans="40:45" x14ac:dyDescent="0.25">
      <c r="AN7548" s="112" t="s">
        <v>1311</v>
      </c>
      <c r="AO7548" s="112" t="s">
        <v>1315</v>
      </c>
      <c r="AP7548" s="112"/>
      <c r="AQ7548" s="112" t="s">
        <v>1036</v>
      </c>
      <c r="AR7548" s="112" t="s">
        <v>1021</v>
      </c>
      <c r="AS7548" s="112">
        <v>80</v>
      </c>
    </row>
    <row r="7549" spans="40:45" x14ac:dyDescent="0.25">
      <c r="AN7549" s="112" t="s">
        <v>1311</v>
      </c>
      <c r="AO7549" s="112" t="s">
        <v>1315</v>
      </c>
      <c r="AP7549" s="112"/>
      <c r="AQ7549" s="112" t="s">
        <v>1037</v>
      </c>
      <c r="AR7549" s="112" t="s">
        <v>1021</v>
      </c>
      <c r="AS7549" s="112">
        <v>26</v>
      </c>
    </row>
    <row r="7550" spans="40:45" x14ac:dyDescent="0.25">
      <c r="AN7550" s="112" t="s">
        <v>1311</v>
      </c>
      <c r="AO7550" s="112" t="s">
        <v>1315</v>
      </c>
      <c r="AP7550" s="112"/>
      <c r="AQ7550" s="112" t="s">
        <v>1038</v>
      </c>
      <c r="AR7550" s="112" t="s">
        <v>1021</v>
      </c>
      <c r="AS7550" s="112">
        <v>96</v>
      </c>
    </row>
    <row r="7551" spans="40:45" x14ac:dyDescent="0.25">
      <c r="AN7551" s="112" t="s">
        <v>1311</v>
      </c>
      <c r="AO7551" s="112" t="s">
        <v>1315</v>
      </c>
      <c r="AP7551" s="112"/>
      <c r="AQ7551" s="112" t="s">
        <v>1039</v>
      </c>
      <c r="AR7551" s="112" t="s">
        <v>1021</v>
      </c>
      <c r="AS7551" s="112">
        <v>58</v>
      </c>
    </row>
    <row r="7552" spans="40:45" x14ac:dyDescent="0.25">
      <c r="AN7552" s="112" t="s">
        <v>1311</v>
      </c>
      <c r="AO7552" s="112"/>
      <c r="AP7552" s="112"/>
      <c r="AQ7552" s="112" t="s">
        <v>3</v>
      </c>
      <c r="AR7552" s="112" t="s">
        <v>1021</v>
      </c>
      <c r="AS7552" s="112">
        <v>593</v>
      </c>
    </row>
    <row r="7553" spans="40:45" x14ac:dyDescent="0.25">
      <c r="AN7553" s="112" t="s">
        <v>1311</v>
      </c>
      <c r="AO7553" s="112" t="s">
        <v>1316</v>
      </c>
      <c r="AP7553" s="112"/>
      <c r="AQ7553" s="112" t="s">
        <v>1031</v>
      </c>
      <c r="AR7553" s="112" t="s">
        <v>1021</v>
      </c>
      <c r="AS7553" s="112">
        <v>207</v>
      </c>
    </row>
    <row r="7554" spans="40:45" x14ac:dyDescent="0.25">
      <c r="AN7554" s="112" t="s">
        <v>1311</v>
      </c>
      <c r="AO7554" s="112" t="s">
        <v>1316</v>
      </c>
      <c r="AP7554" s="112"/>
      <c r="AQ7554" s="112" t="s">
        <v>1032</v>
      </c>
      <c r="AR7554" s="112" t="s">
        <v>1021</v>
      </c>
      <c r="AS7554" s="112">
        <v>81</v>
      </c>
    </row>
    <row r="7555" spans="40:45" x14ac:dyDescent="0.25">
      <c r="AN7555" s="112" t="s">
        <v>1311</v>
      </c>
      <c r="AO7555" s="112" t="s">
        <v>1316</v>
      </c>
      <c r="AP7555" s="112"/>
      <c r="AQ7555" s="112" t="s">
        <v>1033</v>
      </c>
      <c r="AR7555" s="112" t="s">
        <v>1021</v>
      </c>
      <c r="AS7555" s="112">
        <v>48</v>
      </c>
    </row>
    <row r="7556" spans="40:45" x14ac:dyDescent="0.25">
      <c r="AN7556" s="112" t="s">
        <v>1311</v>
      </c>
      <c r="AO7556" s="112" t="s">
        <v>1316</v>
      </c>
      <c r="AP7556" s="112"/>
      <c r="AQ7556" s="112" t="s">
        <v>1034</v>
      </c>
      <c r="AR7556" s="112" t="s">
        <v>1021</v>
      </c>
      <c r="AS7556" s="112">
        <v>92</v>
      </c>
    </row>
    <row r="7557" spans="40:45" x14ac:dyDescent="0.25">
      <c r="AN7557" s="112" t="s">
        <v>1311</v>
      </c>
      <c r="AO7557" s="112" t="s">
        <v>1316</v>
      </c>
      <c r="AP7557" s="112"/>
      <c r="AQ7557" s="112" t="s">
        <v>1035</v>
      </c>
      <c r="AR7557" s="112" t="s">
        <v>1021</v>
      </c>
      <c r="AS7557" s="112">
        <v>103</v>
      </c>
    </row>
    <row r="7558" spans="40:45" x14ac:dyDescent="0.25">
      <c r="AN7558" s="112" t="s">
        <v>1311</v>
      </c>
      <c r="AO7558" s="112" t="s">
        <v>1316</v>
      </c>
      <c r="AP7558" s="112"/>
      <c r="AQ7558" s="112" t="s">
        <v>1036</v>
      </c>
      <c r="AR7558" s="112" t="s">
        <v>1021</v>
      </c>
      <c r="AS7558" s="112">
        <v>106</v>
      </c>
    </row>
    <row r="7559" spans="40:45" x14ac:dyDescent="0.25">
      <c r="AN7559" s="112" t="s">
        <v>1311</v>
      </c>
      <c r="AO7559" s="112" t="s">
        <v>1316</v>
      </c>
      <c r="AP7559" s="112"/>
      <c r="AQ7559" s="112" t="s">
        <v>1037</v>
      </c>
      <c r="AR7559" s="112" t="s">
        <v>1021</v>
      </c>
      <c r="AS7559" s="112">
        <v>40</v>
      </c>
    </row>
    <row r="7560" spans="40:45" x14ac:dyDescent="0.25">
      <c r="AN7560" s="112" t="s">
        <v>1311</v>
      </c>
      <c r="AO7560" s="112" t="s">
        <v>1316</v>
      </c>
      <c r="AP7560" s="112"/>
      <c r="AQ7560" s="112" t="s">
        <v>1038</v>
      </c>
      <c r="AR7560" s="112" t="s">
        <v>1021</v>
      </c>
      <c r="AS7560" s="112">
        <v>76</v>
      </c>
    </row>
    <row r="7561" spans="40:45" x14ac:dyDescent="0.25">
      <c r="AN7561" s="112" t="s">
        <v>1311</v>
      </c>
      <c r="AO7561" s="112" t="s">
        <v>1316</v>
      </c>
      <c r="AP7561" s="112"/>
      <c r="AQ7561" s="112" t="s">
        <v>1039</v>
      </c>
      <c r="AR7561" s="112" t="s">
        <v>1021</v>
      </c>
      <c r="AS7561" s="112">
        <v>133</v>
      </c>
    </row>
    <row r="7562" spans="40:45" x14ac:dyDescent="0.25">
      <c r="AN7562" s="112" t="s">
        <v>1311</v>
      </c>
      <c r="AO7562" s="112"/>
      <c r="AP7562" s="112"/>
      <c r="AQ7562" s="112" t="s">
        <v>3</v>
      </c>
      <c r="AR7562" s="112" t="s">
        <v>1021</v>
      </c>
      <c r="AS7562" s="112">
        <v>886</v>
      </c>
    </row>
    <row r="7563" spans="40:45" x14ac:dyDescent="0.25">
      <c r="AN7563" s="112" t="s">
        <v>1317</v>
      </c>
      <c r="AO7563" s="112" t="s">
        <v>1318</v>
      </c>
      <c r="AP7563" s="112"/>
      <c r="AQ7563" s="112" t="s">
        <v>1031</v>
      </c>
      <c r="AR7563" s="112" t="s">
        <v>1021</v>
      </c>
      <c r="AS7563" s="112">
        <v>430</v>
      </c>
    </row>
    <row r="7564" spans="40:45" x14ac:dyDescent="0.25">
      <c r="AN7564" s="112" t="s">
        <v>1317</v>
      </c>
      <c r="AO7564" s="112" t="s">
        <v>1318</v>
      </c>
      <c r="AP7564" s="112"/>
      <c r="AQ7564" s="112" t="s">
        <v>1032</v>
      </c>
      <c r="AR7564" s="112" t="s">
        <v>1021</v>
      </c>
      <c r="AS7564" s="112">
        <v>470</v>
      </c>
    </row>
    <row r="7565" spans="40:45" x14ac:dyDescent="0.25">
      <c r="AN7565" s="112" t="s">
        <v>1317</v>
      </c>
      <c r="AO7565" s="112" t="s">
        <v>1318</v>
      </c>
      <c r="AP7565" s="112"/>
      <c r="AQ7565" s="112" t="s">
        <v>1033</v>
      </c>
      <c r="AR7565" s="112" t="s">
        <v>1021</v>
      </c>
      <c r="AS7565" s="112">
        <v>397</v>
      </c>
    </row>
    <row r="7566" spans="40:45" x14ac:dyDescent="0.25">
      <c r="AN7566" s="112" t="s">
        <v>1317</v>
      </c>
      <c r="AO7566" s="112" t="s">
        <v>1318</v>
      </c>
      <c r="AP7566" s="112"/>
      <c r="AQ7566" s="112" t="s">
        <v>1034</v>
      </c>
      <c r="AR7566" s="112" t="s">
        <v>1021</v>
      </c>
      <c r="AS7566" s="112">
        <v>620</v>
      </c>
    </row>
    <row r="7567" spans="40:45" x14ac:dyDescent="0.25">
      <c r="AN7567" s="112" t="s">
        <v>1317</v>
      </c>
      <c r="AO7567" s="112" t="s">
        <v>1318</v>
      </c>
      <c r="AP7567" s="112"/>
      <c r="AQ7567" s="112" t="s">
        <v>1035</v>
      </c>
      <c r="AR7567" s="112" t="s">
        <v>1021</v>
      </c>
      <c r="AS7567" s="112">
        <v>338</v>
      </c>
    </row>
    <row r="7568" spans="40:45" x14ac:dyDescent="0.25">
      <c r="AN7568" s="112" t="s">
        <v>1317</v>
      </c>
      <c r="AO7568" s="112" t="s">
        <v>1318</v>
      </c>
      <c r="AP7568" s="112"/>
      <c r="AQ7568" s="112" t="s">
        <v>1036</v>
      </c>
      <c r="AR7568" s="112" t="s">
        <v>1021</v>
      </c>
      <c r="AS7568" s="112">
        <v>394</v>
      </c>
    </row>
    <row r="7569" spans="40:45" x14ac:dyDescent="0.25">
      <c r="AN7569" s="112" t="s">
        <v>1317</v>
      </c>
      <c r="AO7569" s="112" t="s">
        <v>1318</v>
      </c>
      <c r="AP7569" s="112"/>
      <c r="AQ7569" s="112" t="s">
        <v>1037</v>
      </c>
      <c r="AR7569" s="112" t="s">
        <v>1021</v>
      </c>
      <c r="AS7569" s="112">
        <v>83</v>
      </c>
    </row>
    <row r="7570" spans="40:45" x14ac:dyDescent="0.25">
      <c r="AN7570" s="112" t="s">
        <v>1317</v>
      </c>
      <c r="AO7570" s="112" t="s">
        <v>1318</v>
      </c>
      <c r="AP7570" s="112"/>
      <c r="AQ7570" s="112" t="s">
        <v>1038</v>
      </c>
      <c r="AR7570" s="112" t="s">
        <v>1021</v>
      </c>
      <c r="AS7570" s="112">
        <v>379</v>
      </c>
    </row>
    <row r="7571" spans="40:45" x14ac:dyDescent="0.25">
      <c r="AN7571" s="112" t="s">
        <v>1317</v>
      </c>
      <c r="AO7571" s="112" t="s">
        <v>1318</v>
      </c>
      <c r="AP7571" s="112"/>
      <c r="AQ7571" s="112" t="s">
        <v>1039</v>
      </c>
      <c r="AR7571" s="112" t="s">
        <v>1021</v>
      </c>
      <c r="AS7571" s="112">
        <v>245</v>
      </c>
    </row>
    <row r="7572" spans="40:45" x14ac:dyDescent="0.25">
      <c r="AN7572" s="112" t="s">
        <v>1317</v>
      </c>
      <c r="AO7572" s="112"/>
      <c r="AP7572" s="112"/>
      <c r="AQ7572" s="112" t="s">
        <v>3</v>
      </c>
      <c r="AR7572" s="112" t="s">
        <v>1021</v>
      </c>
      <c r="AS7572" s="112">
        <v>3356</v>
      </c>
    </row>
    <row r="7573" spans="40:45" x14ac:dyDescent="0.25">
      <c r="AN7573" s="112" t="s">
        <v>1317</v>
      </c>
      <c r="AO7573" s="112" t="s">
        <v>1319</v>
      </c>
      <c r="AP7573" s="112"/>
      <c r="AQ7573" s="112" t="s">
        <v>1031</v>
      </c>
      <c r="AR7573" s="112" t="s">
        <v>1021</v>
      </c>
      <c r="AS7573" s="112">
        <v>51</v>
      </c>
    </row>
    <row r="7574" spans="40:45" x14ac:dyDescent="0.25">
      <c r="AN7574" s="112" t="s">
        <v>1317</v>
      </c>
      <c r="AO7574" s="112" t="s">
        <v>1319</v>
      </c>
      <c r="AP7574" s="112"/>
      <c r="AQ7574" s="112" t="s">
        <v>1032</v>
      </c>
      <c r="AR7574" s="112" t="s">
        <v>1021</v>
      </c>
      <c r="AS7574" s="112">
        <v>52</v>
      </c>
    </row>
    <row r="7575" spans="40:45" x14ac:dyDescent="0.25">
      <c r="AN7575" s="112" t="s">
        <v>1317</v>
      </c>
      <c r="AO7575" s="112" t="s">
        <v>1319</v>
      </c>
      <c r="AP7575" s="112"/>
      <c r="AQ7575" s="112" t="s">
        <v>1033</v>
      </c>
      <c r="AR7575" s="112" t="s">
        <v>1021</v>
      </c>
      <c r="AS7575" s="112">
        <v>29</v>
      </c>
    </row>
    <row r="7576" spans="40:45" x14ac:dyDescent="0.25">
      <c r="AN7576" s="112" t="s">
        <v>1317</v>
      </c>
      <c r="AO7576" s="112" t="s">
        <v>1319</v>
      </c>
      <c r="AP7576" s="112"/>
      <c r="AQ7576" s="112" t="s">
        <v>1034</v>
      </c>
      <c r="AR7576" s="112" t="s">
        <v>1021</v>
      </c>
      <c r="AS7576" s="112">
        <v>35</v>
      </c>
    </row>
    <row r="7577" spans="40:45" x14ac:dyDescent="0.25">
      <c r="AN7577" s="112" t="s">
        <v>1317</v>
      </c>
      <c r="AO7577" s="112" t="s">
        <v>1319</v>
      </c>
      <c r="AP7577" s="112"/>
      <c r="AQ7577" s="112" t="s">
        <v>1035</v>
      </c>
      <c r="AR7577" s="112" t="s">
        <v>1021</v>
      </c>
      <c r="AS7577" s="112">
        <v>45</v>
      </c>
    </row>
    <row r="7578" spans="40:45" x14ac:dyDescent="0.25">
      <c r="AN7578" s="112" t="s">
        <v>1317</v>
      </c>
      <c r="AO7578" s="112" t="s">
        <v>1319</v>
      </c>
      <c r="AP7578" s="112"/>
      <c r="AQ7578" s="112" t="s">
        <v>1036</v>
      </c>
      <c r="AR7578" s="112" t="s">
        <v>1021</v>
      </c>
      <c r="AS7578" s="112">
        <v>46</v>
      </c>
    </row>
    <row r="7579" spans="40:45" x14ac:dyDescent="0.25">
      <c r="AN7579" s="112" t="s">
        <v>1317</v>
      </c>
      <c r="AO7579" s="112" t="s">
        <v>1319</v>
      </c>
      <c r="AP7579" s="112"/>
      <c r="AQ7579" s="112" t="s">
        <v>1037</v>
      </c>
      <c r="AR7579" s="112" t="s">
        <v>1021</v>
      </c>
      <c r="AS7579" s="112">
        <v>8</v>
      </c>
    </row>
    <row r="7580" spans="40:45" x14ac:dyDescent="0.25">
      <c r="AN7580" s="112" t="s">
        <v>1317</v>
      </c>
      <c r="AO7580" s="112" t="s">
        <v>1319</v>
      </c>
      <c r="AP7580" s="112"/>
      <c r="AQ7580" s="112" t="s">
        <v>1038</v>
      </c>
      <c r="AR7580" s="112" t="s">
        <v>1021</v>
      </c>
      <c r="AS7580" s="112">
        <v>32</v>
      </c>
    </row>
    <row r="7581" spans="40:45" x14ac:dyDescent="0.25">
      <c r="AN7581" s="112" t="s">
        <v>1317</v>
      </c>
      <c r="AO7581" s="112" t="s">
        <v>1319</v>
      </c>
      <c r="AP7581" s="112"/>
      <c r="AQ7581" s="112" t="s">
        <v>1039</v>
      </c>
      <c r="AR7581" s="112" t="s">
        <v>1021</v>
      </c>
      <c r="AS7581" s="112">
        <v>37</v>
      </c>
    </row>
    <row r="7582" spans="40:45" x14ac:dyDescent="0.25">
      <c r="AN7582" s="112" t="s">
        <v>1317</v>
      </c>
      <c r="AO7582" s="112"/>
      <c r="AP7582" s="112"/>
      <c r="AQ7582" s="112" t="s">
        <v>3</v>
      </c>
      <c r="AR7582" s="112" t="s">
        <v>1021</v>
      </c>
      <c r="AS7582" s="112">
        <v>335</v>
      </c>
    </row>
    <row r="7583" spans="40:45" x14ac:dyDescent="0.25">
      <c r="AN7583" s="112" t="s">
        <v>1320</v>
      </c>
      <c r="AO7583" s="112" t="s">
        <v>1321</v>
      </c>
      <c r="AP7583" s="112"/>
      <c r="AQ7583" s="112" t="s">
        <v>1031</v>
      </c>
      <c r="AR7583" s="112" t="s">
        <v>1021</v>
      </c>
      <c r="AS7583" s="112">
        <v>243</v>
      </c>
    </row>
    <row r="7584" spans="40:45" x14ac:dyDescent="0.25">
      <c r="AN7584" s="112" t="s">
        <v>1320</v>
      </c>
      <c r="AO7584" s="112" t="s">
        <v>1321</v>
      </c>
      <c r="AP7584" s="112"/>
      <c r="AQ7584" s="112" t="s">
        <v>1032</v>
      </c>
      <c r="AR7584" s="112" t="s">
        <v>1021</v>
      </c>
      <c r="AS7584" s="112">
        <v>209</v>
      </c>
    </row>
    <row r="7585" spans="40:45" x14ac:dyDescent="0.25">
      <c r="AN7585" s="112" t="s">
        <v>1320</v>
      </c>
      <c r="AO7585" s="112" t="s">
        <v>1321</v>
      </c>
      <c r="AP7585" s="112"/>
      <c r="AQ7585" s="112" t="s">
        <v>1033</v>
      </c>
      <c r="AR7585" s="112" t="s">
        <v>1021</v>
      </c>
      <c r="AS7585" s="112">
        <v>175</v>
      </c>
    </row>
    <row r="7586" spans="40:45" x14ac:dyDescent="0.25">
      <c r="AN7586" s="112" t="s">
        <v>1320</v>
      </c>
      <c r="AO7586" s="112" t="s">
        <v>1321</v>
      </c>
      <c r="AP7586" s="112"/>
      <c r="AQ7586" s="112" t="s">
        <v>1034</v>
      </c>
      <c r="AR7586" s="112" t="s">
        <v>1021</v>
      </c>
      <c r="AS7586" s="112">
        <v>504</v>
      </c>
    </row>
    <row r="7587" spans="40:45" x14ac:dyDescent="0.25">
      <c r="AN7587" s="112" t="s">
        <v>1320</v>
      </c>
      <c r="AO7587" s="112" t="s">
        <v>1321</v>
      </c>
      <c r="AP7587" s="112"/>
      <c r="AQ7587" s="112" t="s">
        <v>1035</v>
      </c>
      <c r="AR7587" s="112" t="s">
        <v>1021</v>
      </c>
      <c r="AS7587" s="112">
        <v>272</v>
      </c>
    </row>
    <row r="7588" spans="40:45" x14ac:dyDescent="0.25">
      <c r="AN7588" s="112" t="s">
        <v>1320</v>
      </c>
      <c r="AO7588" s="112" t="s">
        <v>1321</v>
      </c>
      <c r="AP7588" s="112"/>
      <c r="AQ7588" s="112" t="s">
        <v>1036</v>
      </c>
      <c r="AR7588" s="112" t="s">
        <v>1021</v>
      </c>
      <c r="AS7588" s="112">
        <v>384</v>
      </c>
    </row>
    <row r="7589" spans="40:45" x14ac:dyDescent="0.25">
      <c r="AN7589" s="112" t="s">
        <v>1320</v>
      </c>
      <c r="AO7589" s="112" t="s">
        <v>1321</v>
      </c>
      <c r="AP7589" s="112"/>
      <c r="AQ7589" s="112" t="s">
        <v>1037</v>
      </c>
      <c r="AR7589" s="112" t="s">
        <v>1021</v>
      </c>
      <c r="AS7589" s="112">
        <v>122</v>
      </c>
    </row>
    <row r="7590" spans="40:45" x14ac:dyDescent="0.25">
      <c r="AN7590" s="112" t="s">
        <v>1320</v>
      </c>
      <c r="AO7590" s="112" t="s">
        <v>1321</v>
      </c>
      <c r="AP7590" s="112"/>
      <c r="AQ7590" s="112" t="s">
        <v>1038</v>
      </c>
      <c r="AR7590" s="112" t="s">
        <v>1021</v>
      </c>
      <c r="AS7590" s="112">
        <v>467</v>
      </c>
    </row>
    <row r="7591" spans="40:45" x14ac:dyDescent="0.25">
      <c r="AN7591" s="112" t="s">
        <v>1320</v>
      </c>
      <c r="AO7591" s="112" t="s">
        <v>1321</v>
      </c>
      <c r="AP7591" s="112"/>
      <c r="AQ7591" s="112" t="s">
        <v>1039</v>
      </c>
      <c r="AR7591" s="112" t="s">
        <v>1021</v>
      </c>
      <c r="AS7591" s="112">
        <v>238</v>
      </c>
    </row>
    <row r="7592" spans="40:45" x14ac:dyDescent="0.25">
      <c r="AN7592" s="112" t="s">
        <v>1320</v>
      </c>
      <c r="AO7592" s="112"/>
      <c r="AP7592" s="112"/>
      <c r="AQ7592" s="112" t="s">
        <v>3</v>
      </c>
      <c r="AR7592" s="112" t="s">
        <v>1021</v>
      </c>
      <c r="AS7592" s="112">
        <v>2614</v>
      </c>
    </row>
    <row r="7593" spans="40:45" x14ac:dyDescent="0.25">
      <c r="AN7593" s="112" t="s">
        <v>1320</v>
      </c>
      <c r="AO7593" s="112" t="s">
        <v>1322</v>
      </c>
      <c r="AP7593" s="112"/>
      <c r="AQ7593" s="112" t="s">
        <v>1031</v>
      </c>
      <c r="AR7593" s="112" t="s">
        <v>1021</v>
      </c>
      <c r="AS7593" s="112">
        <v>1194</v>
      </c>
    </row>
    <row r="7594" spans="40:45" x14ac:dyDescent="0.25">
      <c r="AN7594" s="112" t="s">
        <v>1320</v>
      </c>
      <c r="AO7594" s="112" t="s">
        <v>1322</v>
      </c>
      <c r="AP7594" s="112"/>
      <c r="AQ7594" s="112" t="s">
        <v>1032</v>
      </c>
      <c r="AR7594" s="112" t="s">
        <v>1021</v>
      </c>
      <c r="AS7594" s="112">
        <v>747</v>
      </c>
    </row>
    <row r="7595" spans="40:45" x14ac:dyDescent="0.25">
      <c r="AN7595" s="112" t="s">
        <v>1320</v>
      </c>
      <c r="AO7595" s="112" t="s">
        <v>1322</v>
      </c>
      <c r="AP7595" s="112"/>
      <c r="AQ7595" s="112" t="s">
        <v>1033</v>
      </c>
      <c r="AR7595" s="112" t="s">
        <v>1021</v>
      </c>
      <c r="AS7595" s="112">
        <v>563</v>
      </c>
    </row>
    <row r="7596" spans="40:45" x14ac:dyDescent="0.25">
      <c r="AN7596" s="112" t="s">
        <v>1320</v>
      </c>
      <c r="AO7596" s="112" t="s">
        <v>1322</v>
      </c>
      <c r="AP7596" s="112"/>
      <c r="AQ7596" s="112" t="s">
        <v>1034</v>
      </c>
      <c r="AR7596" s="112" t="s">
        <v>1021</v>
      </c>
      <c r="AS7596" s="112">
        <v>993</v>
      </c>
    </row>
    <row r="7597" spans="40:45" x14ac:dyDescent="0.25">
      <c r="AN7597" s="112" t="s">
        <v>1320</v>
      </c>
      <c r="AO7597" s="112" t="s">
        <v>1322</v>
      </c>
      <c r="AP7597" s="112"/>
      <c r="AQ7597" s="112" t="s">
        <v>1035</v>
      </c>
      <c r="AR7597" s="112" t="s">
        <v>1021</v>
      </c>
      <c r="AS7597" s="112">
        <v>429</v>
      </c>
    </row>
    <row r="7598" spans="40:45" x14ac:dyDescent="0.25">
      <c r="AN7598" s="112" t="s">
        <v>1320</v>
      </c>
      <c r="AO7598" s="112" t="s">
        <v>1322</v>
      </c>
      <c r="AP7598" s="112"/>
      <c r="AQ7598" s="112" t="s">
        <v>1036</v>
      </c>
      <c r="AR7598" s="112" t="s">
        <v>1021</v>
      </c>
      <c r="AS7598" s="112">
        <v>749</v>
      </c>
    </row>
    <row r="7599" spans="40:45" x14ac:dyDescent="0.25">
      <c r="AN7599" s="112" t="s">
        <v>1320</v>
      </c>
      <c r="AO7599" s="112" t="s">
        <v>1322</v>
      </c>
      <c r="AP7599" s="112"/>
      <c r="AQ7599" s="112" t="s">
        <v>1037</v>
      </c>
      <c r="AR7599" s="112" t="s">
        <v>1021</v>
      </c>
      <c r="AS7599" s="112">
        <v>137</v>
      </c>
    </row>
    <row r="7600" spans="40:45" x14ac:dyDescent="0.25">
      <c r="AN7600" s="112" t="s">
        <v>1320</v>
      </c>
      <c r="AO7600" s="112" t="s">
        <v>1322</v>
      </c>
      <c r="AP7600" s="112"/>
      <c r="AQ7600" s="112" t="s">
        <v>1038</v>
      </c>
      <c r="AR7600" s="112" t="s">
        <v>1021</v>
      </c>
      <c r="AS7600" s="112">
        <v>536</v>
      </c>
    </row>
    <row r="7601" spans="40:45" x14ac:dyDescent="0.25">
      <c r="AN7601" s="112" t="s">
        <v>1320</v>
      </c>
      <c r="AO7601" s="112" t="s">
        <v>1322</v>
      </c>
      <c r="AP7601" s="112"/>
      <c r="AQ7601" s="112" t="s">
        <v>1039</v>
      </c>
      <c r="AR7601" s="112" t="s">
        <v>1021</v>
      </c>
      <c r="AS7601" s="112">
        <v>503</v>
      </c>
    </row>
    <row r="7602" spans="40:45" x14ac:dyDescent="0.25">
      <c r="AN7602" s="112" t="s">
        <v>1320</v>
      </c>
      <c r="AO7602" s="112"/>
      <c r="AP7602" s="112"/>
      <c r="AQ7602" s="112" t="s">
        <v>3</v>
      </c>
      <c r="AR7602" s="112" t="s">
        <v>1021</v>
      </c>
      <c r="AS7602" s="112">
        <v>5851</v>
      </c>
    </row>
    <row r="7603" spans="40:45" x14ac:dyDescent="0.25">
      <c r="AN7603" s="112" t="s">
        <v>1320</v>
      </c>
      <c r="AO7603" s="112" t="s">
        <v>1323</v>
      </c>
      <c r="AP7603" s="112"/>
      <c r="AQ7603" s="112" t="s">
        <v>1031</v>
      </c>
      <c r="AR7603" s="112" t="s">
        <v>1021</v>
      </c>
      <c r="AS7603" s="112">
        <v>74</v>
      </c>
    </row>
    <row r="7604" spans="40:45" x14ac:dyDescent="0.25">
      <c r="AN7604" s="112" t="s">
        <v>1320</v>
      </c>
      <c r="AO7604" s="112" t="s">
        <v>1323</v>
      </c>
      <c r="AP7604" s="112"/>
      <c r="AQ7604" s="112" t="s">
        <v>1032</v>
      </c>
      <c r="AR7604" s="112" t="s">
        <v>1021</v>
      </c>
      <c r="AS7604" s="112">
        <v>83</v>
      </c>
    </row>
    <row r="7605" spans="40:45" x14ac:dyDescent="0.25">
      <c r="AN7605" s="112" t="s">
        <v>1320</v>
      </c>
      <c r="AO7605" s="112" t="s">
        <v>1323</v>
      </c>
      <c r="AP7605" s="112"/>
      <c r="AQ7605" s="112" t="s">
        <v>1033</v>
      </c>
      <c r="AR7605" s="112" t="s">
        <v>1021</v>
      </c>
      <c r="AS7605" s="112">
        <v>50</v>
      </c>
    </row>
    <row r="7606" spans="40:45" x14ac:dyDescent="0.25">
      <c r="AN7606" s="112" t="s">
        <v>1320</v>
      </c>
      <c r="AO7606" s="112" t="s">
        <v>1323</v>
      </c>
      <c r="AP7606" s="112"/>
      <c r="AQ7606" s="112" t="s">
        <v>1034</v>
      </c>
      <c r="AR7606" s="112" t="s">
        <v>1021</v>
      </c>
      <c r="AS7606" s="112">
        <v>137</v>
      </c>
    </row>
    <row r="7607" spans="40:45" x14ac:dyDescent="0.25">
      <c r="AN7607" s="112" t="s">
        <v>1320</v>
      </c>
      <c r="AO7607" s="112" t="s">
        <v>1323</v>
      </c>
      <c r="AP7607" s="112"/>
      <c r="AQ7607" s="112" t="s">
        <v>1035</v>
      </c>
      <c r="AR7607" s="112" t="s">
        <v>1021</v>
      </c>
      <c r="AS7607" s="112">
        <v>97</v>
      </c>
    </row>
    <row r="7608" spans="40:45" x14ac:dyDescent="0.25">
      <c r="AN7608" s="112" t="s">
        <v>1320</v>
      </c>
      <c r="AO7608" s="112" t="s">
        <v>1323</v>
      </c>
      <c r="AP7608" s="112"/>
      <c r="AQ7608" s="112" t="s">
        <v>1036</v>
      </c>
      <c r="AR7608" s="112" t="s">
        <v>1021</v>
      </c>
      <c r="AS7608" s="112">
        <v>100</v>
      </c>
    </row>
    <row r="7609" spans="40:45" x14ac:dyDescent="0.25">
      <c r="AN7609" s="112" t="s">
        <v>1320</v>
      </c>
      <c r="AO7609" s="112" t="s">
        <v>1323</v>
      </c>
      <c r="AP7609" s="112"/>
      <c r="AQ7609" s="112" t="s">
        <v>1037</v>
      </c>
      <c r="AR7609" s="112" t="s">
        <v>1021</v>
      </c>
      <c r="AS7609" s="112">
        <v>31</v>
      </c>
    </row>
    <row r="7610" spans="40:45" x14ac:dyDescent="0.25">
      <c r="AN7610" s="112" t="s">
        <v>1320</v>
      </c>
      <c r="AO7610" s="112" t="s">
        <v>1323</v>
      </c>
      <c r="AP7610" s="112"/>
      <c r="AQ7610" s="112" t="s">
        <v>1038</v>
      </c>
      <c r="AR7610" s="112" t="s">
        <v>1021</v>
      </c>
      <c r="AS7610" s="112">
        <v>117</v>
      </c>
    </row>
    <row r="7611" spans="40:45" x14ac:dyDescent="0.25">
      <c r="AN7611" s="112" t="s">
        <v>1320</v>
      </c>
      <c r="AO7611" s="112" t="s">
        <v>1323</v>
      </c>
      <c r="AP7611" s="112"/>
      <c r="AQ7611" s="112" t="s">
        <v>1039</v>
      </c>
      <c r="AR7611" s="112" t="s">
        <v>1021</v>
      </c>
      <c r="AS7611" s="112">
        <v>55</v>
      </c>
    </row>
    <row r="7612" spans="40:45" x14ac:dyDescent="0.25">
      <c r="AN7612" s="112" t="s">
        <v>1320</v>
      </c>
      <c r="AO7612" s="112"/>
      <c r="AP7612" s="112"/>
      <c r="AQ7612" s="112" t="s">
        <v>3</v>
      </c>
      <c r="AR7612" s="112" t="s">
        <v>1021</v>
      </c>
      <c r="AS7612" s="112">
        <v>744</v>
      </c>
    </row>
    <row r="7613" spans="40:45" x14ac:dyDescent="0.25">
      <c r="AN7613" s="112" t="s">
        <v>1320</v>
      </c>
      <c r="AO7613" s="112" t="s">
        <v>1324</v>
      </c>
      <c r="AP7613" s="112"/>
      <c r="AQ7613" s="112" t="s">
        <v>1031</v>
      </c>
      <c r="AR7613" s="112" t="s">
        <v>1021</v>
      </c>
      <c r="AS7613" s="112">
        <v>342</v>
      </c>
    </row>
    <row r="7614" spans="40:45" x14ac:dyDescent="0.25">
      <c r="AN7614" s="112" t="s">
        <v>1320</v>
      </c>
      <c r="AO7614" s="112" t="s">
        <v>1324</v>
      </c>
      <c r="AP7614" s="112"/>
      <c r="AQ7614" s="112" t="s">
        <v>1032</v>
      </c>
      <c r="AR7614" s="112" t="s">
        <v>1021</v>
      </c>
      <c r="AS7614" s="112">
        <v>262</v>
      </c>
    </row>
    <row r="7615" spans="40:45" x14ac:dyDescent="0.25">
      <c r="AN7615" s="112" t="s">
        <v>1320</v>
      </c>
      <c r="AO7615" s="112" t="s">
        <v>1324</v>
      </c>
      <c r="AP7615" s="112"/>
      <c r="AQ7615" s="112" t="s">
        <v>1033</v>
      </c>
      <c r="AR7615" s="112" t="s">
        <v>1021</v>
      </c>
      <c r="AS7615" s="112">
        <v>225</v>
      </c>
    </row>
    <row r="7616" spans="40:45" x14ac:dyDescent="0.25">
      <c r="AN7616" s="112" t="s">
        <v>1320</v>
      </c>
      <c r="AO7616" s="112" t="s">
        <v>1324</v>
      </c>
      <c r="AP7616" s="112"/>
      <c r="AQ7616" s="112" t="s">
        <v>1034</v>
      </c>
      <c r="AR7616" s="112" t="s">
        <v>1021</v>
      </c>
      <c r="AS7616" s="112">
        <v>353</v>
      </c>
    </row>
    <row r="7617" spans="40:45" x14ac:dyDescent="0.25">
      <c r="AN7617" s="112" t="s">
        <v>1320</v>
      </c>
      <c r="AO7617" s="112" t="s">
        <v>1324</v>
      </c>
      <c r="AP7617" s="112"/>
      <c r="AQ7617" s="112" t="s">
        <v>1035</v>
      </c>
      <c r="AR7617" s="112" t="s">
        <v>1021</v>
      </c>
      <c r="AS7617" s="112">
        <v>191</v>
      </c>
    </row>
    <row r="7618" spans="40:45" x14ac:dyDescent="0.25">
      <c r="AN7618" s="112" t="s">
        <v>1320</v>
      </c>
      <c r="AO7618" s="112" t="s">
        <v>1324</v>
      </c>
      <c r="AP7618" s="112"/>
      <c r="AQ7618" s="112" t="s">
        <v>1036</v>
      </c>
      <c r="AR7618" s="112" t="s">
        <v>1021</v>
      </c>
      <c r="AS7618" s="112">
        <v>263</v>
      </c>
    </row>
    <row r="7619" spans="40:45" x14ac:dyDescent="0.25">
      <c r="AN7619" s="112" t="s">
        <v>1320</v>
      </c>
      <c r="AO7619" s="112" t="s">
        <v>1324</v>
      </c>
      <c r="AP7619" s="112"/>
      <c r="AQ7619" s="112" t="s">
        <v>1037</v>
      </c>
      <c r="AR7619" s="112" t="s">
        <v>1021</v>
      </c>
      <c r="AS7619" s="112">
        <v>84</v>
      </c>
    </row>
    <row r="7620" spans="40:45" x14ac:dyDescent="0.25">
      <c r="AN7620" s="112" t="s">
        <v>1320</v>
      </c>
      <c r="AO7620" s="112" t="s">
        <v>1324</v>
      </c>
      <c r="AP7620" s="112"/>
      <c r="AQ7620" s="112" t="s">
        <v>1038</v>
      </c>
      <c r="AR7620" s="112" t="s">
        <v>1021</v>
      </c>
      <c r="AS7620" s="112">
        <v>249</v>
      </c>
    </row>
    <row r="7621" spans="40:45" x14ac:dyDescent="0.25">
      <c r="AN7621" s="112" t="s">
        <v>1320</v>
      </c>
      <c r="AO7621" s="112" t="s">
        <v>1324</v>
      </c>
      <c r="AP7621" s="112"/>
      <c r="AQ7621" s="112" t="s">
        <v>1039</v>
      </c>
      <c r="AR7621" s="112" t="s">
        <v>1021</v>
      </c>
      <c r="AS7621" s="112">
        <v>129</v>
      </c>
    </row>
    <row r="7622" spans="40:45" x14ac:dyDescent="0.25">
      <c r="AN7622" s="112" t="s">
        <v>1320</v>
      </c>
      <c r="AO7622" s="112"/>
      <c r="AP7622" s="112"/>
      <c r="AQ7622" s="112" t="s">
        <v>3</v>
      </c>
      <c r="AR7622" s="112" t="s">
        <v>1021</v>
      </c>
      <c r="AS7622" s="112">
        <v>2098</v>
      </c>
    </row>
    <row r="7623" spans="40:45" x14ac:dyDescent="0.25">
      <c r="AN7623" s="112" t="s">
        <v>1320</v>
      </c>
      <c r="AO7623" s="112" t="s">
        <v>1325</v>
      </c>
      <c r="AP7623" s="112"/>
      <c r="AQ7623" s="112" t="s">
        <v>1031</v>
      </c>
      <c r="AR7623" s="112" t="s">
        <v>1021</v>
      </c>
      <c r="AS7623" s="112">
        <v>93</v>
      </c>
    </row>
    <row r="7624" spans="40:45" x14ac:dyDescent="0.25">
      <c r="AN7624" s="112" t="s">
        <v>1320</v>
      </c>
      <c r="AO7624" s="112" t="s">
        <v>1325</v>
      </c>
      <c r="AP7624" s="112"/>
      <c r="AQ7624" s="112" t="s">
        <v>1032</v>
      </c>
      <c r="AR7624" s="112" t="s">
        <v>1021</v>
      </c>
      <c r="AS7624" s="112">
        <v>42</v>
      </c>
    </row>
    <row r="7625" spans="40:45" x14ac:dyDescent="0.25">
      <c r="AN7625" s="112" t="s">
        <v>1320</v>
      </c>
      <c r="AO7625" s="112" t="s">
        <v>1325</v>
      </c>
      <c r="AP7625" s="112"/>
      <c r="AQ7625" s="112" t="s">
        <v>1033</v>
      </c>
      <c r="AR7625" s="112" t="s">
        <v>1021</v>
      </c>
      <c r="AS7625" s="112">
        <v>39</v>
      </c>
    </row>
    <row r="7626" spans="40:45" x14ac:dyDescent="0.25">
      <c r="AN7626" s="112" t="s">
        <v>1320</v>
      </c>
      <c r="AO7626" s="112" t="s">
        <v>1325</v>
      </c>
      <c r="AP7626" s="112"/>
      <c r="AQ7626" s="112" t="s">
        <v>1034</v>
      </c>
      <c r="AR7626" s="112" t="s">
        <v>1021</v>
      </c>
      <c r="AS7626" s="112">
        <v>49</v>
      </c>
    </row>
    <row r="7627" spans="40:45" x14ac:dyDescent="0.25">
      <c r="AN7627" s="112" t="s">
        <v>1320</v>
      </c>
      <c r="AO7627" s="112" t="s">
        <v>1325</v>
      </c>
      <c r="AP7627" s="112"/>
      <c r="AQ7627" s="112" t="s">
        <v>1035</v>
      </c>
      <c r="AR7627" s="112" t="s">
        <v>1021</v>
      </c>
      <c r="AS7627" s="112">
        <v>36</v>
      </c>
    </row>
    <row r="7628" spans="40:45" x14ac:dyDescent="0.25">
      <c r="AN7628" s="112" t="s">
        <v>1320</v>
      </c>
      <c r="AO7628" s="112" t="s">
        <v>1325</v>
      </c>
      <c r="AP7628" s="112"/>
      <c r="AQ7628" s="112" t="s">
        <v>1036</v>
      </c>
      <c r="AR7628" s="112" t="s">
        <v>1021</v>
      </c>
      <c r="AS7628" s="112">
        <v>44</v>
      </c>
    </row>
    <row r="7629" spans="40:45" x14ac:dyDescent="0.25">
      <c r="AN7629" s="112" t="s">
        <v>1320</v>
      </c>
      <c r="AO7629" s="112" t="s">
        <v>1325</v>
      </c>
      <c r="AP7629" s="112"/>
      <c r="AQ7629" s="112" t="s">
        <v>1037</v>
      </c>
      <c r="AR7629" s="112" t="s">
        <v>1021</v>
      </c>
      <c r="AS7629" s="112">
        <v>26</v>
      </c>
    </row>
    <row r="7630" spans="40:45" x14ac:dyDescent="0.25">
      <c r="AN7630" s="112" t="s">
        <v>1320</v>
      </c>
      <c r="AO7630" s="112" t="s">
        <v>1325</v>
      </c>
      <c r="AP7630" s="112"/>
      <c r="AQ7630" s="112" t="s">
        <v>1038</v>
      </c>
      <c r="AR7630" s="112" t="s">
        <v>1021</v>
      </c>
      <c r="AS7630" s="112">
        <v>41</v>
      </c>
    </row>
    <row r="7631" spans="40:45" x14ac:dyDescent="0.25">
      <c r="AN7631" s="112" t="s">
        <v>1320</v>
      </c>
      <c r="AO7631" s="112" t="s">
        <v>1325</v>
      </c>
      <c r="AP7631" s="112"/>
      <c r="AQ7631" s="112" t="s">
        <v>1039</v>
      </c>
      <c r="AR7631" s="112" t="s">
        <v>1021</v>
      </c>
      <c r="AS7631" s="112">
        <v>41</v>
      </c>
    </row>
    <row r="7632" spans="40:45" x14ac:dyDescent="0.25">
      <c r="AN7632" s="112" t="s">
        <v>1320</v>
      </c>
      <c r="AO7632" s="112"/>
      <c r="AP7632" s="112"/>
      <c r="AQ7632" s="112" t="s">
        <v>3</v>
      </c>
      <c r="AR7632" s="112" t="s">
        <v>1021</v>
      </c>
      <c r="AS7632" s="112">
        <v>411</v>
      </c>
    </row>
    <row r="7633" spans="40:45" x14ac:dyDescent="0.25">
      <c r="AN7633" s="112" t="s">
        <v>1326</v>
      </c>
      <c r="AO7633" s="112" t="s">
        <v>1327</v>
      </c>
      <c r="AP7633" s="112"/>
      <c r="AQ7633" s="112" t="s">
        <v>1031</v>
      </c>
      <c r="AR7633" s="112" t="s">
        <v>1021</v>
      </c>
      <c r="AS7633" s="112">
        <v>152</v>
      </c>
    </row>
    <row r="7634" spans="40:45" x14ac:dyDescent="0.25">
      <c r="AN7634" s="112" t="s">
        <v>1326</v>
      </c>
      <c r="AO7634" s="112" t="s">
        <v>1327</v>
      </c>
      <c r="AP7634" s="112"/>
      <c r="AQ7634" s="112" t="s">
        <v>1032</v>
      </c>
      <c r="AR7634" s="112" t="s">
        <v>1021</v>
      </c>
      <c r="AS7634" s="112">
        <v>109</v>
      </c>
    </row>
    <row r="7635" spans="40:45" x14ac:dyDescent="0.25">
      <c r="AN7635" s="112" t="s">
        <v>1326</v>
      </c>
      <c r="AO7635" s="112" t="s">
        <v>1327</v>
      </c>
      <c r="AP7635" s="112"/>
      <c r="AQ7635" s="112" t="s">
        <v>1033</v>
      </c>
      <c r="AR7635" s="112" t="s">
        <v>1021</v>
      </c>
      <c r="AS7635" s="112">
        <v>63</v>
      </c>
    </row>
    <row r="7636" spans="40:45" x14ac:dyDescent="0.25">
      <c r="AN7636" s="112" t="s">
        <v>1326</v>
      </c>
      <c r="AO7636" s="112" t="s">
        <v>1327</v>
      </c>
      <c r="AP7636" s="112"/>
      <c r="AQ7636" s="112" t="s">
        <v>1034</v>
      </c>
      <c r="AR7636" s="112" t="s">
        <v>1021</v>
      </c>
      <c r="AS7636" s="112">
        <v>280</v>
      </c>
    </row>
    <row r="7637" spans="40:45" x14ac:dyDescent="0.25">
      <c r="AN7637" s="112" t="s">
        <v>1326</v>
      </c>
      <c r="AO7637" s="112" t="s">
        <v>1327</v>
      </c>
      <c r="AP7637" s="112"/>
      <c r="AQ7637" s="112" t="s">
        <v>1035</v>
      </c>
      <c r="AR7637" s="112" t="s">
        <v>1021</v>
      </c>
      <c r="AS7637" s="112">
        <v>179</v>
      </c>
    </row>
    <row r="7638" spans="40:45" x14ac:dyDescent="0.25">
      <c r="AN7638" s="112" t="s">
        <v>1326</v>
      </c>
      <c r="AO7638" s="112" t="s">
        <v>1327</v>
      </c>
      <c r="AP7638" s="112"/>
      <c r="AQ7638" s="112" t="s">
        <v>1036</v>
      </c>
      <c r="AR7638" s="112" t="s">
        <v>1021</v>
      </c>
      <c r="AS7638" s="112">
        <v>238</v>
      </c>
    </row>
    <row r="7639" spans="40:45" x14ac:dyDescent="0.25">
      <c r="AN7639" s="112" t="s">
        <v>1326</v>
      </c>
      <c r="AO7639" s="112" t="s">
        <v>1327</v>
      </c>
      <c r="AP7639" s="112"/>
      <c r="AQ7639" s="112" t="s">
        <v>1037</v>
      </c>
      <c r="AR7639" s="112" t="s">
        <v>1021</v>
      </c>
      <c r="AS7639" s="112">
        <v>79</v>
      </c>
    </row>
    <row r="7640" spans="40:45" x14ac:dyDescent="0.25">
      <c r="AN7640" s="112" t="s">
        <v>1326</v>
      </c>
      <c r="AO7640" s="112" t="s">
        <v>1327</v>
      </c>
      <c r="AP7640" s="112"/>
      <c r="AQ7640" s="112" t="s">
        <v>1038</v>
      </c>
      <c r="AR7640" s="112" t="s">
        <v>1021</v>
      </c>
      <c r="AS7640" s="112">
        <v>228</v>
      </c>
    </row>
    <row r="7641" spans="40:45" x14ac:dyDescent="0.25">
      <c r="AN7641" s="112" t="s">
        <v>1326</v>
      </c>
      <c r="AO7641" s="112" t="s">
        <v>1327</v>
      </c>
      <c r="AP7641" s="112"/>
      <c r="AQ7641" s="112" t="s">
        <v>1039</v>
      </c>
      <c r="AR7641" s="112" t="s">
        <v>1021</v>
      </c>
      <c r="AS7641" s="112">
        <v>82</v>
      </c>
    </row>
    <row r="7642" spans="40:45" x14ac:dyDescent="0.25">
      <c r="AN7642" s="112" t="s">
        <v>1326</v>
      </c>
      <c r="AO7642" s="112"/>
      <c r="AP7642" s="112"/>
      <c r="AQ7642" s="112" t="s">
        <v>3</v>
      </c>
      <c r="AR7642" s="112" t="s">
        <v>1021</v>
      </c>
      <c r="AS7642" s="112">
        <v>1410</v>
      </c>
    </row>
    <row r="7643" spans="40:45" x14ac:dyDescent="0.25">
      <c r="AN7643" s="112" t="s">
        <v>1326</v>
      </c>
      <c r="AO7643" s="112" t="s">
        <v>1328</v>
      </c>
      <c r="AP7643" s="112"/>
      <c r="AQ7643" s="112" t="s">
        <v>1031</v>
      </c>
      <c r="AR7643" s="112" t="s">
        <v>1021</v>
      </c>
      <c r="AS7643" s="112">
        <v>31719</v>
      </c>
    </row>
    <row r="7644" spans="40:45" x14ac:dyDescent="0.25">
      <c r="AN7644" s="112" t="s">
        <v>1326</v>
      </c>
      <c r="AO7644" s="112" t="s">
        <v>1328</v>
      </c>
      <c r="AP7644" s="112"/>
      <c r="AQ7644" s="112" t="s">
        <v>1032</v>
      </c>
      <c r="AR7644" s="112" t="s">
        <v>1021</v>
      </c>
      <c r="AS7644" s="112">
        <v>52548</v>
      </c>
    </row>
    <row r="7645" spans="40:45" x14ac:dyDescent="0.25">
      <c r="AN7645" s="112" t="s">
        <v>1326</v>
      </c>
      <c r="AO7645" s="112" t="s">
        <v>1328</v>
      </c>
      <c r="AP7645" s="112"/>
      <c r="AQ7645" s="112" t="s">
        <v>1033</v>
      </c>
      <c r="AR7645" s="112" t="s">
        <v>1021</v>
      </c>
      <c r="AS7645" s="112">
        <v>35800</v>
      </c>
    </row>
    <row r="7646" spans="40:45" x14ac:dyDescent="0.25">
      <c r="AN7646" s="112" t="s">
        <v>1326</v>
      </c>
      <c r="AO7646" s="112" t="s">
        <v>1328</v>
      </c>
      <c r="AP7646" s="112"/>
      <c r="AQ7646" s="112" t="s">
        <v>1034</v>
      </c>
      <c r="AR7646" s="112" t="s">
        <v>1021</v>
      </c>
      <c r="AS7646" s="112">
        <v>63670</v>
      </c>
    </row>
    <row r="7647" spans="40:45" x14ac:dyDescent="0.25">
      <c r="AN7647" s="112" t="s">
        <v>1326</v>
      </c>
      <c r="AO7647" s="112" t="s">
        <v>1328</v>
      </c>
      <c r="AP7647" s="112"/>
      <c r="AQ7647" s="112" t="s">
        <v>1035</v>
      </c>
      <c r="AR7647" s="112" t="s">
        <v>1021</v>
      </c>
      <c r="AS7647" s="112">
        <v>71068</v>
      </c>
    </row>
    <row r="7648" spans="40:45" x14ac:dyDescent="0.25">
      <c r="AN7648" s="112" t="s">
        <v>1326</v>
      </c>
      <c r="AO7648" s="112" t="s">
        <v>1328</v>
      </c>
      <c r="AP7648" s="112"/>
      <c r="AQ7648" s="112" t="s">
        <v>1036</v>
      </c>
      <c r="AR7648" s="112" t="s">
        <v>1021</v>
      </c>
      <c r="AS7648" s="112">
        <v>57642</v>
      </c>
    </row>
    <row r="7649" spans="40:45" x14ac:dyDescent="0.25">
      <c r="AN7649" s="112" t="s">
        <v>1326</v>
      </c>
      <c r="AO7649" s="112" t="s">
        <v>1328</v>
      </c>
      <c r="AP7649" s="112"/>
      <c r="AQ7649" s="112" t="s">
        <v>1037</v>
      </c>
      <c r="AR7649" s="112" t="s">
        <v>1021</v>
      </c>
      <c r="AS7649" s="112">
        <v>7849</v>
      </c>
    </row>
    <row r="7650" spans="40:45" x14ac:dyDescent="0.25">
      <c r="AN7650" s="112" t="s">
        <v>1326</v>
      </c>
      <c r="AO7650" s="112" t="s">
        <v>1328</v>
      </c>
      <c r="AP7650" s="112"/>
      <c r="AQ7650" s="112" t="s">
        <v>1038</v>
      </c>
      <c r="AR7650" s="112" t="s">
        <v>1021</v>
      </c>
      <c r="AS7650" s="112">
        <v>49505</v>
      </c>
    </row>
    <row r="7651" spans="40:45" x14ac:dyDescent="0.25">
      <c r="AN7651" s="112" t="s">
        <v>1326</v>
      </c>
      <c r="AO7651" s="112" t="s">
        <v>1328</v>
      </c>
      <c r="AP7651" s="112"/>
      <c r="AQ7651" s="112" t="s">
        <v>1039</v>
      </c>
      <c r="AR7651" s="112" t="s">
        <v>1021</v>
      </c>
      <c r="AS7651" s="112">
        <v>26722</v>
      </c>
    </row>
    <row r="7652" spans="40:45" x14ac:dyDescent="0.25">
      <c r="AN7652" s="112" t="s">
        <v>1326</v>
      </c>
      <c r="AO7652" s="112"/>
      <c r="AP7652" s="112"/>
      <c r="AQ7652" s="112" t="s">
        <v>3</v>
      </c>
      <c r="AR7652" s="112" t="s">
        <v>1021</v>
      </c>
      <c r="AS7652" s="112">
        <v>396523</v>
      </c>
    </row>
    <row r="7653" spans="40:45" x14ac:dyDescent="0.25">
      <c r="AN7653" s="112" t="s">
        <v>1329</v>
      </c>
      <c r="AO7653" s="112" t="s">
        <v>1090</v>
      </c>
      <c r="AP7653" s="112"/>
      <c r="AQ7653" s="112" t="s">
        <v>1031</v>
      </c>
      <c r="AR7653" s="112" t="s">
        <v>1021</v>
      </c>
      <c r="AS7653" s="112">
        <v>7108</v>
      </c>
    </row>
    <row r="7654" spans="40:45" x14ac:dyDescent="0.25">
      <c r="AN7654" s="112" t="s">
        <v>1329</v>
      </c>
      <c r="AO7654" s="112" t="s">
        <v>1090</v>
      </c>
      <c r="AP7654" s="112"/>
      <c r="AQ7654" s="112" t="s">
        <v>1032</v>
      </c>
      <c r="AR7654" s="112" t="s">
        <v>1021</v>
      </c>
      <c r="AS7654" s="112">
        <v>4038</v>
      </c>
    </row>
    <row r="7655" spans="40:45" x14ac:dyDescent="0.25">
      <c r="AN7655" s="112" t="s">
        <v>1329</v>
      </c>
      <c r="AO7655" s="112" t="s">
        <v>1090</v>
      </c>
      <c r="AP7655" s="112"/>
      <c r="AQ7655" s="112" t="s">
        <v>1033</v>
      </c>
      <c r="AR7655" s="112" t="s">
        <v>1021</v>
      </c>
      <c r="AS7655" s="112">
        <v>4553</v>
      </c>
    </row>
    <row r="7656" spans="40:45" x14ac:dyDescent="0.25">
      <c r="AN7656" s="112" t="s">
        <v>1329</v>
      </c>
      <c r="AO7656" s="112" t="s">
        <v>1090</v>
      </c>
      <c r="AP7656" s="112"/>
      <c r="AQ7656" s="112" t="s">
        <v>1034</v>
      </c>
      <c r="AR7656" s="112" t="s">
        <v>1021</v>
      </c>
      <c r="AS7656" s="112">
        <v>7465</v>
      </c>
    </row>
    <row r="7657" spans="40:45" x14ac:dyDescent="0.25">
      <c r="AN7657" s="112" t="s">
        <v>1329</v>
      </c>
      <c r="AO7657" s="112" t="s">
        <v>1090</v>
      </c>
      <c r="AP7657" s="112"/>
      <c r="AQ7657" s="112" t="s">
        <v>1035</v>
      </c>
      <c r="AR7657" s="112" t="s">
        <v>1021</v>
      </c>
      <c r="AS7657" s="112">
        <v>3087</v>
      </c>
    </row>
    <row r="7658" spans="40:45" x14ac:dyDescent="0.25">
      <c r="AN7658" s="112" t="s">
        <v>1329</v>
      </c>
      <c r="AO7658" s="112" t="s">
        <v>1090</v>
      </c>
      <c r="AP7658" s="112"/>
      <c r="AQ7658" s="112" t="s">
        <v>1036</v>
      </c>
      <c r="AR7658" s="112" t="s">
        <v>1021</v>
      </c>
      <c r="AS7658" s="112">
        <v>4360</v>
      </c>
    </row>
    <row r="7659" spans="40:45" x14ac:dyDescent="0.25">
      <c r="AN7659" s="112" t="s">
        <v>1329</v>
      </c>
      <c r="AO7659" s="112" t="s">
        <v>1090</v>
      </c>
      <c r="AP7659" s="112"/>
      <c r="AQ7659" s="112" t="s">
        <v>1037</v>
      </c>
      <c r="AR7659" s="112" t="s">
        <v>1021</v>
      </c>
      <c r="AS7659" s="112">
        <v>2088</v>
      </c>
    </row>
    <row r="7660" spans="40:45" x14ac:dyDescent="0.25">
      <c r="AN7660" s="112" t="s">
        <v>1329</v>
      </c>
      <c r="AO7660" s="112" t="s">
        <v>1090</v>
      </c>
      <c r="AP7660" s="112"/>
      <c r="AQ7660" s="112" t="s">
        <v>1038</v>
      </c>
      <c r="AR7660" s="112" t="s">
        <v>1021</v>
      </c>
      <c r="AS7660" s="112">
        <v>2890</v>
      </c>
    </row>
    <row r="7661" spans="40:45" x14ac:dyDescent="0.25">
      <c r="AN7661" s="112" t="s">
        <v>1329</v>
      </c>
      <c r="AO7661" s="112" t="s">
        <v>1090</v>
      </c>
      <c r="AP7661" s="112"/>
      <c r="AQ7661" s="112" t="s">
        <v>1039</v>
      </c>
      <c r="AR7661" s="112" t="s">
        <v>1021</v>
      </c>
      <c r="AS7661" s="112">
        <v>2967</v>
      </c>
    </row>
    <row r="7662" spans="40:45" x14ac:dyDescent="0.25">
      <c r="AN7662" s="112" t="s">
        <v>1329</v>
      </c>
      <c r="AO7662" s="112"/>
      <c r="AP7662" s="112"/>
      <c r="AQ7662" s="112" t="s">
        <v>3</v>
      </c>
      <c r="AR7662" s="112" t="s">
        <v>1021</v>
      </c>
      <c r="AS7662" s="112">
        <v>38555</v>
      </c>
    </row>
    <row r="7663" spans="40:45" x14ac:dyDescent="0.25">
      <c r="AN7663" s="112" t="s">
        <v>1329</v>
      </c>
      <c r="AO7663" s="112" t="s">
        <v>1089</v>
      </c>
      <c r="AP7663" s="112"/>
      <c r="AQ7663" s="112" t="s">
        <v>1031</v>
      </c>
      <c r="AR7663" s="112" t="s">
        <v>1021</v>
      </c>
      <c r="AS7663" s="112">
        <v>660</v>
      </c>
    </row>
    <row r="7664" spans="40:45" x14ac:dyDescent="0.25">
      <c r="AN7664" s="112" t="s">
        <v>1329</v>
      </c>
      <c r="AO7664" s="112" t="s">
        <v>1089</v>
      </c>
      <c r="AP7664" s="112"/>
      <c r="AQ7664" s="112" t="s">
        <v>1032</v>
      </c>
      <c r="AR7664" s="112" t="s">
        <v>1021</v>
      </c>
      <c r="AS7664" s="112">
        <v>363</v>
      </c>
    </row>
    <row r="7665" spans="40:45" x14ac:dyDescent="0.25">
      <c r="AN7665" s="112" t="s">
        <v>1329</v>
      </c>
      <c r="AO7665" s="112" t="s">
        <v>1089</v>
      </c>
      <c r="AP7665" s="112"/>
      <c r="AQ7665" s="112" t="s">
        <v>1033</v>
      </c>
      <c r="AR7665" s="112" t="s">
        <v>1021</v>
      </c>
      <c r="AS7665" s="112">
        <v>359</v>
      </c>
    </row>
    <row r="7666" spans="40:45" x14ac:dyDescent="0.25">
      <c r="AN7666" s="112" t="s">
        <v>1329</v>
      </c>
      <c r="AO7666" s="112" t="s">
        <v>1089</v>
      </c>
      <c r="AP7666" s="112"/>
      <c r="AQ7666" s="112" t="s">
        <v>1034</v>
      </c>
      <c r="AR7666" s="112" t="s">
        <v>1021</v>
      </c>
      <c r="AS7666" s="112">
        <v>677</v>
      </c>
    </row>
    <row r="7667" spans="40:45" x14ac:dyDescent="0.25">
      <c r="AN7667" s="112" t="s">
        <v>1329</v>
      </c>
      <c r="AO7667" s="112" t="s">
        <v>1089</v>
      </c>
      <c r="AP7667" s="112"/>
      <c r="AQ7667" s="112" t="s">
        <v>1035</v>
      </c>
      <c r="AR7667" s="112" t="s">
        <v>1021</v>
      </c>
      <c r="AS7667" s="112">
        <v>348</v>
      </c>
    </row>
    <row r="7668" spans="40:45" x14ac:dyDescent="0.25">
      <c r="AN7668" s="112" t="s">
        <v>1329</v>
      </c>
      <c r="AO7668" s="112" t="s">
        <v>1089</v>
      </c>
      <c r="AP7668" s="112"/>
      <c r="AQ7668" s="112" t="s">
        <v>1036</v>
      </c>
      <c r="AR7668" s="112" t="s">
        <v>1021</v>
      </c>
      <c r="AS7668" s="112">
        <v>460</v>
      </c>
    </row>
    <row r="7669" spans="40:45" x14ac:dyDescent="0.25">
      <c r="AN7669" s="112" t="s">
        <v>1329</v>
      </c>
      <c r="AO7669" s="112" t="s">
        <v>1089</v>
      </c>
      <c r="AP7669" s="112"/>
      <c r="AQ7669" s="112" t="s">
        <v>1037</v>
      </c>
      <c r="AR7669" s="112" t="s">
        <v>1021</v>
      </c>
      <c r="AS7669" s="112">
        <v>359</v>
      </c>
    </row>
    <row r="7670" spans="40:45" x14ac:dyDescent="0.25">
      <c r="AN7670" s="112" t="s">
        <v>1329</v>
      </c>
      <c r="AO7670" s="112" t="s">
        <v>1089</v>
      </c>
      <c r="AP7670" s="112"/>
      <c r="AQ7670" s="112" t="s">
        <v>1038</v>
      </c>
      <c r="AR7670" s="112" t="s">
        <v>1021</v>
      </c>
      <c r="AS7670" s="112">
        <v>353</v>
      </c>
    </row>
    <row r="7671" spans="40:45" x14ac:dyDescent="0.25">
      <c r="AN7671" s="112" t="s">
        <v>1329</v>
      </c>
      <c r="AO7671" s="112" t="s">
        <v>1089</v>
      </c>
      <c r="AP7671" s="112"/>
      <c r="AQ7671" s="112" t="s">
        <v>1039</v>
      </c>
      <c r="AR7671" s="112" t="s">
        <v>1021</v>
      </c>
      <c r="AS7671" s="112">
        <v>455</v>
      </c>
    </row>
    <row r="7672" spans="40:45" x14ac:dyDescent="0.25">
      <c r="AN7672" s="112" t="s">
        <v>1329</v>
      </c>
      <c r="AO7672" s="112"/>
      <c r="AP7672" s="112"/>
      <c r="AQ7672" s="112" t="s">
        <v>3</v>
      </c>
      <c r="AR7672" s="112" t="s">
        <v>1021</v>
      </c>
      <c r="AS7672" s="112">
        <v>4034</v>
      </c>
    </row>
    <row r="7673" spans="40:45" x14ac:dyDescent="0.25">
      <c r="AN7673" s="112" t="s">
        <v>1329</v>
      </c>
      <c r="AO7673" s="112" t="s">
        <v>1330</v>
      </c>
      <c r="AP7673" s="112"/>
      <c r="AQ7673" s="112" t="s">
        <v>1031</v>
      </c>
      <c r="AR7673" s="112" t="s">
        <v>1021</v>
      </c>
      <c r="AS7673" s="112">
        <v>47</v>
      </c>
    </row>
    <row r="7674" spans="40:45" x14ac:dyDescent="0.25">
      <c r="AN7674" s="112" t="s">
        <v>1329</v>
      </c>
      <c r="AO7674" s="112" t="s">
        <v>1330</v>
      </c>
      <c r="AP7674" s="112"/>
      <c r="AQ7674" s="112" t="s">
        <v>1032</v>
      </c>
      <c r="AR7674" s="112" t="s">
        <v>1021</v>
      </c>
      <c r="AS7674" s="112">
        <v>23</v>
      </c>
    </row>
    <row r="7675" spans="40:45" x14ac:dyDescent="0.25">
      <c r="AN7675" s="112" t="s">
        <v>1329</v>
      </c>
      <c r="AO7675" s="112" t="s">
        <v>1330</v>
      </c>
      <c r="AP7675" s="112"/>
      <c r="AQ7675" s="112" t="s">
        <v>1033</v>
      </c>
      <c r="AR7675" s="112" t="s">
        <v>1021</v>
      </c>
      <c r="AS7675" s="112">
        <v>28</v>
      </c>
    </row>
    <row r="7676" spans="40:45" x14ac:dyDescent="0.25">
      <c r="AN7676" s="112" t="s">
        <v>1329</v>
      </c>
      <c r="AO7676" s="112" t="s">
        <v>1330</v>
      </c>
      <c r="AP7676" s="112"/>
      <c r="AQ7676" s="112" t="s">
        <v>1034</v>
      </c>
      <c r="AR7676" s="112" t="s">
        <v>1021</v>
      </c>
      <c r="AS7676" s="112">
        <v>54</v>
      </c>
    </row>
    <row r="7677" spans="40:45" x14ac:dyDescent="0.25">
      <c r="AN7677" s="112" t="s">
        <v>1329</v>
      </c>
      <c r="AO7677" s="112" t="s">
        <v>1330</v>
      </c>
      <c r="AP7677" s="112"/>
      <c r="AQ7677" s="112" t="s">
        <v>1035</v>
      </c>
      <c r="AR7677" s="112" t="s">
        <v>1021</v>
      </c>
      <c r="AS7677" s="112">
        <v>27</v>
      </c>
    </row>
    <row r="7678" spans="40:45" x14ac:dyDescent="0.25">
      <c r="AN7678" s="112" t="s">
        <v>1329</v>
      </c>
      <c r="AO7678" s="112" t="s">
        <v>1330</v>
      </c>
      <c r="AP7678" s="112"/>
      <c r="AQ7678" s="112" t="s">
        <v>1036</v>
      </c>
      <c r="AR7678" s="112" t="s">
        <v>1021</v>
      </c>
      <c r="AS7678" s="112">
        <v>177</v>
      </c>
    </row>
    <row r="7679" spans="40:45" x14ac:dyDescent="0.25">
      <c r="AN7679" s="112" t="s">
        <v>1329</v>
      </c>
      <c r="AO7679" s="112" t="s">
        <v>1330</v>
      </c>
      <c r="AP7679" s="112"/>
      <c r="AQ7679" s="112" t="s">
        <v>1037</v>
      </c>
      <c r="AR7679" s="112" t="s">
        <v>1021</v>
      </c>
      <c r="AS7679" s="112">
        <v>2</v>
      </c>
    </row>
    <row r="7680" spans="40:45" x14ac:dyDescent="0.25">
      <c r="AN7680" s="112" t="s">
        <v>1329</v>
      </c>
      <c r="AO7680" s="112" t="s">
        <v>1330</v>
      </c>
      <c r="AP7680" s="112"/>
      <c r="AQ7680" s="112" t="s">
        <v>1038</v>
      </c>
      <c r="AR7680" s="112" t="s">
        <v>1021</v>
      </c>
      <c r="AS7680" s="112">
        <v>8</v>
      </c>
    </row>
    <row r="7681" spans="40:45" x14ac:dyDescent="0.25">
      <c r="AN7681" s="112" t="s">
        <v>1329</v>
      </c>
      <c r="AO7681" s="112" t="s">
        <v>1330</v>
      </c>
      <c r="AP7681" s="112"/>
      <c r="AQ7681" s="112" t="s">
        <v>1039</v>
      </c>
      <c r="AR7681" s="112" t="s">
        <v>1021</v>
      </c>
      <c r="AS7681" s="112">
        <v>13</v>
      </c>
    </row>
    <row r="7682" spans="40:45" x14ac:dyDescent="0.25">
      <c r="AN7682" s="112" t="s">
        <v>1329</v>
      </c>
      <c r="AO7682" s="112"/>
      <c r="AP7682" s="112"/>
      <c r="AQ7682" s="112" t="s">
        <v>3</v>
      </c>
      <c r="AR7682" s="112" t="s">
        <v>1021</v>
      </c>
      <c r="AS7682" s="112">
        <v>380</v>
      </c>
    </row>
    <row r="7683" spans="40:45" x14ac:dyDescent="0.25">
      <c r="AN7683" s="112" t="s">
        <v>1331</v>
      </c>
      <c r="AO7683" s="112" t="s">
        <v>1332</v>
      </c>
      <c r="AP7683" s="112"/>
      <c r="AQ7683" s="112" t="s">
        <v>1031</v>
      </c>
      <c r="AR7683" s="112" t="s">
        <v>1021</v>
      </c>
      <c r="AS7683" s="112">
        <v>1069</v>
      </c>
    </row>
    <row r="7684" spans="40:45" x14ac:dyDescent="0.25">
      <c r="AN7684" s="112" t="s">
        <v>1331</v>
      </c>
      <c r="AO7684" s="112" t="s">
        <v>1332</v>
      </c>
      <c r="AP7684" s="112"/>
      <c r="AQ7684" s="112" t="s">
        <v>1032</v>
      </c>
      <c r="AR7684" s="112" t="s">
        <v>1021</v>
      </c>
      <c r="AS7684" s="112">
        <v>542</v>
      </c>
    </row>
    <row r="7685" spans="40:45" x14ac:dyDescent="0.25">
      <c r="AN7685" s="112" t="s">
        <v>1331</v>
      </c>
      <c r="AO7685" s="112" t="s">
        <v>1332</v>
      </c>
      <c r="AP7685" s="112"/>
      <c r="AQ7685" s="112" t="s">
        <v>1033</v>
      </c>
      <c r="AR7685" s="112" t="s">
        <v>1021</v>
      </c>
      <c r="AS7685" s="112">
        <v>535</v>
      </c>
    </row>
    <row r="7686" spans="40:45" x14ac:dyDescent="0.25">
      <c r="AN7686" s="112" t="s">
        <v>1331</v>
      </c>
      <c r="AO7686" s="112" t="s">
        <v>1332</v>
      </c>
      <c r="AP7686" s="112"/>
      <c r="AQ7686" s="112" t="s">
        <v>1034</v>
      </c>
      <c r="AR7686" s="112" t="s">
        <v>1021</v>
      </c>
      <c r="AS7686" s="112">
        <v>1002</v>
      </c>
    </row>
    <row r="7687" spans="40:45" x14ac:dyDescent="0.25">
      <c r="AN7687" s="112" t="s">
        <v>1331</v>
      </c>
      <c r="AO7687" s="112" t="s">
        <v>1332</v>
      </c>
      <c r="AP7687" s="112"/>
      <c r="AQ7687" s="112" t="s">
        <v>1035</v>
      </c>
      <c r="AR7687" s="112" t="s">
        <v>1021</v>
      </c>
      <c r="AS7687" s="112">
        <v>472</v>
      </c>
    </row>
    <row r="7688" spans="40:45" x14ac:dyDescent="0.25">
      <c r="AN7688" s="112" t="s">
        <v>1331</v>
      </c>
      <c r="AO7688" s="112" t="s">
        <v>1332</v>
      </c>
      <c r="AP7688" s="112"/>
      <c r="AQ7688" s="112" t="s">
        <v>1036</v>
      </c>
      <c r="AR7688" s="112" t="s">
        <v>1021</v>
      </c>
      <c r="AS7688" s="112">
        <v>506</v>
      </c>
    </row>
    <row r="7689" spans="40:45" x14ac:dyDescent="0.25">
      <c r="AN7689" s="112" t="s">
        <v>1331</v>
      </c>
      <c r="AO7689" s="112" t="s">
        <v>1332</v>
      </c>
      <c r="AP7689" s="112"/>
      <c r="AQ7689" s="112" t="s">
        <v>1037</v>
      </c>
      <c r="AR7689" s="112" t="s">
        <v>1021</v>
      </c>
      <c r="AS7689" s="112">
        <v>327</v>
      </c>
    </row>
    <row r="7690" spans="40:45" x14ac:dyDescent="0.25">
      <c r="AN7690" s="112" t="s">
        <v>1331</v>
      </c>
      <c r="AO7690" s="112" t="s">
        <v>1332</v>
      </c>
      <c r="AP7690" s="112"/>
      <c r="AQ7690" s="112" t="s">
        <v>1038</v>
      </c>
      <c r="AR7690" s="112" t="s">
        <v>1021</v>
      </c>
      <c r="AS7690" s="112">
        <v>469</v>
      </c>
    </row>
    <row r="7691" spans="40:45" x14ac:dyDescent="0.25">
      <c r="AN7691" s="112" t="s">
        <v>1331</v>
      </c>
      <c r="AO7691" s="112" t="s">
        <v>1332</v>
      </c>
      <c r="AP7691" s="112"/>
      <c r="AQ7691" s="112" t="s">
        <v>1039</v>
      </c>
      <c r="AR7691" s="112" t="s">
        <v>1021</v>
      </c>
      <c r="AS7691" s="112">
        <v>434</v>
      </c>
    </row>
    <row r="7692" spans="40:45" x14ac:dyDescent="0.25">
      <c r="AN7692" s="112" t="s">
        <v>1331</v>
      </c>
      <c r="AO7692" s="112"/>
      <c r="AP7692" s="112"/>
      <c r="AQ7692" s="112" t="s">
        <v>3</v>
      </c>
      <c r="AR7692" s="112" t="s">
        <v>1021</v>
      </c>
      <c r="AS7692" s="112">
        <v>5355</v>
      </c>
    </row>
    <row r="7693" spans="40:45" x14ac:dyDescent="0.25">
      <c r="AN7693" s="112" t="s">
        <v>1331</v>
      </c>
      <c r="AO7693" s="112" t="s">
        <v>1333</v>
      </c>
      <c r="AP7693" s="112"/>
      <c r="AQ7693" s="112" t="s">
        <v>1031</v>
      </c>
      <c r="AR7693" s="112" t="s">
        <v>1021</v>
      </c>
      <c r="AS7693" s="112">
        <v>1762</v>
      </c>
    </row>
    <row r="7694" spans="40:45" x14ac:dyDescent="0.25">
      <c r="AN7694" s="112" t="s">
        <v>1331</v>
      </c>
      <c r="AO7694" s="112" t="s">
        <v>1333</v>
      </c>
      <c r="AP7694" s="112"/>
      <c r="AQ7694" s="112" t="s">
        <v>1032</v>
      </c>
      <c r="AR7694" s="112" t="s">
        <v>1021</v>
      </c>
      <c r="AS7694" s="112">
        <v>901</v>
      </c>
    </row>
    <row r="7695" spans="40:45" x14ac:dyDescent="0.25">
      <c r="AN7695" s="112" t="s">
        <v>1331</v>
      </c>
      <c r="AO7695" s="112" t="s">
        <v>1333</v>
      </c>
      <c r="AP7695" s="112"/>
      <c r="AQ7695" s="112" t="s">
        <v>1033</v>
      </c>
      <c r="AR7695" s="112" t="s">
        <v>1021</v>
      </c>
      <c r="AS7695" s="112">
        <v>777</v>
      </c>
    </row>
    <row r="7696" spans="40:45" x14ac:dyDescent="0.25">
      <c r="AN7696" s="112" t="s">
        <v>1331</v>
      </c>
      <c r="AO7696" s="112" t="s">
        <v>1333</v>
      </c>
      <c r="AP7696" s="112"/>
      <c r="AQ7696" s="112" t="s">
        <v>1034</v>
      </c>
      <c r="AR7696" s="112" t="s">
        <v>1021</v>
      </c>
      <c r="AS7696" s="112">
        <v>1497</v>
      </c>
    </row>
    <row r="7697" spans="40:45" x14ac:dyDescent="0.25">
      <c r="AN7697" s="112" t="s">
        <v>1331</v>
      </c>
      <c r="AO7697" s="112" t="s">
        <v>1333</v>
      </c>
      <c r="AP7697" s="112"/>
      <c r="AQ7697" s="112" t="s">
        <v>1035</v>
      </c>
      <c r="AR7697" s="112" t="s">
        <v>1021</v>
      </c>
      <c r="AS7697" s="112">
        <v>729</v>
      </c>
    </row>
    <row r="7698" spans="40:45" x14ac:dyDescent="0.25">
      <c r="AN7698" s="112" t="s">
        <v>1331</v>
      </c>
      <c r="AO7698" s="112" t="s">
        <v>1333</v>
      </c>
      <c r="AP7698" s="112"/>
      <c r="AQ7698" s="112" t="s">
        <v>1036</v>
      </c>
      <c r="AR7698" s="112" t="s">
        <v>1021</v>
      </c>
      <c r="AS7698" s="112">
        <v>781</v>
      </c>
    </row>
    <row r="7699" spans="40:45" x14ac:dyDescent="0.25">
      <c r="AN7699" s="112" t="s">
        <v>1331</v>
      </c>
      <c r="AO7699" s="112" t="s">
        <v>1333</v>
      </c>
      <c r="AP7699" s="112"/>
      <c r="AQ7699" s="112" t="s">
        <v>1037</v>
      </c>
      <c r="AR7699" s="112" t="s">
        <v>1021</v>
      </c>
      <c r="AS7699" s="112">
        <v>518</v>
      </c>
    </row>
    <row r="7700" spans="40:45" x14ac:dyDescent="0.25">
      <c r="AN7700" s="112" t="s">
        <v>1331</v>
      </c>
      <c r="AO7700" s="112" t="s">
        <v>1333</v>
      </c>
      <c r="AP7700" s="112"/>
      <c r="AQ7700" s="112" t="s">
        <v>1038</v>
      </c>
      <c r="AR7700" s="112" t="s">
        <v>1021</v>
      </c>
      <c r="AS7700" s="112">
        <v>776</v>
      </c>
    </row>
    <row r="7701" spans="40:45" x14ac:dyDescent="0.25">
      <c r="AN7701" s="112" t="s">
        <v>1331</v>
      </c>
      <c r="AO7701" s="112" t="s">
        <v>1333</v>
      </c>
      <c r="AP7701" s="112"/>
      <c r="AQ7701" s="112" t="s">
        <v>1039</v>
      </c>
      <c r="AR7701" s="112" t="s">
        <v>1021</v>
      </c>
      <c r="AS7701" s="112">
        <v>856</v>
      </c>
    </row>
    <row r="7702" spans="40:45" x14ac:dyDescent="0.25">
      <c r="AN7702" s="112" t="s">
        <v>1331</v>
      </c>
      <c r="AO7702" s="112"/>
      <c r="AP7702" s="112"/>
      <c r="AQ7702" s="112" t="s">
        <v>3</v>
      </c>
      <c r="AR7702" s="112" t="s">
        <v>1021</v>
      </c>
      <c r="AS7702" s="112">
        <v>8597</v>
      </c>
    </row>
    <row r="7703" spans="40:45" x14ac:dyDescent="0.25">
      <c r="AN7703" s="112" t="s">
        <v>1331</v>
      </c>
      <c r="AO7703" s="112" t="s">
        <v>1334</v>
      </c>
      <c r="AP7703" s="112"/>
      <c r="AQ7703" s="112" t="s">
        <v>1031</v>
      </c>
      <c r="AR7703" s="112" t="s">
        <v>1021</v>
      </c>
      <c r="AS7703" s="112">
        <v>2004</v>
      </c>
    </row>
    <row r="7704" spans="40:45" x14ac:dyDescent="0.25">
      <c r="AN7704" s="112" t="s">
        <v>1331</v>
      </c>
      <c r="AO7704" s="112" t="s">
        <v>1334</v>
      </c>
      <c r="AP7704" s="112"/>
      <c r="AQ7704" s="112" t="s">
        <v>1032</v>
      </c>
      <c r="AR7704" s="112" t="s">
        <v>1021</v>
      </c>
      <c r="AS7704" s="112">
        <v>1014</v>
      </c>
    </row>
    <row r="7705" spans="40:45" x14ac:dyDescent="0.25">
      <c r="AN7705" s="112" t="s">
        <v>1331</v>
      </c>
      <c r="AO7705" s="112" t="s">
        <v>1334</v>
      </c>
      <c r="AP7705" s="112"/>
      <c r="AQ7705" s="112" t="s">
        <v>1033</v>
      </c>
      <c r="AR7705" s="112" t="s">
        <v>1021</v>
      </c>
      <c r="AS7705" s="112">
        <v>1299</v>
      </c>
    </row>
    <row r="7706" spans="40:45" x14ac:dyDescent="0.25">
      <c r="AN7706" s="112" t="s">
        <v>1331</v>
      </c>
      <c r="AO7706" s="112" t="s">
        <v>1334</v>
      </c>
      <c r="AP7706" s="112"/>
      <c r="AQ7706" s="112" t="s">
        <v>1034</v>
      </c>
      <c r="AR7706" s="112" t="s">
        <v>1021</v>
      </c>
      <c r="AS7706" s="112">
        <v>1973</v>
      </c>
    </row>
    <row r="7707" spans="40:45" x14ac:dyDescent="0.25">
      <c r="AN7707" s="112" t="s">
        <v>1331</v>
      </c>
      <c r="AO7707" s="112" t="s">
        <v>1334</v>
      </c>
      <c r="AP7707" s="112"/>
      <c r="AQ7707" s="112" t="s">
        <v>1035</v>
      </c>
      <c r="AR7707" s="112" t="s">
        <v>1021</v>
      </c>
      <c r="AS7707" s="112">
        <v>921</v>
      </c>
    </row>
    <row r="7708" spans="40:45" x14ac:dyDescent="0.25">
      <c r="AN7708" s="112" t="s">
        <v>1331</v>
      </c>
      <c r="AO7708" s="112" t="s">
        <v>1334</v>
      </c>
      <c r="AP7708" s="112"/>
      <c r="AQ7708" s="112" t="s">
        <v>1036</v>
      </c>
      <c r="AR7708" s="112" t="s">
        <v>1021</v>
      </c>
      <c r="AS7708" s="112">
        <v>1230</v>
      </c>
    </row>
    <row r="7709" spans="40:45" x14ac:dyDescent="0.25">
      <c r="AN7709" s="112" t="s">
        <v>1331</v>
      </c>
      <c r="AO7709" s="112" t="s">
        <v>1334</v>
      </c>
      <c r="AP7709" s="112"/>
      <c r="AQ7709" s="112" t="s">
        <v>1037</v>
      </c>
      <c r="AR7709" s="112" t="s">
        <v>1021</v>
      </c>
      <c r="AS7709" s="112">
        <v>684</v>
      </c>
    </row>
    <row r="7710" spans="40:45" x14ac:dyDescent="0.25">
      <c r="AN7710" s="112" t="s">
        <v>1331</v>
      </c>
      <c r="AO7710" s="112" t="s">
        <v>1334</v>
      </c>
      <c r="AP7710" s="112"/>
      <c r="AQ7710" s="112" t="s">
        <v>1038</v>
      </c>
      <c r="AR7710" s="112" t="s">
        <v>1021</v>
      </c>
      <c r="AS7710" s="112">
        <v>794</v>
      </c>
    </row>
    <row r="7711" spans="40:45" x14ac:dyDescent="0.25">
      <c r="AN7711" s="112" t="s">
        <v>1331</v>
      </c>
      <c r="AO7711" s="112" t="s">
        <v>1334</v>
      </c>
      <c r="AP7711" s="112"/>
      <c r="AQ7711" s="112" t="s">
        <v>1039</v>
      </c>
      <c r="AR7711" s="112" t="s">
        <v>1021</v>
      </c>
      <c r="AS7711" s="112">
        <v>967</v>
      </c>
    </row>
    <row r="7712" spans="40:45" x14ac:dyDescent="0.25">
      <c r="AN7712" s="112" t="s">
        <v>1331</v>
      </c>
      <c r="AO7712" s="112"/>
      <c r="AP7712" s="112"/>
      <c r="AQ7712" s="112" t="s">
        <v>3</v>
      </c>
      <c r="AR7712" s="112" t="s">
        <v>1021</v>
      </c>
      <c r="AS7712" s="112">
        <v>10888</v>
      </c>
    </row>
    <row r="7713" spans="40:45" x14ac:dyDescent="0.25">
      <c r="AN7713" s="112" t="s">
        <v>1331</v>
      </c>
      <c r="AO7713" s="112" t="s">
        <v>1335</v>
      </c>
      <c r="AP7713" s="112"/>
      <c r="AQ7713" s="112" t="s">
        <v>1031</v>
      </c>
      <c r="AR7713" s="112" t="s">
        <v>1021</v>
      </c>
      <c r="AS7713" s="112">
        <v>1803</v>
      </c>
    </row>
    <row r="7714" spans="40:45" x14ac:dyDescent="0.25">
      <c r="AN7714" s="112" t="s">
        <v>1331</v>
      </c>
      <c r="AO7714" s="112" t="s">
        <v>1335</v>
      </c>
      <c r="AP7714" s="112"/>
      <c r="AQ7714" s="112" t="s">
        <v>1032</v>
      </c>
      <c r="AR7714" s="112" t="s">
        <v>1021</v>
      </c>
      <c r="AS7714" s="112">
        <v>1151</v>
      </c>
    </row>
    <row r="7715" spans="40:45" x14ac:dyDescent="0.25">
      <c r="AN7715" s="112" t="s">
        <v>1331</v>
      </c>
      <c r="AO7715" s="112" t="s">
        <v>1335</v>
      </c>
      <c r="AP7715" s="112"/>
      <c r="AQ7715" s="112" t="s">
        <v>1033</v>
      </c>
      <c r="AR7715" s="112" t="s">
        <v>1021</v>
      </c>
      <c r="AS7715" s="112">
        <v>1342</v>
      </c>
    </row>
    <row r="7716" spans="40:45" x14ac:dyDescent="0.25">
      <c r="AN7716" s="112" t="s">
        <v>1331</v>
      </c>
      <c r="AO7716" s="112" t="s">
        <v>1335</v>
      </c>
      <c r="AP7716" s="112"/>
      <c r="AQ7716" s="112" t="s">
        <v>1034</v>
      </c>
      <c r="AR7716" s="112" t="s">
        <v>1021</v>
      </c>
      <c r="AS7716" s="112">
        <v>2104</v>
      </c>
    </row>
    <row r="7717" spans="40:45" x14ac:dyDescent="0.25">
      <c r="AN7717" s="112" t="s">
        <v>1331</v>
      </c>
      <c r="AO7717" s="112" t="s">
        <v>1335</v>
      </c>
      <c r="AP7717" s="112"/>
      <c r="AQ7717" s="112" t="s">
        <v>1035</v>
      </c>
      <c r="AR7717" s="112" t="s">
        <v>1021</v>
      </c>
      <c r="AS7717" s="112">
        <v>835</v>
      </c>
    </row>
    <row r="7718" spans="40:45" x14ac:dyDescent="0.25">
      <c r="AN7718" s="112" t="s">
        <v>1331</v>
      </c>
      <c r="AO7718" s="112" t="s">
        <v>1335</v>
      </c>
      <c r="AP7718" s="112"/>
      <c r="AQ7718" s="112" t="s">
        <v>1036</v>
      </c>
      <c r="AR7718" s="112" t="s">
        <v>1021</v>
      </c>
      <c r="AS7718" s="112">
        <v>1300</v>
      </c>
    </row>
    <row r="7719" spans="40:45" x14ac:dyDescent="0.25">
      <c r="AN7719" s="112" t="s">
        <v>1331</v>
      </c>
      <c r="AO7719" s="112" t="s">
        <v>1335</v>
      </c>
      <c r="AP7719" s="112"/>
      <c r="AQ7719" s="112" t="s">
        <v>1037</v>
      </c>
      <c r="AR7719" s="112" t="s">
        <v>1021</v>
      </c>
      <c r="AS7719" s="112">
        <v>556</v>
      </c>
    </row>
    <row r="7720" spans="40:45" x14ac:dyDescent="0.25">
      <c r="AN7720" s="112" t="s">
        <v>1331</v>
      </c>
      <c r="AO7720" s="112" t="s">
        <v>1335</v>
      </c>
      <c r="AP7720" s="112"/>
      <c r="AQ7720" s="112" t="s">
        <v>1038</v>
      </c>
      <c r="AR7720" s="112" t="s">
        <v>1021</v>
      </c>
      <c r="AS7720" s="112">
        <v>711</v>
      </c>
    </row>
    <row r="7721" spans="40:45" x14ac:dyDescent="0.25">
      <c r="AN7721" s="112" t="s">
        <v>1331</v>
      </c>
      <c r="AO7721" s="112" t="s">
        <v>1335</v>
      </c>
      <c r="AP7721" s="112"/>
      <c r="AQ7721" s="112" t="s">
        <v>1039</v>
      </c>
      <c r="AR7721" s="112" t="s">
        <v>1021</v>
      </c>
      <c r="AS7721" s="112">
        <v>689</v>
      </c>
    </row>
    <row r="7722" spans="40:45" x14ac:dyDescent="0.25">
      <c r="AN7722" s="112" t="s">
        <v>1331</v>
      </c>
      <c r="AO7722" s="112"/>
      <c r="AP7722" s="112"/>
      <c r="AQ7722" s="112" t="s">
        <v>3</v>
      </c>
      <c r="AR7722" s="112" t="s">
        <v>1021</v>
      </c>
      <c r="AS7722" s="112">
        <v>10492</v>
      </c>
    </row>
    <row r="7723" spans="40:45" x14ac:dyDescent="0.25">
      <c r="AN7723" s="112" t="s">
        <v>1331</v>
      </c>
      <c r="AO7723" s="112" t="s">
        <v>1336</v>
      </c>
      <c r="AP7723" s="112"/>
      <c r="AQ7723" s="112" t="s">
        <v>1031</v>
      </c>
      <c r="AR7723" s="112" t="s">
        <v>1021</v>
      </c>
      <c r="AS7723" s="112">
        <v>946</v>
      </c>
    </row>
    <row r="7724" spans="40:45" x14ac:dyDescent="0.25">
      <c r="AN7724" s="112" t="s">
        <v>1331</v>
      </c>
      <c r="AO7724" s="112" t="s">
        <v>1336</v>
      </c>
      <c r="AP7724" s="112"/>
      <c r="AQ7724" s="112" t="s">
        <v>1032</v>
      </c>
      <c r="AR7724" s="112" t="s">
        <v>1021</v>
      </c>
      <c r="AS7724" s="112">
        <v>758</v>
      </c>
    </row>
    <row r="7725" spans="40:45" x14ac:dyDescent="0.25">
      <c r="AN7725" s="112" t="s">
        <v>1331</v>
      </c>
      <c r="AO7725" s="112" t="s">
        <v>1336</v>
      </c>
      <c r="AP7725" s="112"/>
      <c r="AQ7725" s="112" t="s">
        <v>1033</v>
      </c>
      <c r="AR7725" s="112" t="s">
        <v>1021</v>
      </c>
      <c r="AS7725" s="112">
        <v>928</v>
      </c>
    </row>
    <row r="7726" spans="40:45" x14ac:dyDescent="0.25">
      <c r="AN7726" s="112" t="s">
        <v>1331</v>
      </c>
      <c r="AO7726" s="112" t="s">
        <v>1336</v>
      </c>
      <c r="AP7726" s="112"/>
      <c r="AQ7726" s="112" t="s">
        <v>1034</v>
      </c>
      <c r="AR7726" s="112" t="s">
        <v>1021</v>
      </c>
      <c r="AS7726" s="112">
        <v>1434</v>
      </c>
    </row>
    <row r="7727" spans="40:45" x14ac:dyDescent="0.25">
      <c r="AN7727" s="112" t="s">
        <v>1331</v>
      </c>
      <c r="AO7727" s="112" t="s">
        <v>1336</v>
      </c>
      <c r="AP7727" s="112"/>
      <c r="AQ7727" s="112" t="s">
        <v>1035</v>
      </c>
      <c r="AR7727" s="112" t="s">
        <v>1021</v>
      </c>
      <c r="AS7727" s="112">
        <v>434</v>
      </c>
    </row>
    <row r="7728" spans="40:45" x14ac:dyDescent="0.25">
      <c r="AN7728" s="112" t="s">
        <v>1331</v>
      </c>
      <c r="AO7728" s="112" t="s">
        <v>1336</v>
      </c>
      <c r="AP7728" s="112"/>
      <c r="AQ7728" s="112" t="s">
        <v>1036</v>
      </c>
      <c r="AR7728" s="112" t="s">
        <v>1021</v>
      </c>
      <c r="AS7728" s="112">
        <v>940</v>
      </c>
    </row>
    <row r="7729" spans="40:45" x14ac:dyDescent="0.25">
      <c r="AN7729" s="112" t="s">
        <v>1331</v>
      </c>
      <c r="AO7729" s="112" t="s">
        <v>1336</v>
      </c>
      <c r="AP7729" s="112"/>
      <c r="AQ7729" s="112" t="s">
        <v>1037</v>
      </c>
      <c r="AR7729" s="112" t="s">
        <v>1021</v>
      </c>
      <c r="AS7729" s="112">
        <v>339</v>
      </c>
    </row>
    <row r="7730" spans="40:45" x14ac:dyDescent="0.25">
      <c r="AN7730" s="112" t="s">
        <v>1331</v>
      </c>
      <c r="AO7730" s="112" t="s">
        <v>1336</v>
      </c>
      <c r="AP7730" s="112"/>
      <c r="AQ7730" s="112" t="s">
        <v>1038</v>
      </c>
      <c r="AR7730" s="112" t="s">
        <v>1021</v>
      </c>
      <c r="AS7730" s="112">
        <v>465</v>
      </c>
    </row>
    <row r="7731" spans="40:45" x14ac:dyDescent="0.25">
      <c r="AN7731" s="112" t="s">
        <v>1331</v>
      </c>
      <c r="AO7731" s="112" t="s">
        <v>1336</v>
      </c>
      <c r="AP7731" s="112"/>
      <c r="AQ7731" s="112" t="s">
        <v>1039</v>
      </c>
      <c r="AR7731" s="112" t="s">
        <v>1021</v>
      </c>
      <c r="AS7731" s="112">
        <v>452</v>
      </c>
    </row>
    <row r="7732" spans="40:45" x14ac:dyDescent="0.25">
      <c r="AN7732" s="112" t="s">
        <v>1331</v>
      </c>
      <c r="AO7732" s="112"/>
      <c r="AP7732" s="112"/>
      <c r="AQ7732" s="112" t="s">
        <v>3</v>
      </c>
      <c r="AR7732" s="112" t="s">
        <v>1021</v>
      </c>
      <c r="AS7732" s="112">
        <v>6695</v>
      </c>
    </row>
    <row r="7733" spans="40:45" x14ac:dyDescent="0.25">
      <c r="AN7733" s="112" t="s">
        <v>1331</v>
      </c>
      <c r="AO7733" s="112" t="s">
        <v>1330</v>
      </c>
      <c r="AP7733" s="112"/>
      <c r="AQ7733" s="112" t="s">
        <v>1031</v>
      </c>
      <c r="AR7733" s="112" t="s">
        <v>1021</v>
      </c>
      <c r="AS7733" s="112">
        <v>231</v>
      </c>
    </row>
    <row r="7734" spans="40:45" x14ac:dyDescent="0.25">
      <c r="AN7734" s="112" t="s">
        <v>1331</v>
      </c>
      <c r="AO7734" s="112" t="s">
        <v>1330</v>
      </c>
      <c r="AP7734" s="112"/>
      <c r="AQ7734" s="112" t="s">
        <v>1032</v>
      </c>
      <c r="AR7734" s="112" t="s">
        <v>1021</v>
      </c>
      <c r="AS7734" s="112">
        <v>58</v>
      </c>
    </row>
    <row r="7735" spans="40:45" x14ac:dyDescent="0.25">
      <c r="AN7735" s="112" t="s">
        <v>1331</v>
      </c>
      <c r="AO7735" s="112" t="s">
        <v>1330</v>
      </c>
      <c r="AP7735" s="112"/>
      <c r="AQ7735" s="112" t="s">
        <v>1033</v>
      </c>
      <c r="AR7735" s="112" t="s">
        <v>1021</v>
      </c>
      <c r="AS7735" s="112">
        <v>59</v>
      </c>
    </row>
    <row r="7736" spans="40:45" x14ac:dyDescent="0.25">
      <c r="AN7736" s="112" t="s">
        <v>1331</v>
      </c>
      <c r="AO7736" s="112" t="s">
        <v>1330</v>
      </c>
      <c r="AP7736" s="112"/>
      <c r="AQ7736" s="112" t="s">
        <v>1034</v>
      </c>
      <c r="AR7736" s="112" t="s">
        <v>1021</v>
      </c>
      <c r="AS7736" s="112">
        <v>186</v>
      </c>
    </row>
    <row r="7737" spans="40:45" x14ac:dyDescent="0.25">
      <c r="AN7737" s="112" t="s">
        <v>1331</v>
      </c>
      <c r="AO7737" s="112" t="s">
        <v>1330</v>
      </c>
      <c r="AP7737" s="112"/>
      <c r="AQ7737" s="112" t="s">
        <v>1035</v>
      </c>
      <c r="AR7737" s="112" t="s">
        <v>1021</v>
      </c>
      <c r="AS7737" s="112">
        <v>71</v>
      </c>
    </row>
    <row r="7738" spans="40:45" x14ac:dyDescent="0.25">
      <c r="AN7738" s="112" t="s">
        <v>1331</v>
      </c>
      <c r="AO7738" s="112" t="s">
        <v>1330</v>
      </c>
      <c r="AP7738" s="112"/>
      <c r="AQ7738" s="112" t="s">
        <v>1036</v>
      </c>
      <c r="AR7738" s="112" t="s">
        <v>1021</v>
      </c>
      <c r="AS7738" s="112">
        <v>239</v>
      </c>
    </row>
    <row r="7739" spans="40:45" x14ac:dyDescent="0.25">
      <c r="AN7739" s="112" t="s">
        <v>1331</v>
      </c>
      <c r="AO7739" s="112" t="s">
        <v>1330</v>
      </c>
      <c r="AP7739" s="112"/>
      <c r="AQ7739" s="112" t="s">
        <v>1037</v>
      </c>
      <c r="AR7739" s="112" t="s">
        <v>1021</v>
      </c>
      <c r="AS7739" s="112">
        <v>25</v>
      </c>
    </row>
    <row r="7740" spans="40:45" x14ac:dyDescent="0.25">
      <c r="AN7740" s="112" t="s">
        <v>1331</v>
      </c>
      <c r="AO7740" s="112" t="s">
        <v>1330</v>
      </c>
      <c r="AP7740" s="112"/>
      <c r="AQ7740" s="112" t="s">
        <v>1038</v>
      </c>
      <c r="AR7740" s="112" t="s">
        <v>1021</v>
      </c>
      <c r="AS7740" s="112">
        <v>35</v>
      </c>
    </row>
    <row r="7741" spans="40:45" x14ac:dyDescent="0.25">
      <c r="AN7741" s="112" t="s">
        <v>1331</v>
      </c>
      <c r="AO7741" s="112" t="s">
        <v>1330</v>
      </c>
      <c r="AP7741" s="112"/>
      <c r="AQ7741" s="112" t="s">
        <v>1039</v>
      </c>
      <c r="AR7741" s="112" t="s">
        <v>1021</v>
      </c>
      <c r="AS7741" s="112">
        <v>36</v>
      </c>
    </row>
    <row r="7742" spans="40:45" x14ac:dyDescent="0.25">
      <c r="AN7742" s="112" t="s">
        <v>1331</v>
      </c>
      <c r="AO7742" s="112"/>
      <c r="AP7742" s="112"/>
      <c r="AQ7742" s="112" t="s">
        <v>3</v>
      </c>
      <c r="AR7742" s="112" t="s">
        <v>1021</v>
      </c>
      <c r="AS7742" s="112">
        <v>941</v>
      </c>
    </row>
    <row r="7743" spans="40:45" x14ac:dyDescent="0.25">
      <c r="AN7743" s="112" t="s">
        <v>1337</v>
      </c>
      <c r="AO7743" s="112" t="s">
        <v>1338</v>
      </c>
      <c r="AP7743" s="112"/>
      <c r="AQ7743" s="112" t="s">
        <v>1031</v>
      </c>
      <c r="AR7743" s="112" t="s">
        <v>1021</v>
      </c>
      <c r="AS7743" s="112">
        <v>227</v>
      </c>
    </row>
    <row r="7744" spans="40:45" x14ac:dyDescent="0.25">
      <c r="AN7744" s="112" t="s">
        <v>1337</v>
      </c>
      <c r="AO7744" s="112" t="s">
        <v>1338</v>
      </c>
      <c r="AP7744" s="112"/>
      <c r="AQ7744" s="112" t="s">
        <v>1032</v>
      </c>
      <c r="AR7744" s="112" t="s">
        <v>1021</v>
      </c>
      <c r="AS7744" s="112">
        <v>392</v>
      </c>
    </row>
    <row r="7745" spans="40:45" x14ac:dyDescent="0.25">
      <c r="AN7745" s="112" t="s">
        <v>1337</v>
      </c>
      <c r="AO7745" s="112" t="s">
        <v>1338</v>
      </c>
      <c r="AP7745" s="112"/>
      <c r="AQ7745" s="112" t="s">
        <v>1033</v>
      </c>
      <c r="AR7745" s="112" t="s">
        <v>1021</v>
      </c>
      <c r="AS7745" s="112">
        <v>239</v>
      </c>
    </row>
    <row r="7746" spans="40:45" x14ac:dyDescent="0.25">
      <c r="AN7746" s="112" t="s">
        <v>1337</v>
      </c>
      <c r="AO7746" s="112" t="s">
        <v>1338</v>
      </c>
      <c r="AP7746" s="112"/>
      <c r="AQ7746" s="112" t="s">
        <v>1034</v>
      </c>
      <c r="AR7746" s="112" t="s">
        <v>1021</v>
      </c>
      <c r="AS7746" s="112">
        <v>630</v>
      </c>
    </row>
    <row r="7747" spans="40:45" x14ac:dyDescent="0.25">
      <c r="AN7747" s="112" t="s">
        <v>1337</v>
      </c>
      <c r="AO7747" s="112" t="s">
        <v>1338</v>
      </c>
      <c r="AP7747" s="112"/>
      <c r="AQ7747" s="112" t="s">
        <v>1035</v>
      </c>
      <c r="AR7747" s="112" t="s">
        <v>1021</v>
      </c>
      <c r="AS7747" s="112">
        <v>496</v>
      </c>
    </row>
    <row r="7748" spans="40:45" x14ac:dyDescent="0.25">
      <c r="AN7748" s="112" t="s">
        <v>1337</v>
      </c>
      <c r="AO7748" s="112" t="s">
        <v>1338</v>
      </c>
      <c r="AP7748" s="112"/>
      <c r="AQ7748" s="112" t="s">
        <v>1036</v>
      </c>
      <c r="AR7748" s="112" t="s">
        <v>1021</v>
      </c>
      <c r="AS7748" s="112">
        <v>548</v>
      </c>
    </row>
    <row r="7749" spans="40:45" x14ac:dyDescent="0.25">
      <c r="AN7749" s="112" t="s">
        <v>1337</v>
      </c>
      <c r="AO7749" s="112" t="s">
        <v>1338</v>
      </c>
      <c r="AP7749" s="112"/>
      <c r="AQ7749" s="112" t="s">
        <v>1037</v>
      </c>
      <c r="AR7749" s="112" t="s">
        <v>1021</v>
      </c>
      <c r="AS7749" s="112">
        <v>369</v>
      </c>
    </row>
    <row r="7750" spans="40:45" x14ac:dyDescent="0.25">
      <c r="AN7750" s="112" t="s">
        <v>1337</v>
      </c>
      <c r="AO7750" s="112" t="s">
        <v>1338</v>
      </c>
      <c r="AP7750" s="112"/>
      <c r="AQ7750" s="112" t="s">
        <v>1038</v>
      </c>
      <c r="AR7750" s="112" t="s">
        <v>1021</v>
      </c>
      <c r="AS7750" s="112">
        <v>461</v>
      </c>
    </row>
    <row r="7751" spans="40:45" x14ac:dyDescent="0.25">
      <c r="AN7751" s="112" t="s">
        <v>1337</v>
      </c>
      <c r="AO7751" s="112" t="s">
        <v>1338</v>
      </c>
      <c r="AP7751" s="112"/>
      <c r="AQ7751" s="112" t="s">
        <v>1039</v>
      </c>
      <c r="AR7751" s="112" t="s">
        <v>1021</v>
      </c>
      <c r="AS7751" s="112">
        <v>540</v>
      </c>
    </row>
    <row r="7752" spans="40:45" x14ac:dyDescent="0.25">
      <c r="AN7752" s="112" t="s">
        <v>1337</v>
      </c>
      <c r="AO7752" s="112"/>
      <c r="AP7752" s="112"/>
      <c r="AQ7752" s="112" t="s">
        <v>3</v>
      </c>
      <c r="AR7752" s="112" t="s">
        <v>1021</v>
      </c>
      <c r="AS7752" s="112">
        <v>3902</v>
      </c>
    </row>
    <row r="7753" spans="40:45" x14ac:dyDescent="0.25">
      <c r="AN7753" s="112" t="s">
        <v>1337</v>
      </c>
      <c r="AO7753" s="112" t="s">
        <v>1339</v>
      </c>
      <c r="AP7753" s="112"/>
      <c r="AQ7753" s="112" t="s">
        <v>1031</v>
      </c>
      <c r="AR7753" s="112" t="s">
        <v>1021</v>
      </c>
      <c r="AS7753" s="112">
        <v>747</v>
      </c>
    </row>
    <row r="7754" spans="40:45" x14ac:dyDescent="0.25">
      <c r="AN7754" s="112" t="s">
        <v>1337</v>
      </c>
      <c r="AO7754" s="112" t="s">
        <v>1339</v>
      </c>
      <c r="AP7754" s="112"/>
      <c r="AQ7754" s="112" t="s">
        <v>1032</v>
      </c>
      <c r="AR7754" s="112" t="s">
        <v>1021</v>
      </c>
      <c r="AS7754" s="112">
        <v>135</v>
      </c>
    </row>
    <row r="7755" spans="40:45" x14ac:dyDescent="0.25">
      <c r="AN7755" s="112" t="s">
        <v>1337</v>
      </c>
      <c r="AO7755" s="112" t="s">
        <v>1339</v>
      </c>
      <c r="AP7755" s="112"/>
      <c r="AQ7755" s="112" t="s">
        <v>1033</v>
      </c>
      <c r="AR7755" s="112" t="s">
        <v>1021</v>
      </c>
      <c r="AS7755" s="112">
        <v>227</v>
      </c>
    </row>
    <row r="7756" spans="40:45" x14ac:dyDescent="0.25">
      <c r="AN7756" s="112" t="s">
        <v>1337</v>
      </c>
      <c r="AO7756" s="112" t="s">
        <v>1339</v>
      </c>
      <c r="AP7756" s="112"/>
      <c r="AQ7756" s="112" t="s">
        <v>1034</v>
      </c>
      <c r="AR7756" s="112" t="s">
        <v>1021</v>
      </c>
      <c r="AS7756" s="112">
        <v>45</v>
      </c>
    </row>
    <row r="7757" spans="40:45" x14ac:dyDescent="0.25">
      <c r="AN7757" s="112" t="s">
        <v>1337</v>
      </c>
      <c r="AO7757" s="112" t="s">
        <v>1339</v>
      </c>
      <c r="AP7757" s="112"/>
      <c r="AQ7757" s="112" t="s">
        <v>1035</v>
      </c>
      <c r="AR7757" s="112" t="s">
        <v>1021</v>
      </c>
      <c r="AS7757" s="112">
        <v>30</v>
      </c>
    </row>
    <row r="7758" spans="40:45" x14ac:dyDescent="0.25">
      <c r="AN7758" s="112" t="s">
        <v>1337</v>
      </c>
      <c r="AO7758" s="112" t="s">
        <v>1339</v>
      </c>
      <c r="AP7758" s="112"/>
      <c r="AQ7758" s="112" t="s">
        <v>1036</v>
      </c>
      <c r="AR7758" s="112" t="s">
        <v>1021</v>
      </c>
      <c r="AS7758" s="112">
        <v>35</v>
      </c>
    </row>
    <row r="7759" spans="40:45" x14ac:dyDescent="0.25">
      <c r="AN7759" s="112" t="s">
        <v>1337</v>
      </c>
      <c r="AO7759" s="112" t="s">
        <v>1339</v>
      </c>
      <c r="AP7759" s="112"/>
      <c r="AQ7759" s="112" t="s">
        <v>1037</v>
      </c>
      <c r="AR7759" s="112" t="s">
        <v>1021</v>
      </c>
      <c r="AS7759" s="112">
        <v>3</v>
      </c>
    </row>
    <row r="7760" spans="40:45" x14ac:dyDescent="0.25">
      <c r="AN7760" s="112" t="s">
        <v>1337</v>
      </c>
      <c r="AO7760" s="112" t="s">
        <v>1339</v>
      </c>
      <c r="AP7760" s="112"/>
      <c r="AQ7760" s="112" t="s">
        <v>1038</v>
      </c>
      <c r="AR7760" s="112" t="s">
        <v>1021</v>
      </c>
      <c r="AS7760" s="112">
        <v>6</v>
      </c>
    </row>
    <row r="7761" spans="40:45" x14ac:dyDescent="0.25">
      <c r="AN7761" s="112" t="s">
        <v>1337</v>
      </c>
      <c r="AO7761" s="112" t="s">
        <v>1339</v>
      </c>
      <c r="AP7761" s="112"/>
      <c r="AQ7761" s="112" t="s">
        <v>1039</v>
      </c>
      <c r="AR7761" s="112" t="s">
        <v>1021</v>
      </c>
      <c r="AS7761" s="112">
        <v>3</v>
      </c>
    </row>
    <row r="7762" spans="40:45" x14ac:dyDescent="0.25">
      <c r="AN7762" s="112" t="s">
        <v>1337</v>
      </c>
      <c r="AO7762" s="112"/>
      <c r="AP7762" s="112"/>
      <c r="AQ7762" s="112" t="s">
        <v>3</v>
      </c>
      <c r="AR7762" s="112" t="s">
        <v>1021</v>
      </c>
      <c r="AS7762" s="112">
        <v>1231</v>
      </c>
    </row>
    <row r="7763" spans="40:45" x14ac:dyDescent="0.25">
      <c r="AN7763" s="112" t="s">
        <v>1337</v>
      </c>
      <c r="AO7763" s="112" t="s">
        <v>1340</v>
      </c>
      <c r="AP7763" s="112"/>
      <c r="AQ7763" s="112" t="s">
        <v>1031</v>
      </c>
      <c r="AR7763" s="112" t="s">
        <v>1021</v>
      </c>
      <c r="AS7763" s="112">
        <v>5</v>
      </c>
    </row>
    <row r="7764" spans="40:45" x14ac:dyDescent="0.25">
      <c r="AN7764" s="112" t="s">
        <v>1337</v>
      </c>
      <c r="AO7764" s="112" t="s">
        <v>1340</v>
      </c>
      <c r="AP7764" s="112"/>
      <c r="AQ7764" s="112" t="s">
        <v>1032</v>
      </c>
      <c r="AR7764" s="112" t="s">
        <v>1021</v>
      </c>
      <c r="AS7764" s="112">
        <v>6</v>
      </c>
    </row>
    <row r="7765" spans="40:45" x14ac:dyDescent="0.25">
      <c r="AN7765" s="112" t="s">
        <v>1337</v>
      </c>
      <c r="AO7765" s="112" t="s">
        <v>1340</v>
      </c>
      <c r="AP7765" s="112"/>
      <c r="AQ7765" s="112" t="s">
        <v>1033</v>
      </c>
      <c r="AR7765" s="112" t="s">
        <v>1021</v>
      </c>
      <c r="AS7765" s="112">
        <v>3</v>
      </c>
    </row>
    <row r="7766" spans="40:45" x14ac:dyDescent="0.25">
      <c r="AN7766" s="112" t="s">
        <v>1337</v>
      </c>
      <c r="AO7766" s="112" t="s">
        <v>1340</v>
      </c>
      <c r="AP7766" s="112"/>
      <c r="AQ7766" s="112" t="s">
        <v>1034</v>
      </c>
      <c r="AR7766" s="112" t="s">
        <v>1021</v>
      </c>
      <c r="AS7766" s="112">
        <v>26</v>
      </c>
    </row>
    <row r="7767" spans="40:45" x14ac:dyDescent="0.25">
      <c r="AN7767" s="112" t="s">
        <v>1337</v>
      </c>
      <c r="AO7767" s="112" t="s">
        <v>1340</v>
      </c>
      <c r="AP7767" s="112"/>
      <c r="AQ7767" s="112" t="s">
        <v>1035</v>
      </c>
      <c r="AR7767" s="112" t="s">
        <v>1021</v>
      </c>
      <c r="AS7767" s="112">
        <v>155</v>
      </c>
    </row>
    <row r="7768" spans="40:45" x14ac:dyDescent="0.25">
      <c r="AN7768" s="112" t="s">
        <v>1337</v>
      </c>
      <c r="AO7768" s="112" t="s">
        <v>1340</v>
      </c>
      <c r="AP7768" s="112"/>
      <c r="AQ7768" s="112" t="s">
        <v>1036</v>
      </c>
      <c r="AR7768" s="112" t="s">
        <v>1021</v>
      </c>
      <c r="AS7768" s="112">
        <v>17</v>
      </c>
    </row>
    <row r="7769" spans="40:45" x14ac:dyDescent="0.25">
      <c r="AN7769" s="112" t="s">
        <v>1337</v>
      </c>
      <c r="AO7769" s="112" t="s">
        <v>1340</v>
      </c>
      <c r="AP7769" s="112"/>
      <c r="AQ7769" s="112" t="s">
        <v>1037</v>
      </c>
      <c r="AR7769" s="112" t="s">
        <v>1021</v>
      </c>
      <c r="AS7769" s="112">
        <v>12</v>
      </c>
    </row>
    <row r="7770" spans="40:45" x14ac:dyDescent="0.25">
      <c r="AN7770" s="112" t="s">
        <v>1337</v>
      </c>
      <c r="AO7770" s="112" t="s">
        <v>1340</v>
      </c>
      <c r="AP7770" s="112"/>
      <c r="AQ7770" s="112" t="s">
        <v>1038</v>
      </c>
      <c r="AR7770" s="112" t="s">
        <v>1021</v>
      </c>
      <c r="AS7770" s="112">
        <v>13</v>
      </c>
    </row>
    <row r="7771" spans="40:45" x14ac:dyDescent="0.25">
      <c r="AN7771" s="112" t="s">
        <v>1337</v>
      </c>
      <c r="AO7771" s="112" t="s">
        <v>1340</v>
      </c>
      <c r="AP7771" s="112"/>
      <c r="AQ7771" s="112" t="s">
        <v>1039</v>
      </c>
      <c r="AR7771" s="112" t="s">
        <v>1021</v>
      </c>
      <c r="AS7771" s="112">
        <v>11</v>
      </c>
    </row>
    <row r="7772" spans="40:45" x14ac:dyDescent="0.25">
      <c r="AN7772" s="112" t="s">
        <v>1337</v>
      </c>
      <c r="AO7772" s="112"/>
      <c r="AP7772" s="112"/>
      <c r="AQ7772" s="112" t="s">
        <v>3</v>
      </c>
      <c r="AR7772" s="112" t="s">
        <v>1021</v>
      </c>
      <c r="AS7772" s="112">
        <v>248</v>
      </c>
    </row>
    <row r="7773" spans="40:45" x14ac:dyDescent="0.25">
      <c r="AN7773" s="112" t="s">
        <v>1337</v>
      </c>
      <c r="AO7773" s="112" t="s">
        <v>1341</v>
      </c>
      <c r="AP7773" s="112"/>
      <c r="AQ7773" s="112" t="s">
        <v>1031</v>
      </c>
      <c r="AR7773" s="112" t="s">
        <v>1021</v>
      </c>
      <c r="AS7773" s="112">
        <v>6736</v>
      </c>
    </row>
    <row r="7774" spans="40:45" x14ac:dyDescent="0.25">
      <c r="AN7774" s="112" t="s">
        <v>1337</v>
      </c>
      <c r="AO7774" s="112" t="s">
        <v>1341</v>
      </c>
      <c r="AP7774" s="112"/>
      <c r="AQ7774" s="112" t="s">
        <v>1032</v>
      </c>
      <c r="AR7774" s="112" t="s">
        <v>1021</v>
      </c>
      <c r="AS7774" s="112">
        <v>3847</v>
      </c>
    </row>
    <row r="7775" spans="40:45" x14ac:dyDescent="0.25">
      <c r="AN7775" s="112" t="s">
        <v>1337</v>
      </c>
      <c r="AO7775" s="112" t="s">
        <v>1341</v>
      </c>
      <c r="AP7775" s="112"/>
      <c r="AQ7775" s="112" t="s">
        <v>1033</v>
      </c>
      <c r="AR7775" s="112" t="s">
        <v>1021</v>
      </c>
      <c r="AS7775" s="112">
        <v>4383</v>
      </c>
    </row>
    <row r="7776" spans="40:45" x14ac:dyDescent="0.25">
      <c r="AN7776" s="112" t="s">
        <v>1337</v>
      </c>
      <c r="AO7776" s="112" t="s">
        <v>1341</v>
      </c>
      <c r="AP7776" s="112"/>
      <c r="AQ7776" s="112" t="s">
        <v>1034</v>
      </c>
      <c r="AR7776" s="112" t="s">
        <v>1021</v>
      </c>
      <c r="AS7776" s="112">
        <v>7402</v>
      </c>
    </row>
    <row r="7777" spans="40:45" x14ac:dyDescent="0.25">
      <c r="AN7777" s="112" t="s">
        <v>1337</v>
      </c>
      <c r="AO7777" s="112" t="s">
        <v>1341</v>
      </c>
      <c r="AP7777" s="112"/>
      <c r="AQ7777" s="112" t="s">
        <v>1035</v>
      </c>
      <c r="AR7777" s="112" t="s">
        <v>1021</v>
      </c>
      <c r="AS7777" s="112">
        <v>2740</v>
      </c>
    </row>
    <row r="7778" spans="40:45" x14ac:dyDescent="0.25">
      <c r="AN7778" s="112" t="s">
        <v>1337</v>
      </c>
      <c r="AO7778" s="112" t="s">
        <v>1341</v>
      </c>
      <c r="AP7778" s="112"/>
      <c r="AQ7778" s="112" t="s">
        <v>1036</v>
      </c>
      <c r="AR7778" s="112" t="s">
        <v>1021</v>
      </c>
      <c r="AS7778" s="112">
        <v>4203</v>
      </c>
    </row>
    <row r="7779" spans="40:45" x14ac:dyDescent="0.25">
      <c r="AN7779" s="112" t="s">
        <v>1337</v>
      </c>
      <c r="AO7779" s="112" t="s">
        <v>1341</v>
      </c>
      <c r="AP7779" s="112"/>
      <c r="AQ7779" s="112" t="s">
        <v>1037</v>
      </c>
      <c r="AR7779" s="112" t="s">
        <v>1021</v>
      </c>
      <c r="AS7779" s="112">
        <v>2049</v>
      </c>
    </row>
    <row r="7780" spans="40:45" x14ac:dyDescent="0.25">
      <c r="AN7780" s="112" t="s">
        <v>1337</v>
      </c>
      <c r="AO7780" s="112" t="s">
        <v>1341</v>
      </c>
      <c r="AP7780" s="112"/>
      <c r="AQ7780" s="112" t="s">
        <v>1038</v>
      </c>
      <c r="AR7780" s="112" t="s">
        <v>1021</v>
      </c>
      <c r="AS7780" s="112">
        <v>2759</v>
      </c>
    </row>
    <row r="7781" spans="40:45" x14ac:dyDescent="0.25">
      <c r="AN7781" s="112" t="s">
        <v>1337</v>
      </c>
      <c r="AO7781" s="112" t="s">
        <v>1341</v>
      </c>
      <c r="AP7781" s="112"/>
      <c r="AQ7781" s="112" t="s">
        <v>1039</v>
      </c>
      <c r="AR7781" s="112" t="s">
        <v>1021</v>
      </c>
      <c r="AS7781" s="112">
        <v>2859</v>
      </c>
    </row>
    <row r="7782" spans="40:45" x14ac:dyDescent="0.25">
      <c r="AN7782" s="112" t="s">
        <v>1337</v>
      </c>
      <c r="AO7782" s="112"/>
      <c r="AP7782" s="112"/>
      <c r="AQ7782" s="112" t="s">
        <v>3</v>
      </c>
      <c r="AR7782" s="112" t="s">
        <v>1021</v>
      </c>
      <c r="AS7782" s="112">
        <v>36977</v>
      </c>
    </row>
    <row r="7783" spans="40:45" x14ac:dyDescent="0.25">
      <c r="AN7783" s="112" t="s">
        <v>1337</v>
      </c>
      <c r="AO7783" s="112" t="s">
        <v>1018</v>
      </c>
      <c r="AP7783" s="112"/>
      <c r="AQ7783" s="112" t="s">
        <v>1031</v>
      </c>
      <c r="AR7783" s="112" t="s">
        <v>1021</v>
      </c>
      <c r="AS7783" s="112">
        <v>54</v>
      </c>
    </row>
    <row r="7784" spans="40:45" x14ac:dyDescent="0.25">
      <c r="AN7784" s="112" t="s">
        <v>1337</v>
      </c>
      <c r="AO7784" s="112" t="s">
        <v>1018</v>
      </c>
      <c r="AP7784" s="112"/>
      <c r="AQ7784" s="112" t="s">
        <v>1032</v>
      </c>
      <c r="AR7784" s="112" t="s">
        <v>1021</v>
      </c>
      <c r="AS7784" s="112">
        <v>16</v>
      </c>
    </row>
    <row r="7785" spans="40:45" x14ac:dyDescent="0.25">
      <c r="AN7785" s="112" t="s">
        <v>1337</v>
      </c>
      <c r="AO7785" s="112" t="s">
        <v>1018</v>
      </c>
      <c r="AP7785" s="112"/>
      <c r="AQ7785" s="112" t="s">
        <v>1033</v>
      </c>
      <c r="AR7785" s="112" t="s">
        <v>1021</v>
      </c>
      <c r="AS7785" s="112">
        <v>49</v>
      </c>
    </row>
    <row r="7786" spans="40:45" x14ac:dyDescent="0.25">
      <c r="AN7786" s="112" t="s">
        <v>1337</v>
      </c>
      <c r="AO7786" s="112" t="s">
        <v>1018</v>
      </c>
      <c r="AP7786" s="112"/>
      <c r="AQ7786" s="112" t="s">
        <v>1034</v>
      </c>
      <c r="AR7786" s="112" t="s">
        <v>1021</v>
      </c>
      <c r="AS7786" s="112">
        <v>35</v>
      </c>
    </row>
    <row r="7787" spans="40:45" x14ac:dyDescent="0.25">
      <c r="AN7787" s="112" t="s">
        <v>1337</v>
      </c>
      <c r="AO7787" s="112" t="s">
        <v>1018</v>
      </c>
      <c r="AP7787" s="112"/>
      <c r="AQ7787" s="112" t="s">
        <v>1035</v>
      </c>
      <c r="AR7787" s="112" t="s">
        <v>1021</v>
      </c>
      <c r="AS7787" s="112">
        <v>19</v>
      </c>
    </row>
    <row r="7788" spans="40:45" x14ac:dyDescent="0.25">
      <c r="AN7788" s="112" t="s">
        <v>1337</v>
      </c>
      <c r="AO7788" s="112" t="s">
        <v>1018</v>
      </c>
      <c r="AP7788" s="112"/>
      <c r="AQ7788" s="112" t="s">
        <v>1036</v>
      </c>
      <c r="AR7788" s="112" t="s">
        <v>1021</v>
      </c>
      <c r="AS7788" s="112">
        <v>15</v>
      </c>
    </row>
    <row r="7789" spans="40:45" x14ac:dyDescent="0.25">
      <c r="AN7789" s="112" t="s">
        <v>1337</v>
      </c>
      <c r="AO7789" s="112" t="s">
        <v>1018</v>
      </c>
      <c r="AP7789" s="112"/>
      <c r="AQ7789" s="112" t="s">
        <v>1037</v>
      </c>
      <c r="AR7789" s="112" t="s">
        <v>1021</v>
      </c>
      <c r="AS7789" s="112">
        <v>14</v>
      </c>
    </row>
    <row r="7790" spans="40:45" x14ac:dyDescent="0.25">
      <c r="AN7790" s="112" t="s">
        <v>1337</v>
      </c>
      <c r="AO7790" s="112" t="s">
        <v>1018</v>
      </c>
      <c r="AP7790" s="112"/>
      <c r="AQ7790" s="112" t="s">
        <v>1038</v>
      </c>
      <c r="AR7790" s="112" t="s">
        <v>1021</v>
      </c>
      <c r="AS7790" s="112">
        <v>4</v>
      </c>
    </row>
    <row r="7791" spans="40:45" x14ac:dyDescent="0.25">
      <c r="AN7791" s="112" t="s">
        <v>1337</v>
      </c>
      <c r="AO7791" s="112" t="s">
        <v>1018</v>
      </c>
      <c r="AP7791" s="112"/>
      <c r="AQ7791" s="112" t="s">
        <v>1039</v>
      </c>
      <c r="AR7791" s="112" t="s">
        <v>1021</v>
      </c>
      <c r="AS7791" s="112">
        <v>8</v>
      </c>
    </row>
    <row r="7792" spans="40:45" x14ac:dyDescent="0.25">
      <c r="AN7792" s="112" t="s">
        <v>1337</v>
      </c>
      <c r="AO7792" s="112"/>
      <c r="AP7792" s="112"/>
      <c r="AQ7792" s="112" t="s">
        <v>3</v>
      </c>
      <c r="AR7792" s="112" t="s">
        <v>1021</v>
      </c>
      <c r="AS7792" s="112">
        <v>215</v>
      </c>
    </row>
    <row r="7793" spans="40:45" x14ac:dyDescent="0.25">
      <c r="AN7793" s="112" t="s">
        <v>1337</v>
      </c>
      <c r="AO7793" s="112" t="s">
        <v>1330</v>
      </c>
      <c r="AP7793" s="112"/>
      <c r="AQ7793" s="112" t="s">
        <v>1031</v>
      </c>
      <c r="AR7793" s="112" t="s">
        <v>1021</v>
      </c>
      <c r="AS7793" s="112">
        <v>46</v>
      </c>
    </row>
    <row r="7794" spans="40:45" x14ac:dyDescent="0.25">
      <c r="AN7794" s="112" t="s">
        <v>1337</v>
      </c>
      <c r="AO7794" s="112" t="s">
        <v>1330</v>
      </c>
      <c r="AP7794" s="112"/>
      <c r="AQ7794" s="112" t="s">
        <v>1032</v>
      </c>
      <c r="AR7794" s="112" t="s">
        <v>1021</v>
      </c>
      <c r="AS7794" s="112">
        <v>27</v>
      </c>
    </row>
    <row r="7795" spans="40:45" x14ac:dyDescent="0.25">
      <c r="AN7795" s="112" t="s">
        <v>1337</v>
      </c>
      <c r="AO7795" s="112" t="s">
        <v>1330</v>
      </c>
      <c r="AP7795" s="112"/>
      <c r="AQ7795" s="112" t="s">
        <v>1033</v>
      </c>
      <c r="AR7795" s="112" t="s">
        <v>1021</v>
      </c>
      <c r="AS7795" s="112">
        <v>39</v>
      </c>
    </row>
    <row r="7796" spans="40:45" x14ac:dyDescent="0.25">
      <c r="AN7796" s="112" t="s">
        <v>1337</v>
      </c>
      <c r="AO7796" s="112" t="s">
        <v>1330</v>
      </c>
      <c r="AP7796" s="112"/>
      <c r="AQ7796" s="112" t="s">
        <v>1034</v>
      </c>
      <c r="AR7796" s="112" t="s">
        <v>1021</v>
      </c>
      <c r="AS7796" s="112">
        <v>58</v>
      </c>
    </row>
    <row r="7797" spans="40:45" x14ac:dyDescent="0.25">
      <c r="AN7797" s="112" t="s">
        <v>1337</v>
      </c>
      <c r="AO7797" s="112" t="s">
        <v>1330</v>
      </c>
      <c r="AP7797" s="112"/>
      <c r="AQ7797" s="112" t="s">
        <v>1035</v>
      </c>
      <c r="AR7797" s="112" t="s">
        <v>1021</v>
      </c>
      <c r="AS7797" s="112">
        <v>22</v>
      </c>
    </row>
    <row r="7798" spans="40:45" x14ac:dyDescent="0.25">
      <c r="AN7798" s="112" t="s">
        <v>1337</v>
      </c>
      <c r="AO7798" s="112" t="s">
        <v>1330</v>
      </c>
      <c r="AP7798" s="112"/>
      <c r="AQ7798" s="112" t="s">
        <v>1036</v>
      </c>
      <c r="AR7798" s="112" t="s">
        <v>1021</v>
      </c>
      <c r="AS7798" s="112">
        <v>179</v>
      </c>
    </row>
    <row r="7799" spans="40:45" x14ac:dyDescent="0.25">
      <c r="AN7799" s="112" t="s">
        <v>1337</v>
      </c>
      <c r="AO7799" s="112" t="s">
        <v>1330</v>
      </c>
      <c r="AP7799" s="112"/>
      <c r="AQ7799" s="112" t="s">
        <v>1037</v>
      </c>
      <c r="AR7799" s="112" t="s">
        <v>1021</v>
      </c>
      <c r="AS7799" s="112">
        <v>2</v>
      </c>
    </row>
    <row r="7800" spans="40:45" x14ac:dyDescent="0.25">
      <c r="AN7800" s="112" t="s">
        <v>1337</v>
      </c>
      <c r="AO7800" s="112" t="s">
        <v>1330</v>
      </c>
      <c r="AP7800" s="112"/>
      <c r="AQ7800" s="112" t="s">
        <v>1038</v>
      </c>
      <c r="AR7800" s="112" t="s">
        <v>1021</v>
      </c>
      <c r="AS7800" s="112">
        <v>8</v>
      </c>
    </row>
    <row r="7801" spans="40:45" x14ac:dyDescent="0.25">
      <c r="AN7801" s="112" t="s">
        <v>1337</v>
      </c>
      <c r="AO7801" s="112" t="s">
        <v>1330</v>
      </c>
      <c r="AP7801" s="112"/>
      <c r="AQ7801" s="112" t="s">
        <v>1039</v>
      </c>
      <c r="AR7801" s="112" t="s">
        <v>1021</v>
      </c>
      <c r="AS7801" s="112">
        <v>14</v>
      </c>
    </row>
    <row r="7802" spans="40:45" x14ac:dyDescent="0.25">
      <c r="AN7802" s="112" t="s">
        <v>1337</v>
      </c>
      <c r="AO7802" s="112"/>
      <c r="AP7802" s="112"/>
      <c r="AQ7802" s="112" t="s">
        <v>3</v>
      </c>
      <c r="AR7802" s="112" t="s">
        <v>1021</v>
      </c>
      <c r="AS7802" s="112">
        <v>396</v>
      </c>
    </row>
  </sheetData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  <sheetView workbookViewId="1"/>
  </sheetViews>
  <sheetFormatPr defaultColWidth="9.140625" defaultRowHeight="12.75" x14ac:dyDescent="0.2"/>
  <cols>
    <col min="1" max="1" width="9.140625" style="121"/>
    <col min="2" max="2" width="7.42578125" style="121" bestFit="1" customWidth="1"/>
    <col min="3" max="6" width="10.140625" style="121" bestFit="1" customWidth="1"/>
    <col min="7" max="7" width="9.140625" style="121"/>
    <col min="8" max="8" width="11.140625" style="121" bestFit="1" customWidth="1"/>
    <col min="9" max="9" width="9.28515625" style="121" bestFit="1" customWidth="1"/>
    <col min="10" max="10" width="9.140625" style="121"/>
    <col min="11" max="11" width="11.42578125" style="121" bestFit="1" customWidth="1"/>
    <col min="12" max="14" width="12.42578125" style="121" bestFit="1" customWidth="1"/>
    <col min="15" max="15" width="13.5703125" style="121" bestFit="1" customWidth="1"/>
    <col min="16" max="16384" width="9.140625" style="121"/>
  </cols>
  <sheetData>
    <row r="1" spans="1:14" x14ac:dyDescent="0.2">
      <c r="A1" s="121" t="s">
        <v>1347</v>
      </c>
    </row>
    <row r="2" spans="1:14" x14ac:dyDescent="0.2">
      <c r="B2" s="121" t="s">
        <v>857</v>
      </c>
      <c r="C2" s="121" t="s">
        <v>858</v>
      </c>
      <c r="D2" s="121" t="s">
        <v>859</v>
      </c>
      <c r="E2" s="121" t="s">
        <v>860</v>
      </c>
      <c r="F2" s="121" t="s">
        <v>861</v>
      </c>
    </row>
    <row r="3" spans="1:14" x14ac:dyDescent="0.2">
      <c r="B3" s="121" t="s">
        <v>862</v>
      </c>
      <c r="C3" s="122">
        <v>64930.07</v>
      </c>
      <c r="D3" s="122">
        <v>201051.4</v>
      </c>
      <c r="E3" s="122">
        <v>213479.4</v>
      </c>
      <c r="F3" s="122">
        <v>66753.2</v>
      </c>
      <c r="H3" s="122">
        <f t="shared" ref="H3:H30" si="0">SUM(C3:F3)</f>
        <v>546214.06999999995</v>
      </c>
      <c r="K3" s="123">
        <f>C3*$I$32</f>
        <v>68942.753201727304</v>
      </c>
      <c r="L3" s="123">
        <f t="shared" ref="L3:N18" si="1">D3*$I$32</f>
        <v>213476.39161734705</v>
      </c>
      <c r="M3" s="123">
        <f t="shared" si="1"/>
        <v>226672.44295059014</v>
      </c>
      <c r="N3" s="123">
        <f t="shared" si="1"/>
        <v>70878.552772629744</v>
      </c>
    </row>
    <row r="4" spans="1:14" x14ac:dyDescent="0.2">
      <c r="B4" s="121" t="s">
        <v>863</v>
      </c>
      <c r="C4" s="122">
        <v>24556.75</v>
      </c>
      <c r="D4" s="122">
        <v>28252.5</v>
      </c>
      <c r="E4" s="122">
        <v>6987.2</v>
      </c>
      <c r="F4" s="122">
        <v>133.80000000000001</v>
      </c>
      <c r="H4" s="122">
        <f t="shared" si="0"/>
        <v>59930.25</v>
      </c>
      <c r="K4" s="123">
        <f t="shared" ref="K4:K30" si="2">C4*$I$32</f>
        <v>26074.3589940149</v>
      </c>
      <c r="L4" s="123">
        <f t="shared" si="1"/>
        <v>29998.506621536071</v>
      </c>
      <c r="M4" s="123">
        <f t="shared" si="1"/>
        <v>7419.0094846826596</v>
      </c>
      <c r="N4" s="123">
        <f t="shared" si="1"/>
        <v>142.06885004730648</v>
      </c>
    </row>
    <row r="5" spans="1:14" x14ac:dyDescent="0.2">
      <c r="B5" s="121" t="s">
        <v>864</v>
      </c>
      <c r="C5" s="122">
        <v>2497.75</v>
      </c>
      <c r="D5" s="122">
        <v>3329.25</v>
      </c>
      <c r="E5" s="122">
        <v>898</v>
      </c>
      <c r="F5" s="122">
        <v>449</v>
      </c>
      <c r="H5" s="122">
        <f t="shared" si="0"/>
        <v>7174</v>
      </c>
      <c r="K5" s="123">
        <f t="shared" si="2"/>
        <v>2652.1111375609848</v>
      </c>
      <c r="L5" s="123">
        <f t="shared" si="1"/>
        <v>3534.9978999999635</v>
      </c>
      <c r="M5" s="123">
        <f t="shared" si="1"/>
        <v>953.49646743259507</v>
      </c>
      <c r="N5" s="123">
        <f t="shared" si="1"/>
        <v>476.74823371629753</v>
      </c>
    </row>
    <row r="6" spans="1:14" x14ac:dyDescent="0.2">
      <c r="B6" s="121" t="s">
        <v>865</v>
      </c>
      <c r="C6" s="122">
        <v>103301.4</v>
      </c>
      <c r="D6" s="122">
        <v>76961.919999999998</v>
      </c>
      <c r="E6" s="122">
        <v>30584.48</v>
      </c>
      <c r="F6" s="122">
        <v>14722.6</v>
      </c>
      <c r="H6" s="122">
        <f t="shared" si="0"/>
        <v>225570.40000000002</v>
      </c>
      <c r="K6" s="123">
        <f t="shared" si="2"/>
        <v>109685.43427710632</v>
      </c>
      <c r="L6" s="123">
        <f t="shared" si="1"/>
        <v>81718.172435222703</v>
      </c>
      <c r="M6" s="123">
        <f t="shared" si="1"/>
        <v>32474.603160649058</v>
      </c>
      <c r="N6" s="123">
        <f t="shared" si="1"/>
        <v>15632.457785549137</v>
      </c>
    </row>
    <row r="7" spans="1:14" x14ac:dyDescent="0.2">
      <c r="B7" s="121" t="s">
        <v>866</v>
      </c>
      <c r="C7" s="122">
        <v>44395.4</v>
      </c>
      <c r="D7" s="122">
        <v>92617.58</v>
      </c>
      <c r="E7" s="122">
        <v>86878.05</v>
      </c>
      <c r="F7" s="122">
        <v>12306.88</v>
      </c>
      <c r="H7" s="122">
        <f t="shared" si="0"/>
        <v>236197.91000000003</v>
      </c>
      <c r="K7" s="123">
        <f t="shared" si="2"/>
        <v>47139.039053738343</v>
      </c>
      <c r="L7" s="123">
        <f t="shared" si="1"/>
        <v>98341.353398837164</v>
      </c>
      <c r="M7" s="123">
        <f t="shared" si="1"/>
        <v>92247.120013844513</v>
      </c>
      <c r="N7" s="123">
        <f t="shared" si="1"/>
        <v>13067.446108147946</v>
      </c>
    </row>
    <row r="8" spans="1:14" x14ac:dyDescent="0.2">
      <c r="B8" s="121" t="s">
        <v>867</v>
      </c>
      <c r="C8" s="122">
        <v>18015.05</v>
      </c>
      <c r="D8" s="122">
        <v>46343.78</v>
      </c>
      <c r="E8" s="122">
        <v>67299.899999999994</v>
      </c>
      <c r="F8" s="122">
        <v>44160.25</v>
      </c>
      <c r="H8" s="122">
        <f t="shared" si="0"/>
        <v>175818.97999999998</v>
      </c>
      <c r="K8" s="123">
        <f t="shared" si="2"/>
        <v>19128.381442785714</v>
      </c>
      <c r="L8" s="123">
        <f t="shared" si="1"/>
        <v>49207.829084046047</v>
      </c>
      <c r="M8" s="123">
        <f t="shared" si="1"/>
        <v>71459.038873682512</v>
      </c>
      <c r="N8" s="123">
        <f t="shared" si="1"/>
        <v>46889.356766080462</v>
      </c>
    </row>
    <row r="9" spans="1:14" x14ac:dyDescent="0.2">
      <c r="B9" s="121" t="s">
        <v>19</v>
      </c>
      <c r="C9" s="122">
        <v>289296.8</v>
      </c>
      <c r="D9" s="122">
        <v>479577.1</v>
      </c>
      <c r="E9" s="122">
        <v>329428.7</v>
      </c>
      <c r="F9" s="122">
        <v>151949.5</v>
      </c>
      <c r="H9" s="122">
        <f t="shared" si="0"/>
        <v>1250252.0999999999</v>
      </c>
      <c r="K9" s="123">
        <f t="shared" si="2"/>
        <v>307175.36396386859</v>
      </c>
      <c r="L9" s="123">
        <f t="shared" si="1"/>
        <v>509215.00079239241</v>
      </c>
      <c r="M9" s="123">
        <f t="shared" si="1"/>
        <v>349787.41839745227</v>
      </c>
      <c r="N9" s="123">
        <f t="shared" si="1"/>
        <v>161339.99051018831</v>
      </c>
    </row>
    <row r="10" spans="1:14" x14ac:dyDescent="0.2">
      <c r="B10" s="121" t="s">
        <v>868</v>
      </c>
      <c r="C10" s="122">
        <v>238071.4</v>
      </c>
      <c r="D10" s="122">
        <v>225335.5</v>
      </c>
      <c r="E10" s="122">
        <v>59859.98</v>
      </c>
      <c r="F10" s="122">
        <v>21350.83</v>
      </c>
      <c r="H10" s="122">
        <f t="shared" si="0"/>
        <v>544617.71</v>
      </c>
      <c r="K10" s="123">
        <f t="shared" si="2"/>
        <v>252784.23039725202</v>
      </c>
      <c r="L10" s="123">
        <f t="shared" si="1"/>
        <v>239261.25082088812</v>
      </c>
      <c r="M10" s="123">
        <f t="shared" si="1"/>
        <v>63559.331259004226</v>
      </c>
      <c r="N10" s="123">
        <f t="shared" si="1"/>
        <v>22670.312897276031</v>
      </c>
    </row>
    <row r="11" spans="1:14" x14ac:dyDescent="0.2">
      <c r="B11" s="121" t="s">
        <v>17</v>
      </c>
      <c r="C11" s="122">
        <v>4437.8</v>
      </c>
      <c r="D11" s="122">
        <v>15200.5</v>
      </c>
      <c r="E11" s="122">
        <v>28755.200000000001</v>
      </c>
      <c r="F11" s="122">
        <v>51134.25</v>
      </c>
      <c r="H11" s="122">
        <f t="shared" si="0"/>
        <v>99527.75</v>
      </c>
      <c r="K11" s="123">
        <f t="shared" si="2"/>
        <v>4712.0563732431747</v>
      </c>
      <c r="L11" s="123">
        <f t="shared" si="1"/>
        <v>16139.892041435593</v>
      </c>
      <c r="M11" s="123">
        <f t="shared" si="1"/>
        <v>30532.273519284809</v>
      </c>
      <c r="N11" s="123">
        <f t="shared" si="1"/>
        <v>54294.35048977191</v>
      </c>
    </row>
    <row r="12" spans="1:14" x14ac:dyDescent="0.2">
      <c r="B12" s="121" t="s">
        <v>869</v>
      </c>
      <c r="C12" s="122">
        <v>6410.5</v>
      </c>
      <c r="D12" s="122">
        <v>34361.9</v>
      </c>
      <c r="E12" s="122">
        <v>70336.88</v>
      </c>
      <c r="F12" s="122">
        <v>39661.4</v>
      </c>
      <c r="H12" s="122">
        <f t="shared" si="0"/>
        <v>150770.68</v>
      </c>
      <c r="K12" s="123">
        <f t="shared" si="2"/>
        <v>6806.6693813771171</v>
      </c>
      <c r="L12" s="123">
        <f t="shared" si="1"/>
        <v>36485.468000302993</v>
      </c>
      <c r="M12" s="123">
        <f t="shared" si="1"/>
        <v>74683.704465735354</v>
      </c>
      <c r="N12" s="123">
        <f t="shared" si="1"/>
        <v>42112.477498252927</v>
      </c>
    </row>
    <row r="13" spans="1:14" x14ac:dyDescent="0.2">
      <c r="B13" s="121" t="s">
        <v>870</v>
      </c>
      <c r="C13" s="122">
        <v>156534.6</v>
      </c>
      <c r="D13" s="122">
        <v>699563</v>
      </c>
      <c r="E13" s="122">
        <v>841625.4</v>
      </c>
      <c r="F13" s="122">
        <v>737084.4</v>
      </c>
      <c r="H13" s="122">
        <f t="shared" si="0"/>
        <v>2434807.4</v>
      </c>
      <c r="K13" s="123">
        <f t="shared" si="2"/>
        <v>166208.45003449253</v>
      </c>
      <c r="L13" s="123">
        <f t="shared" si="1"/>
        <v>742796.04593156849</v>
      </c>
      <c r="M13" s="123">
        <f t="shared" si="1"/>
        <v>893637.91291931493</v>
      </c>
      <c r="N13" s="123">
        <f t="shared" si="1"/>
        <v>782636.27126912458</v>
      </c>
    </row>
    <row r="14" spans="1:14" x14ac:dyDescent="0.2">
      <c r="B14" s="121" t="s">
        <v>871</v>
      </c>
      <c r="C14" s="122">
        <v>18139.5</v>
      </c>
      <c r="D14" s="122">
        <v>74575.42</v>
      </c>
      <c r="E14" s="122">
        <v>163905.4</v>
      </c>
      <c r="F14" s="122">
        <v>237556.9</v>
      </c>
      <c r="H14" s="122">
        <f t="shared" si="0"/>
        <v>494177.22</v>
      </c>
      <c r="K14" s="123">
        <f t="shared" si="2"/>
        <v>19260.52246213091</v>
      </c>
      <c r="L14" s="123">
        <f t="shared" si="1"/>
        <v>79184.186556015702</v>
      </c>
      <c r="M14" s="123">
        <f t="shared" si="1"/>
        <v>174034.76602798048</v>
      </c>
      <c r="N14" s="123">
        <f t="shared" si="1"/>
        <v>252237.9342586172</v>
      </c>
    </row>
    <row r="15" spans="1:14" x14ac:dyDescent="0.2">
      <c r="B15" s="121" t="s">
        <v>14</v>
      </c>
      <c r="C15" s="122">
        <v>8100</v>
      </c>
      <c r="D15" s="122">
        <v>22575</v>
      </c>
      <c r="E15" s="122">
        <v>35835.5</v>
      </c>
      <c r="F15" s="122">
        <v>25508</v>
      </c>
      <c r="H15" s="122">
        <f t="shared" si="0"/>
        <v>92018.5</v>
      </c>
      <c r="K15" s="123">
        <f t="shared" si="2"/>
        <v>8600.5806082450108</v>
      </c>
      <c r="L15" s="123">
        <f t="shared" si="1"/>
        <v>23970.136695201374</v>
      </c>
      <c r="M15" s="123">
        <f t="shared" si="1"/>
        <v>38050.136590958529</v>
      </c>
      <c r="N15" s="123">
        <f t="shared" si="1"/>
        <v>27084.396315446142</v>
      </c>
    </row>
    <row r="16" spans="1:14" x14ac:dyDescent="0.2">
      <c r="B16" s="121" t="s">
        <v>872</v>
      </c>
      <c r="C16" s="122">
        <v>31421.35</v>
      </c>
      <c r="D16" s="122">
        <v>86554.87</v>
      </c>
      <c r="E16" s="122">
        <v>110316.6</v>
      </c>
      <c r="F16" s="122">
        <v>41076.550000000003</v>
      </c>
      <c r="H16" s="122">
        <f t="shared" si="0"/>
        <v>269369.37</v>
      </c>
      <c r="K16" s="123">
        <f t="shared" si="2"/>
        <v>33363.191789491284</v>
      </c>
      <c r="L16" s="123">
        <f t="shared" si="1"/>
        <v>91903.967465576279</v>
      </c>
      <c r="M16" s="123">
        <f t="shared" si="1"/>
        <v>117134.17416389157</v>
      </c>
      <c r="N16" s="123">
        <f t="shared" si="1"/>
        <v>43615.08387451934</v>
      </c>
    </row>
    <row r="17" spans="2:15" x14ac:dyDescent="0.2">
      <c r="B17" s="121" t="s">
        <v>561</v>
      </c>
      <c r="C17" s="122">
        <v>63602.65</v>
      </c>
      <c r="D17" s="122">
        <v>120564.7</v>
      </c>
      <c r="E17" s="122">
        <v>161806.29999999999</v>
      </c>
      <c r="F17" s="122">
        <v>63984.43</v>
      </c>
      <c r="H17" s="122">
        <f t="shared" si="0"/>
        <v>409958.08</v>
      </c>
      <c r="K17" s="123">
        <f t="shared" si="2"/>
        <v>67533.298546048711</v>
      </c>
      <c r="L17" s="123">
        <f t="shared" si="1"/>
        <v>128015.60751344165</v>
      </c>
      <c r="M17" s="123">
        <f t="shared" si="1"/>
        <v>171805.94149035489</v>
      </c>
      <c r="N17" s="123">
        <f t="shared" si="1"/>
        <v>67938.672578717335</v>
      </c>
    </row>
    <row r="18" spans="2:15" x14ac:dyDescent="0.2">
      <c r="B18" s="121" t="s">
        <v>873</v>
      </c>
      <c r="C18" s="122">
        <v>36373.620000000003</v>
      </c>
      <c r="D18" s="122">
        <v>44692.53</v>
      </c>
      <c r="E18" s="122">
        <v>33813.25</v>
      </c>
      <c r="F18" s="122">
        <v>10989.5</v>
      </c>
      <c r="H18" s="122">
        <f t="shared" si="0"/>
        <v>125868.9</v>
      </c>
      <c r="K18" s="123">
        <f t="shared" si="2"/>
        <v>38621.512447367029</v>
      </c>
      <c r="L18" s="123">
        <f t="shared" si="1"/>
        <v>47454.531710050418</v>
      </c>
      <c r="M18" s="123">
        <f t="shared" si="1"/>
        <v>35902.911389103785</v>
      </c>
      <c r="N18" s="123">
        <f t="shared" si="1"/>
        <v>11668.651925223277</v>
      </c>
    </row>
    <row r="19" spans="2:15" x14ac:dyDescent="0.2">
      <c r="B19" s="121" t="s">
        <v>16</v>
      </c>
      <c r="C19" s="122">
        <v>19266.3</v>
      </c>
      <c r="D19" s="122">
        <v>38165.15</v>
      </c>
      <c r="E19" s="122">
        <v>31852.33</v>
      </c>
      <c r="F19" s="122">
        <v>13501.38</v>
      </c>
      <c r="H19" s="122">
        <f t="shared" si="0"/>
        <v>102785.16</v>
      </c>
      <c r="K19" s="123">
        <f t="shared" si="2"/>
        <v>20456.958786744552</v>
      </c>
      <c r="L19" s="123">
        <f t="shared" ref="L19:L30" si="3">D19*$I$32</f>
        <v>40523.759135896558</v>
      </c>
      <c r="M19" s="123">
        <f t="shared" ref="M19:M30" si="4">E19*$I$32</f>
        <v>33820.806385854426</v>
      </c>
      <c r="N19" s="123">
        <f t="shared" ref="N19:N30" si="5">F19*$I$32</f>
        <v>14335.766297845312</v>
      </c>
    </row>
    <row r="20" spans="2:15" x14ac:dyDescent="0.2">
      <c r="B20" s="121" t="s">
        <v>368</v>
      </c>
      <c r="C20" s="122">
        <v>658214.19999999995</v>
      </c>
      <c r="D20" s="122">
        <v>1067174</v>
      </c>
      <c r="E20" s="122">
        <v>948191</v>
      </c>
      <c r="F20" s="122">
        <v>1250519</v>
      </c>
      <c r="H20" s="122">
        <f t="shared" si="0"/>
        <v>3924098.2</v>
      </c>
      <c r="K20" s="123">
        <f t="shared" si="2"/>
        <v>698891.88698660536</v>
      </c>
      <c r="L20" s="123">
        <f t="shared" si="3"/>
        <v>1133125.4333362051</v>
      </c>
      <c r="M20" s="123">
        <f t="shared" si="4"/>
        <v>1006789.2750015365</v>
      </c>
      <c r="N20" s="123">
        <f t="shared" si="5"/>
        <v>1327801.1681039436</v>
      </c>
    </row>
    <row r="21" spans="2:15" x14ac:dyDescent="0.2">
      <c r="B21" s="121" t="s">
        <v>874</v>
      </c>
      <c r="C21" s="122">
        <v>4531.7250000000004</v>
      </c>
      <c r="D21" s="122">
        <v>13640.2</v>
      </c>
      <c r="E21" s="122">
        <v>16712.05</v>
      </c>
      <c r="F21" s="122">
        <v>4665</v>
      </c>
      <c r="H21" s="122">
        <f t="shared" si="0"/>
        <v>39548.975000000006</v>
      </c>
      <c r="K21" s="123">
        <f t="shared" si="2"/>
        <v>4811.7859452961884</v>
      </c>
      <c r="L21" s="123">
        <f t="shared" si="3"/>
        <v>14483.165384269581</v>
      </c>
      <c r="M21" s="123">
        <f t="shared" si="4"/>
        <v>17744.855944940868</v>
      </c>
      <c r="N21" s="123">
        <f t="shared" si="5"/>
        <v>4953.2973503040712</v>
      </c>
    </row>
    <row r="22" spans="2:15" x14ac:dyDescent="0.2">
      <c r="B22" s="121" t="s">
        <v>12</v>
      </c>
      <c r="C22" s="122">
        <v>611</v>
      </c>
      <c r="D22" s="122">
        <v>8662.6</v>
      </c>
      <c r="E22" s="122">
        <v>8534</v>
      </c>
      <c r="F22" s="122">
        <v>20833</v>
      </c>
      <c r="H22" s="122">
        <f t="shared" si="0"/>
        <v>38640.6</v>
      </c>
      <c r="K22" s="123">
        <f t="shared" si="2"/>
        <v>648.75984588119775</v>
      </c>
      <c r="L22" s="123">
        <f t="shared" si="3"/>
        <v>9197.9493304917578</v>
      </c>
      <c r="M22" s="123">
        <f t="shared" si="4"/>
        <v>9061.4018408349293</v>
      </c>
      <c r="N22" s="123">
        <f t="shared" si="5"/>
        <v>22120.48096439115</v>
      </c>
    </row>
    <row r="23" spans="2:15" x14ac:dyDescent="0.2">
      <c r="B23" s="121" t="s">
        <v>875</v>
      </c>
      <c r="C23" s="122">
        <v>12699.77</v>
      </c>
      <c r="D23" s="122">
        <v>15360.92</v>
      </c>
      <c r="E23" s="122">
        <v>20640.650000000001</v>
      </c>
      <c r="F23" s="122">
        <v>19949.669999999998</v>
      </c>
      <c r="H23" s="122">
        <f t="shared" si="0"/>
        <v>68651.010000000009</v>
      </c>
      <c r="K23" s="123">
        <f t="shared" si="2"/>
        <v>13484.616739650834</v>
      </c>
      <c r="L23" s="123">
        <f t="shared" si="3"/>
        <v>16310.226009481847</v>
      </c>
      <c r="M23" s="123">
        <f t="shared" si="4"/>
        <v>21916.243719947212</v>
      </c>
      <c r="N23" s="123">
        <f t="shared" si="5"/>
        <v>21182.561104060154</v>
      </c>
    </row>
    <row r="24" spans="2:15" x14ac:dyDescent="0.2">
      <c r="B24" s="121" t="s">
        <v>876</v>
      </c>
      <c r="C24" s="122">
        <v>2756</v>
      </c>
      <c r="D24" s="122">
        <v>8606.4</v>
      </c>
      <c r="E24" s="122">
        <v>8343.9249999999993</v>
      </c>
      <c r="F24" s="122">
        <v>1503</v>
      </c>
      <c r="H24" s="122">
        <f t="shared" si="0"/>
        <v>21209.324999999997</v>
      </c>
      <c r="K24" s="123">
        <f t="shared" si="2"/>
        <v>2926.321006953488</v>
      </c>
      <c r="L24" s="123">
        <f t="shared" si="3"/>
        <v>9138.2761662715875</v>
      </c>
      <c r="M24" s="123">
        <f t="shared" si="4"/>
        <v>8859.5801915618213</v>
      </c>
      <c r="N24" s="123">
        <f t="shared" si="5"/>
        <v>1595.885512863241</v>
      </c>
    </row>
    <row r="25" spans="2:15" x14ac:dyDescent="0.2">
      <c r="B25" s="121" t="s">
        <v>877</v>
      </c>
      <c r="C25" s="122">
        <v>15438.5</v>
      </c>
      <c r="D25" s="122">
        <v>45296.45</v>
      </c>
      <c r="E25" s="122">
        <v>39667.9</v>
      </c>
      <c r="F25" s="122">
        <v>8434</v>
      </c>
      <c r="H25" s="122">
        <f t="shared" si="0"/>
        <v>108836.85</v>
      </c>
      <c r="K25" s="123">
        <f t="shared" si="2"/>
        <v>16392.600459307483</v>
      </c>
      <c r="L25" s="123">
        <f t="shared" si="3"/>
        <v>48095.774011399968</v>
      </c>
      <c r="M25" s="123">
        <f t="shared" si="4"/>
        <v>42119.379198741022</v>
      </c>
      <c r="N25" s="123">
        <f t="shared" si="5"/>
        <v>8955.2218333257315</v>
      </c>
    </row>
    <row r="26" spans="2:15" x14ac:dyDescent="0.2">
      <c r="B26" s="121" t="s">
        <v>878</v>
      </c>
      <c r="C26" s="122">
        <v>12793.28</v>
      </c>
      <c r="D26" s="122">
        <v>31412.95</v>
      </c>
      <c r="E26" s="122">
        <v>65345.25</v>
      </c>
      <c r="F26" s="122">
        <v>21431.35</v>
      </c>
      <c r="H26" s="122">
        <f t="shared" si="0"/>
        <v>130982.83000000002</v>
      </c>
      <c r="K26" s="123">
        <f t="shared" si="2"/>
        <v>13583.905664672684</v>
      </c>
      <c r="L26" s="123">
        <f t="shared" si="3"/>
        <v>33354.272668860511</v>
      </c>
      <c r="M26" s="123">
        <f t="shared" si="4"/>
        <v>69383.591356903999</v>
      </c>
      <c r="N26" s="123">
        <f t="shared" si="5"/>
        <v>22755.809039322434</v>
      </c>
    </row>
    <row r="27" spans="2:15" x14ac:dyDescent="0.2">
      <c r="B27" s="121" t="s">
        <v>879</v>
      </c>
      <c r="C27" s="122">
        <v>114645.2</v>
      </c>
      <c r="D27" s="122">
        <v>304578</v>
      </c>
      <c r="E27" s="122">
        <v>385964</v>
      </c>
      <c r="F27" s="122">
        <v>168231.9</v>
      </c>
      <c r="H27" s="122">
        <f t="shared" si="0"/>
        <v>973419.1</v>
      </c>
      <c r="K27" s="123">
        <f t="shared" si="2"/>
        <v>121730.28196893468</v>
      </c>
      <c r="L27" s="123">
        <f t="shared" si="3"/>
        <v>323400.94327136409</v>
      </c>
      <c r="M27" s="123">
        <f t="shared" si="4"/>
        <v>409816.6041827997</v>
      </c>
      <c r="N27" s="123">
        <f t="shared" si="5"/>
        <v>178628.64405286592</v>
      </c>
    </row>
    <row r="28" spans="2:15" x14ac:dyDescent="0.2">
      <c r="B28" s="121" t="s">
        <v>18</v>
      </c>
      <c r="C28" s="122">
        <v>3761.25</v>
      </c>
      <c r="D28" s="122">
        <v>9684.2000000000007</v>
      </c>
      <c r="E28" s="122">
        <v>13545.6</v>
      </c>
      <c r="F28" s="122">
        <v>11627.7</v>
      </c>
      <c r="H28" s="122">
        <f t="shared" si="0"/>
        <v>38618.75</v>
      </c>
      <c r="K28" s="123">
        <f t="shared" si="2"/>
        <v>3993.6955324396972</v>
      </c>
      <c r="L28" s="123">
        <f t="shared" si="3"/>
        <v>10282.684287205722</v>
      </c>
      <c r="M28" s="123">
        <f t="shared" si="4"/>
        <v>14382.71909716588</v>
      </c>
      <c r="N28" s="123">
        <f t="shared" si="5"/>
        <v>12346.292733146978</v>
      </c>
    </row>
    <row r="29" spans="2:15" x14ac:dyDescent="0.2">
      <c r="B29" s="121" t="s">
        <v>880</v>
      </c>
      <c r="C29" s="122">
        <v>20732.05</v>
      </c>
      <c r="D29" s="122">
        <v>49880.58</v>
      </c>
      <c r="E29" s="122">
        <v>67517.649999999994</v>
      </c>
      <c r="F29" s="122">
        <v>29528.13</v>
      </c>
      <c r="H29" s="122">
        <f t="shared" si="0"/>
        <v>167658.41</v>
      </c>
      <c r="K29" s="123">
        <f t="shared" si="2"/>
        <v>22013.292246810615</v>
      </c>
      <c r="L29" s="123">
        <f t="shared" si="3"/>
        <v>52963.203589631354</v>
      </c>
      <c r="M29" s="123">
        <f t="shared" si="4"/>
        <v>71690.245840033793</v>
      </c>
      <c r="N29" s="123">
        <f t="shared" si="5"/>
        <v>31352.97065132565</v>
      </c>
    </row>
    <row r="30" spans="2:15" x14ac:dyDescent="0.2">
      <c r="B30" s="121" t="s">
        <v>881</v>
      </c>
      <c r="C30" s="122">
        <v>419733.9</v>
      </c>
      <c r="D30" s="122">
        <v>865618.8</v>
      </c>
      <c r="E30" s="122">
        <v>1091903</v>
      </c>
      <c r="F30" s="122">
        <v>284264</v>
      </c>
      <c r="H30" s="122">
        <f t="shared" si="0"/>
        <v>2661519.7000000002</v>
      </c>
      <c r="K30" s="123">
        <f t="shared" si="2"/>
        <v>445673.48653864826</v>
      </c>
      <c r="L30" s="123">
        <f t="shared" si="3"/>
        <v>919114.10684102681</v>
      </c>
      <c r="M30" s="123">
        <f t="shared" si="4"/>
        <v>1159382.6873931547</v>
      </c>
      <c r="N30" s="123">
        <f t="shared" si="5"/>
        <v>301831.53654594568</v>
      </c>
    </row>
    <row r="31" spans="2:15" x14ac:dyDescent="0.2">
      <c r="C31" s="124">
        <f>SUM(C3:C30)</f>
        <v>2395267.8150000004</v>
      </c>
      <c r="D31" s="124">
        <f t="shared" ref="D31:F31" si="6">SUM(D3:D30)</f>
        <v>4709637.2</v>
      </c>
      <c r="E31" s="124">
        <f t="shared" si="6"/>
        <v>4940027.5949999988</v>
      </c>
      <c r="F31" s="124">
        <f t="shared" si="6"/>
        <v>3353309.62</v>
      </c>
      <c r="H31" s="124">
        <f>SUM(H3:H30)</f>
        <v>15398242.229999997</v>
      </c>
      <c r="O31" s="124">
        <f>SUM(K3:N30)</f>
        <v>16349854.756098451</v>
      </c>
    </row>
    <row r="32" spans="2:15" x14ac:dyDescent="0.2">
      <c r="H32" s="124">
        <v>16349854.756098444</v>
      </c>
      <c r="I32" s="121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H6" activePane="bottomRight" state="frozen"/>
      <selection pane="topRight" activeCell="C1" sqref="C1"/>
      <selection pane="bottomLeft" activeCell="A5" sqref="A5"/>
      <selection pane="bottomRight" activeCell="AF54" sqref="AF54"/>
    </sheetView>
    <sheetView workbookViewId="1"/>
  </sheetViews>
  <sheetFormatPr defaultColWidth="8.28515625" defaultRowHeight="12" outlineLevelRow="1" x14ac:dyDescent="0.2"/>
  <cols>
    <col min="1" max="1" width="8.28515625" style="68"/>
    <col min="2" max="2" width="10.7109375" style="68" bestFit="1" customWidth="1"/>
    <col min="3" max="4" width="9.5703125" style="68" bestFit="1" customWidth="1"/>
    <col min="5" max="5" width="10.7109375" style="68" bestFit="1" customWidth="1"/>
    <col min="6" max="12" width="8.28515625" style="68"/>
    <col min="13" max="13" width="8.28515625" style="69"/>
    <col min="14" max="17" width="11.28515625" style="69" bestFit="1" customWidth="1"/>
    <col min="18" max="19" width="9.42578125" style="69" customWidth="1"/>
    <col min="20" max="20" width="8.28515625" style="69" customWidth="1"/>
    <col min="21" max="25" width="8.42578125" style="69" customWidth="1"/>
    <col min="26" max="27" width="8.28515625" style="69" customWidth="1"/>
    <col min="28" max="28" width="8.5703125" style="69" bestFit="1" customWidth="1"/>
    <col min="29" max="29" width="8.42578125" style="69" bestFit="1" customWidth="1"/>
    <col min="30" max="33" width="8.85546875" style="69" bestFit="1" customWidth="1"/>
    <col min="34" max="34" width="9.7109375" style="69" customWidth="1"/>
    <col min="35" max="16384" width="8.28515625" style="69"/>
  </cols>
  <sheetData>
    <row r="1" spans="1:34" x14ac:dyDescent="0.2">
      <c r="AC1" s="70">
        <v>2019</v>
      </c>
    </row>
    <row r="2" spans="1:34" x14ac:dyDescent="0.2">
      <c r="B2" s="68" t="s">
        <v>852</v>
      </c>
      <c r="H2" s="68" t="s">
        <v>853</v>
      </c>
      <c r="M2" s="69" t="s">
        <v>851</v>
      </c>
      <c r="R2" s="76" t="e">
        <f>SUM(N4:Q4)</f>
        <v>#DIV/0!</v>
      </c>
      <c r="S2" s="76"/>
      <c r="AB2" s="74">
        <f>SUM(AD2:AG2)</f>
        <v>16349854.756098444</v>
      </c>
      <c r="AD2" s="74">
        <f>SUM(AD5:AD66)</f>
        <v>1881196.8496146984</v>
      </c>
      <c r="AE2" s="74">
        <f t="shared" ref="AE2:AG2" si="0">SUM(AE5:AE66)</f>
        <v>5415947.8154472988</v>
      </c>
      <c r="AF2" s="74">
        <f t="shared" si="0"/>
        <v>5469794.1152835563</v>
      </c>
      <c r="AG2" s="74">
        <f t="shared" si="0"/>
        <v>3582915.9757528901</v>
      </c>
    </row>
    <row r="3" spans="1:34" x14ac:dyDescent="0.2">
      <c r="A3" s="69"/>
      <c r="B3" s="68" t="s">
        <v>391</v>
      </c>
      <c r="C3" s="68" t="s">
        <v>392</v>
      </c>
      <c r="D3" s="68" t="s">
        <v>393</v>
      </c>
      <c r="E3" s="68" t="s">
        <v>394</v>
      </c>
      <c r="G3" s="69"/>
      <c r="H3" s="68" t="s">
        <v>391</v>
      </c>
      <c r="I3" s="68" t="s">
        <v>392</v>
      </c>
      <c r="J3" s="68" t="s">
        <v>393</v>
      </c>
      <c r="K3" s="68" t="s">
        <v>394</v>
      </c>
      <c r="N3" s="69" t="s">
        <v>785</v>
      </c>
      <c r="O3" s="69" t="s">
        <v>786</v>
      </c>
      <c r="P3" s="69" t="s">
        <v>787</v>
      </c>
      <c r="Q3" s="69" t="s">
        <v>788</v>
      </c>
      <c r="U3" s="69" t="s">
        <v>785</v>
      </c>
      <c r="V3" s="69" t="s">
        <v>786</v>
      </c>
      <c r="W3" s="69" t="s">
        <v>787</v>
      </c>
      <c r="X3" s="69" t="s">
        <v>788</v>
      </c>
      <c r="AC3" s="71" t="s">
        <v>784</v>
      </c>
      <c r="AD3" s="72" t="s">
        <v>785</v>
      </c>
      <c r="AE3" s="72" t="s">
        <v>786</v>
      </c>
      <c r="AF3" s="72" t="s">
        <v>787</v>
      </c>
      <c r="AG3" s="72" t="s">
        <v>788</v>
      </c>
      <c r="AH3" s="72" t="s">
        <v>63</v>
      </c>
    </row>
    <row r="4" spans="1:34" x14ac:dyDescent="0.2">
      <c r="A4" s="69" t="s">
        <v>63</v>
      </c>
      <c r="B4" s="77" t="e">
        <f>H4*1000000000/N4</f>
        <v>#DIV/0!</v>
      </c>
      <c r="C4" s="77">
        <f t="shared" ref="C4:E19" si="1">I4*1000000000/O4</f>
        <v>72327.677954955943</v>
      </c>
      <c r="D4" s="77" t="e">
        <f t="shared" si="1"/>
        <v>#DIV/0!</v>
      </c>
      <c r="E4" s="77" t="e">
        <f t="shared" si="1"/>
        <v>#DIV/0!</v>
      </c>
      <c r="G4" s="69" t="s">
        <v>63</v>
      </c>
      <c r="H4" s="68">
        <f>SUM(H5:H78)</f>
        <v>180.69708626793098</v>
      </c>
      <c r="I4" s="68">
        <f t="shared" ref="I4:K4" si="2">SUM(I5:I78)</f>
        <v>391.72292941651943</v>
      </c>
      <c r="J4" s="68">
        <f t="shared" si="2"/>
        <v>675.75491912209202</v>
      </c>
      <c r="K4" s="68">
        <f t="shared" si="2"/>
        <v>1169.1457568633398</v>
      </c>
      <c r="M4" s="69" t="s">
        <v>63</v>
      </c>
      <c r="N4" s="76" t="e">
        <f>SUM(N5:N78)</f>
        <v>#DIV/0!</v>
      </c>
      <c r="O4" s="76">
        <f t="shared" ref="O4:Q4" si="3">SUM(O5:O78)</f>
        <v>5415947.8154472988</v>
      </c>
      <c r="P4" s="76" t="e">
        <f t="shared" si="3"/>
        <v>#DIV/0!</v>
      </c>
      <c r="Q4" s="76" t="e">
        <f t="shared" si="3"/>
        <v>#DIV/0!</v>
      </c>
      <c r="U4" s="76"/>
      <c r="V4" s="76"/>
      <c r="W4" s="76"/>
      <c r="X4" s="76"/>
      <c r="AC4" s="71"/>
      <c r="AD4" s="72"/>
      <c r="AE4" s="72"/>
      <c r="AF4" s="72"/>
      <c r="AG4" s="72"/>
      <c r="AH4" s="72"/>
    </row>
    <row r="5" spans="1:34" x14ac:dyDescent="0.2">
      <c r="A5" s="69" t="s">
        <v>720</v>
      </c>
      <c r="B5" s="77" t="e">
        <f t="shared" ref="B5:B68" si="4">H5*1000000000/N5</f>
        <v>#DIV/0!</v>
      </c>
      <c r="C5" s="77">
        <f t="shared" si="1"/>
        <v>15420.52993550694</v>
      </c>
      <c r="D5" s="77" t="e">
        <f t="shared" si="1"/>
        <v>#DIV/0!</v>
      </c>
      <c r="E5" s="77" t="e">
        <f t="shared" si="1"/>
        <v>#DIV/0!</v>
      </c>
      <c r="G5" s="69" t="s">
        <v>720</v>
      </c>
      <c r="H5" s="68">
        <v>0.12537114512098985</v>
      </c>
      <c r="I5" s="68">
        <v>0.11089826087565675</v>
      </c>
      <c r="J5" s="68">
        <v>0.11057339559842554</v>
      </c>
      <c r="K5" s="68">
        <v>0.19852204421180625</v>
      </c>
      <c r="M5" s="69" t="s">
        <v>720</v>
      </c>
      <c r="N5" s="73" t="e">
        <f t="shared" ref="N5:N16" si="5">(U5/U$17)*AD$5</f>
        <v>#DIV/0!</v>
      </c>
      <c r="O5" s="73">
        <f t="shared" ref="O5:O16" si="6">(V5/V$17)*AE$5</f>
        <v>7191.5985598072793</v>
      </c>
      <c r="P5" s="73" t="e">
        <f t="shared" ref="P5:P16" si="7">(W5/W$17)*AF$5</f>
        <v>#DIV/0!</v>
      </c>
      <c r="Q5" s="73" t="e">
        <f t="shared" ref="Q5:Q16" si="8">(X5/X$17)*AG$5</f>
        <v>#DIV/0!</v>
      </c>
      <c r="R5" s="76" t="e">
        <f>SUM(N5:Q5)</f>
        <v>#DIV/0!</v>
      </c>
      <c r="S5" s="76"/>
      <c r="T5" s="69" t="s">
        <v>720</v>
      </c>
      <c r="U5" s="69">
        <f t="array" ref="U5:X16">TRANSPOSE(SAM!B159:M162)</f>
        <v>0</v>
      </c>
      <c r="V5" s="69">
        <v>8.3843565598939497E-3</v>
      </c>
      <c r="W5" s="69">
        <v>0</v>
      </c>
      <c r="X5" s="69">
        <v>0</v>
      </c>
      <c r="Y5" s="69">
        <f>SUM(U5:X5)</f>
        <v>8.3843565598939497E-3</v>
      </c>
      <c r="AC5" s="71" t="s">
        <v>789</v>
      </c>
      <c r="AD5" s="74">
        <v>147173.29273850907</v>
      </c>
      <c r="AE5" s="74">
        <v>249257.41940670981</v>
      </c>
      <c r="AF5" s="74">
        <v>71634.289922489261</v>
      </c>
      <c r="AG5" s="74">
        <v>34695.177255242619</v>
      </c>
      <c r="AH5" s="75">
        <f>SUM(AD5:AG5)</f>
        <v>502760.17932295072</v>
      </c>
    </row>
    <row r="6" spans="1:34" x14ac:dyDescent="0.2">
      <c r="A6" s="69" t="s">
        <v>721</v>
      </c>
      <c r="B6" s="77" t="e">
        <f t="shared" si="4"/>
        <v>#DIV/0!</v>
      </c>
      <c r="C6" s="77">
        <f t="shared" si="1"/>
        <v>17508.497250519835</v>
      </c>
      <c r="D6" s="77" t="e">
        <f t="shared" si="1"/>
        <v>#DIV/0!</v>
      </c>
      <c r="E6" s="77" t="e">
        <f t="shared" si="1"/>
        <v>#DIV/0!</v>
      </c>
      <c r="G6" s="69" t="s">
        <v>721</v>
      </c>
      <c r="H6" s="68">
        <v>0.67351201321841869</v>
      </c>
      <c r="I6" s="68">
        <v>0.59696954680328485</v>
      </c>
      <c r="J6" s="68">
        <v>0.59439397358369639</v>
      </c>
      <c r="K6" s="68">
        <v>1.0449893078558159</v>
      </c>
      <c r="M6" s="69" t="s">
        <v>721</v>
      </c>
      <c r="N6" s="73" t="e">
        <f t="shared" si="5"/>
        <v>#DIV/0!</v>
      </c>
      <c r="O6" s="73">
        <f t="shared" si="6"/>
        <v>34095.989979126316</v>
      </c>
      <c r="P6" s="73" t="e">
        <f t="shared" si="7"/>
        <v>#DIV/0!</v>
      </c>
      <c r="Q6" s="73" t="e">
        <f t="shared" si="8"/>
        <v>#DIV/0!</v>
      </c>
      <c r="R6" s="76" t="e">
        <f t="shared" ref="R6:R69" si="9">SUM(N6:Q6)</f>
        <v>#DIV/0!</v>
      </c>
      <c r="S6" s="76"/>
      <c r="T6" s="69" t="s">
        <v>721</v>
      </c>
      <c r="U6" s="69">
        <v>0</v>
      </c>
      <c r="V6" s="69">
        <v>3.975095868744194E-2</v>
      </c>
      <c r="W6" s="69">
        <v>0</v>
      </c>
      <c r="X6" s="69">
        <v>0</v>
      </c>
      <c r="Y6" s="69">
        <f t="shared" ref="Y6:Y16" si="10">SUM(U6:X6)</f>
        <v>3.975095868744194E-2</v>
      </c>
      <c r="AB6" s="69" t="s">
        <v>402</v>
      </c>
      <c r="AC6" s="71" t="s">
        <v>790</v>
      </c>
      <c r="AD6" s="74">
        <v>11157.388984346882</v>
      </c>
      <c r="AE6" s="74">
        <v>23965.157017644262</v>
      </c>
      <c r="AF6" s="74">
        <v>4790.2898395881248</v>
      </c>
      <c r="AG6" s="74">
        <v>2268.6281475558039</v>
      </c>
      <c r="AH6" s="75">
        <f t="shared" ref="AH6:AH67" si="11">SUM(AD6:AG6)</f>
        <v>42181.463989135074</v>
      </c>
    </row>
    <row r="7" spans="1:34" x14ac:dyDescent="0.2">
      <c r="A7" s="69" t="s">
        <v>722</v>
      </c>
      <c r="B7" s="77" t="e">
        <f t="shared" si="4"/>
        <v>#DIV/0!</v>
      </c>
      <c r="C7" s="77">
        <f t="shared" si="1"/>
        <v>12827.617409575954</v>
      </c>
      <c r="D7" s="77" t="e">
        <f t="shared" si="1"/>
        <v>#DIV/0!</v>
      </c>
      <c r="E7" s="77" t="e">
        <f t="shared" si="1"/>
        <v>#DIV/0!</v>
      </c>
      <c r="G7" s="69" t="s">
        <v>722</v>
      </c>
      <c r="H7" s="68">
        <v>2.7121918072032881E-2</v>
      </c>
      <c r="I7" s="68">
        <v>2.4033109812936885E-2</v>
      </c>
      <c r="J7" s="68">
        <v>2.3970293246281176E-2</v>
      </c>
      <c r="K7" s="68">
        <v>4.265402916075374E-2</v>
      </c>
      <c r="M7" s="69" t="s">
        <v>722</v>
      </c>
      <c r="N7" s="73" t="e">
        <f t="shared" si="5"/>
        <v>#DIV/0!</v>
      </c>
      <c r="O7" s="73">
        <f t="shared" si="6"/>
        <v>1873.5443259319466</v>
      </c>
      <c r="P7" s="73" t="e">
        <f t="shared" si="7"/>
        <v>#DIV/0!</v>
      </c>
      <c r="Q7" s="73" t="e">
        <f t="shared" si="8"/>
        <v>#DIV/0!</v>
      </c>
      <c r="R7" s="76" t="e">
        <f t="shared" si="9"/>
        <v>#DIV/0!</v>
      </c>
      <c r="S7" s="76"/>
      <c r="T7" s="69" t="s">
        <v>722</v>
      </c>
      <c r="U7" s="69">
        <v>0</v>
      </c>
      <c r="V7" s="69">
        <v>2.1842798271822002E-3</v>
      </c>
      <c r="W7" s="69">
        <v>0</v>
      </c>
      <c r="X7" s="69">
        <v>0</v>
      </c>
      <c r="Y7" s="69">
        <f t="shared" si="10"/>
        <v>2.1842798271822002E-3</v>
      </c>
      <c r="AB7" s="69" t="s">
        <v>403</v>
      </c>
      <c r="AC7" s="71" t="s">
        <v>791</v>
      </c>
      <c r="AD7" s="74">
        <v>0</v>
      </c>
      <c r="AE7" s="74">
        <v>3369.7368544533424</v>
      </c>
      <c r="AF7" s="74">
        <v>1314.5046646094784</v>
      </c>
      <c r="AG7" s="74">
        <v>1083.5582124798832</v>
      </c>
      <c r="AH7" s="75">
        <f t="shared" si="11"/>
        <v>5767.7997315427037</v>
      </c>
    </row>
    <row r="8" spans="1:34" x14ac:dyDescent="0.2">
      <c r="A8" s="69" t="s">
        <v>723</v>
      </c>
      <c r="B8" s="77" t="e">
        <f t="shared" si="4"/>
        <v>#DIV/0!</v>
      </c>
      <c r="C8" s="77">
        <f t="shared" si="1"/>
        <v>21992.753903943256</v>
      </c>
      <c r="D8" s="77" t="e">
        <f t="shared" si="1"/>
        <v>#DIV/0!</v>
      </c>
      <c r="E8" s="77" t="e">
        <f t="shared" si="1"/>
        <v>#DIV/0!</v>
      </c>
      <c r="G8" s="69" t="s">
        <v>723</v>
      </c>
      <c r="H8" s="68">
        <v>0.94988425790306996</v>
      </c>
      <c r="I8" s="68">
        <v>0.83478300457040744</v>
      </c>
      <c r="J8" s="68">
        <v>0.8316976369805601</v>
      </c>
      <c r="K8" s="68">
        <v>1.5524518362408624</v>
      </c>
      <c r="M8" s="69" t="s">
        <v>723</v>
      </c>
      <c r="N8" s="73" t="e">
        <f t="shared" si="5"/>
        <v>#DIV/0!</v>
      </c>
      <c r="O8" s="73">
        <f t="shared" si="6"/>
        <v>37957.183907774845</v>
      </c>
      <c r="P8" s="73" t="e">
        <f t="shared" si="7"/>
        <v>#DIV/0!</v>
      </c>
      <c r="Q8" s="73" t="e">
        <f t="shared" si="8"/>
        <v>#DIV/0!</v>
      </c>
      <c r="R8" s="76" t="e">
        <f t="shared" si="9"/>
        <v>#DIV/0!</v>
      </c>
      <c r="S8" s="76"/>
      <c r="T8" s="69" t="s">
        <v>723</v>
      </c>
      <c r="U8" s="69">
        <v>0</v>
      </c>
      <c r="V8" s="69">
        <v>4.4252548476618726E-2</v>
      </c>
      <c r="W8" s="69">
        <v>0</v>
      </c>
      <c r="X8" s="69">
        <v>0</v>
      </c>
      <c r="Y8" s="69">
        <f t="shared" si="10"/>
        <v>4.4252548476618726E-2</v>
      </c>
      <c r="AB8" s="69" t="s">
        <v>8</v>
      </c>
      <c r="AC8" s="71" t="s">
        <v>792</v>
      </c>
      <c r="AD8" s="74">
        <v>3172.6467161810865</v>
      </c>
      <c r="AE8" s="74">
        <v>17307.43737552653</v>
      </c>
      <c r="AF8" s="74">
        <v>26399.295983264081</v>
      </c>
      <c r="AG8" s="74">
        <v>20647.358158979736</v>
      </c>
      <c r="AH8" s="75">
        <f t="shared" si="11"/>
        <v>67526.73823395143</v>
      </c>
    </row>
    <row r="9" spans="1:34" x14ac:dyDescent="0.2">
      <c r="A9" s="69" t="s">
        <v>724</v>
      </c>
      <c r="B9" s="77" t="e">
        <f t="shared" si="4"/>
        <v>#DIV/0!</v>
      </c>
      <c r="C9" s="77">
        <f t="shared" si="1"/>
        <v>20691.785771332168</v>
      </c>
      <c r="D9" s="77" t="e">
        <f t="shared" si="1"/>
        <v>#DIV/0!</v>
      </c>
      <c r="E9" s="77" t="e">
        <f t="shared" si="1"/>
        <v>#DIV/0!</v>
      </c>
      <c r="G9" s="69" t="s">
        <v>724</v>
      </c>
      <c r="H9" s="68">
        <v>1.7812786870011128</v>
      </c>
      <c r="I9" s="68">
        <v>1.5726649197173361</v>
      </c>
      <c r="J9" s="68">
        <v>1.5661863947162706</v>
      </c>
      <c r="K9" s="68">
        <v>2.8429136758971016</v>
      </c>
      <c r="M9" s="69" t="s">
        <v>724</v>
      </c>
      <c r="N9" s="73" t="e">
        <f t="shared" si="5"/>
        <v>#DIV/0!</v>
      </c>
      <c r="O9" s="73">
        <f t="shared" si="6"/>
        <v>76004.310942374781</v>
      </c>
      <c r="P9" s="73" t="e">
        <f t="shared" si="7"/>
        <v>#DIV/0!</v>
      </c>
      <c r="Q9" s="73" t="e">
        <f t="shared" si="8"/>
        <v>#DIV/0!</v>
      </c>
      <c r="R9" s="76" t="e">
        <f t="shared" si="9"/>
        <v>#DIV/0!</v>
      </c>
      <c r="S9" s="76"/>
      <c r="T9" s="69" t="s">
        <v>724</v>
      </c>
      <c r="U9" s="69">
        <v>0</v>
      </c>
      <c r="V9" s="69">
        <v>8.8609957540093348E-2</v>
      </c>
      <c r="W9" s="69">
        <v>0</v>
      </c>
      <c r="X9" s="69">
        <v>0</v>
      </c>
      <c r="Y9" s="69">
        <f t="shared" si="10"/>
        <v>8.8609957540093348E-2</v>
      </c>
      <c r="AC9" s="71" t="s">
        <v>793</v>
      </c>
      <c r="AD9" s="74">
        <v>3801.2434836739135</v>
      </c>
      <c r="AE9" s="74">
        <v>7074.6751622781248</v>
      </c>
      <c r="AF9" s="74">
        <v>13010.374999962816</v>
      </c>
      <c r="AG9" s="74">
        <v>16967.87231515516</v>
      </c>
      <c r="AH9" s="75">
        <f t="shared" si="11"/>
        <v>40854.165961070015</v>
      </c>
    </row>
    <row r="10" spans="1:34" x14ac:dyDescent="0.2">
      <c r="A10" s="69" t="s">
        <v>725</v>
      </c>
      <c r="B10" s="77" t="e">
        <f t="shared" si="4"/>
        <v>#DIV/0!</v>
      </c>
      <c r="C10" s="77">
        <f t="shared" si="1"/>
        <v>1067083.1287432876</v>
      </c>
      <c r="D10" s="77" t="e">
        <f t="shared" si="1"/>
        <v>#DIV/0!</v>
      </c>
      <c r="E10" s="77" t="e">
        <f t="shared" si="1"/>
        <v>#DIV/0!</v>
      </c>
      <c r="G10" s="69" t="s">
        <v>725</v>
      </c>
      <c r="H10" s="68">
        <v>0.95753481331135371</v>
      </c>
      <c r="I10" s="68">
        <v>0.84503387002058328</v>
      </c>
      <c r="J10" s="68">
        <v>0.84072448249687015</v>
      </c>
      <c r="K10" s="68">
        <v>1.5109445812615689</v>
      </c>
      <c r="M10" s="69" t="s">
        <v>725</v>
      </c>
      <c r="N10" s="73" t="e">
        <f t="shared" si="5"/>
        <v>#DIV/0!</v>
      </c>
      <c r="O10" s="73">
        <f t="shared" si="6"/>
        <v>791.91006516595053</v>
      </c>
      <c r="P10" s="73" t="e">
        <f t="shared" si="7"/>
        <v>#DIV/0!</v>
      </c>
      <c r="Q10" s="73" t="e">
        <f t="shared" si="8"/>
        <v>#DIV/0!</v>
      </c>
      <c r="R10" s="76" t="e">
        <f t="shared" si="9"/>
        <v>#DIV/0!</v>
      </c>
      <c r="S10" s="76"/>
      <c r="T10" s="69" t="s">
        <v>725</v>
      </c>
      <c r="U10" s="69">
        <v>0</v>
      </c>
      <c r="V10" s="69">
        <v>9.2325180479736226E-4</v>
      </c>
      <c r="W10" s="69">
        <v>0</v>
      </c>
      <c r="X10" s="69">
        <v>0</v>
      </c>
      <c r="Y10" s="69">
        <f t="shared" si="10"/>
        <v>9.2325180479736226E-4</v>
      </c>
      <c r="AB10" s="69" t="s">
        <v>585</v>
      </c>
      <c r="AC10" s="71" t="s">
        <v>794</v>
      </c>
      <c r="AD10" s="74">
        <v>4197.0942325076385</v>
      </c>
      <c r="AE10" s="74">
        <v>21648.093287924519</v>
      </c>
      <c r="AF10" s="74">
        <v>29383.517060502436</v>
      </c>
      <c r="AG10" s="74">
        <v>11620.882212638826</v>
      </c>
      <c r="AH10" s="75">
        <f t="shared" si="11"/>
        <v>66849.586793573428</v>
      </c>
    </row>
    <row r="11" spans="1:34" x14ac:dyDescent="0.2">
      <c r="A11" s="69" t="s">
        <v>726</v>
      </c>
      <c r="B11" s="77" t="e">
        <f t="shared" si="4"/>
        <v>#DIV/0!</v>
      </c>
      <c r="C11" s="77">
        <f t="shared" si="1"/>
        <v>19712.535556734041</v>
      </c>
      <c r="D11" s="77" t="e">
        <f t="shared" si="1"/>
        <v>#DIV/0!</v>
      </c>
      <c r="E11" s="77" t="e">
        <f t="shared" si="1"/>
        <v>#DIV/0!</v>
      </c>
      <c r="G11" s="69" t="s">
        <v>726</v>
      </c>
      <c r="H11" s="68">
        <v>0.2865578941387304</v>
      </c>
      <c r="I11" s="68">
        <v>0.25391950862121965</v>
      </c>
      <c r="J11" s="68">
        <v>0.25307799858045243</v>
      </c>
      <c r="K11" s="68">
        <v>0.44843665417633738</v>
      </c>
      <c r="M11" s="69" t="s">
        <v>726</v>
      </c>
      <c r="N11" s="73" t="e">
        <f t="shared" si="5"/>
        <v>#DIV/0!</v>
      </c>
      <c r="O11" s="73">
        <f t="shared" si="6"/>
        <v>12881.118610562386</v>
      </c>
      <c r="P11" s="73" t="e">
        <f t="shared" si="7"/>
        <v>#DIV/0!</v>
      </c>
      <c r="Q11" s="73" t="e">
        <f t="shared" si="8"/>
        <v>#DIV/0!</v>
      </c>
      <c r="R11" s="76" t="e">
        <f t="shared" si="9"/>
        <v>#DIV/0!</v>
      </c>
      <c r="S11" s="76"/>
      <c r="T11" s="69" t="s">
        <v>726</v>
      </c>
      <c r="U11" s="69">
        <v>0</v>
      </c>
      <c r="V11" s="69">
        <v>1.501750833602355E-2</v>
      </c>
      <c r="W11" s="69">
        <v>0</v>
      </c>
      <c r="X11" s="69">
        <v>0</v>
      </c>
      <c r="Y11" s="69">
        <f t="shared" si="10"/>
        <v>1.501750833602355E-2</v>
      </c>
      <c r="AB11" s="69" t="s">
        <v>586</v>
      </c>
      <c r="AC11" s="71" t="s">
        <v>795</v>
      </c>
      <c r="AD11" s="74">
        <v>26847.324553516592</v>
      </c>
      <c r="AE11" s="74">
        <v>74893.031849826119</v>
      </c>
      <c r="AF11" s="74">
        <v>97529.484556654745</v>
      </c>
      <c r="AG11" s="74">
        <v>35380.877804408869</v>
      </c>
      <c r="AH11" s="75">
        <f t="shared" si="11"/>
        <v>234650.71876440631</v>
      </c>
    </row>
    <row r="12" spans="1:34" x14ac:dyDescent="0.2">
      <c r="A12" s="69" t="s">
        <v>727</v>
      </c>
      <c r="B12" s="77" t="e">
        <f t="shared" si="4"/>
        <v>#DIV/0!</v>
      </c>
      <c r="C12" s="77">
        <f t="shared" si="1"/>
        <v>12530.289043800487</v>
      </c>
      <c r="D12" s="77" t="e">
        <f t="shared" si="1"/>
        <v>#DIV/0!</v>
      </c>
      <c r="E12" s="77" t="e">
        <f t="shared" si="1"/>
        <v>#DIV/0!</v>
      </c>
      <c r="G12" s="69" t="s">
        <v>727</v>
      </c>
      <c r="H12" s="68">
        <v>0.36827494142966538</v>
      </c>
      <c r="I12" s="68">
        <v>0.32574692745781836</v>
      </c>
      <c r="J12" s="68">
        <v>0.32460293652299288</v>
      </c>
      <c r="K12" s="68">
        <v>0.58093607493648203</v>
      </c>
      <c r="M12" s="69" t="s">
        <v>727</v>
      </c>
      <c r="N12" s="73" t="e">
        <f t="shared" si="5"/>
        <v>#DIV/0!</v>
      </c>
      <c r="O12" s="73">
        <f t="shared" si="6"/>
        <v>25996.760834418707</v>
      </c>
      <c r="P12" s="73" t="e">
        <f t="shared" si="7"/>
        <v>#DIV/0!</v>
      </c>
      <c r="Q12" s="73" t="e">
        <f t="shared" si="8"/>
        <v>#DIV/0!</v>
      </c>
      <c r="R12" s="76" t="e">
        <f t="shared" si="9"/>
        <v>#DIV/0!</v>
      </c>
      <c r="S12" s="76"/>
      <c r="T12" s="69" t="s">
        <v>727</v>
      </c>
      <c r="U12" s="69">
        <v>0</v>
      </c>
      <c r="V12" s="69">
        <v>3.0308437049897521E-2</v>
      </c>
      <c r="W12" s="69">
        <v>0</v>
      </c>
      <c r="X12" s="69">
        <v>0</v>
      </c>
      <c r="Y12" s="69">
        <f t="shared" si="10"/>
        <v>3.0308437049897521E-2</v>
      </c>
      <c r="AC12" s="71" t="s">
        <v>796</v>
      </c>
      <c r="AD12" s="74">
        <v>19467.826897055835</v>
      </c>
      <c r="AE12" s="74">
        <v>94612.00114613965</v>
      </c>
      <c r="AF12" s="74">
        <v>100813.97938222013</v>
      </c>
      <c r="AG12" s="74">
        <v>27091.753588951593</v>
      </c>
      <c r="AH12" s="75">
        <f t="shared" si="11"/>
        <v>241985.56101436721</v>
      </c>
    </row>
    <row r="13" spans="1:34" outlineLevel="1" x14ac:dyDescent="0.2">
      <c r="A13" s="69" t="s">
        <v>728</v>
      </c>
      <c r="B13" s="77" t="e">
        <f t="shared" si="4"/>
        <v>#DIV/0!</v>
      </c>
      <c r="C13" s="77">
        <f t="shared" si="1"/>
        <v>21760.626620599523</v>
      </c>
      <c r="D13" s="77" t="e">
        <f t="shared" si="1"/>
        <v>#DIV/0!</v>
      </c>
      <c r="E13" s="77" t="e">
        <f t="shared" si="1"/>
        <v>#DIV/0!</v>
      </c>
      <c r="G13" s="69" t="s">
        <v>728</v>
      </c>
      <c r="H13" s="68">
        <v>3.5357965524438935E-2</v>
      </c>
      <c r="I13" s="68">
        <v>3.1250941267693851E-2</v>
      </c>
      <c r="J13" s="68">
        <v>3.1166125596197771E-2</v>
      </c>
      <c r="K13" s="68">
        <v>5.6309727616991469E-2</v>
      </c>
      <c r="M13" s="69" t="s">
        <v>728</v>
      </c>
      <c r="N13" s="73" t="e">
        <f t="shared" si="5"/>
        <v>#DIV/0!</v>
      </c>
      <c r="O13" s="73">
        <f t="shared" si="6"/>
        <v>1436.1232244162672</v>
      </c>
      <c r="P13" s="73" t="e">
        <f t="shared" si="7"/>
        <v>#DIV/0!</v>
      </c>
      <c r="Q13" s="73" t="e">
        <f t="shared" si="8"/>
        <v>#DIV/0!</v>
      </c>
      <c r="R13" s="76" t="e">
        <f t="shared" si="9"/>
        <v>#DIV/0!</v>
      </c>
      <c r="S13" s="76"/>
      <c r="T13" s="69" t="s">
        <v>728</v>
      </c>
      <c r="U13" s="69">
        <v>0</v>
      </c>
      <c r="V13" s="69">
        <v>1.6743105273903463E-3</v>
      </c>
      <c r="W13" s="69">
        <v>0</v>
      </c>
      <c r="X13" s="69">
        <v>0</v>
      </c>
      <c r="Y13" s="69">
        <f t="shared" si="10"/>
        <v>1.6743105273903463E-3</v>
      </c>
      <c r="AB13" s="69" t="s">
        <v>347</v>
      </c>
      <c r="AC13" s="71" t="s">
        <v>797</v>
      </c>
      <c r="AD13" s="74">
        <v>4964.0417546848994</v>
      </c>
      <c r="AE13" s="74">
        <v>17716.170711036539</v>
      </c>
      <c r="AF13" s="74">
        <v>21622.526103148197</v>
      </c>
      <c r="AG13" s="74">
        <v>18107.328410282636</v>
      </c>
      <c r="AH13" s="75">
        <f t="shared" si="11"/>
        <v>62410.066979152274</v>
      </c>
    </row>
    <row r="14" spans="1:34" outlineLevel="1" x14ac:dyDescent="0.2">
      <c r="A14" s="69" t="s">
        <v>729</v>
      </c>
      <c r="B14" s="77" t="e">
        <f t="shared" si="4"/>
        <v>#DIV/0!</v>
      </c>
      <c r="C14" s="77">
        <f t="shared" si="1"/>
        <v>31060.554572008008</v>
      </c>
      <c r="D14" s="77" t="e">
        <f t="shared" si="1"/>
        <v>#DIV/0!</v>
      </c>
      <c r="E14" s="77" t="e">
        <f t="shared" si="1"/>
        <v>#DIV/0!</v>
      </c>
      <c r="G14" s="69" t="s">
        <v>729</v>
      </c>
      <c r="H14" s="68">
        <v>0.36255323843409676</v>
      </c>
      <c r="I14" s="68">
        <v>0.32082401226709234</v>
      </c>
      <c r="J14" s="68">
        <v>0.31969051023127676</v>
      </c>
      <c r="K14" s="68">
        <v>0.57049916700293701</v>
      </c>
      <c r="M14" s="69" t="s">
        <v>729</v>
      </c>
      <c r="N14" s="73" t="e">
        <f t="shared" si="5"/>
        <v>#DIV/0!</v>
      </c>
      <c r="O14" s="73">
        <f t="shared" si="6"/>
        <v>10328.985321988463</v>
      </c>
      <c r="P14" s="73" t="e">
        <f t="shared" si="7"/>
        <v>#DIV/0!</v>
      </c>
      <c r="Q14" s="73" t="e">
        <f t="shared" si="8"/>
        <v>#DIV/0!</v>
      </c>
      <c r="R14" s="76" t="e">
        <f t="shared" si="9"/>
        <v>#DIV/0!</v>
      </c>
      <c r="S14" s="76"/>
      <c r="T14" s="69" t="s">
        <v>729</v>
      </c>
      <c r="U14" s="69">
        <v>0</v>
      </c>
      <c r="V14" s="69">
        <v>1.2042092605873017E-2</v>
      </c>
      <c r="W14" s="69">
        <v>0</v>
      </c>
      <c r="X14" s="69">
        <v>0</v>
      </c>
      <c r="Y14" s="69">
        <f t="shared" si="10"/>
        <v>1.2042092605873017E-2</v>
      </c>
      <c r="AB14" s="69" t="s">
        <v>11</v>
      </c>
      <c r="AC14" s="71" t="s">
        <v>798</v>
      </c>
      <c r="AD14" s="74">
        <v>1955.5906835775695</v>
      </c>
      <c r="AE14" s="74">
        <v>16151.334562685646</v>
      </c>
      <c r="AF14" s="74">
        <v>18240.552427768365</v>
      </c>
      <c r="AG14" s="74">
        <v>3696.1315146409447</v>
      </c>
      <c r="AH14" s="75">
        <f t="shared" si="11"/>
        <v>40043.609188672526</v>
      </c>
    </row>
    <row r="15" spans="1:34" outlineLevel="1" x14ac:dyDescent="0.2">
      <c r="A15" s="69" t="s">
        <v>730</v>
      </c>
      <c r="B15" s="77" t="e">
        <f t="shared" si="4"/>
        <v>#DIV/0!</v>
      </c>
      <c r="C15" s="77">
        <f t="shared" si="1"/>
        <v>9604.8220368251477</v>
      </c>
      <c r="D15" s="77" t="e">
        <f t="shared" si="1"/>
        <v>#DIV/0!</v>
      </c>
      <c r="E15" s="77" t="e">
        <f t="shared" si="1"/>
        <v>#DIV/0!</v>
      </c>
      <c r="G15" s="69" t="s">
        <v>730</v>
      </c>
      <c r="H15" s="68">
        <v>0.10894224992295289</v>
      </c>
      <c r="I15" s="68">
        <v>9.6412785361564182E-2</v>
      </c>
      <c r="J15" s="68">
        <v>9.6141095202372392E-2</v>
      </c>
      <c r="K15" s="68">
        <v>0.17223176747638172</v>
      </c>
      <c r="M15" s="69" t="s">
        <v>730</v>
      </c>
      <c r="N15" s="73" t="e">
        <f t="shared" si="5"/>
        <v>#DIV/0!</v>
      </c>
      <c r="O15" s="73">
        <f t="shared" si="6"/>
        <v>10037.956454780209</v>
      </c>
      <c r="P15" s="73" t="e">
        <f t="shared" si="7"/>
        <v>#DIV/0!</v>
      </c>
      <c r="Q15" s="73" t="e">
        <f t="shared" si="8"/>
        <v>#DIV/0!</v>
      </c>
      <c r="R15" s="76" t="e">
        <f t="shared" si="9"/>
        <v>#DIV/0!</v>
      </c>
      <c r="S15" s="76"/>
      <c r="T15" s="69" t="s">
        <v>730</v>
      </c>
      <c r="U15" s="69">
        <v>0</v>
      </c>
      <c r="V15" s="69">
        <v>1.1702795331198468E-2</v>
      </c>
      <c r="W15" s="69">
        <v>0</v>
      </c>
      <c r="X15" s="69">
        <v>0</v>
      </c>
      <c r="Y15" s="69">
        <f t="shared" si="10"/>
        <v>1.1702795331198468E-2</v>
      </c>
      <c r="AB15" s="69" t="s">
        <v>348</v>
      </c>
      <c r="AC15" s="71" t="s">
        <v>799</v>
      </c>
      <c r="AD15" s="74">
        <v>6955.9057306657178</v>
      </c>
      <c r="AE15" s="74">
        <v>47019.478355776933</v>
      </c>
      <c r="AF15" s="74">
        <v>36619.576492509485</v>
      </c>
      <c r="AG15" s="74">
        <v>7728.2759617329957</v>
      </c>
      <c r="AH15" s="75">
        <f t="shared" si="11"/>
        <v>98323.236540685131</v>
      </c>
    </row>
    <row r="16" spans="1:34" outlineLevel="1" x14ac:dyDescent="0.2">
      <c r="A16" s="69" t="s">
        <v>731</v>
      </c>
      <c r="B16" s="77" t="e">
        <f t="shared" si="4"/>
        <v>#DIV/0!</v>
      </c>
      <c r="C16" s="77">
        <f t="shared" si="1"/>
        <v>24504.491124993729</v>
      </c>
      <c r="D16" s="77" t="e">
        <f t="shared" si="1"/>
        <v>#DIV/0!</v>
      </c>
      <c r="E16" s="77" t="e">
        <f t="shared" si="1"/>
        <v>#DIV/0!</v>
      </c>
      <c r="G16" s="69" t="s">
        <v>731</v>
      </c>
      <c r="H16" s="68">
        <v>0.85094452524095432</v>
      </c>
      <c r="I16" s="68">
        <v>0.75135516751131304</v>
      </c>
      <c r="J16" s="68">
        <v>0.74842218806523675</v>
      </c>
      <c r="K16" s="68">
        <v>1.3533026603007154</v>
      </c>
      <c r="M16" s="69" t="s">
        <v>731</v>
      </c>
      <c r="N16" s="73" t="e">
        <f t="shared" si="5"/>
        <v>#DIV/0!</v>
      </c>
      <c r="O16" s="73">
        <f t="shared" si="6"/>
        <v>30661.937180362704</v>
      </c>
      <c r="P16" s="73" t="e">
        <f t="shared" si="7"/>
        <v>#DIV/0!</v>
      </c>
      <c r="Q16" s="73" t="e">
        <f t="shared" si="8"/>
        <v>#DIV/0!</v>
      </c>
      <c r="R16" s="76" t="e">
        <f t="shared" si="9"/>
        <v>#DIV/0!</v>
      </c>
      <c r="S16" s="76"/>
      <c r="T16" s="69" t="s">
        <v>731</v>
      </c>
      <c r="U16" s="69">
        <v>0</v>
      </c>
      <c r="V16" s="69">
        <v>3.5747353248276902E-2</v>
      </c>
      <c r="W16" s="69">
        <v>0</v>
      </c>
      <c r="X16" s="69">
        <v>0</v>
      </c>
      <c r="Y16" s="69">
        <f t="shared" si="10"/>
        <v>3.5747353248276902E-2</v>
      </c>
      <c r="AB16" s="69" t="s">
        <v>349</v>
      </c>
      <c r="AC16" s="71" t="s">
        <v>800</v>
      </c>
      <c r="AD16" s="74">
        <v>573.33540491341557</v>
      </c>
      <c r="AE16" s="74">
        <v>3697.5244825689842</v>
      </c>
      <c r="AF16" s="74">
        <v>4260.8812841632553</v>
      </c>
      <c r="AG16" s="74">
        <v>286.60758692469784</v>
      </c>
      <c r="AH16" s="75">
        <f t="shared" si="11"/>
        <v>8818.3487585703533</v>
      </c>
    </row>
    <row r="17" spans="1:35" outlineLevel="1" x14ac:dyDescent="0.2">
      <c r="A17" s="69" t="s">
        <v>402</v>
      </c>
      <c r="B17" s="77">
        <f t="shared" si="4"/>
        <v>45101.863350083528</v>
      </c>
      <c r="C17" s="77">
        <f t="shared" si="1"/>
        <v>63181.821122335612</v>
      </c>
      <c r="D17" s="77">
        <f t="shared" si="1"/>
        <v>126697.74225171491</v>
      </c>
      <c r="E17" s="77">
        <f t="shared" si="1"/>
        <v>287688.27392160567</v>
      </c>
      <c r="G17" s="69" t="s">
        <v>402</v>
      </c>
      <c r="H17" s="68">
        <v>0.50321903331574036</v>
      </c>
      <c r="I17" s="68">
        <v>1.5141622638574859</v>
      </c>
      <c r="J17" s="68">
        <v>0.60691890740714505</v>
      </c>
      <c r="K17" s="68">
        <v>0.65265771594029887</v>
      </c>
      <c r="M17" s="69" t="s">
        <v>402</v>
      </c>
      <c r="N17" s="73">
        <f t="shared" ref="N17:Q21" si="12">SUMIF($AB$5:$AB$66,$M17,AD$5:AD$66)</f>
        <v>11157.388984346882</v>
      </c>
      <c r="O17" s="73">
        <f t="shared" si="12"/>
        <v>23965.157017644262</v>
      </c>
      <c r="P17" s="73">
        <f t="shared" si="12"/>
        <v>4790.2898395881248</v>
      </c>
      <c r="Q17" s="73">
        <f t="shared" si="12"/>
        <v>2268.6281475558039</v>
      </c>
      <c r="R17" s="76">
        <f t="shared" si="9"/>
        <v>42181.463989135074</v>
      </c>
      <c r="S17" s="76"/>
      <c r="U17" s="69">
        <f>SUM(U5:U16)</f>
        <v>0</v>
      </c>
      <c r="V17" s="69">
        <f t="shared" ref="V17:X17" si="13">SUM(V5:V16)</f>
        <v>0.2905978499946873</v>
      </c>
      <c r="W17" s="69">
        <f t="shared" si="13"/>
        <v>0</v>
      </c>
      <c r="X17" s="69">
        <f t="shared" si="13"/>
        <v>0</v>
      </c>
      <c r="AB17" s="69" t="s">
        <v>350</v>
      </c>
      <c r="AC17" s="71" t="s">
        <v>801</v>
      </c>
      <c r="AD17" s="74">
        <v>1951.3118289680183</v>
      </c>
      <c r="AE17" s="74">
        <v>11514.130585689518</v>
      </c>
      <c r="AF17" s="74">
        <v>10531.895469885687</v>
      </c>
      <c r="AG17" s="74">
        <v>2273.4162274891173</v>
      </c>
      <c r="AH17" s="75">
        <f t="shared" si="11"/>
        <v>26270.75411203234</v>
      </c>
    </row>
    <row r="18" spans="1:35" outlineLevel="1" x14ac:dyDescent="0.2">
      <c r="A18" s="69" t="s">
        <v>403</v>
      </c>
      <c r="B18" s="77"/>
      <c r="C18" s="77">
        <f t="shared" si="1"/>
        <v>510477.51229316695</v>
      </c>
      <c r="D18" s="77">
        <f t="shared" si="1"/>
        <v>41459.568999407027</v>
      </c>
      <c r="E18" s="77"/>
      <c r="G18" s="69" t="s">
        <v>403</v>
      </c>
      <c r="I18" s="68">
        <v>1.7201748865439439</v>
      </c>
      <c r="J18" s="68">
        <v>5.449879684241906E-2</v>
      </c>
      <c r="M18" s="69" t="s">
        <v>403</v>
      </c>
      <c r="N18" s="73">
        <f t="shared" si="12"/>
        <v>0</v>
      </c>
      <c r="O18" s="73">
        <f t="shared" si="12"/>
        <v>3369.7368544533424</v>
      </c>
      <c r="P18" s="73">
        <f t="shared" si="12"/>
        <v>1314.5046646094784</v>
      </c>
      <c r="Q18" s="73">
        <f t="shared" si="12"/>
        <v>1083.5582124798832</v>
      </c>
      <c r="R18" s="76">
        <f t="shared" si="9"/>
        <v>5767.7997315427037</v>
      </c>
      <c r="S18" s="76"/>
      <c r="AB18" s="69" t="s">
        <v>351</v>
      </c>
      <c r="AC18" s="71" t="s">
        <v>802</v>
      </c>
      <c r="AD18" s="74">
        <v>5522.464964943696</v>
      </c>
      <c r="AE18" s="74">
        <v>21927.536650874528</v>
      </c>
      <c r="AF18" s="74">
        <v>18823.372421250468</v>
      </c>
      <c r="AG18" s="74">
        <v>6285.8217337213673</v>
      </c>
      <c r="AH18" s="75">
        <f t="shared" si="11"/>
        <v>52559.195770790058</v>
      </c>
    </row>
    <row r="19" spans="1:35" outlineLevel="1" x14ac:dyDescent="0.2">
      <c r="A19" s="69" t="s">
        <v>8</v>
      </c>
      <c r="B19" s="77">
        <f t="shared" si="4"/>
        <v>162780.2809416533</v>
      </c>
      <c r="C19" s="77">
        <f t="shared" si="1"/>
        <v>353200.72367205116</v>
      </c>
      <c r="D19" s="77">
        <f t="shared" si="1"/>
        <v>293134.61680448806</v>
      </c>
      <c r="E19" s="77">
        <f t="shared" si="1"/>
        <v>462275.03797119303</v>
      </c>
      <c r="G19" s="69" t="s">
        <v>8</v>
      </c>
      <c r="H19" s="68">
        <v>0.51644432378857108</v>
      </c>
      <c r="I19" s="68">
        <v>6.1129994059446764</v>
      </c>
      <c r="J19" s="68">
        <v>7.738547511962377</v>
      </c>
      <c r="K19" s="68">
        <v>9.5447582769471797</v>
      </c>
      <c r="M19" s="69" t="s">
        <v>8</v>
      </c>
      <c r="N19" s="73">
        <f t="shared" si="12"/>
        <v>3172.6467161810865</v>
      </c>
      <c r="O19" s="73">
        <f t="shared" si="12"/>
        <v>17307.43737552653</v>
      </c>
      <c r="P19" s="73">
        <f t="shared" si="12"/>
        <v>26399.295983264081</v>
      </c>
      <c r="Q19" s="73">
        <f t="shared" si="12"/>
        <v>20647.358158979736</v>
      </c>
      <c r="R19" s="76">
        <f t="shared" si="9"/>
        <v>67526.73823395143</v>
      </c>
      <c r="S19" s="76"/>
      <c r="AB19" s="69" t="s">
        <v>352</v>
      </c>
      <c r="AC19" s="71" t="s">
        <v>803</v>
      </c>
      <c r="AD19" s="74">
        <v>857.23590952716609</v>
      </c>
      <c r="AE19" s="74">
        <v>6173.9871948814589</v>
      </c>
      <c r="AF19" s="74">
        <v>16203.289658222287</v>
      </c>
      <c r="AG19" s="74">
        <v>11502.503865514647</v>
      </c>
      <c r="AH19" s="75">
        <f t="shared" si="11"/>
        <v>34737.01662814556</v>
      </c>
    </row>
    <row r="20" spans="1:35" outlineLevel="1" x14ac:dyDescent="0.2">
      <c r="A20" s="69" t="s">
        <v>585</v>
      </c>
      <c r="B20" s="77">
        <f t="shared" si="4"/>
        <v>672295.75125366752</v>
      </c>
      <c r="C20" s="77">
        <f t="shared" ref="C20:C78" si="14">I20*1000000000/O20</f>
        <v>630085.01748492057</v>
      </c>
      <c r="D20" s="77">
        <f t="shared" ref="D20:D78" si="15">J20*1000000000/P20</f>
        <v>582918.22879246599</v>
      </c>
      <c r="E20" s="77">
        <f t="shared" ref="E20:E78" si="16">K20*1000000000/Q20</f>
        <v>1248135.3742693919</v>
      </c>
      <c r="G20" s="69" t="s">
        <v>585</v>
      </c>
      <c r="H20" s="68">
        <v>2.821688620126158</v>
      </c>
      <c r="I20" s="68">
        <v>13.640139237837113</v>
      </c>
      <c r="J20" s="68">
        <v>17.128187720601286</v>
      </c>
      <c r="K20" s="68">
        <v>14.504434169812479</v>
      </c>
      <c r="M20" s="69" t="s">
        <v>585</v>
      </c>
      <c r="N20" s="73">
        <f t="shared" si="12"/>
        <v>4197.0942325076385</v>
      </c>
      <c r="O20" s="73">
        <f t="shared" si="12"/>
        <v>21648.093287924519</v>
      </c>
      <c r="P20" s="73">
        <f t="shared" si="12"/>
        <v>29383.517060502436</v>
      </c>
      <c r="Q20" s="73">
        <f t="shared" si="12"/>
        <v>11620.882212638826</v>
      </c>
      <c r="R20" s="76">
        <f t="shared" si="9"/>
        <v>66849.586793573428</v>
      </c>
      <c r="S20" s="76"/>
      <c r="AB20" s="69" t="s">
        <v>353</v>
      </c>
      <c r="AC20" s="71" t="s">
        <v>804</v>
      </c>
      <c r="AD20" s="74">
        <v>2188.6446637232584</v>
      </c>
      <c r="AE20" s="74">
        <v>17225.204907414391</v>
      </c>
      <c r="AF20" s="74">
        <v>22921.502270909186</v>
      </c>
      <c r="AG20" s="74">
        <v>16208.786374361598</v>
      </c>
      <c r="AH20" s="75">
        <f t="shared" si="11"/>
        <v>58544.138216408428</v>
      </c>
    </row>
    <row r="21" spans="1:35" outlineLevel="1" x14ac:dyDescent="0.2">
      <c r="A21" s="78" t="s">
        <v>327</v>
      </c>
      <c r="B21" s="79">
        <f>B24</f>
        <v>1120329.7998752119</v>
      </c>
      <c r="C21" s="79">
        <f t="shared" ref="C21:E21" si="17">C24</f>
        <v>438956.17385604663</v>
      </c>
      <c r="D21" s="79">
        <f t="shared" si="17"/>
        <v>362876.45131669875</v>
      </c>
      <c r="E21" s="79">
        <f t="shared" si="17"/>
        <v>674518.06233204436</v>
      </c>
      <c r="G21" s="69" t="s">
        <v>327</v>
      </c>
      <c r="H21" s="69"/>
      <c r="I21" s="69"/>
      <c r="J21" s="69"/>
      <c r="K21" s="69"/>
      <c r="M21" s="69" t="s">
        <v>327</v>
      </c>
      <c r="N21" s="73">
        <f t="shared" si="12"/>
        <v>0</v>
      </c>
      <c r="O21" s="73">
        <f t="shared" si="12"/>
        <v>0</v>
      </c>
      <c r="P21" s="73">
        <f t="shared" si="12"/>
        <v>0</v>
      </c>
      <c r="Q21" s="73">
        <f t="shared" si="12"/>
        <v>0</v>
      </c>
      <c r="R21" s="76">
        <f t="shared" si="9"/>
        <v>0</v>
      </c>
      <c r="S21" s="76"/>
      <c r="T21" s="69" t="s">
        <v>408</v>
      </c>
      <c r="U21" s="69">
        <v>0.29110384449490634</v>
      </c>
      <c r="V21" s="69">
        <v>0.21227753204013733</v>
      </c>
      <c r="W21" s="69">
        <v>0.32271931915689356</v>
      </c>
      <c r="X21" s="69">
        <v>0.78234324221971974</v>
      </c>
      <c r="AB21" s="69" t="s">
        <v>12</v>
      </c>
      <c r="AC21" s="71" t="s">
        <v>805</v>
      </c>
      <c r="AD21" s="74">
        <v>2806.5663971061617</v>
      </c>
      <c r="AE21" s="74">
        <v>7956.4309788303071</v>
      </c>
      <c r="AF21" s="74">
        <v>17333.572764399883</v>
      </c>
      <c r="AG21" s="74">
        <v>27307.805726452352</v>
      </c>
      <c r="AH21" s="75">
        <f t="shared" si="11"/>
        <v>55404.375866788701</v>
      </c>
    </row>
    <row r="22" spans="1:35" outlineLevel="1" x14ac:dyDescent="0.2">
      <c r="A22" s="69" t="s">
        <v>408</v>
      </c>
      <c r="B22" s="77">
        <f t="shared" si="4"/>
        <v>1120329.7998752119</v>
      </c>
      <c r="C22" s="77">
        <f t="shared" si="14"/>
        <v>438956.17385604669</v>
      </c>
      <c r="D22" s="77">
        <f t="shared" si="15"/>
        <v>362876.45131669875</v>
      </c>
      <c r="E22" s="77">
        <f t="shared" si="16"/>
        <v>674518.06233204436</v>
      </c>
      <c r="G22" s="69" t="s">
        <v>408</v>
      </c>
      <c r="H22" s="68">
        <v>0.29110384449490634</v>
      </c>
      <c r="I22" s="68">
        <v>0.21227753204013733</v>
      </c>
      <c r="J22" s="68">
        <v>0.32271931915689356</v>
      </c>
      <c r="K22" s="68">
        <v>0.78234324221971974</v>
      </c>
      <c r="M22" s="69" t="s">
        <v>408</v>
      </c>
      <c r="N22" s="73">
        <f>AD$9*(U$21/U$23)</f>
        <v>259.83763399610632</v>
      </c>
      <c r="O22" s="73">
        <f t="shared" ref="O22:Q22" si="18">AE$9*(V$21/V$23)</f>
        <v>483.59618723520356</v>
      </c>
      <c r="P22" s="73">
        <f t="shared" si="18"/>
        <v>889.33662679378926</v>
      </c>
      <c r="Q22" s="73">
        <f t="shared" si="18"/>
        <v>1159.8551408910921</v>
      </c>
      <c r="R22" s="76">
        <f t="shared" si="9"/>
        <v>2792.6255889161912</v>
      </c>
      <c r="S22" s="76"/>
      <c r="T22" s="69" t="s">
        <v>561</v>
      </c>
      <c r="U22" s="69">
        <v>3.9675425068464421</v>
      </c>
      <c r="V22" s="69">
        <v>2.8931948084678742</v>
      </c>
      <c r="W22" s="69">
        <v>4.3984393911291075</v>
      </c>
      <c r="X22" s="69">
        <v>10.66279311369628</v>
      </c>
      <c r="AB22" s="69" t="s">
        <v>354</v>
      </c>
      <c r="AC22" s="71" t="s">
        <v>806</v>
      </c>
      <c r="AD22" s="74">
        <v>167.24960496815442</v>
      </c>
      <c r="AE22" s="74">
        <v>6748.8597841355513</v>
      </c>
      <c r="AF22" s="74">
        <v>2997.3163212457248</v>
      </c>
      <c r="AG22" s="74">
        <v>5297.8967593263997</v>
      </c>
      <c r="AH22" s="75">
        <f t="shared" si="11"/>
        <v>15211.32246967583</v>
      </c>
    </row>
    <row r="23" spans="1:35" outlineLevel="1" x14ac:dyDescent="0.2">
      <c r="A23" s="69" t="s">
        <v>586</v>
      </c>
      <c r="B23" s="77">
        <f t="shared" si="4"/>
        <v>303652.77584597381</v>
      </c>
      <c r="C23" s="77">
        <f t="shared" si="14"/>
        <v>283990.13772192789</v>
      </c>
      <c r="D23" s="77">
        <f t="shared" si="15"/>
        <v>264205.02690433391</v>
      </c>
      <c r="E23" s="77">
        <f t="shared" si="16"/>
        <v>597575.7450380004</v>
      </c>
      <c r="G23" s="69" t="s">
        <v>586</v>
      </c>
      <c r="H23" s="68">
        <v>8.1522646247130819</v>
      </c>
      <c r="I23" s="68">
        <v>21.268882429444851</v>
      </c>
      <c r="J23" s="68">
        <v>25.767780091256782</v>
      </c>
      <c r="K23" s="68">
        <v>21.142754414068079</v>
      </c>
      <c r="M23" s="69" t="s">
        <v>586</v>
      </c>
      <c r="N23" s="73">
        <f>SUMIF($AB$5:$AB$66,$M23,AD$5:AD$66)</f>
        <v>26847.324553516592</v>
      </c>
      <c r="O23" s="73">
        <f>SUMIF($AB$5:$AB$66,$M23,AE$5:AE$66)</f>
        <v>74893.031849826119</v>
      </c>
      <c r="P23" s="73">
        <f>SUMIF($AB$5:$AB$66,$M23,AF$5:AF$66)</f>
        <v>97529.484556654745</v>
      </c>
      <c r="Q23" s="73">
        <f>SUMIF($AB$5:$AB$66,$M23,AG$5:AG$66)</f>
        <v>35380.877804408869</v>
      </c>
      <c r="R23" s="76">
        <f t="shared" si="9"/>
        <v>234650.71876440631</v>
      </c>
      <c r="S23" s="76"/>
      <c r="U23" s="69">
        <f>SUM(U21:U22)</f>
        <v>4.2586463513413486</v>
      </c>
      <c r="V23" s="69">
        <f t="shared" ref="V23:X23" si="19">SUM(V21:V22)</f>
        <v>3.1054723405080118</v>
      </c>
      <c r="W23" s="69">
        <f t="shared" si="19"/>
        <v>4.7211587102860015</v>
      </c>
      <c r="X23" s="69">
        <f t="shared" si="19"/>
        <v>11.445136355915999</v>
      </c>
      <c r="AB23" s="69" t="s">
        <v>355</v>
      </c>
      <c r="AC23" s="71" t="s">
        <v>807</v>
      </c>
      <c r="AD23" s="74">
        <v>4183.8044085095007</v>
      </c>
      <c r="AE23" s="74">
        <v>23725.5833029809</v>
      </c>
      <c r="AF23" s="74">
        <v>37320.910062721618</v>
      </c>
      <c r="AG23" s="74">
        <v>27187.478786533058</v>
      </c>
      <c r="AH23" s="75">
        <f t="shared" si="11"/>
        <v>92417.776560745086</v>
      </c>
    </row>
    <row r="24" spans="1:35" outlineLevel="1" x14ac:dyDescent="0.2">
      <c r="A24" s="69" t="s">
        <v>561</v>
      </c>
      <c r="B24" s="77">
        <f t="shared" si="4"/>
        <v>1120329.7998752119</v>
      </c>
      <c r="C24" s="77">
        <f t="shared" si="14"/>
        <v>438956.17385604663</v>
      </c>
      <c r="D24" s="77">
        <f t="shared" si="15"/>
        <v>362876.45131669875</v>
      </c>
      <c r="E24" s="77">
        <f t="shared" si="16"/>
        <v>674518.06233204436</v>
      </c>
      <c r="G24" s="69" t="s">
        <v>561</v>
      </c>
      <c r="H24" s="68">
        <v>3.9675425068464421</v>
      </c>
      <c r="I24" s="68">
        <v>2.8931948084678742</v>
      </c>
      <c r="J24" s="68">
        <v>4.3984393911291075</v>
      </c>
      <c r="K24" s="68">
        <v>10.66279311369628</v>
      </c>
      <c r="M24" s="69" t="s">
        <v>561</v>
      </c>
      <c r="N24" s="73">
        <f>AD$9*(U$22/U$23)</f>
        <v>3541.4058496778071</v>
      </c>
      <c r="O24" s="73">
        <f t="shared" ref="O24:Q24" si="20">AE$9*(V$22/V$23)</f>
        <v>6591.0789750429212</v>
      </c>
      <c r="P24" s="73">
        <f t="shared" si="20"/>
        <v>12121.038373169025</v>
      </c>
      <c r="Q24" s="73">
        <f t="shared" si="20"/>
        <v>15808.017174264069</v>
      </c>
      <c r="R24" s="76">
        <f t="shared" si="9"/>
        <v>38061.540372153824</v>
      </c>
      <c r="S24" s="76"/>
      <c r="AB24" s="69" t="s">
        <v>356</v>
      </c>
      <c r="AC24" s="71" t="s">
        <v>808</v>
      </c>
      <c r="AD24" s="74">
        <v>449.85259293805484</v>
      </c>
      <c r="AE24" s="74">
        <v>5745.7302125509696</v>
      </c>
      <c r="AF24" s="74">
        <v>7981.9818273322608</v>
      </c>
      <c r="AG24" s="74">
        <v>2023.7390055892718</v>
      </c>
      <c r="AH24" s="75">
        <f t="shared" si="11"/>
        <v>16201.303638410558</v>
      </c>
    </row>
    <row r="25" spans="1:35" outlineLevel="1" x14ac:dyDescent="0.2">
      <c r="A25" s="69" t="s">
        <v>732</v>
      </c>
      <c r="B25" s="77">
        <f t="shared" si="4"/>
        <v>138560.68551081041</v>
      </c>
      <c r="C25" s="77">
        <f t="shared" si="14"/>
        <v>74090.942957040344</v>
      </c>
      <c r="D25" s="77">
        <f t="shared" si="15"/>
        <v>163705.21615808993</v>
      </c>
      <c r="E25" s="77">
        <f t="shared" si="16"/>
        <v>1136051.611151862</v>
      </c>
      <c r="G25" s="69" t="s">
        <v>732</v>
      </c>
      <c r="H25" s="68">
        <v>0.21760575711973745</v>
      </c>
      <c r="I25" s="68">
        <v>0.56773487682668367</v>
      </c>
      <c r="J25" s="68">
        <v>1.3514112397545703</v>
      </c>
      <c r="K25" s="68">
        <v>2.5598188203333283</v>
      </c>
      <c r="M25" s="69" t="s">
        <v>732</v>
      </c>
      <c r="N25" s="73">
        <f>AD$12*(U25/U$38)</f>
        <v>1570.4725789824417</v>
      </c>
      <c r="O25" s="73">
        <f t="shared" ref="O25" si="21">AE$12*(V25/V$38)</f>
        <v>7662.6758166091849</v>
      </c>
      <c r="P25" s="73">
        <f t="shared" ref="P25" si="22">AF$12*(W25/W$38)</f>
        <v>8255.1507610454755</v>
      </c>
      <c r="Q25" s="73">
        <f t="shared" ref="Q25" si="23">AG$12*(X25/X$38)</f>
        <v>2253.2592667492322</v>
      </c>
      <c r="R25" s="76">
        <f t="shared" si="9"/>
        <v>19741.558423386334</v>
      </c>
      <c r="S25" s="76"/>
      <c r="T25" s="69" t="s">
        <v>732</v>
      </c>
      <c r="U25" s="69">
        <v>0.21760575711973745</v>
      </c>
      <c r="V25" s="69">
        <v>0.56773487682668367</v>
      </c>
      <c r="W25" s="69">
        <v>1.3514112397545703</v>
      </c>
      <c r="X25" s="69">
        <v>2.5598188203333283</v>
      </c>
      <c r="AB25" s="69" t="s">
        <v>357</v>
      </c>
      <c r="AC25" s="71" t="s">
        <v>809</v>
      </c>
      <c r="AD25" s="74">
        <v>1242.8007853614095</v>
      </c>
      <c r="AE25" s="74">
        <v>13761.641209134756</v>
      </c>
      <c r="AF25" s="74">
        <v>26185.474715993001</v>
      </c>
      <c r="AG25" s="74">
        <v>6630.0652414451797</v>
      </c>
      <c r="AH25" s="75">
        <f t="shared" si="11"/>
        <v>47819.981951934344</v>
      </c>
    </row>
    <row r="26" spans="1:35" outlineLevel="1" x14ac:dyDescent="0.2">
      <c r="A26" s="69" t="s">
        <v>733</v>
      </c>
      <c r="B26" s="77">
        <f t="shared" si="4"/>
        <v>138560.68551081041</v>
      </c>
      <c r="C26" s="77">
        <f t="shared" si="14"/>
        <v>74090.942957040344</v>
      </c>
      <c r="D26" s="77">
        <f t="shared" si="15"/>
        <v>163705.21615808993</v>
      </c>
      <c r="E26" s="77">
        <f t="shared" si="16"/>
        <v>1136051.6111518617</v>
      </c>
      <c r="G26" s="69" t="s">
        <v>733</v>
      </c>
      <c r="H26" s="68">
        <v>0.15343344469129802</v>
      </c>
      <c r="I26" s="68">
        <v>0.40101527732738584</v>
      </c>
      <c r="J26" s="68">
        <v>0.95914592455531711</v>
      </c>
      <c r="K26" s="68">
        <v>1.8293682257820225</v>
      </c>
      <c r="M26" s="69" t="s">
        <v>733</v>
      </c>
      <c r="N26" s="73">
        <f t="shared" ref="N26:N37" si="24">AD$12*(U26/U$38)</f>
        <v>1107.3375115434692</v>
      </c>
      <c r="O26" s="73">
        <f t="shared" ref="O26:O37" si="25">AE$12*(V26/V$38)</f>
        <v>5412.4736617254803</v>
      </c>
      <c r="P26" s="73">
        <f t="shared" ref="P26:P37" si="26">AF$12*(W26/W$38)</f>
        <v>5858.9820597351709</v>
      </c>
      <c r="Q26" s="73">
        <f t="shared" ref="Q26:Q37" si="27">AG$12*(X26/X$38)</f>
        <v>1610.2861945921588</v>
      </c>
      <c r="R26" s="76">
        <f t="shared" si="9"/>
        <v>13989.07942759628</v>
      </c>
      <c r="S26" s="76"/>
      <c r="T26" s="69" t="s">
        <v>733</v>
      </c>
      <c r="U26" s="69">
        <v>0.15343344469129802</v>
      </c>
      <c r="V26" s="69">
        <v>0.40101527732738584</v>
      </c>
      <c r="W26" s="69">
        <v>0.95914592455531711</v>
      </c>
      <c r="X26" s="69">
        <v>1.8293682257820225</v>
      </c>
      <c r="AB26" s="69" t="s">
        <v>13</v>
      </c>
      <c r="AC26" s="71" t="s">
        <v>810</v>
      </c>
      <c r="AD26" s="74">
        <v>1285.7476425983082</v>
      </c>
      <c r="AE26" s="74">
        <v>2964.2734751040098</v>
      </c>
      <c r="AF26" s="74">
        <v>8828.08970643473</v>
      </c>
      <c r="AG26" s="74">
        <v>3645.1996238932679</v>
      </c>
      <c r="AH26" s="75">
        <f t="shared" si="11"/>
        <v>16723.310448030315</v>
      </c>
      <c r="AI26" s="74"/>
    </row>
    <row r="27" spans="1:35" outlineLevel="1" x14ac:dyDescent="0.2">
      <c r="A27" s="69" t="s">
        <v>734</v>
      </c>
      <c r="B27" s="77">
        <f t="shared" si="4"/>
        <v>138560.68551081041</v>
      </c>
      <c r="C27" s="77">
        <f t="shared" si="14"/>
        <v>74090.942957040344</v>
      </c>
      <c r="D27" s="77">
        <f t="shared" si="15"/>
        <v>163705.21615808996</v>
      </c>
      <c r="E27" s="77">
        <f t="shared" si="16"/>
        <v>1136051.611151862</v>
      </c>
      <c r="G27" s="69" t="s">
        <v>734</v>
      </c>
      <c r="H27" s="68">
        <v>0.2748611688239912</v>
      </c>
      <c r="I27" s="68">
        <v>0.7162894133704486</v>
      </c>
      <c r="J27" s="68">
        <v>1.7003333763566157</v>
      </c>
      <c r="K27" s="68">
        <v>3.2077294106016243</v>
      </c>
      <c r="M27" s="69" t="s">
        <v>734</v>
      </c>
      <c r="N27" s="73">
        <f t="shared" si="24"/>
        <v>1983.6879978668028</v>
      </c>
      <c r="O27" s="73">
        <f t="shared" si="25"/>
        <v>9667.7054547108401</v>
      </c>
      <c r="P27" s="73">
        <f t="shared" si="26"/>
        <v>10386.55588539467</v>
      </c>
      <c r="Q27" s="73">
        <f t="shared" si="27"/>
        <v>2823.5771853263368</v>
      </c>
      <c r="R27" s="76">
        <f t="shared" si="9"/>
        <v>24861.526523298649</v>
      </c>
      <c r="S27" s="76"/>
      <c r="T27" s="69" t="s">
        <v>734</v>
      </c>
      <c r="U27" s="69">
        <v>0.2748611688239912</v>
      </c>
      <c r="V27" s="69">
        <v>0.7162894133704486</v>
      </c>
      <c r="W27" s="69">
        <v>1.7003333763566157</v>
      </c>
      <c r="X27" s="69">
        <v>3.2077294106016243</v>
      </c>
      <c r="AB27" s="69" t="s">
        <v>13</v>
      </c>
      <c r="AC27" s="71" t="s">
        <v>811</v>
      </c>
      <c r="AD27" s="74">
        <v>11654.619302510093</v>
      </c>
      <c r="AE27" s="74">
        <v>22774.44169441855</v>
      </c>
      <c r="AF27" s="74">
        <v>21842.018771893014</v>
      </c>
      <c r="AG27" s="74">
        <v>7908.7964684475437</v>
      </c>
      <c r="AH27" s="75">
        <f t="shared" si="11"/>
        <v>64179.8762372692</v>
      </c>
    </row>
    <row r="28" spans="1:35" outlineLevel="1" x14ac:dyDescent="0.2">
      <c r="A28" s="69" t="s">
        <v>735</v>
      </c>
      <c r="B28" s="77">
        <f t="shared" si="4"/>
        <v>138560.68551081044</v>
      </c>
      <c r="C28" s="77">
        <f t="shared" si="14"/>
        <v>74090.942957040344</v>
      </c>
      <c r="D28" s="77">
        <f t="shared" si="15"/>
        <v>163705.21615808993</v>
      </c>
      <c r="E28" s="77">
        <f t="shared" si="16"/>
        <v>1136051.611151862</v>
      </c>
      <c r="G28" s="69" t="s">
        <v>735</v>
      </c>
      <c r="H28" s="68">
        <v>3.5039697542312523E-2</v>
      </c>
      <c r="I28" s="68">
        <v>9.0922739394698304E-2</v>
      </c>
      <c r="J28" s="68">
        <v>0.21439428429725213</v>
      </c>
      <c r="K28" s="68">
        <v>0.40012403374352018</v>
      </c>
      <c r="M28" s="69" t="s">
        <v>735</v>
      </c>
      <c r="N28" s="73">
        <f t="shared" si="24"/>
        <v>252.88340204970152</v>
      </c>
      <c r="O28" s="73">
        <f t="shared" si="25"/>
        <v>1227.1775167906478</v>
      </c>
      <c r="P28" s="73">
        <f t="shared" si="26"/>
        <v>1309.6362432960707</v>
      </c>
      <c r="Q28" s="73">
        <f t="shared" si="27"/>
        <v>352.20585914915227</v>
      </c>
      <c r="R28" s="76">
        <f t="shared" si="9"/>
        <v>3141.9030212855723</v>
      </c>
      <c r="S28" s="76"/>
      <c r="T28" s="69" t="s">
        <v>735</v>
      </c>
      <c r="U28" s="69">
        <v>3.5039697542312523E-2</v>
      </c>
      <c r="V28" s="69">
        <v>9.0922739394698304E-2</v>
      </c>
      <c r="W28" s="69">
        <v>0.21439428429725213</v>
      </c>
      <c r="X28" s="69">
        <v>0.40012403374352018</v>
      </c>
      <c r="AB28" s="69" t="s">
        <v>359</v>
      </c>
      <c r="AC28" s="71" t="s">
        <v>812</v>
      </c>
      <c r="AD28" s="74">
        <v>6864.6378163049512</v>
      </c>
      <c r="AE28" s="74">
        <v>27911.01225107404</v>
      </c>
      <c r="AF28" s="74">
        <v>37955.771502415104</v>
      </c>
      <c r="AG28" s="74">
        <v>10173.17272732375</v>
      </c>
      <c r="AH28" s="75">
        <f t="shared" si="11"/>
        <v>82904.594297117845</v>
      </c>
    </row>
    <row r="29" spans="1:35" outlineLevel="1" x14ac:dyDescent="0.2">
      <c r="A29" s="69" t="s">
        <v>736</v>
      </c>
      <c r="B29" s="77">
        <f t="shared" si="4"/>
        <v>138560.68551081041</v>
      </c>
      <c r="C29" s="77">
        <f t="shared" si="14"/>
        <v>74090.942957040344</v>
      </c>
      <c r="D29" s="77">
        <f t="shared" si="15"/>
        <v>163705.21615808996</v>
      </c>
      <c r="E29" s="77">
        <f t="shared" si="16"/>
        <v>1136051.611151862</v>
      </c>
      <c r="G29" s="69" t="s">
        <v>736</v>
      </c>
      <c r="H29" s="68">
        <v>0.2669633667394698</v>
      </c>
      <c r="I29" s="68">
        <v>0.69469695539214626</v>
      </c>
      <c r="J29" s="68">
        <v>1.6419857121010761</v>
      </c>
      <c r="K29" s="68">
        <v>3.0790238115369624</v>
      </c>
      <c r="M29" s="69" t="s">
        <v>736</v>
      </c>
      <c r="N29" s="73">
        <f t="shared" si="24"/>
        <v>1926.6891308692429</v>
      </c>
      <c r="O29" s="73">
        <f t="shared" si="25"/>
        <v>9376.2736397476783</v>
      </c>
      <c r="P29" s="73">
        <f t="shared" si="26"/>
        <v>10030.136794880209</v>
      </c>
      <c r="Q29" s="73">
        <f t="shared" si="27"/>
        <v>2710.285150174725</v>
      </c>
      <c r="R29" s="76">
        <f t="shared" si="9"/>
        <v>24043.384715671855</v>
      </c>
      <c r="S29" s="76"/>
      <c r="T29" s="69" t="s">
        <v>736</v>
      </c>
      <c r="U29" s="69">
        <v>0.2669633667394698</v>
      </c>
      <c r="V29" s="69">
        <v>0.69469695539214626</v>
      </c>
      <c r="W29" s="69">
        <v>1.6419857121010761</v>
      </c>
      <c r="X29" s="69">
        <v>3.0790238115369624</v>
      </c>
      <c r="AB29" s="69" t="s">
        <v>360</v>
      </c>
      <c r="AC29" s="71" t="s">
        <v>813</v>
      </c>
      <c r="AD29" s="74">
        <v>569.4775900411139</v>
      </c>
      <c r="AE29" s="74">
        <v>4700.09705800551</v>
      </c>
      <c r="AF29" s="74">
        <v>11908.594115386113</v>
      </c>
      <c r="AG29" s="74">
        <v>5617.3846929027541</v>
      </c>
      <c r="AH29" s="75">
        <f t="shared" si="11"/>
        <v>22795.553456335492</v>
      </c>
    </row>
    <row r="30" spans="1:35" outlineLevel="1" x14ac:dyDescent="0.2">
      <c r="A30" s="69" t="s">
        <v>737</v>
      </c>
      <c r="B30" s="77">
        <f t="shared" si="4"/>
        <v>138560.68551081041</v>
      </c>
      <c r="C30" s="77">
        <f t="shared" si="14"/>
        <v>74090.942957040344</v>
      </c>
      <c r="D30" s="77">
        <f t="shared" si="15"/>
        <v>163705.21615808993</v>
      </c>
      <c r="E30" s="77">
        <f t="shared" si="16"/>
        <v>1136051.611151862</v>
      </c>
      <c r="G30" s="69" t="s">
        <v>737</v>
      </c>
      <c r="H30" s="68">
        <v>0.22444128011144734</v>
      </c>
      <c r="I30" s="68">
        <v>0.58019957874304851</v>
      </c>
      <c r="J30" s="68">
        <v>1.3529878554130486</v>
      </c>
      <c r="K30" s="68">
        <v>2.4848467129312817</v>
      </c>
      <c r="M30" s="69" t="s">
        <v>737</v>
      </c>
      <c r="N30" s="73">
        <f t="shared" si="24"/>
        <v>1619.8049200177823</v>
      </c>
      <c r="O30" s="73">
        <f t="shared" si="25"/>
        <v>7830.9109802997345</v>
      </c>
      <c r="P30" s="73">
        <f t="shared" si="26"/>
        <v>8264.7815821975382</v>
      </c>
      <c r="Q30" s="73">
        <f t="shared" si="27"/>
        <v>2187.2656915752741</v>
      </c>
      <c r="R30" s="76">
        <f t="shared" si="9"/>
        <v>19902.763174090331</v>
      </c>
      <c r="S30" s="76"/>
      <c r="T30" s="69" t="s">
        <v>737</v>
      </c>
      <c r="U30" s="69">
        <v>0.22444128011144734</v>
      </c>
      <c r="V30" s="69">
        <v>0.58019957874304851</v>
      </c>
      <c r="W30" s="69">
        <v>1.3529878554130486</v>
      </c>
      <c r="X30" s="69">
        <v>2.4848467129312817</v>
      </c>
      <c r="AB30" s="69" t="s">
        <v>361</v>
      </c>
      <c r="AC30" s="71" t="s">
        <v>814</v>
      </c>
      <c r="AD30" s="74">
        <v>8435.830164676574</v>
      </c>
      <c r="AE30" s="74">
        <v>40092.362646334419</v>
      </c>
      <c r="AF30" s="74">
        <v>44928.878215104713</v>
      </c>
      <c r="AG30" s="74">
        <v>21723.32703283539</v>
      </c>
      <c r="AH30" s="75">
        <f t="shared" si="11"/>
        <v>115180.3980589511</v>
      </c>
    </row>
    <row r="31" spans="1:35" outlineLevel="1" x14ac:dyDescent="0.2">
      <c r="A31" s="69" t="s">
        <v>738</v>
      </c>
      <c r="B31" s="77">
        <f t="shared" si="4"/>
        <v>138560.68551081041</v>
      </c>
      <c r="C31" s="77">
        <f t="shared" si="14"/>
        <v>74090.942957040344</v>
      </c>
      <c r="D31" s="77">
        <f t="shared" si="15"/>
        <v>163705.21615808996</v>
      </c>
      <c r="E31" s="77">
        <f t="shared" si="16"/>
        <v>1136051.611151862</v>
      </c>
      <c r="G31" s="69" t="s">
        <v>738</v>
      </c>
      <c r="H31" s="68">
        <v>0.17051733707442254</v>
      </c>
      <c r="I31" s="68">
        <v>0.44152393885108976</v>
      </c>
      <c r="J31" s="68">
        <v>1.0345933271434609</v>
      </c>
      <c r="K31" s="68">
        <v>1.9135281039859278</v>
      </c>
      <c r="M31" s="69" t="s">
        <v>738</v>
      </c>
      <c r="N31" s="73">
        <f t="shared" si="24"/>
        <v>1230.6328916157022</v>
      </c>
      <c r="O31" s="73">
        <f t="shared" si="25"/>
        <v>5959.2160826876725</v>
      </c>
      <c r="P31" s="73">
        <f t="shared" si="26"/>
        <v>6319.8556003515196</v>
      </c>
      <c r="Q31" s="73">
        <f t="shared" si="27"/>
        <v>1684.3672287439206</v>
      </c>
      <c r="R31" s="76">
        <f t="shared" si="9"/>
        <v>15194.071803398814</v>
      </c>
      <c r="S31" s="76"/>
      <c r="T31" s="69" t="s">
        <v>738</v>
      </c>
      <c r="U31" s="69">
        <v>0.17051733707442254</v>
      </c>
      <c r="V31" s="69">
        <v>0.44152393885108976</v>
      </c>
      <c r="W31" s="69">
        <v>1.0345933271434609</v>
      </c>
      <c r="X31" s="69">
        <v>1.9135281039859278</v>
      </c>
      <c r="AB31" s="69" t="s">
        <v>14</v>
      </c>
      <c r="AC31" s="71" t="s">
        <v>815</v>
      </c>
      <c r="AD31" s="74">
        <v>3030.8905626344026</v>
      </c>
      <c r="AE31" s="74">
        <v>15194.171347297954</v>
      </c>
      <c r="AF31" s="74">
        <v>26418.869099959746</v>
      </c>
      <c r="AG31" s="74">
        <v>25044.683303213373</v>
      </c>
      <c r="AH31" s="75">
        <f t="shared" si="11"/>
        <v>69688.614313105471</v>
      </c>
    </row>
    <row r="32" spans="1:35" outlineLevel="1" x14ac:dyDescent="0.2">
      <c r="A32" s="69" t="s">
        <v>739</v>
      </c>
      <c r="B32" s="77">
        <f t="shared" si="4"/>
        <v>138560.68551081041</v>
      </c>
      <c r="C32" s="77">
        <f t="shared" si="14"/>
        <v>74090.942957040344</v>
      </c>
      <c r="D32" s="77">
        <f t="shared" si="15"/>
        <v>163705.21615808996</v>
      </c>
      <c r="E32" s="77">
        <f t="shared" si="16"/>
        <v>1136051.6111518617</v>
      </c>
      <c r="G32" s="69" t="s">
        <v>739</v>
      </c>
      <c r="H32" s="68">
        <v>4.6695162888672495E-2</v>
      </c>
      <c r="I32" s="68">
        <v>0.12130234751231916</v>
      </c>
      <c r="J32" s="68">
        <v>0.28677498097250936</v>
      </c>
      <c r="K32" s="68">
        <v>0.53727046164560355</v>
      </c>
      <c r="M32" s="69" t="s">
        <v>739</v>
      </c>
      <c r="N32" s="73">
        <f t="shared" si="24"/>
        <v>337.00152908834571</v>
      </c>
      <c r="O32" s="73">
        <f t="shared" si="25"/>
        <v>1637.2088499758074</v>
      </c>
      <c r="P32" s="73">
        <f t="shared" si="26"/>
        <v>1751.7766855734828</v>
      </c>
      <c r="Q32" s="73">
        <f t="shared" si="27"/>
        <v>472.92786381496876</v>
      </c>
      <c r="R32" s="76">
        <f t="shared" si="9"/>
        <v>4198.9149284526047</v>
      </c>
      <c r="S32" s="76"/>
      <c r="T32" s="69" t="s">
        <v>739</v>
      </c>
      <c r="U32" s="69">
        <v>4.6695162888672495E-2</v>
      </c>
      <c r="V32" s="69">
        <v>0.12130234751231916</v>
      </c>
      <c r="W32" s="69">
        <v>0.28677498097250936</v>
      </c>
      <c r="X32" s="69">
        <v>0.53727046164560355</v>
      </c>
      <c r="AB32" s="69" t="s">
        <v>362</v>
      </c>
      <c r="AC32" s="71" t="s">
        <v>816</v>
      </c>
      <c r="AD32" s="74">
        <v>1077.02088794217</v>
      </c>
      <c r="AE32" s="74">
        <v>11800.736410808762</v>
      </c>
      <c r="AF32" s="74">
        <v>16761.731151211483</v>
      </c>
      <c r="AG32" s="74">
        <v>13790.505966834742</v>
      </c>
      <c r="AH32" s="75">
        <f t="shared" si="11"/>
        <v>43429.994416797155</v>
      </c>
    </row>
    <row r="33" spans="1:34" outlineLevel="1" x14ac:dyDescent="0.2">
      <c r="A33" s="69" t="s">
        <v>740</v>
      </c>
      <c r="B33" s="77">
        <f t="shared" si="4"/>
        <v>138560.68551081044</v>
      </c>
      <c r="C33" s="77">
        <f t="shared" si="14"/>
        <v>74090.942957040344</v>
      </c>
      <c r="D33" s="77">
        <f t="shared" si="15"/>
        <v>163705.21615808996</v>
      </c>
      <c r="E33" s="77">
        <f t="shared" si="16"/>
        <v>1136051.611151862</v>
      </c>
      <c r="G33" s="69" t="s">
        <v>740</v>
      </c>
      <c r="H33" s="68">
        <v>0.71521373265565713</v>
      </c>
      <c r="I33" s="68">
        <v>1.8581191006672895</v>
      </c>
      <c r="J33" s="68">
        <v>4.3433377990461288</v>
      </c>
      <c r="K33" s="68">
        <v>8.0295670425656454</v>
      </c>
      <c r="M33" s="69" t="s">
        <v>740</v>
      </c>
      <c r="N33" s="73">
        <f t="shared" si="24"/>
        <v>5161.7363902248926</v>
      </c>
      <c r="O33" s="73">
        <f t="shared" si="25"/>
        <v>25078.896643880889</v>
      </c>
      <c r="P33" s="73">
        <f t="shared" si="26"/>
        <v>26531.456363930225</v>
      </c>
      <c r="Q33" s="73">
        <f t="shared" si="27"/>
        <v>7067.9597332944504</v>
      </c>
      <c r="R33" s="76">
        <f t="shared" si="9"/>
        <v>63840.049131330466</v>
      </c>
      <c r="S33" s="76"/>
      <c r="T33" s="69" t="s">
        <v>740</v>
      </c>
      <c r="U33" s="69">
        <v>0.71521373265565713</v>
      </c>
      <c r="V33" s="69">
        <v>1.8581191006672895</v>
      </c>
      <c r="W33" s="69">
        <v>4.3433377990461288</v>
      </c>
      <c r="X33" s="69">
        <v>8.0295670425656454</v>
      </c>
      <c r="AB33" s="69" t="s">
        <v>363</v>
      </c>
      <c r="AC33" s="71" t="s">
        <v>817</v>
      </c>
      <c r="AD33" s="74">
        <v>1288.4574256956776</v>
      </c>
      <c r="AE33" s="74">
        <v>3195.2391890053445</v>
      </c>
      <c r="AF33" s="74">
        <v>6936.1064985169378</v>
      </c>
      <c r="AG33" s="74">
        <v>3916.2635498111986</v>
      </c>
      <c r="AH33" s="75">
        <f t="shared" si="11"/>
        <v>15336.06666302916</v>
      </c>
    </row>
    <row r="34" spans="1:34" outlineLevel="1" x14ac:dyDescent="0.2">
      <c r="A34" s="69" t="s">
        <v>741</v>
      </c>
      <c r="B34" s="77">
        <f t="shared" si="4"/>
        <v>138560.68551081041</v>
      </c>
      <c r="C34" s="77">
        <f t="shared" si="14"/>
        <v>74090.94295704033</v>
      </c>
      <c r="D34" s="77">
        <f t="shared" si="15"/>
        <v>163705.21615808993</v>
      </c>
      <c r="E34" s="77">
        <f t="shared" si="16"/>
        <v>1136051.6111518622</v>
      </c>
      <c r="G34" s="69" t="s">
        <v>741</v>
      </c>
      <c r="H34" s="68">
        <v>0.24914525442407506</v>
      </c>
      <c r="I34" s="68">
        <v>0.64622025186753707</v>
      </c>
      <c r="J34" s="68">
        <v>1.5162081306530468</v>
      </c>
      <c r="K34" s="68">
        <v>2.8122280359206675</v>
      </c>
      <c r="M34" s="69" t="s">
        <v>741</v>
      </c>
      <c r="N34" s="73">
        <f t="shared" si="24"/>
        <v>1798.09484563092</v>
      </c>
      <c r="O34" s="73">
        <f t="shared" si="25"/>
        <v>8721.9871427770959</v>
      </c>
      <c r="P34" s="73">
        <f t="shared" si="26"/>
        <v>9261.8193007903083</v>
      </c>
      <c r="Q34" s="73">
        <f t="shared" si="27"/>
        <v>2475.4403834428804</v>
      </c>
      <c r="R34" s="76">
        <f t="shared" si="9"/>
        <v>22257.341672641203</v>
      </c>
      <c r="S34" s="76"/>
      <c r="T34" s="69" t="s">
        <v>741</v>
      </c>
      <c r="U34" s="69">
        <v>0.24914525442407506</v>
      </c>
      <c r="V34" s="69">
        <v>0.64622025186753707</v>
      </c>
      <c r="W34" s="69">
        <v>1.5162081306530468</v>
      </c>
      <c r="X34" s="69">
        <v>2.8122280359206675</v>
      </c>
      <c r="AB34" s="69" t="s">
        <v>363</v>
      </c>
      <c r="AC34" s="71" t="s">
        <v>818</v>
      </c>
      <c r="AD34" s="74">
        <v>0</v>
      </c>
      <c r="AE34" s="74">
        <v>529.44029711493931</v>
      </c>
      <c r="AF34" s="74">
        <v>3758.2954526811777</v>
      </c>
      <c r="AG34" s="74">
        <v>1727.3617062758519</v>
      </c>
      <c r="AH34" s="75">
        <f t="shared" si="11"/>
        <v>6015.0974560719687</v>
      </c>
    </row>
    <row r="35" spans="1:34" outlineLevel="1" x14ac:dyDescent="0.2">
      <c r="A35" s="69" t="s">
        <v>742</v>
      </c>
      <c r="B35" s="77">
        <f t="shared" si="4"/>
        <v>138560.68551081041</v>
      </c>
      <c r="C35" s="77">
        <f t="shared" si="14"/>
        <v>74090.942957040344</v>
      </c>
      <c r="D35" s="77">
        <f t="shared" si="15"/>
        <v>163705.21615808996</v>
      </c>
      <c r="E35" s="77">
        <f t="shared" si="16"/>
        <v>1136051.611151862</v>
      </c>
      <c r="G35" s="69" t="s">
        <v>742</v>
      </c>
      <c r="H35" s="68">
        <v>7.4655242353341159E-2</v>
      </c>
      <c r="I35" s="68">
        <v>0.19331695557096742</v>
      </c>
      <c r="J35" s="68">
        <v>0.45345211516640749</v>
      </c>
      <c r="K35" s="68">
        <v>0.83976431774231552</v>
      </c>
      <c r="M35" s="69" t="s">
        <v>742</v>
      </c>
      <c r="N35" s="73">
        <f t="shared" si="24"/>
        <v>538.7909425976145</v>
      </c>
      <c r="O35" s="73">
        <f t="shared" si="25"/>
        <v>2609.1847107824919</v>
      </c>
      <c r="P35" s="73">
        <f t="shared" si="26"/>
        <v>2769.9307682933527</v>
      </c>
      <c r="Q35" s="73">
        <f t="shared" si="27"/>
        <v>739.1955695488731</v>
      </c>
      <c r="R35" s="76">
        <f t="shared" si="9"/>
        <v>6657.1019912223319</v>
      </c>
      <c r="S35" s="76"/>
      <c r="T35" s="69" t="s">
        <v>742</v>
      </c>
      <c r="U35" s="69">
        <v>7.4655242353341159E-2</v>
      </c>
      <c r="V35" s="69">
        <v>0.19331695557096742</v>
      </c>
      <c r="W35" s="69">
        <v>0.45345211516640749</v>
      </c>
      <c r="X35" s="69">
        <v>0.83976431774231552</v>
      </c>
      <c r="AB35" s="69" t="s">
        <v>15</v>
      </c>
      <c r="AC35" s="71" t="s">
        <v>819</v>
      </c>
      <c r="AD35" s="74">
        <v>1965.4432755755265</v>
      </c>
      <c r="AE35" s="74">
        <v>16029.906683321255</v>
      </c>
      <c r="AF35" s="74">
        <v>40499.838593522029</v>
      </c>
      <c r="AG35" s="74">
        <v>24043.603868163082</v>
      </c>
      <c r="AH35" s="75">
        <f t="shared" si="11"/>
        <v>82538.792420581885</v>
      </c>
    </row>
    <row r="36" spans="1:34" outlineLevel="1" x14ac:dyDescent="0.2">
      <c r="A36" s="69" t="s">
        <v>743</v>
      </c>
      <c r="B36" s="77">
        <f t="shared" si="4"/>
        <v>138560.68551081041</v>
      </c>
      <c r="C36" s="77">
        <f t="shared" si="14"/>
        <v>74090.942957040344</v>
      </c>
      <c r="D36" s="77">
        <f t="shared" si="15"/>
        <v>163705.21615808993</v>
      </c>
      <c r="E36" s="77">
        <f t="shared" si="16"/>
        <v>1136051.611151862</v>
      </c>
      <c r="G36" s="69" t="s">
        <v>743</v>
      </c>
      <c r="H36" s="68">
        <v>5.0489287730387019E-3</v>
      </c>
      <c r="I36" s="68">
        <v>1.3096497529426774E-2</v>
      </c>
      <c r="J36" s="68">
        <v>3.0874997042869501E-2</v>
      </c>
      <c r="K36" s="68">
        <v>5.7593459788043838E-2</v>
      </c>
      <c r="M36" s="69" t="s">
        <v>743</v>
      </c>
      <c r="N36" s="73">
        <f t="shared" si="24"/>
        <v>36.438393433358037</v>
      </c>
      <c r="O36" s="73">
        <f t="shared" si="25"/>
        <v>176.762462545799</v>
      </c>
      <c r="P36" s="73">
        <f t="shared" si="26"/>
        <v>188.60118063100415</v>
      </c>
      <c r="Q36" s="73">
        <f t="shared" si="27"/>
        <v>50.696164877270725</v>
      </c>
      <c r="R36" s="76">
        <f t="shared" si="9"/>
        <v>452.49820148743191</v>
      </c>
      <c r="S36" s="76"/>
      <c r="T36" s="69" t="s">
        <v>743</v>
      </c>
      <c r="U36" s="69">
        <v>5.0489287730387019E-3</v>
      </c>
      <c r="V36" s="69">
        <v>1.3096497529426774E-2</v>
      </c>
      <c r="W36" s="69">
        <v>3.0874997042869501E-2</v>
      </c>
      <c r="X36" s="69">
        <v>5.7593459788043838E-2</v>
      </c>
      <c r="AB36" s="69" t="s">
        <v>364</v>
      </c>
      <c r="AC36" s="71" t="s">
        <v>820</v>
      </c>
      <c r="AD36" s="74">
        <v>559.79519735583835</v>
      </c>
      <c r="AE36" s="74">
        <v>3853.6760883637871</v>
      </c>
      <c r="AF36" s="74">
        <v>6957.2650877027627</v>
      </c>
      <c r="AG36" s="74">
        <v>3961.8093392110409</v>
      </c>
      <c r="AH36" s="75">
        <f t="shared" si="11"/>
        <v>15332.545712633428</v>
      </c>
    </row>
    <row r="37" spans="1:34" outlineLevel="1" x14ac:dyDescent="0.2">
      <c r="A37" s="69" t="s">
        <v>744</v>
      </c>
      <c r="B37" s="77">
        <f t="shared" si="4"/>
        <v>138560.68551081041</v>
      </c>
      <c r="C37" s="77">
        <f t="shared" si="14"/>
        <v>74090.942957040344</v>
      </c>
      <c r="D37" s="77">
        <f t="shared" si="15"/>
        <v>163705.21615808996</v>
      </c>
      <c r="E37" s="77">
        <f t="shared" si="16"/>
        <v>1136051.611151862</v>
      </c>
      <c r="G37" s="69" t="s">
        <v>744</v>
      </c>
      <c r="H37" s="68">
        <v>0.26385506706438583</v>
      </c>
      <c r="I37" s="68">
        <v>0.68545444691702695</v>
      </c>
      <c r="J37" s="68">
        <v>1.618274544021266</v>
      </c>
      <c r="K37" s="68">
        <v>3.026767877080752</v>
      </c>
      <c r="M37" s="69" t="s">
        <v>744</v>
      </c>
      <c r="N37" s="73">
        <f t="shared" si="24"/>
        <v>1904.2563631355595</v>
      </c>
      <c r="O37" s="73">
        <f t="shared" si="25"/>
        <v>9251.5281836063205</v>
      </c>
      <c r="P37" s="73">
        <f t="shared" si="26"/>
        <v>9885.2961561010979</v>
      </c>
      <c r="Q37" s="73">
        <f t="shared" si="27"/>
        <v>2664.2872976623489</v>
      </c>
      <c r="R37" s="76">
        <f t="shared" si="9"/>
        <v>23705.368000505325</v>
      </c>
      <c r="S37" s="76"/>
      <c r="T37" s="69" t="s">
        <v>744</v>
      </c>
      <c r="U37" s="69">
        <v>0.26385506706438583</v>
      </c>
      <c r="V37" s="69">
        <v>0.68545444691702695</v>
      </c>
      <c r="W37" s="69">
        <v>1.618274544021266</v>
      </c>
      <c r="X37" s="69">
        <v>3.026767877080752</v>
      </c>
      <c r="AB37" s="69" t="s">
        <v>365</v>
      </c>
      <c r="AC37" s="71" t="s">
        <v>821</v>
      </c>
      <c r="AD37" s="74">
        <v>3405.3080063350276</v>
      </c>
      <c r="AE37" s="74">
        <v>16071.697385074567</v>
      </c>
      <c r="AF37" s="74">
        <v>6484.2855260914093</v>
      </c>
      <c r="AG37" s="74">
        <v>2914.3879104759162</v>
      </c>
      <c r="AH37" s="75">
        <f t="shared" si="11"/>
        <v>28875.678827976924</v>
      </c>
    </row>
    <row r="38" spans="1:34" outlineLevel="1" x14ac:dyDescent="0.2">
      <c r="A38" s="69" t="s">
        <v>347</v>
      </c>
      <c r="B38" s="77">
        <f t="shared" si="4"/>
        <v>134946.0044937825</v>
      </c>
      <c r="C38" s="77">
        <f t="shared" si="14"/>
        <v>181556.0858749247</v>
      </c>
      <c r="D38" s="77">
        <f t="shared" si="15"/>
        <v>189107.70153007915</v>
      </c>
      <c r="E38" s="77">
        <f t="shared" si="16"/>
        <v>762048.46360922023</v>
      </c>
      <c r="G38" s="69" t="s">
        <v>347</v>
      </c>
      <c r="H38" s="68">
        <v>0.66987760093503235</v>
      </c>
      <c r="I38" s="68">
        <v>3.2164786109877754</v>
      </c>
      <c r="J38" s="68">
        <v>4.0889862126404948</v>
      </c>
      <c r="K38" s="68">
        <v>13.798661795123467</v>
      </c>
      <c r="M38" s="69" t="s">
        <v>347</v>
      </c>
      <c r="N38" s="73">
        <f t="shared" ref="N38:N67" si="28">SUMIF($AB$5:$AB$66,$M38,AD$5:AD$66)</f>
        <v>4964.0417546848994</v>
      </c>
      <c r="O38" s="73">
        <f t="shared" ref="O38:O67" si="29">SUMIF($AB$5:$AB$66,$M38,AE$5:AE$66)</f>
        <v>17716.170711036539</v>
      </c>
      <c r="P38" s="73">
        <f t="shared" ref="P38:P67" si="30">SUMIF($AB$5:$AB$66,$M38,AF$5:AF$66)</f>
        <v>21622.526103148197</v>
      </c>
      <c r="Q38" s="73">
        <f t="shared" ref="Q38:Q67" si="31">SUMIF($AB$5:$AB$66,$M38,AG$5:AG$66)</f>
        <v>18107.328410282636</v>
      </c>
      <c r="R38" s="76">
        <f t="shared" si="9"/>
        <v>62410.066979152274</v>
      </c>
      <c r="S38" s="76"/>
      <c r="U38" s="69">
        <f>SUM(U25:U37)</f>
        <v>2.6974754402618495</v>
      </c>
      <c r="V38" s="69">
        <f t="shared" ref="V38:X38" si="32">SUM(V25:V37)</f>
        <v>7.0098923799700685</v>
      </c>
      <c r="W38" s="69">
        <f t="shared" si="32"/>
        <v>16.503774286523569</v>
      </c>
      <c r="X38" s="69">
        <f t="shared" si="32"/>
        <v>30.777630313657696</v>
      </c>
      <c r="AB38" s="69" t="s">
        <v>16</v>
      </c>
      <c r="AC38" s="71" t="s">
        <v>822</v>
      </c>
      <c r="AD38" s="74">
        <v>2701.2780244424839</v>
      </c>
      <c r="AE38" s="74">
        <v>16362.357422598534</v>
      </c>
      <c r="AF38" s="74">
        <v>9302.7170663231027</v>
      </c>
      <c r="AG38" s="74">
        <v>4279.3271002902911</v>
      </c>
      <c r="AH38" s="75">
        <f t="shared" si="11"/>
        <v>32645.679613654414</v>
      </c>
    </row>
    <row r="39" spans="1:34" outlineLevel="1" x14ac:dyDescent="0.2">
      <c r="A39" s="69" t="s">
        <v>11</v>
      </c>
      <c r="B39" s="77">
        <f t="shared" si="4"/>
        <v>57759.012914227918</v>
      </c>
      <c r="C39" s="77">
        <f t="shared" si="14"/>
        <v>145972.52219584215</v>
      </c>
      <c r="D39" s="77">
        <f t="shared" si="15"/>
        <v>119955.47322350167</v>
      </c>
      <c r="E39" s="77">
        <f t="shared" si="16"/>
        <v>328909.51064009516</v>
      </c>
      <c r="G39" s="69" t="s">
        <v>11</v>
      </c>
      <c r="H39" s="68">
        <v>0.11295298754770064</v>
      </c>
      <c r="I39" s="68">
        <v>2.3576510429441027</v>
      </c>
      <c r="J39" s="68">
        <v>2.1880540983310466</v>
      </c>
      <c r="K39" s="68">
        <v>1.2156928077419868</v>
      </c>
      <c r="M39" s="69" t="s">
        <v>11</v>
      </c>
      <c r="N39" s="73">
        <f t="shared" si="28"/>
        <v>1955.5906835775695</v>
      </c>
      <c r="O39" s="73">
        <f t="shared" si="29"/>
        <v>16151.334562685646</v>
      </c>
      <c r="P39" s="73">
        <f t="shared" si="30"/>
        <v>18240.552427768365</v>
      </c>
      <c r="Q39" s="73">
        <f t="shared" si="31"/>
        <v>3696.1315146409447</v>
      </c>
      <c r="R39" s="76">
        <f t="shared" si="9"/>
        <v>40043.609188672526</v>
      </c>
      <c r="S39" s="76"/>
      <c r="AB39" s="69" t="s">
        <v>17</v>
      </c>
      <c r="AC39" s="71" t="s">
        <v>823</v>
      </c>
      <c r="AD39" s="74">
        <v>5880.8593561618864</v>
      </c>
      <c r="AE39" s="74">
        <v>9202.0759596965454</v>
      </c>
      <c r="AF39" s="74">
        <v>32185.541009331268</v>
      </c>
      <c r="AG39" s="74">
        <v>56663.043331588909</v>
      </c>
      <c r="AH39" s="75">
        <f t="shared" si="11"/>
        <v>103931.5196567786</v>
      </c>
    </row>
    <row r="40" spans="1:34" outlineLevel="1" x14ac:dyDescent="0.2">
      <c r="A40" s="69" t="s">
        <v>348</v>
      </c>
      <c r="B40" s="77">
        <f t="shared" si="4"/>
        <v>19919.394303885772</v>
      </c>
      <c r="C40" s="77">
        <f t="shared" si="14"/>
        <v>45975.681214156197</v>
      </c>
      <c r="D40" s="77">
        <f t="shared" si="15"/>
        <v>32578.913847360749</v>
      </c>
      <c r="E40" s="77">
        <f t="shared" si="16"/>
        <v>400345.38200912252</v>
      </c>
      <c r="G40" s="69" t="s">
        <v>348</v>
      </c>
      <c r="H40" s="68">
        <v>0.13855742898978909</v>
      </c>
      <c r="I40" s="68">
        <v>2.1617525477411172</v>
      </c>
      <c r="J40" s="68">
        <v>1.1930260276763034</v>
      </c>
      <c r="K40" s="68">
        <v>3.0939795921719151</v>
      </c>
      <c r="M40" s="69" t="s">
        <v>348</v>
      </c>
      <c r="N40" s="73">
        <f t="shared" si="28"/>
        <v>6955.9057306657178</v>
      </c>
      <c r="O40" s="73">
        <f t="shared" si="29"/>
        <v>47019.478355776933</v>
      </c>
      <c r="P40" s="73">
        <f t="shared" si="30"/>
        <v>36619.576492509485</v>
      </c>
      <c r="Q40" s="73">
        <f t="shared" si="31"/>
        <v>7728.2759617329957</v>
      </c>
      <c r="R40" s="76">
        <f t="shared" si="9"/>
        <v>98323.236540685131</v>
      </c>
      <c r="S40" s="76"/>
      <c r="AB40" s="69" t="s">
        <v>18</v>
      </c>
      <c r="AC40" s="71" t="s">
        <v>824</v>
      </c>
      <c r="AD40" s="74">
        <v>3218.1660877267259</v>
      </c>
      <c r="AE40" s="74">
        <v>9739.2859534465042</v>
      </c>
      <c r="AF40" s="74">
        <v>14032.958439581173</v>
      </c>
      <c r="AG40" s="74">
        <v>12017.104672421045</v>
      </c>
      <c r="AH40" s="75">
        <f t="shared" si="11"/>
        <v>39007.515153175445</v>
      </c>
    </row>
    <row r="41" spans="1:34" outlineLevel="1" x14ac:dyDescent="0.2">
      <c r="A41" s="69" t="s">
        <v>349</v>
      </c>
      <c r="B41" s="77">
        <f t="shared" si="4"/>
        <v>49706.691890562928</v>
      </c>
      <c r="C41" s="77">
        <f t="shared" si="14"/>
        <v>111689.11046131236</v>
      </c>
      <c r="D41" s="77">
        <f t="shared" si="15"/>
        <v>94249.279991368152</v>
      </c>
      <c r="E41" s="77">
        <f t="shared" si="16"/>
        <v>24394.746630441143</v>
      </c>
      <c r="G41" s="69" t="s">
        <v>349</v>
      </c>
      <c r="H41" s="68">
        <v>2.8498606321982287E-2</v>
      </c>
      <c r="I41" s="68">
        <v>0.41297322036705408</v>
      </c>
      <c r="J41" s="68">
        <v>0.40158499316108293</v>
      </c>
      <c r="K41" s="68">
        <v>6.9917194653901392E-3</v>
      </c>
      <c r="M41" s="69" t="s">
        <v>349</v>
      </c>
      <c r="N41" s="73">
        <f t="shared" si="28"/>
        <v>573.33540491341557</v>
      </c>
      <c r="O41" s="73">
        <f t="shared" si="29"/>
        <v>3697.5244825689842</v>
      </c>
      <c r="P41" s="73">
        <f t="shared" si="30"/>
        <v>4260.8812841632553</v>
      </c>
      <c r="Q41" s="73">
        <f t="shared" si="31"/>
        <v>286.60758692469784</v>
      </c>
      <c r="R41" s="76">
        <f t="shared" si="9"/>
        <v>8818.3487585703533</v>
      </c>
      <c r="S41" s="76"/>
      <c r="AB41" s="69" t="s">
        <v>19</v>
      </c>
      <c r="AC41" s="71" t="s">
        <v>825</v>
      </c>
      <c r="AD41" s="74">
        <v>94600.810421967763</v>
      </c>
      <c r="AE41" s="74">
        <v>289049.77632321109</v>
      </c>
      <c r="AF41" s="74">
        <v>240848.6480566689</v>
      </c>
      <c r="AG41" s="74">
        <v>137152.33802547632</v>
      </c>
      <c r="AH41" s="75">
        <f t="shared" si="11"/>
        <v>761651.57282732404</v>
      </c>
    </row>
    <row r="42" spans="1:34" outlineLevel="1" x14ac:dyDescent="0.2">
      <c r="A42" s="69" t="s">
        <v>350</v>
      </c>
      <c r="B42" s="77">
        <f t="shared" si="4"/>
        <v>77193.206244443121</v>
      </c>
      <c r="C42" s="77">
        <f t="shared" si="14"/>
        <v>21924.977619789988</v>
      </c>
      <c r="D42" s="77">
        <f t="shared" si="15"/>
        <v>26943.989521511248</v>
      </c>
      <c r="E42" s="77">
        <f t="shared" si="16"/>
        <v>418681.24404144409</v>
      </c>
      <c r="G42" s="69" t="s">
        <v>350</v>
      </c>
      <c r="H42" s="68">
        <v>0.15062801646074975</v>
      </c>
      <c r="I42" s="68">
        <v>0.25244705540258205</v>
      </c>
      <c r="J42" s="68">
        <v>0.28377128118225176</v>
      </c>
      <c r="K42" s="68">
        <v>0.95183673434915028</v>
      </c>
      <c r="M42" s="69" t="s">
        <v>350</v>
      </c>
      <c r="N42" s="73">
        <f t="shared" si="28"/>
        <v>1951.3118289680183</v>
      </c>
      <c r="O42" s="73">
        <f t="shared" si="29"/>
        <v>11514.130585689518</v>
      </c>
      <c r="P42" s="73">
        <f t="shared" si="30"/>
        <v>10531.895469885687</v>
      </c>
      <c r="Q42" s="73">
        <f t="shared" si="31"/>
        <v>2273.4162274891173</v>
      </c>
      <c r="R42" s="76">
        <f t="shared" si="9"/>
        <v>26270.75411203234</v>
      </c>
      <c r="S42" s="76"/>
      <c r="AB42" s="69" t="s">
        <v>20</v>
      </c>
      <c r="AC42" s="71" t="s">
        <v>826</v>
      </c>
      <c r="AD42" s="74">
        <v>6105.1005752603014</v>
      </c>
      <c r="AE42" s="74">
        <v>32538.942674845723</v>
      </c>
      <c r="AF42" s="74">
        <v>60279.682302978239</v>
      </c>
      <c r="AG42" s="74">
        <v>21619.292983838564</v>
      </c>
      <c r="AH42" s="75">
        <f t="shared" si="11"/>
        <v>120543.01853692283</v>
      </c>
    </row>
    <row r="43" spans="1:34" outlineLevel="1" x14ac:dyDescent="0.2">
      <c r="A43" s="69" t="s">
        <v>351</v>
      </c>
      <c r="B43" s="77">
        <f t="shared" si="4"/>
        <v>262321.9676031539</v>
      </c>
      <c r="C43" s="77">
        <f t="shared" si="14"/>
        <v>227900.72144275755</v>
      </c>
      <c r="D43" s="77">
        <f t="shared" si="15"/>
        <v>185377.75329457756</v>
      </c>
      <c r="E43" s="77">
        <f t="shared" si="16"/>
        <v>354795.2252162894</v>
      </c>
      <c r="G43" s="69" t="s">
        <v>351</v>
      </c>
      <c r="H43" s="68">
        <v>1.4486638756235124</v>
      </c>
      <c r="I43" s="68">
        <v>4.9973014221968128</v>
      </c>
      <c r="J43" s="68">
        <v>3.4894344888785245</v>
      </c>
      <c r="K43" s="68">
        <v>2.2301795376851192</v>
      </c>
      <c r="M43" s="69" t="s">
        <v>351</v>
      </c>
      <c r="N43" s="73">
        <f t="shared" si="28"/>
        <v>5522.464964943696</v>
      </c>
      <c r="O43" s="73">
        <f t="shared" si="29"/>
        <v>21927.536650874528</v>
      </c>
      <c r="P43" s="73">
        <f t="shared" si="30"/>
        <v>18823.372421250468</v>
      </c>
      <c r="Q43" s="73">
        <f t="shared" si="31"/>
        <v>6285.8217337213673</v>
      </c>
      <c r="R43" s="76">
        <f t="shared" si="9"/>
        <v>52559.195770790058</v>
      </c>
      <c r="S43" s="76"/>
      <c r="AB43" s="69" t="s">
        <v>20</v>
      </c>
      <c r="AC43" s="71" t="s">
        <v>827</v>
      </c>
      <c r="AD43" s="74">
        <v>32618.480233186128</v>
      </c>
      <c r="AE43" s="74">
        <v>290196.24350300676</v>
      </c>
      <c r="AF43" s="74">
        <v>627459.96261895075</v>
      </c>
      <c r="AG43" s="74">
        <v>149473.7067748757</v>
      </c>
      <c r="AH43" s="75">
        <f t="shared" si="11"/>
        <v>1099748.3931300193</v>
      </c>
    </row>
    <row r="44" spans="1:34" outlineLevel="1" x14ac:dyDescent="0.2">
      <c r="A44" s="69" t="s">
        <v>352</v>
      </c>
      <c r="B44" s="77">
        <f t="shared" si="4"/>
        <v>236002.08055380412</v>
      </c>
      <c r="C44" s="77">
        <f t="shared" si="14"/>
        <v>180907.9292969224</v>
      </c>
      <c r="D44" s="77">
        <f t="shared" si="15"/>
        <v>353299.95792300929</v>
      </c>
      <c r="E44" s="77">
        <f t="shared" si="16"/>
        <v>603861.67733998457</v>
      </c>
      <c r="G44" s="69" t="s">
        <v>352</v>
      </c>
      <c r="H44" s="68">
        <v>0.2023094581738438</v>
      </c>
      <c r="I44" s="68">
        <v>1.1169232389317192</v>
      </c>
      <c r="J44" s="68">
        <v>5.7246215544642656</v>
      </c>
      <c r="K44" s="68">
        <v>6.9459212778393313</v>
      </c>
      <c r="M44" s="69" t="s">
        <v>352</v>
      </c>
      <c r="N44" s="73">
        <f t="shared" si="28"/>
        <v>857.23590952716609</v>
      </c>
      <c r="O44" s="73">
        <f t="shared" si="29"/>
        <v>6173.9871948814589</v>
      </c>
      <c r="P44" s="73">
        <f t="shared" si="30"/>
        <v>16203.289658222287</v>
      </c>
      <c r="Q44" s="73">
        <f t="shared" si="31"/>
        <v>11502.503865514647</v>
      </c>
      <c r="R44" s="76">
        <f t="shared" si="9"/>
        <v>34737.01662814556</v>
      </c>
      <c r="S44" s="76"/>
      <c r="AB44" s="69" t="s">
        <v>20</v>
      </c>
      <c r="AC44" s="71" t="s">
        <v>828</v>
      </c>
      <c r="AD44" s="74">
        <v>11114.359978706816</v>
      </c>
      <c r="AE44" s="74">
        <v>116560.143445886</v>
      </c>
      <c r="AF44" s="74">
        <v>180588.56675056243</v>
      </c>
      <c r="AG44" s="74">
        <v>53150.049558766637</v>
      </c>
      <c r="AH44" s="75">
        <f t="shared" si="11"/>
        <v>361413.11973392189</v>
      </c>
    </row>
    <row r="45" spans="1:34" outlineLevel="1" x14ac:dyDescent="0.2">
      <c r="A45" s="69" t="s">
        <v>353</v>
      </c>
      <c r="B45" s="77">
        <f t="shared" si="4"/>
        <v>100536.5798905464</v>
      </c>
      <c r="C45" s="77">
        <f t="shared" si="14"/>
        <v>150034.95368156256</v>
      </c>
      <c r="D45" s="77">
        <f t="shared" si="15"/>
        <v>271253.18041469454</v>
      </c>
      <c r="E45" s="77">
        <f t="shared" si="16"/>
        <v>450511.62312395754</v>
      </c>
      <c r="G45" s="69" t="s">
        <v>353</v>
      </c>
      <c r="H45" s="68">
        <v>0.22003884908643145</v>
      </c>
      <c r="I45" s="68">
        <v>2.584382820439342</v>
      </c>
      <c r="J45" s="68">
        <v>6.2175303908667603</v>
      </c>
      <c r="K45" s="68">
        <v>7.3022466583831305</v>
      </c>
      <c r="M45" s="69" t="s">
        <v>353</v>
      </c>
      <c r="N45" s="73">
        <f t="shared" si="28"/>
        <v>2188.6446637232584</v>
      </c>
      <c r="O45" s="73">
        <f t="shared" si="29"/>
        <v>17225.204907414391</v>
      </c>
      <c r="P45" s="73">
        <f t="shared" si="30"/>
        <v>22921.502270909186</v>
      </c>
      <c r="Q45" s="73">
        <f t="shared" si="31"/>
        <v>16208.786374361598</v>
      </c>
      <c r="R45" s="76">
        <f t="shared" si="9"/>
        <v>58544.138216408428</v>
      </c>
      <c r="S45" s="76"/>
      <c r="AB45" s="69" t="s">
        <v>366</v>
      </c>
      <c r="AC45" s="71" t="s">
        <v>829</v>
      </c>
      <c r="AD45" s="74">
        <v>20663.467972877821</v>
      </c>
      <c r="AE45" s="74">
        <v>123211.06067465781</v>
      </c>
      <c r="AF45" s="74">
        <v>199729.07585239329</v>
      </c>
      <c r="AG45" s="74">
        <v>59194.325156393541</v>
      </c>
      <c r="AH45" s="75">
        <f t="shared" si="11"/>
        <v>402797.92965632241</v>
      </c>
    </row>
    <row r="46" spans="1:34" outlineLevel="1" x14ac:dyDescent="0.2">
      <c r="A46" s="69" t="s">
        <v>12</v>
      </c>
      <c r="B46" s="77">
        <f t="shared" si="4"/>
        <v>100740.93364521948</v>
      </c>
      <c r="C46" s="77">
        <f t="shared" si="14"/>
        <v>147144.2920415994</v>
      </c>
      <c r="D46" s="77">
        <f t="shared" si="15"/>
        <v>133948.24900375036</v>
      </c>
      <c r="E46" s="77">
        <f t="shared" si="16"/>
        <v>215302.0495815851</v>
      </c>
      <c r="G46" s="69" t="s">
        <v>12</v>
      </c>
      <c r="H46" s="68">
        <v>0.28273611918177455</v>
      </c>
      <c r="I46" s="68">
        <v>1.1707434035578352</v>
      </c>
      <c r="J46" s="68">
        <v>2.3218017207704609</v>
      </c>
      <c r="K46" s="68">
        <v>5.879426542480938</v>
      </c>
      <c r="M46" s="69" t="s">
        <v>12</v>
      </c>
      <c r="N46" s="73">
        <f t="shared" si="28"/>
        <v>2806.5663971061617</v>
      </c>
      <c r="O46" s="73">
        <f t="shared" si="29"/>
        <v>7956.4309788303071</v>
      </c>
      <c r="P46" s="73">
        <f t="shared" si="30"/>
        <v>17333.572764399883</v>
      </c>
      <c r="Q46" s="73">
        <f t="shared" si="31"/>
        <v>27307.805726452352</v>
      </c>
      <c r="R46" s="76">
        <f t="shared" si="9"/>
        <v>55404.375866788701</v>
      </c>
      <c r="S46" s="76"/>
      <c r="AC46" s="71" t="s">
        <v>830</v>
      </c>
      <c r="AD46" s="74">
        <v>25270.479987279927</v>
      </c>
      <c r="AE46" s="74">
        <v>103839.621349546</v>
      </c>
      <c r="AF46" s="74">
        <v>160944.6479560791</v>
      </c>
      <c r="AG46" s="74">
        <v>74752.304564038175</v>
      </c>
      <c r="AH46" s="75">
        <f t="shared" si="11"/>
        <v>364807.05385694321</v>
      </c>
    </row>
    <row r="47" spans="1:34" outlineLevel="1" x14ac:dyDescent="0.2">
      <c r="A47" s="78" t="s">
        <v>574</v>
      </c>
      <c r="B47" s="79">
        <f>B46</f>
        <v>100740.93364521948</v>
      </c>
      <c r="C47" s="79">
        <f t="shared" ref="C47:E47" si="33">C46</f>
        <v>147144.2920415994</v>
      </c>
      <c r="D47" s="79">
        <f t="shared" si="33"/>
        <v>133948.24900375036</v>
      </c>
      <c r="E47" s="79">
        <f t="shared" si="33"/>
        <v>215302.0495815851</v>
      </c>
      <c r="G47" s="69" t="s">
        <v>574</v>
      </c>
      <c r="I47" s="68">
        <v>3.5359046378824438E-5</v>
      </c>
      <c r="J47" s="68">
        <v>1.031602395571359E-5</v>
      </c>
      <c r="K47" s="68">
        <v>8.0346681386619321E-5</v>
      </c>
      <c r="M47" s="69" t="s">
        <v>574</v>
      </c>
      <c r="N47" s="73">
        <f t="shared" si="28"/>
        <v>0</v>
      </c>
      <c r="O47" s="73">
        <f t="shared" si="29"/>
        <v>0</v>
      </c>
      <c r="P47" s="73">
        <f t="shared" si="30"/>
        <v>0</v>
      </c>
      <c r="Q47" s="73">
        <f t="shared" si="31"/>
        <v>0</v>
      </c>
      <c r="R47" s="76">
        <f t="shared" si="9"/>
        <v>0</v>
      </c>
      <c r="S47" s="76"/>
      <c r="AC47" s="71" t="s">
        <v>831</v>
      </c>
      <c r="AD47" s="74">
        <v>340.42831833429074</v>
      </c>
      <c r="AE47" s="74">
        <v>1622.3893350583048</v>
      </c>
      <c r="AF47" s="74">
        <v>1863.696325735719</v>
      </c>
      <c r="AG47" s="74">
        <v>0</v>
      </c>
      <c r="AH47" s="75">
        <f t="shared" si="11"/>
        <v>3826.5139791283145</v>
      </c>
    </row>
    <row r="48" spans="1:34" outlineLevel="1" x14ac:dyDescent="0.2">
      <c r="A48" s="69" t="s">
        <v>354</v>
      </c>
      <c r="B48" s="77"/>
      <c r="C48" s="77">
        <f t="shared" si="14"/>
        <v>811832.7195870243</v>
      </c>
      <c r="D48" s="77">
        <f t="shared" si="15"/>
        <v>533305.63899332285</v>
      </c>
      <c r="E48" s="77">
        <f t="shared" si="16"/>
        <v>2349962.1374120964</v>
      </c>
      <c r="G48" s="69" t="s">
        <v>354</v>
      </c>
      <c r="I48" s="68">
        <v>5.4789451926662629</v>
      </c>
      <c r="J48" s="68">
        <v>1.598485695967067</v>
      </c>
      <c r="K48" s="68">
        <v>12.449856792335286</v>
      </c>
      <c r="M48" s="69" t="s">
        <v>354</v>
      </c>
      <c r="N48" s="73">
        <f t="shared" si="28"/>
        <v>167.24960496815442</v>
      </c>
      <c r="O48" s="73">
        <f t="shared" si="29"/>
        <v>6748.8597841355513</v>
      </c>
      <c r="P48" s="73">
        <f t="shared" si="30"/>
        <v>2997.3163212457248</v>
      </c>
      <c r="Q48" s="73">
        <f t="shared" si="31"/>
        <v>5297.8967593263997</v>
      </c>
      <c r="R48" s="76">
        <f t="shared" si="9"/>
        <v>15211.32246967583</v>
      </c>
      <c r="S48" s="76"/>
      <c r="AC48" s="71" t="s">
        <v>832</v>
      </c>
      <c r="AD48" s="74">
        <v>344.97284485951326</v>
      </c>
      <c r="AE48" s="74">
        <v>3633.4465391790427</v>
      </c>
      <c r="AF48" s="74">
        <v>12771.016329348948</v>
      </c>
      <c r="AG48" s="74">
        <v>13643.298270116609</v>
      </c>
      <c r="AH48" s="75">
        <f t="shared" si="11"/>
        <v>30392.733983504113</v>
      </c>
    </row>
    <row r="49" spans="1:34" outlineLevel="1" x14ac:dyDescent="0.2">
      <c r="A49" s="69" t="s">
        <v>355</v>
      </c>
      <c r="B49" s="77">
        <f t="shared" si="4"/>
        <v>491323.27339341585</v>
      </c>
      <c r="C49" s="77">
        <f t="shared" si="14"/>
        <v>241473.70839463282</v>
      </c>
      <c r="D49" s="77">
        <f t="shared" si="15"/>
        <v>280191.70368504</v>
      </c>
      <c r="E49" s="77">
        <f t="shared" si="16"/>
        <v>505741.27643929044</v>
      </c>
      <c r="G49" s="69" t="s">
        <v>355</v>
      </c>
      <c r="H49" s="68">
        <v>2.055600477226692</v>
      </c>
      <c r="I49" s="68">
        <v>5.7291045839965795</v>
      </c>
      <c r="J49" s="68">
        <v>10.457009373550123</v>
      </c>
      <c r="K49" s="68">
        <v>13.74983022466736</v>
      </c>
      <c r="M49" s="69" t="s">
        <v>355</v>
      </c>
      <c r="N49" s="73">
        <f t="shared" si="28"/>
        <v>4183.8044085095007</v>
      </c>
      <c r="O49" s="73">
        <f t="shared" si="29"/>
        <v>23725.5833029809</v>
      </c>
      <c r="P49" s="73">
        <f t="shared" si="30"/>
        <v>37320.910062721618</v>
      </c>
      <c r="Q49" s="73">
        <f t="shared" si="31"/>
        <v>27187.478786533058</v>
      </c>
      <c r="R49" s="76">
        <f t="shared" si="9"/>
        <v>92417.776560745086</v>
      </c>
      <c r="S49" s="76"/>
      <c r="AB49" s="69" t="s">
        <v>562</v>
      </c>
      <c r="AC49" s="71" t="s">
        <v>833</v>
      </c>
      <c r="AD49" s="74">
        <v>3097.3052628991536</v>
      </c>
      <c r="AE49" s="74">
        <v>27756.13135171575</v>
      </c>
      <c r="AF49" s="74">
        <v>45053.059740437348</v>
      </c>
      <c r="AG49" s="74">
        <v>23022.624230632049</v>
      </c>
      <c r="AH49" s="75">
        <f t="shared" si="11"/>
        <v>98929.120585684301</v>
      </c>
    </row>
    <row r="50" spans="1:34" outlineLevel="1" x14ac:dyDescent="0.2">
      <c r="A50" s="69" t="s">
        <v>356</v>
      </c>
      <c r="B50" s="77">
        <f t="shared" si="4"/>
        <v>237952.89939576434</v>
      </c>
      <c r="C50" s="77">
        <f t="shared" si="14"/>
        <v>303549.11745134788</v>
      </c>
      <c r="D50" s="77">
        <f t="shared" si="15"/>
        <v>204019.06553924966</v>
      </c>
      <c r="E50" s="77">
        <f t="shared" si="16"/>
        <v>495108.52047789498</v>
      </c>
      <c r="G50" s="69" t="s">
        <v>356</v>
      </c>
      <c r="H50" s="68">
        <v>0.10704372879031269</v>
      </c>
      <c r="I50" s="68">
        <v>1.7441113351333923</v>
      </c>
      <c r="J50" s="68">
        <v>1.6284764735636004</v>
      </c>
      <c r="K50" s="68">
        <v>1.0019704248907109</v>
      </c>
      <c r="M50" s="69" t="s">
        <v>356</v>
      </c>
      <c r="N50" s="73">
        <f t="shared" si="28"/>
        <v>449.85259293805484</v>
      </c>
      <c r="O50" s="73">
        <f t="shared" si="29"/>
        <v>5745.7302125509696</v>
      </c>
      <c r="P50" s="73">
        <f t="shared" si="30"/>
        <v>7981.9818273322608</v>
      </c>
      <c r="Q50" s="73">
        <f t="shared" si="31"/>
        <v>2023.7390055892718</v>
      </c>
      <c r="R50" s="76">
        <f t="shared" si="9"/>
        <v>16201.303638410558</v>
      </c>
      <c r="S50" s="76"/>
      <c r="AB50" s="69" t="s">
        <v>22</v>
      </c>
      <c r="AC50" s="71" t="s">
        <v>834</v>
      </c>
      <c r="AD50" s="74">
        <v>2466.0833989762459</v>
      </c>
      <c r="AE50" s="74">
        <v>23621.531558000268</v>
      </c>
      <c r="AF50" s="74">
        <v>63803.082860223934</v>
      </c>
      <c r="AG50" s="74">
        <v>47850.185608820117</v>
      </c>
      <c r="AH50" s="75">
        <f t="shared" si="11"/>
        <v>137740.88342602056</v>
      </c>
    </row>
    <row r="51" spans="1:34" outlineLevel="1" x14ac:dyDescent="0.2">
      <c r="A51" s="69" t="s">
        <v>357</v>
      </c>
      <c r="B51" s="77">
        <f t="shared" si="4"/>
        <v>155144.09281701982</v>
      </c>
      <c r="C51" s="77">
        <f t="shared" si="14"/>
        <v>235698.19279003827</v>
      </c>
      <c r="D51" s="77">
        <f t="shared" si="15"/>
        <v>186358.19836757664</v>
      </c>
      <c r="E51" s="77">
        <f t="shared" si="16"/>
        <v>868272.87745922804</v>
      </c>
      <c r="G51" s="69" t="s">
        <v>357</v>
      </c>
      <c r="H51" s="68">
        <v>0.19281320039717564</v>
      </c>
      <c r="I51" s="68">
        <v>3.2435939628179788</v>
      </c>
      <c r="J51" s="68">
        <v>4.8798778914721863</v>
      </c>
      <c r="K51" s="68">
        <v>5.7567058249320171</v>
      </c>
      <c r="M51" s="69" t="s">
        <v>357</v>
      </c>
      <c r="N51" s="73">
        <f t="shared" si="28"/>
        <v>1242.8007853614095</v>
      </c>
      <c r="O51" s="73">
        <f t="shared" si="29"/>
        <v>13761.641209134756</v>
      </c>
      <c r="P51" s="73">
        <f t="shared" si="30"/>
        <v>26185.474715993001</v>
      </c>
      <c r="Q51" s="73">
        <f t="shared" si="31"/>
        <v>6630.0652414451797</v>
      </c>
      <c r="R51" s="76">
        <f t="shared" si="9"/>
        <v>47819.981951934344</v>
      </c>
      <c r="S51" s="76"/>
      <c r="AB51" s="69" t="s">
        <v>23</v>
      </c>
      <c r="AC51" s="71" t="s">
        <v>835</v>
      </c>
      <c r="AD51" s="74">
        <v>4917.4557839242043</v>
      </c>
      <c r="AE51" s="74">
        <v>12032.873089255081</v>
      </c>
      <c r="AF51" s="74">
        <v>90408.785509139605</v>
      </c>
      <c r="AG51" s="74">
        <v>136449.48216354713</v>
      </c>
      <c r="AH51" s="75">
        <f t="shared" si="11"/>
        <v>243808.59654586602</v>
      </c>
    </row>
    <row r="52" spans="1:34" outlineLevel="1" x14ac:dyDescent="0.2">
      <c r="A52" s="69" t="s">
        <v>13</v>
      </c>
      <c r="B52" s="77">
        <f t="shared" si="4"/>
        <v>83092.851956003491</v>
      </c>
      <c r="C52" s="77">
        <f t="shared" si="14"/>
        <v>110929.77565175976</v>
      </c>
      <c r="D52" s="77">
        <f t="shared" si="15"/>
        <v>172974.37815799363</v>
      </c>
      <c r="E52" s="77">
        <f t="shared" si="16"/>
        <v>179029.3842895047</v>
      </c>
      <c r="G52" s="69" t="s">
        <v>13</v>
      </c>
      <c r="H52" s="68">
        <v>1.0752519948262533</v>
      </c>
      <c r="I52" s="68">
        <v>2.8551898993196834</v>
      </c>
      <c r="J52" s="68">
        <v>5.3051429420769498</v>
      </c>
      <c r="K52" s="68">
        <v>2.0685048064951186</v>
      </c>
      <c r="M52" s="69" t="s">
        <v>13</v>
      </c>
      <c r="N52" s="73">
        <f t="shared" si="28"/>
        <v>12940.366945108401</v>
      </c>
      <c r="O52" s="73">
        <f t="shared" si="29"/>
        <v>25738.715169522562</v>
      </c>
      <c r="P52" s="73">
        <f t="shared" si="30"/>
        <v>30670.108478327744</v>
      </c>
      <c r="Q52" s="73">
        <f t="shared" si="31"/>
        <v>11553.996092340811</v>
      </c>
      <c r="R52" s="76">
        <f t="shared" si="9"/>
        <v>80903.186685299515</v>
      </c>
      <c r="S52" s="76"/>
      <c r="AB52" s="69" t="s">
        <v>23</v>
      </c>
      <c r="AC52" s="71" t="s">
        <v>836</v>
      </c>
      <c r="AD52" s="74">
        <v>2044.9304905674246</v>
      </c>
      <c r="AE52" s="74">
        <v>10055.098318370403</v>
      </c>
      <c r="AF52" s="74">
        <v>69495.94434522721</v>
      </c>
      <c r="AG52" s="74">
        <v>60663.760828282553</v>
      </c>
      <c r="AH52" s="75">
        <f t="shared" si="11"/>
        <v>142259.73398244759</v>
      </c>
    </row>
    <row r="53" spans="1:34" outlineLevel="1" x14ac:dyDescent="0.2">
      <c r="A53" s="69" t="s">
        <v>359</v>
      </c>
      <c r="B53" s="77">
        <f t="shared" si="4"/>
        <v>257395.86916991981</v>
      </c>
      <c r="C53" s="77">
        <f t="shared" si="14"/>
        <v>170321.98181206605</v>
      </c>
      <c r="D53" s="77">
        <f t="shared" si="15"/>
        <v>186764.15282426431</v>
      </c>
      <c r="E53" s="77">
        <f t="shared" si="16"/>
        <v>260422.53263982391</v>
      </c>
      <c r="G53" s="69" t="s">
        <v>359</v>
      </c>
      <c r="H53" s="68">
        <v>1.7669294172645134</v>
      </c>
      <c r="I53" s="68">
        <v>4.7538589209837854</v>
      </c>
      <c r="J53" s="68">
        <v>7.088777509439911</v>
      </c>
      <c r="K53" s="68">
        <v>2.6493234066320359</v>
      </c>
      <c r="M53" s="69" t="s">
        <v>359</v>
      </c>
      <c r="N53" s="73">
        <f t="shared" si="28"/>
        <v>6864.6378163049512</v>
      </c>
      <c r="O53" s="73">
        <f t="shared" si="29"/>
        <v>27911.01225107404</v>
      </c>
      <c r="P53" s="73">
        <f t="shared" si="30"/>
        <v>37955.771502415104</v>
      </c>
      <c r="Q53" s="73">
        <f t="shared" si="31"/>
        <v>10173.17272732375</v>
      </c>
      <c r="R53" s="76">
        <f t="shared" si="9"/>
        <v>82904.594297117845</v>
      </c>
      <c r="S53" s="76"/>
      <c r="AB53" s="69" t="s">
        <v>23</v>
      </c>
      <c r="AC53" s="71" t="s">
        <v>837</v>
      </c>
      <c r="AD53" s="74">
        <v>184.27041700910317</v>
      </c>
      <c r="AE53" s="74">
        <v>883.58039014803251</v>
      </c>
      <c r="AF53" s="74">
        <v>3185.458851292015</v>
      </c>
      <c r="AG53" s="74">
        <v>6248.5862636320117</v>
      </c>
      <c r="AH53" s="75">
        <f t="shared" si="11"/>
        <v>10501.895922081163</v>
      </c>
    </row>
    <row r="54" spans="1:34" outlineLevel="1" x14ac:dyDescent="0.2">
      <c r="A54" s="69" t="s">
        <v>360</v>
      </c>
      <c r="B54" s="77">
        <f t="shared" si="4"/>
        <v>170726.04077277682</v>
      </c>
      <c r="C54" s="77">
        <f t="shared" si="14"/>
        <v>439638.92961134302</v>
      </c>
      <c r="D54" s="77">
        <f t="shared" si="15"/>
        <v>398947.87667694519</v>
      </c>
      <c r="E54" s="77">
        <f t="shared" si="16"/>
        <v>356006.74691858835</v>
      </c>
      <c r="G54" s="69" t="s">
        <v>360</v>
      </c>
      <c r="H54" s="68">
        <v>9.7224654256541893E-2</v>
      </c>
      <c r="I54" s="68">
        <v>2.0663456396509647</v>
      </c>
      <c r="J54" s="68">
        <v>4.7509083365408546</v>
      </c>
      <c r="K54" s="68">
        <v>1.999826850710583</v>
      </c>
      <c r="M54" s="69" t="s">
        <v>360</v>
      </c>
      <c r="N54" s="73">
        <f t="shared" si="28"/>
        <v>569.4775900411139</v>
      </c>
      <c r="O54" s="73">
        <f t="shared" si="29"/>
        <v>4700.09705800551</v>
      </c>
      <c r="P54" s="73">
        <f t="shared" si="30"/>
        <v>11908.594115386113</v>
      </c>
      <c r="Q54" s="73">
        <f t="shared" si="31"/>
        <v>5617.3846929027541</v>
      </c>
      <c r="R54" s="76">
        <f t="shared" si="9"/>
        <v>22795.553456335492</v>
      </c>
      <c r="S54" s="76"/>
      <c r="AB54" s="69" t="s">
        <v>367</v>
      </c>
      <c r="AC54" s="71" t="s">
        <v>838</v>
      </c>
      <c r="AD54" s="74">
        <v>1679.1679254857718</v>
      </c>
      <c r="AE54" s="74">
        <v>5709.8722741284955</v>
      </c>
      <c r="AF54" s="74">
        <v>23295.684677669225</v>
      </c>
      <c r="AG54" s="74">
        <v>25426.045372195305</v>
      </c>
      <c r="AH54" s="75">
        <f t="shared" si="11"/>
        <v>56110.770249478795</v>
      </c>
    </row>
    <row r="55" spans="1:34" outlineLevel="1" x14ac:dyDescent="0.2">
      <c r="A55" s="69" t="s">
        <v>361</v>
      </c>
      <c r="B55" s="77">
        <f t="shared" si="4"/>
        <v>208210.64887937909</v>
      </c>
      <c r="C55" s="77">
        <f t="shared" si="14"/>
        <v>285944.61164153181</v>
      </c>
      <c r="D55" s="77">
        <f t="shared" si="15"/>
        <v>202043.71569368913</v>
      </c>
      <c r="E55" s="77">
        <f t="shared" si="16"/>
        <v>402364.21171544661</v>
      </c>
      <c r="G55" s="69" t="s">
        <v>361</v>
      </c>
      <c r="H55" s="68">
        <v>1.7564296724235489</v>
      </c>
      <c r="I55" s="68">
        <v>11.464195066697553</v>
      </c>
      <c r="J55" s="68">
        <v>9.0775974965290001</v>
      </c>
      <c r="K55" s="68">
        <v>8.7406893574036637</v>
      </c>
      <c r="M55" s="69" t="s">
        <v>361</v>
      </c>
      <c r="N55" s="73">
        <f t="shared" si="28"/>
        <v>8435.830164676574</v>
      </c>
      <c r="O55" s="73">
        <f t="shared" si="29"/>
        <v>40092.362646334419</v>
      </c>
      <c r="P55" s="73">
        <f t="shared" si="30"/>
        <v>44928.878215104713</v>
      </c>
      <c r="Q55" s="73">
        <f t="shared" si="31"/>
        <v>21723.32703283539</v>
      </c>
      <c r="R55" s="76">
        <f t="shared" si="9"/>
        <v>115180.3980589511</v>
      </c>
      <c r="S55" s="76"/>
      <c r="AB55" s="69" t="s">
        <v>367</v>
      </c>
      <c r="AC55" s="71" t="s">
        <v>839</v>
      </c>
      <c r="AD55" s="74">
        <v>975.77009588229623</v>
      </c>
      <c r="AE55" s="74">
        <v>9591.8807999585079</v>
      </c>
      <c r="AF55" s="74">
        <v>19238.559553152958</v>
      </c>
      <c r="AG55" s="74">
        <v>4768.0175010116718</v>
      </c>
      <c r="AH55" s="75">
        <f t="shared" si="11"/>
        <v>34574.227950005436</v>
      </c>
    </row>
    <row r="56" spans="1:34" outlineLevel="1" x14ac:dyDescent="0.2">
      <c r="A56" s="69" t="s">
        <v>14</v>
      </c>
      <c r="B56" s="77">
        <f t="shared" si="4"/>
        <v>394238.25598526362</v>
      </c>
      <c r="C56" s="77">
        <f t="shared" si="14"/>
        <v>465540.95617016818</v>
      </c>
      <c r="D56" s="77">
        <f t="shared" si="15"/>
        <v>485047.99163490755</v>
      </c>
      <c r="E56" s="77">
        <f t="shared" si="16"/>
        <v>340660.67605719191</v>
      </c>
      <c r="G56" s="69" t="s">
        <v>14</v>
      </c>
      <c r="H56" s="68">
        <v>1.1948930094951813</v>
      </c>
      <c r="I56" s="68">
        <v>7.0735090572344621</v>
      </c>
      <c r="J56" s="68">
        <v>12.814419398200993</v>
      </c>
      <c r="K56" s="68">
        <v>8.5317387457109337</v>
      </c>
      <c r="M56" s="69" t="s">
        <v>14</v>
      </c>
      <c r="N56" s="73">
        <f t="shared" si="28"/>
        <v>3030.8905626344026</v>
      </c>
      <c r="O56" s="73">
        <f t="shared" si="29"/>
        <v>15194.171347297954</v>
      </c>
      <c r="P56" s="73">
        <f t="shared" si="30"/>
        <v>26418.869099959746</v>
      </c>
      <c r="Q56" s="73">
        <f t="shared" si="31"/>
        <v>25044.683303213373</v>
      </c>
      <c r="R56" s="76">
        <f t="shared" si="9"/>
        <v>69688.614313105471</v>
      </c>
      <c r="S56" s="76"/>
      <c r="AB56" s="69" t="s">
        <v>367</v>
      </c>
      <c r="AC56" s="71" t="s">
        <v>840</v>
      </c>
      <c r="AD56" s="74">
        <v>4582.8679437901983</v>
      </c>
      <c r="AE56" s="74">
        <v>8846.74378178808</v>
      </c>
      <c r="AF56" s="74">
        <v>31343.32864432683</v>
      </c>
      <c r="AG56" s="74">
        <v>80944.256824586526</v>
      </c>
      <c r="AH56" s="75">
        <f t="shared" si="11"/>
        <v>125717.19719449163</v>
      </c>
    </row>
    <row r="57" spans="1:34" outlineLevel="1" x14ac:dyDescent="0.2">
      <c r="A57" s="69" t="s">
        <v>362</v>
      </c>
      <c r="B57" s="77">
        <f t="shared" si="4"/>
        <v>205219.52174519375</v>
      </c>
      <c r="C57" s="77">
        <f t="shared" si="14"/>
        <v>82239.711068264864</v>
      </c>
      <c r="D57" s="77">
        <f t="shared" si="15"/>
        <v>176113.97810800254</v>
      </c>
      <c r="E57" s="77">
        <f t="shared" si="16"/>
        <v>343616.88202430523</v>
      </c>
      <c r="G57" s="69" t="s">
        <v>362</v>
      </c>
      <c r="H57" s="68">
        <v>0.22102571153307604</v>
      </c>
      <c r="I57" s="68">
        <v>0.97048915281766546</v>
      </c>
      <c r="J57" s="68">
        <v>2.9519751530166838</v>
      </c>
      <c r="K57" s="68">
        <v>4.7386506618613309</v>
      </c>
      <c r="M57" s="69" t="s">
        <v>362</v>
      </c>
      <c r="N57" s="73">
        <f t="shared" si="28"/>
        <v>1077.02088794217</v>
      </c>
      <c r="O57" s="73">
        <f t="shared" si="29"/>
        <v>11800.736410808762</v>
      </c>
      <c r="P57" s="73">
        <f t="shared" si="30"/>
        <v>16761.731151211483</v>
      </c>
      <c r="Q57" s="73">
        <f t="shared" si="31"/>
        <v>13790.505966834742</v>
      </c>
      <c r="R57" s="76">
        <f t="shared" si="9"/>
        <v>43429.994416797155</v>
      </c>
      <c r="S57" s="76"/>
      <c r="AB57" s="69" t="s">
        <v>367</v>
      </c>
      <c r="AC57" s="71" t="s">
        <v>841</v>
      </c>
      <c r="AD57" s="74">
        <v>2774.4590853398386</v>
      </c>
      <c r="AE57" s="74">
        <v>2287.3182726617852</v>
      </c>
      <c r="AF57" s="74">
        <v>4805.1957890568874</v>
      </c>
      <c r="AG57" s="74">
        <v>17711.857957560813</v>
      </c>
      <c r="AH57" s="75">
        <f t="shared" si="11"/>
        <v>27578.831104619323</v>
      </c>
    </row>
    <row r="58" spans="1:34" x14ac:dyDescent="0.2">
      <c r="A58" s="69" t="s">
        <v>363</v>
      </c>
      <c r="B58" s="77">
        <f t="shared" si="4"/>
        <v>2599.7048358007814</v>
      </c>
      <c r="C58" s="77">
        <f t="shared" si="14"/>
        <v>22046.045543033677</v>
      </c>
      <c r="D58" s="77">
        <f t="shared" si="15"/>
        <v>374303.44409075688</v>
      </c>
      <c r="E58" s="77">
        <f t="shared" si="16"/>
        <v>321946.69668218738</v>
      </c>
      <c r="G58" s="69" t="s">
        <v>363</v>
      </c>
      <c r="H58" s="68">
        <v>3.3496090003044786E-3</v>
      </c>
      <c r="I58" s="68">
        <v>8.2114453584211045E-2</v>
      </c>
      <c r="J58" s="68">
        <v>4.0029514828243649</v>
      </c>
      <c r="K58" s="68">
        <v>1.8169465085093899</v>
      </c>
      <c r="M58" s="69" t="s">
        <v>363</v>
      </c>
      <c r="N58" s="73">
        <f t="shared" si="28"/>
        <v>1288.4574256956776</v>
      </c>
      <c r="O58" s="73">
        <f t="shared" si="29"/>
        <v>3724.6794861202839</v>
      </c>
      <c r="P58" s="73">
        <f t="shared" si="30"/>
        <v>10694.401951198115</v>
      </c>
      <c r="Q58" s="73">
        <f t="shared" si="31"/>
        <v>5643.6252560870507</v>
      </c>
      <c r="R58" s="76">
        <f t="shared" si="9"/>
        <v>21351.164119101129</v>
      </c>
      <c r="S58" s="76"/>
      <c r="AB58" s="69" t="s">
        <v>367</v>
      </c>
      <c r="AC58" s="71" t="s">
        <v>842</v>
      </c>
      <c r="AD58" s="74">
        <v>74344.009981678129</v>
      </c>
      <c r="AE58" s="74">
        <v>448450.46235395723</v>
      </c>
      <c r="AF58" s="74">
        <v>594014.94308751565</v>
      </c>
      <c r="AG58" s="74">
        <v>370307.89872067788</v>
      </c>
      <c r="AH58" s="75">
        <f t="shared" si="11"/>
        <v>1487117.314143829</v>
      </c>
    </row>
    <row r="59" spans="1:34" x14ac:dyDescent="0.2">
      <c r="A59" s="69" t="s">
        <v>15</v>
      </c>
      <c r="B59" s="77">
        <f t="shared" si="4"/>
        <v>424921.66936938238</v>
      </c>
      <c r="C59" s="77">
        <f t="shared" si="14"/>
        <v>411745.89407144097</v>
      </c>
      <c r="D59" s="77">
        <f t="shared" si="15"/>
        <v>282624.44324825326</v>
      </c>
      <c r="E59" s="77">
        <f t="shared" si="16"/>
        <v>574060.30806028086</v>
      </c>
      <c r="G59" s="69" t="s">
        <v>15</v>
      </c>
      <c r="H59" s="68">
        <v>0.83515943770837975</v>
      </c>
      <c r="I59" s="68">
        <v>6.6002482592058778</v>
      </c>
      <c r="J59" s="68">
        <v>11.446244334138285</v>
      </c>
      <c r="K59" s="68">
        <v>13.802478643437059</v>
      </c>
      <c r="M59" s="69" t="s">
        <v>15</v>
      </c>
      <c r="N59" s="73">
        <f t="shared" si="28"/>
        <v>1965.4432755755265</v>
      </c>
      <c r="O59" s="73">
        <f t="shared" si="29"/>
        <v>16029.906683321255</v>
      </c>
      <c r="P59" s="73">
        <f t="shared" si="30"/>
        <v>40499.838593522029</v>
      </c>
      <c r="Q59" s="73">
        <f t="shared" si="31"/>
        <v>24043.603868163082</v>
      </c>
      <c r="R59" s="76">
        <f t="shared" si="9"/>
        <v>82538.792420581885</v>
      </c>
      <c r="S59" s="76"/>
      <c r="AB59" s="69" t="s">
        <v>24</v>
      </c>
      <c r="AC59" s="71" t="s">
        <v>843</v>
      </c>
      <c r="AD59" s="74">
        <v>26543.977797099531</v>
      </c>
      <c r="AE59" s="74">
        <v>88475.171747985165</v>
      </c>
      <c r="AF59" s="74">
        <v>342491.50160294102</v>
      </c>
      <c r="AG59" s="74">
        <v>365717.47250096122</v>
      </c>
      <c r="AH59" s="75">
        <f t="shared" si="11"/>
        <v>823228.12364898692</v>
      </c>
    </row>
    <row r="60" spans="1:34" x14ac:dyDescent="0.2">
      <c r="A60" s="69" t="s">
        <v>364</v>
      </c>
      <c r="B60" s="77">
        <f t="shared" si="4"/>
        <v>207749.60020744405</v>
      </c>
      <c r="C60" s="77">
        <f t="shared" si="14"/>
        <v>333833.25092764088</v>
      </c>
      <c r="D60" s="77">
        <f t="shared" si="15"/>
        <v>582331.56067326583</v>
      </c>
      <c r="E60" s="77">
        <f t="shared" si="16"/>
        <v>233853.9731352457</v>
      </c>
      <c r="G60" s="69" t="s">
        <v>364</v>
      </c>
      <c r="H60" s="68">
        <v>0.11629722844872266</v>
      </c>
      <c r="I60" s="68">
        <v>1.2864852166005976</v>
      </c>
      <c r="J60" s="68">
        <v>4.0514350365395755</v>
      </c>
      <c r="K60" s="68">
        <v>0.92648485477882436</v>
      </c>
      <c r="M60" s="69" t="s">
        <v>364</v>
      </c>
      <c r="N60" s="73">
        <f t="shared" si="28"/>
        <v>559.79519735583835</v>
      </c>
      <c r="O60" s="73">
        <f t="shared" si="29"/>
        <v>3853.6760883637871</v>
      </c>
      <c r="P60" s="73">
        <f t="shared" si="30"/>
        <v>6957.2650877027627</v>
      </c>
      <c r="Q60" s="73">
        <f t="shared" si="31"/>
        <v>3961.8093392110409</v>
      </c>
      <c r="R60" s="76">
        <f t="shared" si="9"/>
        <v>15332.545712633428</v>
      </c>
      <c r="S60" s="76"/>
      <c r="AB60" s="69" t="s">
        <v>368</v>
      </c>
      <c r="AC60" s="71" t="s">
        <v>844</v>
      </c>
      <c r="AD60" s="74">
        <v>51641.911504501695</v>
      </c>
      <c r="AE60" s="74">
        <v>82410.817473124989</v>
      </c>
      <c r="AF60" s="74">
        <v>116386.22914089818</v>
      </c>
      <c r="AG60" s="74">
        <v>619343.07661469781</v>
      </c>
      <c r="AH60" s="75">
        <f t="shared" si="11"/>
        <v>869782.03473322268</v>
      </c>
    </row>
    <row r="61" spans="1:34" x14ac:dyDescent="0.2">
      <c r="A61" s="69" t="s">
        <v>365</v>
      </c>
      <c r="B61" s="77">
        <f t="shared" si="4"/>
        <v>173910.1161722354</v>
      </c>
      <c r="C61" s="77">
        <f t="shared" si="14"/>
        <v>151470.09570860976</v>
      </c>
      <c r="D61" s="77">
        <f t="shared" si="15"/>
        <v>204985.13584359639</v>
      </c>
      <c r="E61" s="77">
        <f t="shared" si="16"/>
        <v>158576.11694319063</v>
      </c>
      <c r="G61" s="69" t="s">
        <v>365</v>
      </c>
      <c r="H61" s="68">
        <v>0.59221751098396802</v>
      </c>
      <c r="I61" s="68">
        <v>2.434381541117058</v>
      </c>
      <c r="J61" s="68">
        <v>1.3291821494145133</v>
      </c>
      <c r="K61" s="68">
        <v>0.46215231810944984</v>
      </c>
      <c r="M61" s="69" t="s">
        <v>365</v>
      </c>
      <c r="N61" s="73">
        <f t="shared" si="28"/>
        <v>3405.3080063350276</v>
      </c>
      <c r="O61" s="73">
        <f t="shared" si="29"/>
        <v>16071.697385074567</v>
      </c>
      <c r="P61" s="73">
        <f t="shared" si="30"/>
        <v>6484.2855260914093</v>
      </c>
      <c r="Q61" s="73">
        <f t="shared" si="31"/>
        <v>2914.3879104759162</v>
      </c>
      <c r="R61" s="76">
        <f t="shared" si="9"/>
        <v>28875.678827976924</v>
      </c>
      <c r="S61" s="76"/>
      <c r="AB61" s="69" t="s">
        <v>368</v>
      </c>
      <c r="AC61" s="71" t="s">
        <v>845</v>
      </c>
      <c r="AD61" s="74">
        <v>44735.845699256955</v>
      </c>
      <c r="AE61" s="74">
        <v>126109.42788722737</v>
      </c>
      <c r="AF61" s="74">
        <v>274773.70160099183</v>
      </c>
      <c r="AG61" s="74">
        <v>382858.18652800343</v>
      </c>
      <c r="AH61" s="75">
        <f t="shared" si="11"/>
        <v>828477.16171547957</v>
      </c>
    </row>
    <row r="62" spans="1:34" x14ac:dyDescent="0.2">
      <c r="A62" s="69" t="s">
        <v>16</v>
      </c>
      <c r="B62" s="77">
        <f t="shared" si="4"/>
        <v>130229.31067672514</v>
      </c>
      <c r="C62" s="77">
        <f t="shared" si="14"/>
        <v>223826.46587651572</v>
      </c>
      <c r="D62" s="77">
        <f t="shared" si="15"/>
        <v>152509.63049189735</v>
      </c>
      <c r="E62" s="77">
        <f t="shared" si="16"/>
        <v>239321.04131972772</v>
      </c>
      <c r="G62" s="69" t="s">
        <v>16</v>
      </c>
      <c r="H62" s="68">
        <v>0.35178557506933056</v>
      </c>
      <c r="I62" s="68">
        <v>3.6623286353086049</v>
      </c>
      <c r="J62" s="68">
        <v>1.4187539423556037</v>
      </c>
      <c r="K62" s="68">
        <v>1.0241330177892034</v>
      </c>
      <c r="M62" s="69" t="s">
        <v>16</v>
      </c>
      <c r="N62" s="73">
        <f t="shared" si="28"/>
        <v>2701.2780244424839</v>
      </c>
      <c r="O62" s="73">
        <f t="shared" si="29"/>
        <v>16362.357422598534</v>
      </c>
      <c r="P62" s="73">
        <f t="shared" si="30"/>
        <v>9302.7170663231027</v>
      </c>
      <c r="Q62" s="73">
        <f t="shared" si="31"/>
        <v>4279.3271002902911</v>
      </c>
      <c r="R62" s="76">
        <f t="shared" si="9"/>
        <v>32645.679613654414</v>
      </c>
      <c r="S62" s="76"/>
      <c r="AB62" s="69" t="s">
        <v>368</v>
      </c>
      <c r="AC62" s="71" t="s">
        <v>846</v>
      </c>
      <c r="AD62" s="74">
        <v>67452.348027500804</v>
      </c>
      <c r="AE62" s="74">
        <v>156204.17029795054</v>
      </c>
      <c r="AF62" s="74">
        <v>80422.378436074971</v>
      </c>
      <c r="AG62" s="74">
        <v>7493.1417328957004</v>
      </c>
      <c r="AH62" s="75">
        <f t="shared" si="11"/>
        <v>311572.03849442204</v>
      </c>
    </row>
    <row r="63" spans="1:34" x14ac:dyDescent="0.2">
      <c r="A63" s="69" t="s">
        <v>17</v>
      </c>
      <c r="B63" s="77">
        <f t="shared" si="4"/>
        <v>1123646.1078695462</v>
      </c>
      <c r="C63" s="77">
        <f t="shared" si="14"/>
        <v>282750.93849553599</v>
      </c>
      <c r="D63" s="77">
        <f t="shared" si="15"/>
        <v>208964.08458084476</v>
      </c>
      <c r="E63" s="77">
        <f t="shared" si="16"/>
        <v>460631.19922763517</v>
      </c>
      <c r="G63" s="69" t="s">
        <v>17</v>
      </c>
      <c r="H63" s="68">
        <v>6.6080047264795096</v>
      </c>
      <c r="I63" s="68">
        <v>2.6018956137114082</v>
      </c>
      <c r="J63" s="68">
        <v>6.725622113754147</v>
      </c>
      <c r="K63" s="68">
        <v>26.100765601717256</v>
      </c>
      <c r="M63" s="69" t="s">
        <v>17</v>
      </c>
      <c r="N63" s="73">
        <f t="shared" si="28"/>
        <v>5880.8593561618864</v>
      </c>
      <c r="O63" s="73">
        <f t="shared" si="29"/>
        <v>9202.0759596965454</v>
      </c>
      <c r="P63" s="73">
        <f t="shared" si="30"/>
        <v>32185.541009331268</v>
      </c>
      <c r="Q63" s="73">
        <f t="shared" si="31"/>
        <v>56663.043331588909</v>
      </c>
      <c r="R63" s="76">
        <f t="shared" si="9"/>
        <v>103931.5196567786</v>
      </c>
      <c r="S63" s="76"/>
      <c r="AB63" s="69" t="s">
        <v>368</v>
      </c>
      <c r="AC63" s="71" t="s">
        <v>847</v>
      </c>
      <c r="AD63" s="74">
        <v>3010.4496249131294</v>
      </c>
      <c r="AE63" s="74">
        <v>2702.2322026808397</v>
      </c>
      <c r="AF63" s="74">
        <v>11434.093069657865</v>
      </c>
      <c r="AG63" s="74">
        <v>24085.64380261326</v>
      </c>
      <c r="AH63" s="75">
        <f t="shared" si="11"/>
        <v>41232.418699865098</v>
      </c>
    </row>
    <row r="64" spans="1:34" x14ac:dyDescent="0.2">
      <c r="A64" s="69" t="s">
        <v>18</v>
      </c>
      <c r="B64" s="77">
        <f t="shared" si="4"/>
        <v>136074.34858188909</v>
      </c>
      <c r="C64" s="77">
        <f t="shared" si="14"/>
        <v>269707.24815356283</v>
      </c>
      <c r="D64" s="77">
        <f t="shared" si="15"/>
        <v>165788.79702128112</v>
      </c>
      <c r="E64" s="77">
        <f t="shared" si="16"/>
        <v>494867.08004968369</v>
      </c>
      <c r="G64" s="69" t="s">
        <v>18</v>
      </c>
      <c r="H64" s="68">
        <v>0.43790985401574073</v>
      </c>
      <c r="I64" s="68">
        <v>2.6267560134847048</v>
      </c>
      <c r="J64" s="68">
        <v>2.326507298347797</v>
      </c>
      <c r="K64" s="68">
        <v>5.9468694998924132</v>
      </c>
      <c r="M64" s="69" t="s">
        <v>18</v>
      </c>
      <c r="N64" s="73">
        <f t="shared" si="28"/>
        <v>3218.1660877267259</v>
      </c>
      <c r="O64" s="73">
        <f t="shared" si="29"/>
        <v>9739.2859534465042</v>
      </c>
      <c r="P64" s="73">
        <f t="shared" si="30"/>
        <v>14032.958439581173</v>
      </c>
      <c r="Q64" s="73">
        <f t="shared" si="31"/>
        <v>12017.104672421045</v>
      </c>
      <c r="R64" s="76">
        <f t="shared" si="9"/>
        <v>39007.515153175445</v>
      </c>
      <c r="S64" s="76"/>
      <c r="AB64" s="69" t="s">
        <v>368</v>
      </c>
      <c r="AC64" s="71" t="s">
        <v>848</v>
      </c>
      <c r="AD64" s="74">
        <v>7220.5199863636999</v>
      </c>
      <c r="AE64" s="74">
        <v>23198.773697760415</v>
      </c>
      <c r="AF64" s="74">
        <v>54663.956426394565</v>
      </c>
      <c r="AG64" s="74">
        <v>57910.236944310687</v>
      </c>
      <c r="AH64" s="75">
        <f t="shared" si="11"/>
        <v>142993.48705482937</v>
      </c>
    </row>
    <row r="65" spans="1:34" x14ac:dyDescent="0.2">
      <c r="A65" s="69" t="s">
        <v>19</v>
      </c>
      <c r="B65" s="77">
        <f t="shared" si="4"/>
        <v>73203.855625793003</v>
      </c>
      <c r="C65" s="77">
        <f t="shared" si="14"/>
        <v>68294.478869803614</v>
      </c>
      <c r="D65" s="77">
        <f t="shared" si="15"/>
        <v>89376.355734606725</v>
      </c>
      <c r="E65" s="77">
        <f t="shared" si="16"/>
        <v>173633.98580024767</v>
      </c>
      <c r="G65" s="69" t="s">
        <v>19</v>
      </c>
      <c r="H65" s="68">
        <v>6.9251440682127416</v>
      </c>
      <c r="I65" s="68">
        <v>19.740503841427003</v>
      </c>
      <c r="J65" s="68">
        <v>21.526174446911938</v>
      </c>
      <c r="K65" s="68">
        <v>23.814307113186324</v>
      </c>
      <c r="M65" s="69" t="s">
        <v>19</v>
      </c>
      <c r="N65" s="73">
        <f t="shared" si="28"/>
        <v>94600.810421967763</v>
      </c>
      <c r="O65" s="73">
        <f t="shared" si="29"/>
        <v>289049.77632321109</v>
      </c>
      <c r="P65" s="73">
        <f t="shared" si="30"/>
        <v>240848.6480566689</v>
      </c>
      <c r="Q65" s="73">
        <f t="shared" si="31"/>
        <v>137152.33802547632</v>
      </c>
      <c r="R65" s="76">
        <f t="shared" si="9"/>
        <v>761651.57282732404</v>
      </c>
      <c r="S65" s="76"/>
      <c r="AB65" s="69" t="s">
        <v>368</v>
      </c>
      <c r="AC65" s="71" t="s">
        <v>849</v>
      </c>
      <c r="AD65" s="74">
        <v>3931.5927033491898</v>
      </c>
      <c r="AE65" s="74">
        <v>25958.272993660295</v>
      </c>
      <c r="AF65" s="74">
        <v>26258.669095214627</v>
      </c>
      <c r="AG65" s="74">
        <v>24257.369921323188</v>
      </c>
      <c r="AH65" s="75">
        <f t="shared" si="11"/>
        <v>80405.904713547294</v>
      </c>
    </row>
    <row r="66" spans="1:34" x14ac:dyDescent="0.2">
      <c r="A66" s="69" t="s">
        <v>20</v>
      </c>
      <c r="B66" s="77">
        <f t="shared" si="4"/>
        <v>118187.8769651809</v>
      </c>
      <c r="C66" s="77">
        <f t="shared" si="14"/>
        <v>95563.582504751117</v>
      </c>
      <c r="D66" s="77">
        <f t="shared" si="15"/>
        <v>98494.173406828326</v>
      </c>
      <c r="E66" s="77">
        <f t="shared" si="16"/>
        <v>536179.29068066098</v>
      </c>
      <c r="G66" s="69" t="s">
        <v>20</v>
      </c>
      <c r="H66" s="68">
        <v>5.8902404139500391</v>
      </c>
      <c r="I66" s="68">
        <v>41.980635476449976</v>
      </c>
      <c r="J66" s="68">
        <v>85.525269454511502</v>
      </c>
      <c r="K66" s="68">
        <v>120.23447912311539</v>
      </c>
      <c r="M66" s="69" t="s">
        <v>20</v>
      </c>
      <c r="N66" s="73">
        <f t="shared" si="28"/>
        <v>49837.940787153246</v>
      </c>
      <c r="O66" s="73">
        <f t="shared" si="29"/>
        <v>439295.32962373854</v>
      </c>
      <c r="P66" s="73">
        <f t="shared" si="30"/>
        <v>868328.21167249139</v>
      </c>
      <c r="Q66" s="73">
        <f t="shared" si="31"/>
        <v>224243.04931748088</v>
      </c>
      <c r="R66" s="76">
        <f t="shared" si="9"/>
        <v>1581704.531400864</v>
      </c>
      <c r="S66" s="76"/>
      <c r="AB66" s="69" t="s">
        <v>368</v>
      </c>
      <c r="AC66" s="71" t="s">
        <v>850</v>
      </c>
      <c r="AD66" s="74">
        <v>1086962.6298780097</v>
      </c>
      <c r="AE66" s="74">
        <v>2509089.8942108075</v>
      </c>
      <c r="AF66" s="74">
        <v>1259514.6981956277</v>
      </c>
      <c r="AG66" s="74">
        <v>337154.88072051812</v>
      </c>
      <c r="AH66" s="75">
        <f t="shared" si="11"/>
        <v>5192722.1030049631</v>
      </c>
    </row>
    <row r="67" spans="1:34" x14ac:dyDescent="0.2">
      <c r="A67" s="69" t="s">
        <v>366</v>
      </c>
      <c r="B67" s="77">
        <f t="shared" si="4"/>
        <v>81034.765054449817</v>
      </c>
      <c r="C67" s="77">
        <f t="shared" si="14"/>
        <v>34995.089028556918</v>
      </c>
      <c r="D67" s="77">
        <f t="shared" si="15"/>
        <v>36411.290784731587</v>
      </c>
      <c r="E67" s="77">
        <f t="shared" si="16"/>
        <v>69273.552510617577</v>
      </c>
      <c r="G67" s="69" t="s">
        <v>366</v>
      </c>
      <c r="H67" s="68">
        <v>1.6744592723923026</v>
      </c>
      <c r="I67" s="68">
        <v>4.3117820376125779</v>
      </c>
      <c r="J67" s="68">
        <v>7.2723934590272039</v>
      </c>
      <c r="K67" s="68">
        <v>4.1006011920519985</v>
      </c>
      <c r="M67" s="69" t="s">
        <v>366</v>
      </c>
      <c r="N67" s="73">
        <f t="shared" si="28"/>
        <v>20663.467972877821</v>
      </c>
      <c r="O67" s="73">
        <f t="shared" si="29"/>
        <v>123211.06067465781</v>
      </c>
      <c r="P67" s="73">
        <f t="shared" si="30"/>
        <v>199729.07585239329</v>
      </c>
      <c r="Q67" s="73">
        <f t="shared" si="31"/>
        <v>59194.325156393541</v>
      </c>
      <c r="R67" s="76">
        <f t="shared" si="9"/>
        <v>402797.92965632241</v>
      </c>
      <c r="S67" s="76"/>
      <c r="AC67" s="71" t="s">
        <v>63</v>
      </c>
      <c r="AD67" s="75">
        <f>SUM(AD5:AD66)</f>
        <v>1881196.8496146984</v>
      </c>
      <c r="AE67" s="75">
        <f t="shared" ref="AE67:AG67" si="34">SUM(AE5:AE66)</f>
        <v>5415947.8154472988</v>
      </c>
      <c r="AF67" s="75">
        <f t="shared" si="34"/>
        <v>5469794.1152835563</v>
      </c>
      <c r="AG67" s="75">
        <f t="shared" si="34"/>
        <v>3582915.9757528901</v>
      </c>
      <c r="AH67" s="75">
        <f t="shared" si="11"/>
        <v>16349854.756098444</v>
      </c>
    </row>
    <row r="68" spans="1:34" x14ac:dyDescent="0.2">
      <c r="A68" s="69" t="s">
        <v>704</v>
      </c>
      <c r="B68" s="77">
        <f t="shared" si="4"/>
        <v>398965.37900340441</v>
      </c>
      <c r="C68" s="77">
        <f t="shared" si="14"/>
        <v>155377.50777553377</v>
      </c>
      <c r="D68" s="77">
        <f t="shared" si="15"/>
        <v>171406.7850119145</v>
      </c>
      <c r="E68" s="77">
        <f t="shared" si="16"/>
        <v>453621.02953000384</v>
      </c>
      <c r="G68" s="69" t="s">
        <v>704</v>
      </c>
      <c r="H68" s="68">
        <v>2.1562773982486227</v>
      </c>
      <c r="I68" s="68">
        <v>3.3174405905049564</v>
      </c>
      <c r="J68" s="68">
        <v>5.6842766386449775</v>
      </c>
      <c r="K68" s="68">
        <v>6.7356036181341761</v>
      </c>
      <c r="M68" s="69" t="s">
        <v>704</v>
      </c>
      <c r="N68" s="73">
        <f t="shared" ref="N68:Q69" si="35">AD$46*(U68/U$70)</f>
        <v>5404.6729659473112</v>
      </c>
      <c r="O68" s="73">
        <f t="shared" si="35"/>
        <v>21350.841817449531</v>
      </c>
      <c r="P68" s="73">
        <f t="shared" si="35"/>
        <v>33162.494928365079</v>
      </c>
      <c r="Q68" s="73">
        <f t="shared" si="35"/>
        <v>14848.525927276622</v>
      </c>
      <c r="R68" s="76">
        <f t="shared" si="9"/>
        <v>74766.535639038542</v>
      </c>
      <c r="S68" s="76"/>
      <c r="T68" s="69" t="s">
        <v>704</v>
      </c>
      <c r="U68" s="69">
        <v>2.1562773982486227</v>
      </c>
      <c r="V68" s="69">
        <v>3.3174405905049564</v>
      </c>
      <c r="W68" s="69">
        <v>5.6842766386449775</v>
      </c>
      <c r="X68" s="69">
        <v>6.7356036181341761</v>
      </c>
    </row>
    <row r="69" spans="1:34" x14ac:dyDescent="0.2">
      <c r="A69" s="69" t="s">
        <v>705</v>
      </c>
      <c r="B69" s="77">
        <f t="shared" ref="B69:B78" si="36">H69*1000000000/N69</f>
        <v>398965.37900340441</v>
      </c>
      <c r="C69" s="77">
        <f t="shared" si="14"/>
        <v>155377.50777553377</v>
      </c>
      <c r="D69" s="77">
        <f t="shared" si="15"/>
        <v>171406.78501191447</v>
      </c>
      <c r="E69" s="77">
        <f t="shared" si="16"/>
        <v>453621.02953000384</v>
      </c>
      <c r="G69" s="69" t="s">
        <v>705</v>
      </c>
      <c r="H69" s="68">
        <v>7.9257692274744596</v>
      </c>
      <c r="I69" s="68">
        <v>12.816900983142613</v>
      </c>
      <c r="J69" s="68">
        <v>21.902728032380935</v>
      </c>
      <c r="K69" s="68">
        <v>27.173613737945224</v>
      </c>
      <c r="M69" s="69" t="s">
        <v>705</v>
      </c>
      <c r="N69" s="73">
        <f t="shared" si="35"/>
        <v>19865.807021332617</v>
      </c>
      <c r="O69" s="73">
        <f t="shared" si="35"/>
        <v>82488.77953209648</v>
      </c>
      <c r="P69" s="73">
        <f t="shared" si="35"/>
        <v>127782.15302771403</v>
      </c>
      <c r="Q69" s="73">
        <f t="shared" si="35"/>
        <v>59903.778636761548</v>
      </c>
      <c r="R69" s="76">
        <f t="shared" si="9"/>
        <v>290040.51821790467</v>
      </c>
      <c r="S69" s="76"/>
      <c r="T69" s="69" t="s">
        <v>705</v>
      </c>
      <c r="U69" s="69">
        <v>7.9257692274744596</v>
      </c>
      <c r="V69" s="69">
        <v>12.816900983142613</v>
      </c>
      <c r="W69" s="69">
        <v>21.902728032380935</v>
      </c>
      <c r="X69" s="69">
        <v>27.173613737945224</v>
      </c>
    </row>
    <row r="70" spans="1:34" x14ac:dyDescent="0.2">
      <c r="A70" s="69" t="s">
        <v>745</v>
      </c>
      <c r="B70" s="77">
        <f t="shared" si="36"/>
        <v>106141.42031342896</v>
      </c>
      <c r="C70" s="77">
        <f t="shared" si="14"/>
        <v>356247.89136136096</v>
      </c>
      <c r="D70" s="77">
        <f t="shared" si="15"/>
        <v>105546.48740715977</v>
      </c>
      <c r="E70" s="77">
        <f t="shared" si="16"/>
        <v>192263.76367262192</v>
      </c>
      <c r="G70" s="69" t="s">
        <v>745</v>
      </c>
      <c r="H70" s="68">
        <v>3.7865158608740283E-2</v>
      </c>
      <c r="I70" s="68">
        <v>0.97455004472271689</v>
      </c>
      <c r="J70" s="68">
        <v>0.80396664791669148</v>
      </c>
      <c r="K70" s="68">
        <v>1.3652961382889686</v>
      </c>
      <c r="M70" s="69" t="s">
        <v>745</v>
      </c>
      <c r="N70" s="73">
        <f>SUM(AD$47:AD$48)*(U71/U$73)</f>
        <v>356.74252800581382</v>
      </c>
      <c r="O70" s="73">
        <f t="shared" ref="O70:Q71" si="37">SUM(AE$47:AE$48)*(V71/V$73)</f>
        <v>2735.5952648549983</v>
      </c>
      <c r="P70" s="73">
        <f t="shared" si="37"/>
        <v>7617.1805208001088</v>
      </c>
      <c r="Q70" s="73">
        <f t="shared" si="37"/>
        <v>7101.1620297506161</v>
      </c>
      <c r="R70" s="76">
        <f t="shared" ref="R70:R78" si="38">SUM(N70:Q70)</f>
        <v>17810.680343411535</v>
      </c>
      <c r="S70" s="76"/>
      <c r="U70" s="69">
        <f>SUM(U68:U69)</f>
        <v>10.082046625723082</v>
      </c>
      <c r="V70" s="69">
        <f t="shared" ref="V70:X70" si="39">SUM(V68:V69)</f>
        <v>16.134341573647568</v>
      </c>
      <c r="W70" s="69">
        <f t="shared" si="39"/>
        <v>27.587004671025912</v>
      </c>
      <c r="X70" s="69">
        <f t="shared" si="39"/>
        <v>33.909217356079402</v>
      </c>
    </row>
    <row r="71" spans="1:34" x14ac:dyDescent="0.2">
      <c r="A71" s="69" t="s">
        <v>746</v>
      </c>
      <c r="B71" s="77">
        <f t="shared" si="36"/>
        <v>106141.42031342894</v>
      </c>
      <c r="C71" s="77">
        <f t="shared" si="14"/>
        <v>356247.89136136085</v>
      </c>
      <c r="D71" s="77">
        <f t="shared" si="15"/>
        <v>105546.48740715979</v>
      </c>
      <c r="E71" s="77">
        <f t="shared" si="16"/>
        <v>192263.76367262189</v>
      </c>
      <c r="G71" s="69" t="s">
        <v>746</v>
      </c>
      <c r="H71" s="68">
        <v>3.4884294337126372E-2</v>
      </c>
      <c r="I71" s="68">
        <v>0.89783040281573312</v>
      </c>
      <c r="J71" s="68">
        <v>0.74067586704060429</v>
      </c>
      <c r="K71" s="68">
        <v>1.2578157360318225</v>
      </c>
      <c r="M71" s="69" t="s">
        <v>746</v>
      </c>
      <c r="N71" s="73">
        <f>SUM(AD$47:AD$48)*(U72/U$73)</f>
        <v>328.65863518799017</v>
      </c>
      <c r="O71" s="73">
        <f t="shared" si="37"/>
        <v>2520.2406093823492</v>
      </c>
      <c r="P71" s="73">
        <f t="shared" si="37"/>
        <v>7017.5321342845582</v>
      </c>
      <c r="Q71" s="73">
        <f t="shared" si="37"/>
        <v>6542.1362403659932</v>
      </c>
      <c r="R71" s="76">
        <f t="shared" si="38"/>
        <v>16408.567619220892</v>
      </c>
      <c r="S71" s="76"/>
      <c r="T71" s="69" t="s">
        <v>745</v>
      </c>
      <c r="U71" s="69">
        <v>3.7865158608740283E-2</v>
      </c>
      <c r="V71" s="69">
        <v>0.97455004472271689</v>
      </c>
      <c r="W71" s="69">
        <v>0.80396664791669148</v>
      </c>
      <c r="X71" s="69">
        <v>1.3652961382889686</v>
      </c>
    </row>
    <row r="72" spans="1:34" x14ac:dyDescent="0.2">
      <c r="A72" s="78" t="s">
        <v>718</v>
      </c>
      <c r="B72" s="79">
        <f>B68</f>
        <v>398965.37900340441</v>
      </c>
      <c r="C72" s="79">
        <f t="shared" ref="C72:E72" si="40">C68</f>
        <v>155377.50777553377</v>
      </c>
      <c r="D72" s="79">
        <f t="shared" si="40"/>
        <v>171406.7850119145</v>
      </c>
      <c r="E72" s="79">
        <f t="shared" si="40"/>
        <v>453621.02953000384</v>
      </c>
      <c r="G72" s="69" t="s">
        <v>718</v>
      </c>
      <c r="H72" s="68">
        <v>1E-10</v>
      </c>
      <c r="I72" s="68">
        <v>1E-10</v>
      </c>
      <c r="J72" s="68">
        <v>1E-10</v>
      </c>
      <c r="K72" s="68">
        <v>1E-10</v>
      </c>
      <c r="M72" s="69" t="s">
        <v>718</v>
      </c>
      <c r="N72" s="73">
        <f t="shared" ref="N72:Q78" si="41">SUMIF($AB$5:$AB$66,$M72,AD$5:AD$66)</f>
        <v>0</v>
      </c>
      <c r="O72" s="73">
        <f t="shared" si="41"/>
        <v>0</v>
      </c>
      <c r="P72" s="73">
        <f t="shared" si="41"/>
        <v>0</v>
      </c>
      <c r="Q72" s="73">
        <f t="shared" si="41"/>
        <v>0</v>
      </c>
      <c r="R72" s="76">
        <f t="shared" si="38"/>
        <v>0</v>
      </c>
      <c r="S72" s="76"/>
      <c r="T72" s="69" t="s">
        <v>746</v>
      </c>
      <c r="U72" s="69">
        <v>3.4884294337126372E-2</v>
      </c>
      <c r="V72" s="69">
        <v>0.89783040281573312</v>
      </c>
      <c r="W72" s="69">
        <v>0.74067586704060429</v>
      </c>
      <c r="X72" s="69">
        <v>1.2578157360318225</v>
      </c>
    </row>
    <row r="73" spans="1:34" x14ac:dyDescent="0.2">
      <c r="A73" s="69" t="s">
        <v>562</v>
      </c>
      <c r="B73" s="77">
        <f t="shared" si="36"/>
        <v>170580.84286101913</v>
      </c>
      <c r="C73" s="77">
        <f t="shared" si="14"/>
        <v>222227.13804423483</v>
      </c>
      <c r="D73" s="77">
        <f t="shared" si="15"/>
        <v>253175.13272835079</v>
      </c>
      <c r="E73" s="77">
        <f t="shared" si="16"/>
        <v>407821.89566057245</v>
      </c>
      <c r="G73" s="69" t="s">
        <v>562</v>
      </c>
      <c r="H73" s="68">
        <v>0.52834094234320805</v>
      </c>
      <c r="I73" s="68">
        <v>6.1681656334716504</v>
      </c>
      <c r="J73" s="68">
        <v>11.406314379603542</v>
      </c>
      <c r="K73" s="68">
        <v>9.3891302568173902</v>
      </c>
      <c r="M73" s="69" t="s">
        <v>562</v>
      </c>
      <c r="N73" s="73">
        <f t="shared" si="41"/>
        <v>3097.3052628991536</v>
      </c>
      <c r="O73" s="73">
        <f t="shared" si="41"/>
        <v>27756.13135171575</v>
      </c>
      <c r="P73" s="73">
        <f t="shared" si="41"/>
        <v>45053.059740437348</v>
      </c>
      <c r="Q73" s="73">
        <f t="shared" si="41"/>
        <v>23022.624230632049</v>
      </c>
      <c r="R73" s="76">
        <f t="shared" si="38"/>
        <v>98929.120585684301</v>
      </c>
      <c r="S73" s="76"/>
      <c r="U73" s="69">
        <f>SUM(U71:U72)</f>
        <v>7.2749452945866655E-2</v>
      </c>
      <c r="V73" s="69">
        <f t="shared" ref="V73" si="42">SUM(V71:V72)</f>
        <v>1.87238044753845</v>
      </c>
      <c r="W73" s="69">
        <f t="shared" ref="W73" si="43">SUM(W71:W72)</f>
        <v>1.5446425149572958</v>
      </c>
      <c r="X73" s="69">
        <f t="shared" ref="X73" si="44">SUM(X71:X72)</f>
        <v>2.6231118743207911</v>
      </c>
    </row>
    <row r="74" spans="1:34" x14ac:dyDescent="0.2">
      <c r="A74" s="69" t="s">
        <v>22</v>
      </c>
      <c r="B74" s="77">
        <f t="shared" si="36"/>
        <v>114242.04975779647</v>
      </c>
      <c r="C74" s="77">
        <f t="shared" si="14"/>
        <v>149740.29286635565</v>
      </c>
      <c r="D74" s="77">
        <f t="shared" si="15"/>
        <v>183907.1369483271</v>
      </c>
      <c r="E74" s="77">
        <f t="shared" si="16"/>
        <v>382150.39780494507</v>
      </c>
      <c r="G74" s="69" t="s">
        <v>22</v>
      </c>
      <c r="H74" s="68">
        <v>0.28173042237272011</v>
      </c>
      <c r="I74" s="68">
        <v>3.537095053446822</v>
      </c>
      <c r="J74" s="68">
        <v>11.733842297300665</v>
      </c>
      <c r="K74" s="68">
        <v>18.285967465451066</v>
      </c>
      <c r="M74" s="69" t="s">
        <v>22</v>
      </c>
      <c r="N74" s="73">
        <f t="shared" si="41"/>
        <v>2466.0833989762459</v>
      </c>
      <c r="O74" s="73">
        <f t="shared" si="41"/>
        <v>23621.531558000268</v>
      </c>
      <c r="P74" s="73">
        <f t="shared" si="41"/>
        <v>63803.082860223934</v>
      </c>
      <c r="Q74" s="73">
        <f t="shared" si="41"/>
        <v>47850.185608820117</v>
      </c>
      <c r="R74" s="76">
        <f t="shared" si="38"/>
        <v>137740.88342602056</v>
      </c>
      <c r="S74" s="76"/>
    </row>
    <row r="75" spans="1:34" x14ac:dyDescent="0.2">
      <c r="A75" s="69" t="s">
        <v>23</v>
      </c>
      <c r="B75" s="77">
        <f t="shared" si="36"/>
        <v>392016.15495317493</v>
      </c>
      <c r="C75" s="77">
        <f t="shared" si="14"/>
        <v>499402.48841419269</v>
      </c>
      <c r="D75" s="77">
        <f t="shared" si="15"/>
        <v>302935.53633618401</v>
      </c>
      <c r="E75" s="77">
        <f t="shared" si="16"/>
        <v>861880.07060509839</v>
      </c>
      <c r="G75" s="69" t="s">
        <v>23</v>
      </c>
      <c r="H75" s="68">
        <v>2.8016048769724953</v>
      </c>
      <c r="I75" s="68">
        <v>11.472050130543616</v>
      </c>
      <c r="J75" s="68">
        <v>49.405813786718205</v>
      </c>
      <c r="K75" s="68">
        <v>175.27350775707933</v>
      </c>
      <c r="M75" s="69" t="s">
        <v>23</v>
      </c>
      <c r="N75" s="73">
        <f t="shared" si="41"/>
        <v>7146.6566915007315</v>
      </c>
      <c r="O75" s="73">
        <f t="shared" si="41"/>
        <v>22971.551797773514</v>
      </c>
      <c r="P75" s="73">
        <f t="shared" si="41"/>
        <v>163090.1887056588</v>
      </c>
      <c r="Q75" s="73">
        <f t="shared" si="41"/>
        <v>203361.82925546172</v>
      </c>
      <c r="R75" s="76">
        <f t="shared" si="38"/>
        <v>396570.22645039478</v>
      </c>
      <c r="S75" s="76"/>
    </row>
    <row r="76" spans="1:34" x14ac:dyDescent="0.2">
      <c r="A76" s="69" t="s">
        <v>367</v>
      </c>
      <c r="B76" s="77">
        <f t="shared" si="36"/>
        <v>123387.17632272253</v>
      </c>
      <c r="C76" s="77">
        <f t="shared" si="14"/>
        <v>44240.263654914932</v>
      </c>
      <c r="D76" s="77">
        <f t="shared" si="15"/>
        <v>54870.507812018121</v>
      </c>
      <c r="E76" s="77">
        <f t="shared" si="16"/>
        <v>163312.51049606604</v>
      </c>
      <c r="G76" s="69" t="s">
        <v>367</v>
      </c>
      <c r="H76" s="68">
        <v>10.408482581323204</v>
      </c>
      <c r="I76" s="68">
        <v>21.009094121926633</v>
      </c>
      <c r="J76" s="68">
        <v>36.911265047799553</v>
      </c>
      <c r="K76" s="68">
        <v>81.518758587356885</v>
      </c>
      <c r="M76" s="69" t="s">
        <v>367</v>
      </c>
      <c r="N76" s="73">
        <f t="shared" si="41"/>
        <v>84356.275032176229</v>
      </c>
      <c r="O76" s="73">
        <f t="shared" si="41"/>
        <v>474886.27748249413</v>
      </c>
      <c r="P76" s="73">
        <f t="shared" si="41"/>
        <v>672697.71175172157</v>
      </c>
      <c r="Q76" s="73">
        <f t="shared" si="41"/>
        <v>499158.0763760322</v>
      </c>
      <c r="R76" s="76">
        <f t="shared" si="38"/>
        <v>1731098.3406424243</v>
      </c>
      <c r="S76" s="76"/>
    </row>
    <row r="77" spans="1:34" x14ac:dyDescent="0.2">
      <c r="A77" s="69" t="s">
        <v>24</v>
      </c>
      <c r="B77" s="77">
        <f t="shared" si="36"/>
        <v>2378023.1372891804</v>
      </c>
      <c r="C77" s="77">
        <f t="shared" si="14"/>
        <v>574438.72242504137</v>
      </c>
      <c r="D77" s="77">
        <f t="shared" si="15"/>
        <v>530558.60833043407</v>
      </c>
      <c r="E77" s="77">
        <f t="shared" si="16"/>
        <v>1060161.9313956224</v>
      </c>
      <c r="G77" s="69" t="s">
        <v>24</v>
      </c>
      <c r="H77" s="68">
        <v>63.12219335719297</v>
      </c>
      <c r="I77" s="68">
        <v>50.823564625248714</v>
      </c>
      <c r="J77" s="68">
        <v>181.71181445545699</v>
      </c>
      <c r="K77" s="68">
        <v>387.71974199174446</v>
      </c>
      <c r="M77" s="69" t="s">
        <v>24</v>
      </c>
      <c r="N77" s="73">
        <f t="shared" si="41"/>
        <v>26543.977797099531</v>
      </c>
      <c r="O77" s="73">
        <f t="shared" si="41"/>
        <v>88475.171747985165</v>
      </c>
      <c r="P77" s="73">
        <f t="shared" si="41"/>
        <v>342491.50160294102</v>
      </c>
      <c r="Q77" s="73">
        <f t="shared" si="41"/>
        <v>365717.47250096122</v>
      </c>
      <c r="R77" s="76">
        <f t="shared" si="38"/>
        <v>823228.12364898692</v>
      </c>
      <c r="S77" s="76"/>
    </row>
    <row r="78" spans="1:34" x14ac:dyDescent="0.2">
      <c r="A78" s="69" t="s">
        <v>368</v>
      </c>
      <c r="B78" s="77">
        <f t="shared" si="36"/>
        <v>25903.54262164676</v>
      </c>
      <c r="C78" s="77">
        <f t="shared" si="14"/>
        <v>24470.761360987304</v>
      </c>
      <c r="D78" s="77">
        <f t="shared" si="15"/>
        <v>24736.950106800534</v>
      </c>
      <c r="E78" s="77">
        <f t="shared" si="16"/>
        <v>41733.756089687369</v>
      </c>
      <c r="G78" s="69" t="s">
        <v>368</v>
      </c>
      <c r="H78" s="68">
        <v>32.766823461297726</v>
      </c>
      <c r="I78" s="68">
        <v>71.593460210767873</v>
      </c>
      <c r="J78" s="68">
        <v>45.106683841252263</v>
      </c>
      <c r="K78" s="68">
        <v>60.643426821762979</v>
      </c>
      <c r="M78" s="69" t="s">
        <v>368</v>
      </c>
      <c r="N78" s="73">
        <f t="shared" si="41"/>
        <v>1264955.2974238952</v>
      </c>
      <c r="O78" s="73">
        <f t="shared" si="41"/>
        <v>2925673.5887632119</v>
      </c>
      <c r="P78" s="73">
        <f t="shared" si="41"/>
        <v>1823453.7259648596</v>
      </c>
      <c r="Q78" s="73">
        <f t="shared" si="41"/>
        <v>1453102.536264362</v>
      </c>
      <c r="R78" s="76">
        <f t="shared" si="38"/>
        <v>7467185.1484163292</v>
      </c>
      <c r="S78" s="76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S27" sqref="S27"/>
    </sheetView>
    <sheetView workbookViewId="1"/>
  </sheetViews>
  <sheetFormatPr defaultRowHeight="15" x14ac:dyDescent="0.25"/>
  <sheetData>
    <row r="2" spans="1:5" x14ac:dyDescent="0.25">
      <c r="C2" s="9"/>
      <c r="D2" s="9"/>
      <c r="E2" s="9"/>
    </row>
    <row r="4" spans="1:5" x14ac:dyDescent="0.25">
      <c r="B4" s="3"/>
    </row>
    <row r="6" spans="1:5" x14ac:dyDescent="0.25">
      <c r="C6" t="s">
        <v>30</v>
      </c>
      <c r="D6" t="s">
        <v>564</v>
      </c>
      <c r="E6" t="s">
        <v>565</v>
      </c>
    </row>
    <row r="7" spans="1:5" x14ac:dyDescent="0.25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25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25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25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25">
      <c r="A11" s="11"/>
      <c r="C11" s="9"/>
      <c r="D11" s="9"/>
      <c r="E11" s="9"/>
    </row>
    <row r="12" spans="1:5" x14ac:dyDescent="0.25">
      <c r="A12" s="11"/>
      <c r="C12" s="9"/>
      <c r="D12" s="9"/>
      <c r="E12" s="9"/>
    </row>
    <row r="13" spans="1:5" x14ac:dyDescent="0.25">
      <c r="A13" s="11"/>
      <c r="C13" s="37"/>
      <c r="D13" s="37"/>
      <c r="E13" s="37"/>
    </row>
    <row r="14" spans="1:5" x14ac:dyDescent="0.25">
      <c r="A14" s="11"/>
      <c r="C14" s="37"/>
      <c r="D14" s="37"/>
      <c r="E14" s="37"/>
    </row>
    <row r="15" spans="1:5" x14ac:dyDescent="0.25">
      <c r="A15" s="11"/>
      <c r="C15" s="37"/>
      <c r="D15" s="37"/>
      <c r="E15" s="37"/>
    </row>
    <row r="16" spans="1:5" x14ac:dyDescent="0.25">
      <c r="A16" s="11"/>
      <c r="C16" s="37"/>
      <c r="D16" s="37"/>
      <c r="E16" s="37"/>
    </row>
    <row r="17" spans="1:5" x14ac:dyDescent="0.25">
      <c r="A17" s="11"/>
      <c r="C17" s="9"/>
      <c r="D17" s="9"/>
      <c r="E17" s="9"/>
    </row>
    <row r="18" spans="1:5" x14ac:dyDescent="0.25">
      <c r="A18" s="11"/>
      <c r="C18" s="9"/>
      <c r="D18" s="9"/>
      <c r="E18" s="9"/>
    </row>
    <row r="19" spans="1:5" x14ac:dyDescent="0.25">
      <c r="A19" s="11"/>
      <c r="C19" s="9"/>
      <c r="D19" s="9"/>
      <c r="E19" s="9"/>
    </row>
    <row r="20" spans="1:5" x14ac:dyDescent="0.25">
      <c r="A20" s="11"/>
      <c r="C20" s="9"/>
      <c r="D20" s="9"/>
      <c r="E20" s="9"/>
    </row>
    <row r="21" spans="1:5" x14ac:dyDescent="0.25">
      <c r="A21" s="11"/>
      <c r="C21" s="9"/>
      <c r="D21" s="9"/>
      <c r="E21" s="9"/>
    </row>
    <row r="22" spans="1:5" x14ac:dyDescent="0.25">
      <c r="A22" s="11"/>
      <c r="C22" s="9"/>
      <c r="D22" s="9"/>
      <c r="E22" s="9"/>
    </row>
    <row r="23" spans="1:5" x14ac:dyDescent="0.25">
      <c r="A23" s="11"/>
      <c r="C23" s="9"/>
      <c r="D23" s="9"/>
      <c r="E23" s="9"/>
    </row>
    <row r="24" spans="1:5" x14ac:dyDescent="0.25">
      <c r="A24" s="11"/>
      <c r="C24" s="9"/>
      <c r="D24" s="9"/>
      <c r="E24" s="9"/>
    </row>
    <row r="25" spans="1:5" x14ac:dyDescent="0.25">
      <c r="A25" s="11"/>
      <c r="B25" s="27"/>
      <c r="C25" s="9"/>
      <c r="D25" s="9"/>
      <c r="E25" s="9"/>
    </row>
    <row r="26" spans="1:5" x14ac:dyDescent="0.25">
      <c r="A26" s="11"/>
      <c r="C26" s="9"/>
      <c r="D26" s="9"/>
      <c r="E26" s="9"/>
    </row>
    <row r="27" spans="1:5" x14ac:dyDescent="0.25">
      <c r="A27" s="11"/>
      <c r="C27" s="9"/>
      <c r="D27" s="9"/>
      <c r="E27" s="9"/>
    </row>
    <row r="28" spans="1:5" x14ac:dyDescent="0.25">
      <c r="A28" s="11"/>
      <c r="C28" s="9"/>
      <c r="D28" s="9"/>
      <c r="E28" s="9"/>
    </row>
    <row r="29" spans="1:5" x14ac:dyDescent="0.25">
      <c r="A29" s="11"/>
      <c r="C29" s="30"/>
      <c r="D29" s="30"/>
      <c r="E29" s="30"/>
    </row>
    <row r="30" spans="1:5" x14ac:dyDescent="0.25">
      <c r="C30" s="30"/>
      <c r="D30" s="30"/>
      <c r="E30" s="30"/>
    </row>
    <row r="31" spans="1:5" x14ac:dyDescent="0.25">
      <c r="C31" s="30"/>
      <c r="D31" s="30"/>
      <c r="E31" s="30"/>
    </row>
    <row r="32" spans="1:5" x14ac:dyDescent="0.25">
      <c r="C32" s="30"/>
      <c r="D32" s="30"/>
      <c r="E32" s="30"/>
    </row>
    <row r="35" spans="3:5" x14ac:dyDescent="0.25">
      <c r="C35" s="30"/>
      <c r="D35" s="30"/>
      <c r="E35" s="30"/>
    </row>
    <row r="36" spans="3:5" x14ac:dyDescent="0.25">
      <c r="C36" s="22"/>
      <c r="D36" s="22"/>
      <c r="E36" s="22"/>
    </row>
    <row r="43" spans="3:5" x14ac:dyDescent="0.25">
      <c r="C43" s="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Notes</vt:lpstr>
      <vt:lpstr>Index</vt:lpstr>
      <vt:lpstr>Sets</vt:lpstr>
      <vt:lpstr>Maps</vt:lpstr>
      <vt:lpstr>SAM</vt:lpstr>
      <vt:lpstr>SAM (2)</vt:lpstr>
      <vt:lpstr>Demand</vt:lpstr>
      <vt:lpstr>Elasticities</vt:lpstr>
      <vt:lpstr>Trade</vt:lpstr>
      <vt:lpstr>Employment</vt:lpstr>
      <vt:lpstr>Energy</vt:lpstr>
      <vt:lpstr>FacNest</vt:lpstr>
      <vt:lpstr>Population</vt:lpstr>
      <vt:lpstr>CropProd</vt:lpstr>
      <vt:lpstr>Demand_RawData</vt:lpstr>
      <vt:lpstr>Elasticities_RawData</vt:lpstr>
      <vt:lpstr>2019_LMD</vt:lpstr>
      <vt:lpstr>Census</vt:lpstr>
      <vt:lpstr>Sheet2</vt:lpstr>
      <vt:lpstr>Modelled 2019 Emp</vt:lpstr>
      <vt:lpstr>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2022-05-17T10:03:01Z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