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13_ncr:1_{81997EB5-1875-4087-A97F-02CF7FEBB04E}" xr6:coauthVersionLast="45" xr6:coauthVersionMax="45" xr10:uidLastSave="{00000000-0000-0000-0000-000000000000}"/>
  <bookViews>
    <workbookView xWindow="-1155" yWindow="-17655" windowWidth="27555" windowHeight="13575" activeTab="6" xr2:uid="{7C70B42E-9201-48A9-B8F0-1466C79FDCED}"/>
  </bookViews>
  <sheets>
    <sheet name="ReserveMargin Inputs" sheetId="5" r:id="rId1"/>
    <sheet name="ITEMS-Con" sheetId="1" r:id="rId2"/>
    <sheet name="ConTID" sheetId="2" r:id="rId3"/>
    <sheet name="ConTSRM" sheetId="3" r:id="rId4"/>
    <sheet name="ConTSERM" sheetId="7" r:id="rId5"/>
    <sheet name="ConTSOth" sheetId="6" r:id="rId6"/>
    <sheet name="ProcDataRM" sheetId="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\I">#REF!</definedName>
    <definedName name="\P">#REF!</definedName>
    <definedName name="__FDS_HYPERLINK_TOGGLE_STATE__" hidden="1">"ON"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a">'[2]Oil Consumption – barrels'!#REF!</definedName>
    <definedName name="AGR">[3]Index!$C$7</definedName>
    <definedName name="COM">[3]Index!$C$8</definedName>
    <definedName name="Demand.Sectors">[4]Index!$D$2:$J$2</definedName>
    <definedName name="discount_rate">#REF!</definedName>
    <definedName name="dr">#REF!</definedName>
    <definedName name="drate">'[5]TechWATv5 (supwat5)'!$E$3</definedName>
    <definedName name="emissions_start">[4]NameConv!$AY$4</definedName>
    <definedName name="emissions_types">[4]NameConv!$AX$3</definedName>
    <definedName name="epp_start">#REF!</definedName>
    <definedName name="etech_data">#REF!</definedName>
    <definedName name="etech_parameters">#REF!</definedName>
    <definedName name="Exist_basic_data_start">#REF!</definedName>
    <definedName name="FuelNames">[4]NameConv!$B$5:$C$44</definedName>
    <definedName name="HTML1_1" hidden="1">"'[Syb96.xls]ESI in South Africa'!$A$2:$C$22"</definedName>
    <definedName name="HTML1_11" hidden="1">1</definedName>
    <definedName name="HTML1_12" hidden="1">"C:\NER\ESIFlow.htm"</definedName>
    <definedName name="HTML1_2" hidden="1">-4146</definedName>
    <definedName name="HTML1_3" hidden="1">"C:\NER\Elec\Temp.htm"</definedName>
    <definedName name="HTMLCount" hidden="1">1</definedName>
    <definedName name="inchtocentimetre">[4]Distribution!$A$17</definedName>
    <definedName name="IND">[3]Index!$C$9</definedName>
    <definedName name="INIT">#REF!</definedName>
    <definedName name="InvConstraint">#REF!</definedName>
    <definedName name="LEAP">#REF!</definedName>
    <definedName name="LOCAL_MYSQL_DATE_FORMAT" localSheetId="6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del_RUN_code">[4]Index!$A$2</definedName>
    <definedName name="New_basic_data_start">'[6]New Capacity basic data'!$B$9</definedName>
    <definedName name="newtech_cat">#REF!</definedName>
    <definedName name="newtech_count">#REF!</definedName>
    <definedName name="newtech_data">#REF!</definedName>
    <definedName name="newtech_parameters">#REF!</definedName>
    <definedName name="Newtech_Start">#REF!</definedName>
    <definedName name="NONLEAP">#REF!</definedName>
    <definedName name="Pal_Workbook_GUID" hidden="1">"E2D7SR7Q3BDXUD24G1M1SK63"</definedName>
    <definedName name="par_TID_ETech">#REF!</definedName>
    <definedName name="par_TID_Ntech">#REF!</definedName>
    <definedName name="par_TS_ETech">#REF!</definedName>
    <definedName name="PeakContribution.Wind">#REF!</definedName>
    <definedName name="Print1">#REF!</definedName>
    <definedName name="RES">[3]Index!$C$10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ctor.Agriculture">[4]Index!$D$2</definedName>
    <definedName name="Sector.Commercial">[4]Index!$E$2</definedName>
    <definedName name="Sector.Industry">[4]Index!$F$2</definedName>
    <definedName name="Sector.Power">[4]Index!$I$2</definedName>
    <definedName name="Sector.Residential">[4]Index!$H$2</definedName>
    <definedName name="Sector.Supply">[4]Index!$J$2</definedName>
    <definedName name="Sector.Transport">[4]Index!$G$2</definedName>
    <definedName name="sector_prefix">[4]UPS!$B$6</definedName>
    <definedName name="TRA">[3]Index!$C$11</definedName>
    <definedName name="XLSIMSI" localSheetId="6" hidden="1">{"Sim",3,"Output 1","'Reworked data'!$AI$84","Output 2","'Reworked data'!$AJ$84","Output 3","'Reworked data'!$AK$84","1","2","100","0"}</definedName>
    <definedName name="XLSIMSI" hidden="1">{"Sim",3,"Output 1","'Reworked data'!$AI$84","Output 2","'Reworked data'!$AJ$84","Output 3","'Reworked data'!$AK$84","1","2","100","0"}</definedName>
    <definedName name="XLSIMSIM" localSheetId="6" hidden="1">{"Sim",3,"Output 1","'Reworked data'!$AI$84","Output 2","'Reworked data'!$AJ$84","Output 3","'Reworked data'!$AK$84","1","2","100","0"}</definedName>
    <definedName name="XLSIMSIM" hidden="1">{"Sim",3,"Output 1","'Reworked data'!$AI$84","Output 2","'Reworked data'!$AJ$84","Output 3","'Reworked data'!$AK$84","1","2","100","0"}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" i="6" l="1"/>
  <c r="AM2" i="6"/>
  <c r="AB7" i="7" l="1"/>
  <c r="AB8" i="7"/>
  <c r="AB10" i="7"/>
  <c r="AB11" i="7"/>
  <c r="AB12" i="7"/>
  <c r="AB13" i="7"/>
  <c r="AB14" i="7"/>
  <c r="AB15" i="7"/>
  <c r="AB16" i="7"/>
  <c r="AB17" i="7"/>
  <c r="AB19" i="7"/>
  <c r="AB20" i="7"/>
  <c r="AB21" i="7"/>
  <c r="AB22" i="7"/>
  <c r="AB24" i="7"/>
  <c r="AB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9" i="7"/>
  <c r="W20" i="7"/>
  <c r="W21" i="7"/>
  <c r="W22" i="7"/>
  <c r="W24" i="7"/>
  <c r="W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4" i="7"/>
  <c r="AB54" i="7"/>
  <c r="W54" i="7"/>
  <c r="E54" i="7"/>
  <c r="A54" i="7" s="1"/>
  <c r="AB53" i="7"/>
  <c r="W53" i="7"/>
  <c r="E53" i="7"/>
  <c r="A53" i="7" s="1"/>
  <c r="AB52" i="7"/>
  <c r="W52" i="7"/>
  <c r="E52" i="7"/>
  <c r="A52" i="7" s="1"/>
  <c r="AB51" i="7"/>
  <c r="W51" i="7"/>
  <c r="AB50" i="7"/>
  <c r="W50" i="7"/>
  <c r="AB49" i="7"/>
  <c r="W49" i="7"/>
  <c r="AB48" i="7"/>
  <c r="W48" i="7"/>
  <c r="AB47" i="7"/>
  <c r="W47" i="7"/>
  <c r="AB46" i="7"/>
  <c r="W46" i="7"/>
  <c r="AB45" i="7"/>
  <c r="W45" i="7"/>
  <c r="E25" i="7"/>
  <c r="A25" i="7" s="1"/>
  <c r="E24" i="7"/>
  <c r="A24" i="7" s="1"/>
  <c r="E23" i="7"/>
  <c r="A23" i="7" s="1"/>
  <c r="E22" i="7"/>
  <c r="A22" i="7" s="1"/>
  <c r="E21" i="7"/>
  <c r="A21" i="7"/>
  <c r="E20" i="7"/>
  <c r="A20" i="7" s="1"/>
  <c r="E19" i="7"/>
  <c r="A19" i="7" s="1"/>
  <c r="E18" i="7"/>
  <c r="A18" i="7" s="1"/>
  <c r="E17" i="7"/>
  <c r="A17" i="7"/>
  <c r="E16" i="7"/>
  <c r="A16" i="7" s="1"/>
  <c r="E15" i="7"/>
  <c r="A15" i="7" s="1"/>
  <c r="E14" i="7"/>
  <c r="A14" i="7" s="1"/>
  <c r="E13" i="7"/>
  <c r="A13" i="7"/>
  <c r="E12" i="7"/>
  <c r="A12" i="7" s="1"/>
  <c r="E11" i="7"/>
  <c r="A11" i="7"/>
  <c r="E10" i="7"/>
  <c r="A10" i="7" s="1"/>
  <c r="E9" i="7"/>
  <c r="A9" i="7"/>
  <c r="E8" i="7"/>
  <c r="A8" i="7" s="1"/>
  <c r="E7" i="7"/>
  <c r="A7" i="7" s="1"/>
  <c r="E6" i="7"/>
  <c r="A6" i="7" s="1"/>
  <c r="E5" i="7"/>
  <c r="A5" i="7"/>
  <c r="E4" i="7"/>
  <c r="A4" i="7" s="1"/>
  <c r="K1" i="7"/>
  <c r="L1" i="7" s="1"/>
  <c r="D1" i="7"/>
  <c r="M1" i="7" l="1"/>
  <c r="N1" i="7" l="1"/>
  <c r="AN3" i="6"/>
  <c r="AN2" i="6"/>
  <c r="AL3" i="6"/>
  <c r="AL2" i="6"/>
  <c r="O1" i="7" l="1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J10" i="3"/>
  <c r="P1" i="7" l="1"/>
  <c r="C7" i="6"/>
  <c r="C5" i="6"/>
  <c r="C6" i="6"/>
  <c r="C3" i="6"/>
  <c r="C8" i="6" s="1"/>
  <c r="C2" i="6"/>
  <c r="C4" i="6" s="1"/>
  <c r="K1" i="6"/>
  <c r="D1" i="6"/>
  <c r="Q1" i="7" l="1"/>
  <c r="L1" i="6"/>
  <c r="M1" i="6" s="1"/>
  <c r="N1" i="6"/>
  <c r="R1" i="7" l="1"/>
  <c r="O1" i="6"/>
  <c r="S1" i="7" l="1"/>
  <c r="P1" i="6"/>
  <c r="T1" i="7" l="1"/>
  <c r="Q1" i="6"/>
  <c r="U1" i="7" l="1"/>
  <c r="R1" i="6"/>
  <c r="V1" i="7" l="1"/>
  <c r="S1" i="6"/>
  <c r="W1" i="7" l="1"/>
  <c r="T1" i="6"/>
  <c r="AB54" i="3"/>
  <c r="W17" i="3"/>
  <c r="W35" i="3"/>
  <c r="G10" i="4"/>
  <c r="L10" i="4"/>
  <c r="N10" i="4"/>
  <c r="W12" i="3" s="1"/>
  <c r="O10" i="4"/>
  <c r="AB12" i="3" s="1"/>
  <c r="G11" i="4"/>
  <c r="L11" i="4"/>
  <c r="N11" i="4"/>
  <c r="W13" i="3" s="1"/>
  <c r="O11" i="4"/>
  <c r="AB13" i="3" s="1"/>
  <c r="G12" i="4"/>
  <c r="L12" i="4"/>
  <c r="N12" i="4"/>
  <c r="W14" i="3" s="1"/>
  <c r="O12" i="4"/>
  <c r="AB14" i="3" s="1"/>
  <c r="G13" i="4"/>
  <c r="L13" i="4"/>
  <c r="N13" i="4"/>
  <c r="W15" i="3" s="1"/>
  <c r="O13" i="4"/>
  <c r="AB15" i="3" s="1"/>
  <c r="G14" i="4"/>
  <c r="L14" i="4"/>
  <c r="N14" i="4"/>
  <c r="W16" i="3" s="1"/>
  <c r="O14" i="4"/>
  <c r="AB16" i="3" s="1"/>
  <c r="G15" i="4"/>
  <c r="L15" i="4"/>
  <c r="N15" i="4"/>
  <c r="O15" i="4"/>
  <c r="AB17" i="3" s="1"/>
  <c r="G16" i="4"/>
  <c r="L16" i="4"/>
  <c r="N16" i="4"/>
  <c r="W18" i="3" s="1"/>
  <c r="O16" i="4"/>
  <c r="AB18" i="3" s="1"/>
  <c r="G17" i="4"/>
  <c r="L17" i="4"/>
  <c r="N17" i="4"/>
  <c r="W19" i="3" s="1"/>
  <c r="O17" i="4"/>
  <c r="AB19" i="3" s="1"/>
  <c r="G18" i="4"/>
  <c r="L18" i="4"/>
  <c r="N18" i="4"/>
  <c r="W20" i="3" s="1"/>
  <c r="O18" i="4"/>
  <c r="AB20" i="3" s="1"/>
  <c r="G19" i="4"/>
  <c r="L19" i="4"/>
  <c r="N19" i="4"/>
  <c r="W21" i="3" s="1"/>
  <c r="O19" i="4"/>
  <c r="AB21" i="3" s="1"/>
  <c r="G20" i="4"/>
  <c r="L20" i="4"/>
  <c r="N20" i="4"/>
  <c r="W22" i="3" s="1"/>
  <c r="O20" i="4"/>
  <c r="AB22" i="3" s="1"/>
  <c r="G21" i="4"/>
  <c r="L21" i="4"/>
  <c r="N21" i="4"/>
  <c r="W23" i="3" s="1"/>
  <c r="O21" i="4"/>
  <c r="AB23" i="3" s="1"/>
  <c r="G22" i="4"/>
  <c r="L22" i="4"/>
  <c r="N22" i="4"/>
  <c r="W24" i="3" s="1"/>
  <c r="O22" i="4"/>
  <c r="AB24" i="3" s="1"/>
  <c r="G23" i="4"/>
  <c r="H23" i="4"/>
  <c r="L23" i="4"/>
  <c r="M23" i="4"/>
  <c r="R25" i="3" s="1"/>
  <c r="N23" i="4"/>
  <c r="W25" i="3" s="1"/>
  <c r="O23" i="4"/>
  <c r="AB25" i="3" s="1"/>
  <c r="G24" i="4"/>
  <c r="H24" i="4"/>
  <c r="L24" i="4"/>
  <c r="M24" i="4"/>
  <c r="R26" i="3" s="1"/>
  <c r="N24" i="4"/>
  <c r="W26" i="3" s="1"/>
  <c r="O24" i="4"/>
  <c r="AB26" i="3" s="1"/>
  <c r="G25" i="4"/>
  <c r="H25" i="4"/>
  <c r="L25" i="4"/>
  <c r="M25" i="4"/>
  <c r="R27" i="3" s="1"/>
  <c r="N25" i="4"/>
  <c r="W27" i="3" s="1"/>
  <c r="O25" i="4"/>
  <c r="AB27" i="3" s="1"/>
  <c r="G26" i="4"/>
  <c r="H26" i="4"/>
  <c r="I26" i="4"/>
  <c r="J26" i="4"/>
  <c r="K26" i="4"/>
  <c r="L26" i="4"/>
  <c r="M26" i="4"/>
  <c r="R28" i="3" s="1"/>
  <c r="N26" i="4"/>
  <c r="W28" i="3" s="1"/>
  <c r="O26" i="4"/>
  <c r="AB28" i="3" s="1"/>
  <c r="G27" i="4"/>
  <c r="H27" i="4"/>
  <c r="L27" i="4"/>
  <c r="M27" i="4"/>
  <c r="R29" i="3" s="1"/>
  <c r="N27" i="4"/>
  <c r="W29" i="3" s="1"/>
  <c r="O27" i="4"/>
  <c r="AB29" i="3" s="1"/>
  <c r="E28" i="4"/>
  <c r="G28" i="4"/>
  <c r="H28" i="4"/>
  <c r="L28" i="4"/>
  <c r="M28" i="4"/>
  <c r="R30" i="3" s="1"/>
  <c r="N28" i="4"/>
  <c r="W30" i="3" s="1"/>
  <c r="O28" i="4"/>
  <c r="AB30" i="3" s="1"/>
  <c r="G29" i="4"/>
  <c r="H29" i="4"/>
  <c r="L29" i="4"/>
  <c r="M29" i="4"/>
  <c r="R31" i="3" s="1"/>
  <c r="N29" i="4"/>
  <c r="W31" i="3" s="1"/>
  <c r="O29" i="4"/>
  <c r="AB31" i="3" s="1"/>
  <c r="G30" i="4"/>
  <c r="H30" i="4"/>
  <c r="I30" i="4"/>
  <c r="J30" i="4"/>
  <c r="K30" i="4"/>
  <c r="L30" i="4"/>
  <c r="M30" i="4"/>
  <c r="R32" i="3" s="1"/>
  <c r="N30" i="4"/>
  <c r="W32" i="3" s="1"/>
  <c r="O30" i="4"/>
  <c r="AB32" i="3" s="1"/>
  <c r="B31" i="4"/>
  <c r="C31" i="4"/>
  <c r="D31" i="4"/>
  <c r="E31" i="4"/>
  <c r="F31" i="4"/>
  <c r="G31" i="4"/>
  <c r="H31" i="4"/>
  <c r="I31" i="4"/>
  <c r="J31" i="4"/>
  <c r="K31" i="4"/>
  <c r="L31" i="4"/>
  <c r="M31" i="4"/>
  <c r="R33" i="3" s="1"/>
  <c r="N31" i="4"/>
  <c r="W33" i="3" s="1"/>
  <c r="O31" i="4"/>
  <c r="AB33" i="3" s="1"/>
  <c r="P31" i="4"/>
  <c r="Q31" i="4"/>
  <c r="R31" i="4"/>
  <c r="G32" i="4"/>
  <c r="L32" i="4"/>
  <c r="N32" i="4"/>
  <c r="W34" i="3" s="1"/>
  <c r="O32" i="4"/>
  <c r="AB34" i="3" s="1"/>
  <c r="G33" i="4"/>
  <c r="L33" i="4"/>
  <c r="N33" i="4"/>
  <c r="O33" i="4"/>
  <c r="AB35" i="3" s="1"/>
  <c r="G34" i="4"/>
  <c r="H34" i="4"/>
  <c r="L34" i="4"/>
  <c r="M34" i="4"/>
  <c r="R36" i="3" s="1"/>
  <c r="N34" i="4"/>
  <c r="W36" i="3" s="1"/>
  <c r="O34" i="4"/>
  <c r="AB36" i="3" s="1"/>
  <c r="G35" i="4"/>
  <c r="H35" i="4"/>
  <c r="I35" i="4"/>
  <c r="J35" i="4"/>
  <c r="K35" i="4"/>
  <c r="L35" i="4"/>
  <c r="M35" i="4"/>
  <c r="R37" i="3" s="1"/>
  <c r="N35" i="4"/>
  <c r="W37" i="3" s="1"/>
  <c r="O35" i="4"/>
  <c r="AB37" i="3" s="1"/>
  <c r="G36" i="4"/>
  <c r="H36" i="4"/>
  <c r="I36" i="4"/>
  <c r="R31" i="7" s="1"/>
  <c r="J36" i="4"/>
  <c r="W31" i="7" s="1"/>
  <c r="K36" i="4"/>
  <c r="AB31" i="7" s="1"/>
  <c r="L36" i="4"/>
  <c r="M36" i="4"/>
  <c r="R38" i="3" s="1"/>
  <c r="N36" i="4"/>
  <c r="W38" i="3" s="1"/>
  <c r="O36" i="4"/>
  <c r="AB38" i="3" s="1"/>
  <c r="G37" i="4"/>
  <c r="H37" i="4"/>
  <c r="L37" i="4"/>
  <c r="M37" i="4"/>
  <c r="R39" i="3" s="1"/>
  <c r="N37" i="4"/>
  <c r="W39" i="3" s="1"/>
  <c r="O37" i="4"/>
  <c r="AB39" i="3" s="1"/>
  <c r="G38" i="4"/>
  <c r="H38" i="4"/>
  <c r="I38" i="4"/>
  <c r="J38" i="4"/>
  <c r="K38" i="4"/>
  <c r="L38" i="4"/>
  <c r="M38" i="4"/>
  <c r="R40" i="3" s="1"/>
  <c r="N38" i="4"/>
  <c r="W40" i="3" s="1"/>
  <c r="O38" i="4"/>
  <c r="AB40" i="3" s="1"/>
  <c r="G39" i="4"/>
  <c r="H39" i="4"/>
  <c r="L39" i="4"/>
  <c r="M39" i="4"/>
  <c r="R41" i="3" s="1"/>
  <c r="N39" i="4"/>
  <c r="W41" i="3" s="1"/>
  <c r="O39" i="4"/>
  <c r="AB41" i="3" s="1"/>
  <c r="G40" i="4"/>
  <c r="H40" i="4"/>
  <c r="L40" i="4"/>
  <c r="M40" i="4"/>
  <c r="R42" i="3" s="1"/>
  <c r="N40" i="4"/>
  <c r="W42" i="3" s="1"/>
  <c r="O40" i="4"/>
  <c r="AB42" i="3" s="1"/>
  <c r="G41" i="4"/>
  <c r="H41" i="4"/>
  <c r="L41" i="4"/>
  <c r="M41" i="4"/>
  <c r="R43" i="3" s="1"/>
  <c r="N41" i="4"/>
  <c r="W43" i="3" s="1"/>
  <c r="O41" i="4"/>
  <c r="AB43" i="3" s="1"/>
  <c r="G42" i="4"/>
  <c r="H42" i="4"/>
  <c r="L42" i="4"/>
  <c r="M42" i="4"/>
  <c r="R44" i="3" s="1"/>
  <c r="N42" i="4"/>
  <c r="W44" i="3" s="1"/>
  <c r="O42" i="4"/>
  <c r="AB44" i="3" s="1"/>
  <c r="G43" i="4"/>
  <c r="H43" i="4"/>
  <c r="L43" i="4"/>
  <c r="M43" i="4"/>
  <c r="R45" i="3" s="1"/>
  <c r="N43" i="4"/>
  <c r="W45" i="3" s="1"/>
  <c r="O43" i="4"/>
  <c r="AB45" i="3" s="1"/>
  <c r="E44" i="4"/>
  <c r="G44" i="4"/>
  <c r="H44" i="4"/>
  <c r="L44" i="4"/>
  <c r="M44" i="4"/>
  <c r="R46" i="3" s="1"/>
  <c r="N44" i="4"/>
  <c r="W46" i="3" s="1"/>
  <c r="O44" i="4"/>
  <c r="AB46" i="3" s="1"/>
  <c r="P44" i="4"/>
  <c r="Q44" i="4"/>
  <c r="R44" i="4"/>
  <c r="G45" i="4"/>
  <c r="H45" i="4"/>
  <c r="I45" i="4"/>
  <c r="R40" i="7" s="1"/>
  <c r="J45" i="4"/>
  <c r="W40" i="7" s="1"/>
  <c r="K45" i="4"/>
  <c r="AB40" i="7" s="1"/>
  <c r="L45" i="4"/>
  <c r="M45" i="4"/>
  <c r="R47" i="3" s="1"/>
  <c r="N45" i="4"/>
  <c r="W47" i="3" s="1"/>
  <c r="O45" i="4"/>
  <c r="AB47" i="3" s="1"/>
  <c r="P45" i="4"/>
  <c r="Q45" i="4"/>
  <c r="R45" i="4"/>
  <c r="G46" i="4"/>
  <c r="H46" i="4"/>
  <c r="I46" i="4"/>
  <c r="R41" i="7" s="1"/>
  <c r="J46" i="4"/>
  <c r="W41" i="7" s="1"/>
  <c r="K46" i="4"/>
  <c r="AB41" i="7" s="1"/>
  <c r="L46" i="4"/>
  <c r="M46" i="4"/>
  <c r="R48" i="3" s="1"/>
  <c r="N46" i="4"/>
  <c r="W48" i="3" s="1"/>
  <c r="O46" i="4"/>
  <c r="AB48" i="3" s="1"/>
  <c r="P46" i="4"/>
  <c r="Q46" i="4"/>
  <c r="R46" i="4"/>
  <c r="G47" i="4"/>
  <c r="H47" i="4"/>
  <c r="I47" i="4"/>
  <c r="R42" i="7" s="1"/>
  <c r="J47" i="4"/>
  <c r="W42" i="7" s="1"/>
  <c r="K47" i="4"/>
  <c r="AB42" i="7" s="1"/>
  <c r="L47" i="4"/>
  <c r="M47" i="4"/>
  <c r="R49" i="3" s="1"/>
  <c r="N47" i="4"/>
  <c r="W49" i="3" s="1"/>
  <c r="O47" i="4"/>
  <c r="AB49" i="3" s="1"/>
  <c r="P47" i="4"/>
  <c r="Q47" i="4"/>
  <c r="R47" i="4"/>
  <c r="G48" i="4"/>
  <c r="H48" i="4"/>
  <c r="I48" i="4"/>
  <c r="R43" i="7" s="1"/>
  <c r="J48" i="4"/>
  <c r="W43" i="7" s="1"/>
  <c r="K48" i="4"/>
  <c r="AB43" i="7" s="1"/>
  <c r="L48" i="4"/>
  <c r="M48" i="4"/>
  <c r="R50" i="3" s="1"/>
  <c r="N48" i="4"/>
  <c r="W50" i="3" s="1"/>
  <c r="O48" i="4"/>
  <c r="AB50" i="3" s="1"/>
  <c r="P48" i="4"/>
  <c r="Q48" i="4"/>
  <c r="R48" i="4"/>
  <c r="G49" i="4"/>
  <c r="H49" i="4"/>
  <c r="I49" i="4"/>
  <c r="R44" i="7" s="1"/>
  <c r="J49" i="4"/>
  <c r="W44" i="7" s="1"/>
  <c r="K49" i="4"/>
  <c r="AB44" i="7" s="1"/>
  <c r="L49" i="4"/>
  <c r="M49" i="4"/>
  <c r="R51" i="3" s="1"/>
  <c r="N49" i="4"/>
  <c r="W51" i="3" s="1"/>
  <c r="O49" i="4"/>
  <c r="AB51" i="3" s="1"/>
  <c r="P49" i="4"/>
  <c r="Q49" i="4"/>
  <c r="R49" i="4"/>
  <c r="G50" i="4"/>
  <c r="H50" i="4"/>
  <c r="I50" i="4"/>
  <c r="J50" i="4"/>
  <c r="K50" i="4"/>
  <c r="L50" i="4"/>
  <c r="M50" i="4"/>
  <c r="R52" i="3" s="1"/>
  <c r="N50" i="4"/>
  <c r="W52" i="3" s="1"/>
  <c r="O50" i="4"/>
  <c r="AB52" i="3" s="1"/>
  <c r="P50" i="4"/>
  <c r="Q50" i="4"/>
  <c r="R50" i="4"/>
  <c r="B51" i="4"/>
  <c r="C51" i="4"/>
  <c r="D51" i="4"/>
  <c r="E51" i="4"/>
  <c r="F51" i="4"/>
  <c r="G51" i="4"/>
  <c r="H51" i="4"/>
  <c r="I51" i="4"/>
  <c r="J51" i="4"/>
  <c r="K51" i="4"/>
  <c r="L51" i="4"/>
  <c r="M51" i="4"/>
  <c r="R53" i="3" s="1"/>
  <c r="N51" i="4"/>
  <c r="W53" i="3" s="1"/>
  <c r="O51" i="4"/>
  <c r="AB53" i="3" s="1"/>
  <c r="P51" i="4"/>
  <c r="Q51" i="4"/>
  <c r="R51" i="4"/>
  <c r="G52" i="4"/>
  <c r="H52" i="4"/>
  <c r="I52" i="4"/>
  <c r="J52" i="4"/>
  <c r="K52" i="4"/>
  <c r="L52" i="4"/>
  <c r="M52" i="4"/>
  <c r="R54" i="3" s="1"/>
  <c r="N52" i="4"/>
  <c r="W54" i="3" s="1"/>
  <c r="O52" i="4"/>
  <c r="P52" i="4"/>
  <c r="Q52" i="4"/>
  <c r="R52" i="4"/>
  <c r="G53" i="4"/>
  <c r="H53" i="4"/>
  <c r="I53" i="4"/>
  <c r="J53" i="4"/>
  <c r="K53" i="4"/>
  <c r="L53" i="4"/>
  <c r="M53" i="4"/>
  <c r="R55" i="3" s="1"/>
  <c r="N53" i="4"/>
  <c r="W55" i="3" s="1"/>
  <c r="O53" i="4"/>
  <c r="AB55" i="3" s="1"/>
  <c r="P53" i="4"/>
  <c r="Q53" i="4"/>
  <c r="R53" i="4"/>
  <c r="G54" i="4"/>
  <c r="H54" i="4"/>
  <c r="I54" i="4"/>
  <c r="J54" i="4"/>
  <c r="K54" i="4"/>
  <c r="L54" i="4"/>
  <c r="M54" i="4"/>
  <c r="R56" i="3" s="1"/>
  <c r="N54" i="4"/>
  <c r="W56" i="3" s="1"/>
  <c r="O54" i="4"/>
  <c r="AB56" i="3" s="1"/>
  <c r="P54" i="4"/>
  <c r="Q54" i="4"/>
  <c r="R54" i="4"/>
  <c r="G55" i="4"/>
  <c r="H55" i="4"/>
  <c r="I55" i="4"/>
  <c r="J55" i="4"/>
  <c r="K55" i="4"/>
  <c r="L55" i="4"/>
  <c r="M55" i="4"/>
  <c r="R57" i="3" s="1"/>
  <c r="N55" i="4"/>
  <c r="W57" i="3" s="1"/>
  <c r="O55" i="4"/>
  <c r="AB57" i="3" s="1"/>
  <c r="P55" i="4"/>
  <c r="Q55" i="4"/>
  <c r="R55" i="4"/>
  <c r="G56" i="4"/>
  <c r="H56" i="4"/>
  <c r="I56" i="4"/>
  <c r="J56" i="4"/>
  <c r="K56" i="4"/>
  <c r="L56" i="4"/>
  <c r="M56" i="4"/>
  <c r="R58" i="3" s="1"/>
  <c r="N56" i="4"/>
  <c r="W58" i="3" s="1"/>
  <c r="O56" i="4"/>
  <c r="AB58" i="3" s="1"/>
  <c r="P56" i="4"/>
  <c r="Q56" i="4"/>
  <c r="R56" i="4"/>
  <c r="B57" i="4"/>
  <c r="E59" i="3" s="1"/>
  <c r="A59" i="3" s="1"/>
  <c r="C57" i="4"/>
  <c r="D57" i="4"/>
  <c r="E57" i="4"/>
  <c r="F57" i="4"/>
  <c r="G57" i="4"/>
  <c r="H57" i="4"/>
  <c r="I57" i="4"/>
  <c r="J57" i="4"/>
  <c r="K57" i="4"/>
  <c r="L57" i="4"/>
  <c r="M57" i="4"/>
  <c r="R59" i="3" s="1"/>
  <c r="N57" i="4"/>
  <c r="W59" i="3" s="1"/>
  <c r="O57" i="4"/>
  <c r="AB59" i="3" s="1"/>
  <c r="P57" i="4"/>
  <c r="Q57" i="4"/>
  <c r="R57" i="4"/>
  <c r="B58" i="4"/>
  <c r="E60" i="3" s="1"/>
  <c r="A60" i="3" s="1"/>
  <c r="C58" i="4"/>
  <c r="D58" i="4"/>
  <c r="E58" i="4"/>
  <c r="F58" i="4"/>
  <c r="G58" i="4"/>
  <c r="H58" i="4"/>
  <c r="I58" i="4"/>
  <c r="J58" i="4"/>
  <c r="K58" i="4"/>
  <c r="L58" i="4"/>
  <c r="M58" i="4"/>
  <c r="R60" i="3" s="1"/>
  <c r="N58" i="4"/>
  <c r="W60" i="3" s="1"/>
  <c r="O58" i="4"/>
  <c r="AB60" i="3" s="1"/>
  <c r="P58" i="4"/>
  <c r="Q58" i="4"/>
  <c r="R58" i="4"/>
  <c r="B59" i="4"/>
  <c r="E61" i="3" s="1"/>
  <c r="A61" i="3" s="1"/>
  <c r="C59" i="4"/>
  <c r="D59" i="4"/>
  <c r="E59" i="4"/>
  <c r="F59" i="4"/>
  <c r="G59" i="4"/>
  <c r="H59" i="4"/>
  <c r="I59" i="4"/>
  <c r="J59" i="4"/>
  <c r="K59" i="4"/>
  <c r="L59" i="4"/>
  <c r="M59" i="4"/>
  <c r="R61" i="3" s="1"/>
  <c r="N59" i="4"/>
  <c r="W61" i="3" s="1"/>
  <c r="O59" i="4"/>
  <c r="AB61" i="3" s="1"/>
  <c r="P59" i="4"/>
  <c r="Q59" i="4"/>
  <c r="R59" i="4"/>
  <c r="G9" i="4"/>
  <c r="L9" i="4"/>
  <c r="N9" i="4"/>
  <c r="W11" i="3" s="1"/>
  <c r="O9" i="4"/>
  <c r="AB11" i="3" s="1"/>
  <c r="A9" i="4"/>
  <c r="D2" i="5"/>
  <c r="A8" i="4"/>
  <c r="K1" i="3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D1" i="3"/>
  <c r="N2" i="2"/>
  <c r="K2" i="1"/>
  <c r="E53" i="3" l="1"/>
  <c r="A53" i="3" s="1"/>
  <c r="E46" i="7"/>
  <c r="A46" i="7" s="1"/>
  <c r="E33" i="3"/>
  <c r="A33" i="3" s="1"/>
  <c r="E26" i="7"/>
  <c r="A26" i="7" s="1"/>
  <c r="X1" i="7"/>
  <c r="U1" i="6"/>
  <c r="K43" i="4"/>
  <c r="AB38" i="7" s="1"/>
  <c r="J28" i="4"/>
  <c r="K28" i="4"/>
  <c r="K34" i="4"/>
  <c r="J3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I34" i="4"/>
  <c r="R29" i="7" s="1"/>
  <c r="F30" i="4"/>
  <c r="E30" i="4"/>
  <c r="D30" i="4"/>
  <c r="C30" i="4"/>
  <c r="B30" i="4"/>
  <c r="E32" i="3" s="1"/>
  <c r="A32" i="3" s="1"/>
  <c r="P34" i="4"/>
  <c r="I28" i="4"/>
  <c r="I29" i="4"/>
  <c r="I27" i="4"/>
  <c r="Y1" i="7" l="1"/>
  <c r="V1" i="6"/>
  <c r="K18" i="4"/>
  <c r="K19" i="4"/>
  <c r="K20" i="4"/>
  <c r="K9" i="4"/>
  <c r="K21" i="4"/>
  <c r="K10" i="4"/>
  <c r="K13" i="4"/>
  <c r="K22" i="4"/>
  <c r="K11" i="4"/>
  <c r="K23" i="4"/>
  <c r="K12" i="4"/>
  <c r="K14" i="4"/>
  <c r="K17" i="4"/>
  <c r="K15" i="4"/>
  <c r="K16" i="4"/>
  <c r="R35" i="4"/>
  <c r="P35" i="4"/>
  <c r="Q30" i="4"/>
  <c r="P30" i="4"/>
  <c r="I37" i="4"/>
  <c r="R32" i="7" s="1"/>
  <c r="I39" i="4"/>
  <c r="R34" i="7" s="1"/>
  <c r="I42" i="4"/>
  <c r="R37" i="7" s="1"/>
  <c r="I44" i="4"/>
  <c r="R39" i="7" s="1"/>
  <c r="K29" i="4"/>
  <c r="J29" i="4"/>
  <c r="J43" i="4"/>
  <c r="W38" i="7" s="1"/>
  <c r="I43" i="4"/>
  <c r="R38" i="7" s="1"/>
  <c r="I41" i="4"/>
  <c r="R36" i="7" s="1"/>
  <c r="Q39" i="4"/>
  <c r="P39" i="4"/>
  <c r="R36" i="4"/>
  <c r="P36" i="4"/>
  <c r="I40" i="4"/>
  <c r="R35" i="7" s="1"/>
  <c r="Q38" i="4"/>
  <c r="P38" i="4"/>
  <c r="Q37" i="4"/>
  <c r="P37" i="4"/>
  <c r="Q36" i="4"/>
  <c r="R30" i="4"/>
  <c r="Q35" i="4"/>
  <c r="R37" i="4"/>
  <c r="R34" i="4"/>
  <c r="Q34" i="4"/>
  <c r="R39" i="4"/>
  <c r="R38" i="4"/>
  <c r="P24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9" i="4"/>
  <c r="I25" i="4"/>
  <c r="I23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9" i="4"/>
  <c r="F32" i="4"/>
  <c r="F33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2" i="4"/>
  <c r="F52" i="4"/>
  <c r="E53" i="4"/>
  <c r="F53" i="4"/>
  <c r="E54" i="4"/>
  <c r="F54" i="4"/>
  <c r="E55" i="4"/>
  <c r="F55" i="4"/>
  <c r="E56" i="4"/>
  <c r="F56" i="4"/>
  <c r="B28" i="4"/>
  <c r="E30" i="3" s="1"/>
  <c r="A30" i="3" s="1"/>
  <c r="C28" i="4"/>
  <c r="D28" i="4"/>
  <c r="F28" i="4"/>
  <c r="B29" i="4"/>
  <c r="E31" i="3" s="1"/>
  <c r="A31" i="3" s="1"/>
  <c r="C29" i="4"/>
  <c r="D29" i="4"/>
  <c r="E29" i="4"/>
  <c r="F29" i="4"/>
  <c r="B10" i="4"/>
  <c r="E12" i="3" s="1"/>
  <c r="A12" i="3" s="1"/>
  <c r="D10" i="4"/>
  <c r="E10" i="4"/>
  <c r="F10" i="4"/>
  <c r="B11" i="4"/>
  <c r="E13" i="3" s="1"/>
  <c r="A13" i="3" s="1"/>
  <c r="D11" i="4"/>
  <c r="E11" i="4"/>
  <c r="F11" i="4"/>
  <c r="B12" i="4"/>
  <c r="E14" i="3" s="1"/>
  <c r="A14" i="3" s="1"/>
  <c r="D12" i="4"/>
  <c r="E12" i="4"/>
  <c r="F12" i="4"/>
  <c r="B13" i="4"/>
  <c r="E15" i="3" s="1"/>
  <c r="A15" i="3" s="1"/>
  <c r="D13" i="4"/>
  <c r="E13" i="4"/>
  <c r="F13" i="4"/>
  <c r="B14" i="4"/>
  <c r="E16" i="3" s="1"/>
  <c r="A16" i="3" s="1"/>
  <c r="D14" i="4"/>
  <c r="E14" i="4"/>
  <c r="F14" i="4"/>
  <c r="B15" i="4"/>
  <c r="E17" i="3" s="1"/>
  <c r="A17" i="3" s="1"/>
  <c r="D15" i="4"/>
  <c r="E15" i="4"/>
  <c r="F15" i="4"/>
  <c r="B16" i="4"/>
  <c r="E18" i="3" s="1"/>
  <c r="A18" i="3" s="1"/>
  <c r="D16" i="4"/>
  <c r="E16" i="4"/>
  <c r="F16" i="4"/>
  <c r="B17" i="4"/>
  <c r="E19" i="3" s="1"/>
  <c r="A19" i="3" s="1"/>
  <c r="D17" i="4"/>
  <c r="E17" i="4"/>
  <c r="F17" i="4"/>
  <c r="B18" i="4"/>
  <c r="E20" i="3" s="1"/>
  <c r="A20" i="3" s="1"/>
  <c r="D18" i="4"/>
  <c r="E18" i="4"/>
  <c r="F18" i="4"/>
  <c r="B19" i="4"/>
  <c r="E21" i="3" s="1"/>
  <c r="A21" i="3" s="1"/>
  <c r="D19" i="4"/>
  <c r="E19" i="4"/>
  <c r="F19" i="4"/>
  <c r="B20" i="4"/>
  <c r="E22" i="3" s="1"/>
  <c r="A22" i="3" s="1"/>
  <c r="D20" i="4"/>
  <c r="E20" i="4"/>
  <c r="F20" i="4"/>
  <c r="B21" i="4"/>
  <c r="E23" i="3" s="1"/>
  <c r="A23" i="3" s="1"/>
  <c r="D21" i="4"/>
  <c r="E21" i="4"/>
  <c r="F21" i="4"/>
  <c r="B22" i="4"/>
  <c r="E24" i="3" s="1"/>
  <c r="A24" i="3" s="1"/>
  <c r="D22" i="4"/>
  <c r="E22" i="4"/>
  <c r="F22" i="4"/>
  <c r="B23" i="4"/>
  <c r="E25" i="3" s="1"/>
  <c r="A25" i="3" s="1"/>
  <c r="C23" i="4"/>
  <c r="D23" i="4"/>
  <c r="E23" i="4"/>
  <c r="F23" i="4"/>
  <c r="B24" i="4"/>
  <c r="E26" i="3" s="1"/>
  <c r="A26" i="3" s="1"/>
  <c r="C24" i="4"/>
  <c r="D24" i="4"/>
  <c r="E24" i="4"/>
  <c r="F24" i="4"/>
  <c r="B25" i="4"/>
  <c r="E27" i="3" s="1"/>
  <c r="A27" i="3" s="1"/>
  <c r="C25" i="4"/>
  <c r="D25" i="4"/>
  <c r="E25" i="4"/>
  <c r="F25" i="4"/>
  <c r="B26" i="4"/>
  <c r="E28" i="3" s="1"/>
  <c r="A28" i="3" s="1"/>
  <c r="C26" i="4"/>
  <c r="D26" i="4"/>
  <c r="E26" i="4"/>
  <c r="F26" i="4"/>
  <c r="B27" i="4"/>
  <c r="E29" i="3" s="1"/>
  <c r="A29" i="3" s="1"/>
  <c r="C27" i="4"/>
  <c r="D27" i="4"/>
  <c r="E27" i="4"/>
  <c r="F27" i="4"/>
  <c r="D9" i="4"/>
  <c r="E9" i="4"/>
  <c r="F9" i="4"/>
  <c r="B9" i="4"/>
  <c r="E11" i="3" s="1"/>
  <c r="A11" i="3" s="1"/>
  <c r="Z1" i="7" l="1"/>
  <c r="W1" i="6"/>
  <c r="K44" i="4"/>
  <c r="AB39" i="7" s="1"/>
  <c r="J44" i="4"/>
  <c r="W39" i="7" s="1"/>
  <c r="K27" i="4"/>
  <c r="J27" i="4"/>
  <c r="C15" i="4"/>
  <c r="K40" i="4"/>
  <c r="AB35" i="7" s="1"/>
  <c r="J40" i="4"/>
  <c r="W35" i="7" s="1"/>
  <c r="K41" i="4"/>
  <c r="AB36" i="7" s="1"/>
  <c r="J41" i="4"/>
  <c r="W36" i="7" s="1"/>
  <c r="C9" i="4"/>
  <c r="C11" i="4"/>
  <c r="C10" i="4"/>
  <c r="R29" i="4"/>
  <c r="P29" i="4"/>
  <c r="K39" i="4"/>
  <c r="AB34" i="7" s="1"/>
  <c r="J39" i="4"/>
  <c r="W34" i="7" s="1"/>
  <c r="C17" i="4"/>
  <c r="Q28" i="4"/>
  <c r="P28" i="4"/>
  <c r="C18" i="4"/>
  <c r="C13" i="4"/>
  <c r="C22" i="4"/>
  <c r="C12" i="4"/>
  <c r="R27" i="4"/>
  <c r="P27" i="4"/>
  <c r="K37" i="4"/>
  <c r="AB32" i="7" s="1"/>
  <c r="J37" i="4"/>
  <c r="W32" i="7" s="1"/>
  <c r="C20" i="4"/>
  <c r="C19" i="4"/>
  <c r="R26" i="4"/>
  <c r="P26" i="4"/>
  <c r="C14" i="4"/>
  <c r="Q25" i="4"/>
  <c r="P25" i="4"/>
  <c r="C21" i="4"/>
  <c r="P32" i="4"/>
  <c r="K42" i="4"/>
  <c r="AB37" i="7" s="1"/>
  <c r="J42" i="4"/>
  <c r="W37" i="7" s="1"/>
  <c r="C16" i="4"/>
  <c r="R20" i="4"/>
  <c r="R19" i="4"/>
  <c r="Q23" i="4"/>
  <c r="Q29" i="4"/>
  <c r="Q24" i="4"/>
  <c r="R22" i="4"/>
  <c r="R10" i="4"/>
  <c r="R18" i="4"/>
  <c r="R28" i="4"/>
  <c r="R13" i="4"/>
  <c r="R16" i="4"/>
  <c r="R15" i="4"/>
  <c r="R14" i="4"/>
  <c r="R12" i="4"/>
  <c r="R9" i="4"/>
  <c r="R11" i="4"/>
  <c r="R21" i="4"/>
  <c r="R23" i="4"/>
  <c r="Q27" i="4"/>
  <c r="R25" i="4"/>
  <c r="Q26" i="4"/>
  <c r="R17" i="4"/>
  <c r="AA1" i="7" l="1"/>
  <c r="X1" i="6"/>
  <c r="H17" i="4"/>
  <c r="H9" i="4"/>
  <c r="H12" i="4"/>
  <c r="H16" i="4"/>
  <c r="H19" i="4"/>
  <c r="H15" i="4"/>
  <c r="H22" i="4"/>
  <c r="H20" i="4"/>
  <c r="H10" i="4"/>
  <c r="J25" i="4"/>
  <c r="H32" i="4"/>
  <c r="H13" i="4"/>
  <c r="H14" i="4"/>
  <c r="H21" i="4"/>
  <c r="H18" i="4"/>
  <c r="H11" i="4"/>
  <c r="AB1" i="7" l="1"/>
  <c r="Y1" i="6"/>
  <c r="K25" i="4"/>
  <c r="M11" i="4"/>
  <c r="R13" i="3" s="1"/>
  <c r="Q11" i="4"/>
  <c r="M19" i="4"/>
  <c r="R21" i="3" s="1"/>
  <c r="Q19" i="4"/>
  <c r="M18" i="4"/>
  <c r="R20" i="3" s="1"/>
  <c r="Q18" i="4"/>
  <c r="M10" i="4"/>
  <c r="R12" i="3" s="1"/>
  <c r="Q10" i="4"/>
  <c r="M13" i="4"/>
  <c r="R15" i="3" s="1"/>
  <c r="Q13" i="4"/>
  <c r="M15" i="4"/>
  <c r="R17" i="3" s="1"/>
  <c r="Q15" i="4"/>
  <c r="M32" i="4"/>
  <c r="R34" i="3" s="1"/>
  <c r="Q32" i="4"/>
  <c r="M12" i="4"/>
  <c r="R14" i="3" s="1"/>
  <c r="Q12" i="4"/>
  <c r="M21" i="4"/>
  <c r="R23" i="3" s="1"/>
  <c r="Q21" i="4"/>
  <c r="M20" i="4"/>
  <c r="R22" i="3" s="1"/>
  <c r="Q20" i="4"/>
  <c r="M17" i="4"/>
  <c r="R19" i="3" s="1"/>
  <c r="Q17" i="4"/>
  <c r="M16" i="4"/>
  <c r="R18" i="3" s="1"/>
  <c r="Q16" i="4"/>
  <c r="M14" i="4"/>
  <c r="R16" i="3" s="1"/>
  <c r="Q14" i="4"/>
  <c r="M22" i="4"/>
  <c r="R24" i="3" s="1"/>
  <c r="Q22" i="4"/>
  <c r="M9" i="4"/>
  <c r="R11" i="3" s="1"/>
  <c r="AC1" i="7" l="1"/>
  <c r="Z1" i="6"/>
  <c r="Q9" i="4"/>
  <c r="AD1" i="7" l="1"/>
  <c r="AA1" i="6"/>
  <c r="AE1" i="7" l="1"/>
  <c r="AB1" i="6"/>
  <c r="AF1" i="7" l="1"/>
  <c r="AC1" i="6"/>
  <c r="AG1" i="7" l="1"/>
  <c r="AD1" i="6"/>
  <c r="AH1" i="7" l="1"/>
  <c r="AE1" i="6"/>
  <c r="AI1" i="7" l="1"/>
  <c r="AF1" i="6"/>
  <c r="AJ1" i="7" l="1"/>
  <c r="AG1" i="6"/>
  <c r="AK1" i="7" l="1"/>
  <c r="AH1" i="6"/>
  <c r="AL1" i="7" l="1"/>
  <c r="AI1" i="6"/>
  <c r="AJ1" i="6" l="1"/>
  <c r="AK1" i="6" l="1"/>
  <c r="AL1" i="6" l="1"/>
  <c r="I24" i="4" l="1"/>
  <c r="R24" i="4" l="1"/>
  <c r="K24" i="4"/>
  <c r="J24" i="4"/>
  <c r="C32" i="4" l="1"/>
  <c r="D32" i="4"/>
  <c r="C33" i="4"/>
  <c r="D33" i="4"/>
  <c r="D34" i="4"/>
  <c r="B35" i="4"/>
  <c r="D35" i="4"/>
  <c r="B36" i="4"/>
  <c r="C36" i="4"/>
  <c r="D36" i="4"/>
  <c r="B37" i="4"/>
  <c r="D37" i="4"/>
  <c r="B38" i="4"/>
  <c r="D38" i="4"/>
  <c r="B39" i="4"/>
  <c r="C39" i="4"/>
  <c r="D39" i="4"/>
  <c r="B40" i="4"/>
  <c r="D40" i="4"/>
  <c r="B41" i="4"/>
  <c r="D41" i="4"/>
  <c r="B42" i="4"/>
  <c r="C42" i="4"/>
  <c r="D42" i="4"/>
  <c r="B43" i="4"/>
  <c r="C43" i="4"/>
  <c r="D43" i="4"/>
  <c r="B44" i="4"/>
  <c r="C44" i="4"/>
  <c r="D44" i="4"/>
  <c r="B45" i="4"/>
  <c r="D45" i="4"/>
  <c r="B46" i="4"/>
  <c r="D46" i="4"/>
  <c r="B47" i="4"/>
  <c r="D47" i="4"/>
  <c r="B48" i="4"/>
  <c r="D48" i="4"/>
  <c r="B49" i="4"/>
  <c r="D49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E57" i="3" l="1"/>
  <c r="A57" i="3" s="1"/>
  <c r="E50" i="7"/>
  <c r="A50" i="7" s="1"/>
  <c r="C50" i="4"/>
  <c r="C46" i="4"/>
  <c r="E43" i="3"/>
  <c r="A43" i="3" s="1"/>
  <c r="E36" i="7"/>
  <c r="A36" i="7" s="1"/>
  <c r="E38" i="3"/>
  <c r="A38" i="3" s="1"/>
  <c r="E31" i="7"/>
  <c r="A31" i="7" s="1"/>
  <c r="A31" i="4"/>
  <c r="E56" i="3"/>
  <c r="A56" i="3" s="1"/>
  <c r="E49" i="7"/>
  <c r="A49" i="7" s="1"/>
  <c r="C49" i="4"/>
  <c r="C45" i="4"/>
  <c r="C38" i="4"/>
  <c r="C35" i="4"/>
  <c r="E51" i="3"/>
  <c r="A51" i="3" s="1"/>
  <c r="E44" i="7"/>
  <c r="A44" i="7" s="1"/>
  <c r="E47" i="3"/>
  <c r="A47" i="3" s="1"/>
  <c r="E40" i="7"/>
  <c r="A40" i="7" s="1"/>
  <c r="E40" i="3"/>
  <c r="A40" i="3" s="1"/>
  <c r="E33" i="7"/>
  <c r="A33" i="7" s="1"/>
  <c r="E37" i="3"/>
  <c r="A37" i="3" s="1"/>
  <c r="E30" i="7"/>
  <c r="A30" i="7" s="1"/>
  <c r="E48" i="3"/>
  <c r="A48" i="3" s="1"/>
  <c r="E41" i="7"/>
  <c r="A41" i="7" s="1"/>
  <c r="E41" i="3"/>
  <c r="A41" i="3" s="1"/>
  <c r="E34" i="7"/>
  <c r="A34" i="7" s="1"/>
  <c r="E55" i="3"/>
  <c r="A55" i="3" s="1"/>
  <c r="E48" i="7"/>
  <c r="A48" i="7" s="1"/>
  <c r="C48" i="4"/>
  <c r="E32" i="4"/>
  <c r="B32" i="4"/>
  <c r="E50" i="3"/>
  <c r="A50" i="3" s="1"/>
  <c r="E43" i="7"/>
  <c r="A43" i="7" s="1"/>
  <c r="E44" i="3"/>
  <c r="A44" i="3" s="1"/>
  <c r="E37" i="7"/>
  <c r="A37" i="7" s="1"/>
  <c r="C37" i="4"/>
  <c r="C34" i="4"/>
  <c r="E33" i="4"/>
  <c r="B33" i="4"/>
  <c r="B50" i="4"/>
  <c r="E58" i="3"/>
  <c r="A58" i="3" s="1"/>
  <c r="E51" i="7"/>
  <c r="A51" i="7" s="1"/>
  <c r="E46" i="3"/>
  <c r="A46" i="3" s="1"/>
  <c r="E39" i="7"/>
  <c r="A39" i="7" s="1"/>
  <c r="E45" i="3"/>
  <c r="A45" i="3" s="1"/>
  <c r="E38" i="7"/>
  <c r="A38" i="7" s="1"/>
  <c r="E39" i="3"/>
  <c r="A39" i="3" s="1"/>
  <c r="E32" i="7"/>
  <c r="A32" i="7" s="1"/>
  <c r="E34" i="4"/>
  <c r="B34" i="4"/>
  <c r="E54" i="3"/>
  <c r="A54" i="3" s="1"/>
  <c r="E47" i="7"/>
  <c r="A47" i="7" s="1"/>
  <c r="C47" i="4"/>
  <c r="C40" i="4"/>
  <c r="A51" i="4"/>
  <c r="E49" i="3"/>
  <c r="A49" i="3" s="1"/>
  <c r="E42" i="7"/>
  <c r="A42" i="7" s="1"/>
  <c r="E42" i="3"/>
  <c r="A42" i="3" s="1"/>
  <c r="E35" i="7"/>
  <c r="A35" i="7" s="1"/>
  <c r="D50" i="4"/>
  <c r="C41" i="4"/>
  <c r="Q43" i="4" l="1"/>
  <c r="R43" i="4"/>
  <c r="P43" i="4"/>
  <c r="Q41" i="4"/>
  <c r="P41" i="4"/>
  <c r="R41" i="4"/>
  <c r="Q40" i="4"/>
  <c r="R40" i="4"/>
  <c r="P40" i="4"/>
  <c r="E52" i="3"/>
  <c r="A52" i="3" s="1"/>
  <c r="E45" i="7"/>
  <c r="A45" i="7" s="1"/>
  <c r="E34" i="3"/>
  <c r="A34" i="3" s="1"/>
  <c r="E27" i="7"/>
  <c r="A27" i="7" s="1"/>
  <c r="E36" i="3"/>
  <c r="A36" i="3" s="1"/>
  <c r="E29" i="7"/>
  <c r="A29" i="7" s="1"/>
  <c r="E35" i="3"/>
  <c r="A35" i="3" s="1"/>
  <c r="E28" i="7"/>
  <c r="A28" i="7" s="1"/>
  <c r="Q42" i="4"/>
  <c r="R42" i="4"/>
  <c r="P42" i="4"/>
  <c r="P33" i="4"/>
  <c r="J33" i="4" l="1"/>
  <c r="W28" i="7" s="1"/>
  <c r="K33" i="4"/>
  <c r="AB28" i="7" s="1"/>
  <c r="H33" i="4"/>
  <c r="K32" i="4"/>
  <c r="AB27" i="7" s="1"/>
  <c r="J32" i="4"/>
  <c r="W27" i="7" s="1"/>
  <c r="M33" i="4" l="1"/>
  <c r="R35" i="3" s="1"/>
  <c r="Q33" i="4" l="1"/>
  <c r="Q7" i="4" s="1"/>
  <c r="I32" i="4" l="1"/>
  <c r="R27" i="7" s="1"/>
  <c r="I33" i="4"/>
  <c r="R28" i="7" s="1"/>
  <c r="R33" i="4"/>
  <c r="R32" i="4" l="1"/>
  <c r="R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9E20EF4-BF15-4846-A215-297DA9328151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sharedStrings.xml><?xml version="1.0" encoding="utf-8"?>
<sst xmlns="http://schemas.openxmlformats.org/spreadsheetml/2006/main" count="891" uniqueCount="61">
  <si>
    <t>REGION1</t>
  </si>
  <si>
    <t>C</t>
  </si>
  <si>
    <t>UCACT_BATR</t>
  </si>
  <si>
    <t>Batr constraint</t>
  </si>
  <si>
    <t>uconstraint</t>
  </si>
  <si>
    <t>UC_N,UCRT,UCRULE</t>
  </si>
  <si>
    <t>UCACT_GAS</t>
  </si>
  <si>
    <t>Gas constraint</t>
  </si>
  <si>
    <t>UCCAP_RMELCC</t>
  </si>
  <si>
    <t>UC_N,UCRT</t>
  </si>
  <si>
    <t>UC_R_EACH</t>
  </si>
  <si>
    <t>-</t>
  </si>
  <si>
    <t>UC__RHSRT</t>
  </si>
  <si>
    <t>LO</t>
  </si>
  <si>
    <t>null</t>
  </si>
  <si>
    <t>UCRULE_ACT</t>
  </si>
  <si>
    <t>LHS</t>
  </si>
  <si>
    <t>S_PWRDPKGASMIN</t>
  </si>
  <si>
    <t>ANNUAL</t>
  </si>
  <si>
    <t>S_PWRSOLPA</t>
  </si>
  <si>
    <t>S_PWRWND</t>
  </si>
  <si>
    <t>UCRULE_CAP</t>
  </si>
  <si>
    <t>S_PWRDPKBATMIN</t>
  </si>
  <si>
    <t>UC_CAP</t>
  </si>
  <si>
    <t>ETRANS</t>
  </si>
  <si>
    <t>ITEMS</t>
  </si>
  <si>
    <t>TID DATA</t>
  </si>
  <si>
    <t>TS DATA</t>
  </si>
  <si>
    <t>Number of Units</t>
  </si>
  <si>
    <t>Availability 2020</t>
  </si>
  <si>
    <t>Availability 2025</t>
  </si>
  <si>
    <t>Availability 2030</t>
  </si>
  <si>
    <t>Number of units derated</t>
  </si>
  <si>
    <t>Maximum contribution in terms of capacity</t>
  </si>
  <si>
    <t>Capacity in 2020</t>
  </si>
  <si>
    <t>Contributions in terms of energy</t>
  </si>
  <si>
    <t>NCAP_AF-UP</t>
  </si>
  <si>
    <t>ProcName</t>
  </si>
  <si>
    <t>ProcDesc</t>
  </si>
  <si>
    <t>ProcUnits</t>
  </si>
  <si>
    <t>CommIN</t>
  </si>
  <si>
    <t>CommOUT</t>
  </si>
  <si>
    <t>Activity I/O</t>
  </si>
  <si>
    <t>Note: The reason these tabs are in a separate workbook is because ANSWER doesn't have user constraints ready for import using new format. And Answer cannot handle imports from 2 different formats in one workbook. If chanes are made to power plants this workbook needs to be updated.</t>
  </si>
  <si>
    <t>Transmission losses</t>
  </si>
  <si>
    <t>Reserve Margin Level</t>
  </si>
  <si>
    <t>Start Year</t>
  </si>
  <si>
    <t>UCNCAP_GAS</t>
  </si>
  <si>
    <t>Max NCAP gas</t>
  </si>
  <si>
    <t>UCNCAP_PV</t>
  </si>
  <si>
    <t>Max NCAP PV</t>
  </si>
  <si>
    <t>UP</t>
  </si>
  <si>
    <t>UC_NCAP</t>
  </si>
  <si>
    <t>ETGICGT-N</t>
  </si>
  <si>
    <t>ETGICCC-N</t>
  </si>
  <si>
    <t>ETGICEN-N</t>
  </si>
  <si>
    <t>ERSOLPCF-N</t>
  </si>
  <si>
    <t>ERSOLPCT-N</t>
  </si>
  <si>
    <t>Capacity Reserve Margin on ELCC</t>
  </si>
  <si>
    <t>Energy Reserve Margin on ELCC</t>
  </si>
  <si>
    <t>UCCAP_ERMELC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</si>
</sst>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800080"/>
      <name val="Arial"/>
      <family val="2"/>
    </font>
    <font>
      <b/>
      <sz val="9"/>
      <color rgb="FF800080"/>
      <name val="Arial"/>
      <family val="2"/>
    </font>
    <font>
      <sz val="8"/>
      <color rgb="FFFF0000"/>
      <name val="Arial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2" fillId="0" borderId="0" xfId="2"/>
    <xf numFmtId="0" fontId="3" fillId="0" borderId="0" xfId="2" applyFont="1"/>
    <xf numFmtId="0" fontId="4" fillId="0" borderId="0" xfId="3" applyFont="1"/>
    <xf numFmtId="0" fontId="4" fillId="0" borderId="0" xfId="2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wrapText="1"/>
    </xf>
    <xf numFmtId="0" fontId="5" fillId="0" borderId="0" xfId="2" applyFont="1" applyAlignment="1">
      <alignment horizontal="center"/>
    </xf>
    <xf numFmtId="0" fontId="3" fillId="0" borderId="0" xfId="2" applyFont="1" applyAlignment="1">
      <alignment horizontal="center" wrapText="1"/>
    </xf>
    <xf numFmtId="2" fontId="4" fillId="0" borderId="0" xfId="2" applyNumberFormat="1" applyFont="1"/>
    <xf numFmtId="0" fontId="6" fillId="0" borderId="0" xfId="4" applyFont="1"/>
    <xf numFmtId="0" fontId="4" fillId="0" borderId="0" xfId="2" applyFont="1" applyAlignment="1">
      <alignment horizontal="right"/>
    </xf>
    <xf numFmtId="0" fontId="7" fillId="0" borderId="0" xfId="2" applyFont="1"/>
    <xf numFmtId="10" fontId="0" fillId="0" borderId="0" xfId="0" applyNumberFormat="1"/>
    <xf numFmtId="0" fontId="1" fillId="2" borderId="1" xfId="1"/>
    <xf numFmtId="9" fontId="1" fillId="2" borderId="1" xfId="1" applyNumberFormat="1"/>
  </cellXfs>
  <cellStyles count="5">
    <cellStyle name="Input" xfId="1" builtinId="20"/>
    <cellStyle name="Normal" xfId="0" builtinId="0"/>
    <cellStyle name="Normal 13" xfId="2" xr:uid="{1030A58F-AC87-4AC7-BEDA-0B28F361A273}"/>
    <cellStyle name="Normal 2" xfId="3" xr:uid="{76649DB0-523C-4EED-AA29-E0904107359B}"/>
    <cellStyle name="Normal 2 2 2" xfId="4" xr:uid="{43AB01CA-EFE9-462C-828F-E924A57F87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7" Type="http://schemas.openxmlformats.org/officeDocument/2006/relationships/image" Target="../media/image1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6" Type="http://schemas.openxmlformats.org/officeDocument/2006/relationships/image" Target="../media/image2.emf"/><Relationship Id="rId5" Type="http://schemas.openxmlformats.org/officeDocument/2006/relationships/image" Target="../media/image3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847725</xdr:colOff>
          <xdr:row>2</xdr:row>
          <xdr:rowOff>209550</xdr:rowOff>
        </xdr:to>
        <xdr:sp macro="" textlink="">
          <xdr:nvSpPr>
            <xdr:cNvPr id="4097" name="cmdTechNameAndDesc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8F8FF26F-97FC-4A52-AC07-F378F407F4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4098" name="cmdCommIN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BA1DB5DC-4065-4308-B45B-66881B3239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4099" name="cmdCommOUT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C31891DA-0A8A-436E-92D2-754AEEAFC1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4100" name="cmdAddParameter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18F2234B-7AC4-4DD7-AED7-80718F523A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4101" name="cmdAddParamQualifier1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DEA9C9CA-C375-4C19-9A98-11F9657418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4102" name="cmdCheckTechDataSheet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736AFE93-7C72-4B46-A832-8CD165BE98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4103" name="cmdAddParamQualifier2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199C2C47-32D4-4FFB-9323-4A94E1ABCD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PWR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BP%202013%20Energy%20Revi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433536/Google%20Drive/SATIM/Model%20Files/DMD_PRJ%20-%20Copy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tmp/SATIM/TCH_SUP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ling%20Group\_02_PROJECTS\WB\water-energy\task2\Costing%20options%20v6.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nswerTIMESv6/Answer_Databases/WB/SATIM_20140819runs-copy/TCH_PWR-W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Processes"/>
      <sheetName val="ProcDataGenPre2012"/>
      <sheetName val="ProcDataGen2012On"/>
      <sheetName val="ProcDataIRP"/>
      <sheetName val="ProcDataRECostProfiles"/>
      <sheetName val="ProcDataTnD"/>
      <sheetName val="ProcDataExports"/>
      <sheetName val="ProcDataMines"/>
      <sheetName val="Commodities"/>
      <sheetName val="CommData"/>
      <sheetName val="ProcDataRM"/>
      <sheetName val="EskomCoalPrice2019"/>
      <sheetName val="eskom production 2009-YTD"/>
      <sheetName val="eskom fuel 2009-YTD"/>
      <sheetName val="HistoricalDispatch"/>
      <sheetName val="DecomSchedule"/>
      <sheetName val="NERSA2017"/>
      <sheetName val="NERSA2018"/>
      <sheetName val="EskomCoalNERSACombined"/>
      <sheetName val="REIPPP"/>
      <sheetName val="IRP Costs"/>
      <sheetName val="PWR_Lab"/>
      <sheetName val="Lab.Calcs.Assumptions"/>
      <sheetName val="SAM"/>
      <sheetName val="From SAM"/>
      <sheetName val="ElecBY"/>
      <sheetName val="Deflator"/>
      <sheetName val="ANSv2-692-REGIONS"/>
      <sheetName val="ANSv2-692-Commodities"/>
      <sheetName val="ANSv2-692-Processes"/>
      <sheetName val="ANSv2-692-Constraints"/>
      <sheetName val="ANSv2-692-CommData"/>
      <sheetName val="ANSv2-692-ProcData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 refreshError="1"/>
      <sheetData sheetId="1"/>
      <sheetData sheetId="2" refreshError="1"/>
      <sheetData sheetId="3">
        <row r="8">
          <cell r="A8" t="str">
            <v>* Existing Power Plants</v>
          </cell>
        </row>
      </sheetData>
      <sheetData sheetId="4">
        <row r="8">
          <cell r="A8" t="str">
            <v>* New Power Plants - Grid</v>
          </cell>
        </row>
        <row r="28">
          <cell r="A28" t="str">
            <v>* New Power Plants - On-site</v>
          </cell>
        </row>
      </sheetData>
      <sheetData sheetId="5" refreshError="1"/>
      <sheetData sheetId="6"/>
      <sheetData sheetId="7">
        <row r="9">
          <cell r="H9">
            <v>3.9E-2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9">
          <cell r="B9" t="str">
            <v>ETCLECAMD-E</v>
          </cell>
          <cell r="C9" t="str">
            <v>CAMDEN</v>
          </cell>
          <cell r="D9" t="str">
            <v>PJ,GW</v>
          </cell>
          <cell r="E9" t="str">
            <v>PWRCLECAMD</v>
          </cell>
          <cell r="F9" t="str">
            <v>ELCC</v>
          </cell>
          <cell r="H9">
            <v>8</v>
          </cell>
          <cell r="K9">
            <v>0.56546768435301509</v>
          </cell>
          <cell r="L9">
            <v>0.6</v>
          </cell>
          <cell r="M9">
            <v>0.6</v>
          </cell>
          <cell r="N9">
            <v>3</v>
          </cell>
          <cell r="P9">
            <v>0.625</v>
          </cell>
          <cell r="S9">
            <v>1.4810000000000001</v>
          </cell>
          <cell r="T9">
            <v>0.92562500000000003</v>
          </cell>
          <cell r="U9">
            <v>26.41006415165365</v>
          </cell>
        </row>
        <row r="10">
          <cell r="B10" t="str">
            <v>ETCLEGROO-E</v>
          </cell>
          <cell r="C10" t="str">
            <v>GROOTVLEI</v>
          </cell>
          <cell r="D10" t="str">
            <v>PJ,GW</v>
          </cell>
          <cell r="E10" t="str">
            <v>PWRCLEGROO</v>
          </cell>
          <cell r="F10" t="str">
            <v>ELCC</v>
          </cell>
          <cell r="H10">
            <v>3</v>
          </cell>
          <cell r="K10">
            <v>0.38403426090943366</v>
          </cell>
          <cell r="L10">
            <v>0.38403426090943366</v>
          </cell>
          <cell r="M10">
            <v>0</v>
          </cell>
          <cell r="N10">
            <v>1.5</v>
          </cell>
          <cell r="P10">
            <v>0.5</v>
          </cell>
          <cell r="S10">
            <v>0.56999999999999995</v>
          </cell>
          <cell r="T10">
            <v>0.28499999999999998</v>
          </cell>
          <cell r="U10">
            <v>6.9032155376627431</v>
          </cell>
        </row>
        <row r="11">
          <cell r="B11" t="str">
            <v>ETCLEKOMA-E</v>
          </cell>
          <cell r="C11" t="str">
            <v>KOMATI</v>
          </cell>
          <cell r="D11" t="str">
            <v>PJ,GW</v>
          </cell>
          <cell r="E11" t="str">
            <v>PWRCLEKOMA</v>
          </cell>
          <cell r="F11" t="str">
            <v>ELCC</v>
          </cell>
          <cell r="H11">
            <v>4</v>
          </cell>
          <cell r="K11">
            <v>0.35449964375734888</v>
          </cell>
          <cell r="L11">
            <v>0.35449964375734888</v>
          </cell>
          <cell r="M11">
            <v>0</v>
          </cell>
          <cell r="N11">
            <v>2</v>
          </cell>
          <cell r="P11">
            <v>0.5</v>
          </cell>
          <cell r="S11">
            <v>0.20499999999999999</v>
          </cell>
          <cell r="T11">
            <v>0.10249999999999999</v>
          </cell>
          <cell r="U11">
            <v>2.2917976569340093</v>
          </cell>
        </row>
        <row r="12">
          <cell r="B12" t="str">
            <v>ETCLEARNO-E</v>
          </cell>
          <cell r="C12" t="str">
            <v>ARNOT</v>
          </cell>
          <cell r="D12" t="str">
            <v>PJ,GW</v>
          </cell>
          <cell r="E12" t="str">
            <v>PWRCLEARNO</v>
          </cell>
          <cell r="F12" t="str">
            <v>ELCC</v>
          </cell>
          <cell r="H12">
            <v>6</v>
          </cell>
          <cell r="K12">
            <v>0.55282077584476752</v>
          </cell>
          <cell r="L12">
            <v>0.65500000000000003</v>
          </cell>
          <cell r="M12">
            <v>0.54579999999999995</v>
          </cell>
          <cell r="N12">
            <v>2</v>
          </cell>
          <cell r="P12">
            <v>0.66666666666666674</v>
          </cell>
          <cell r="S12">
            <v>2.2320000000000002</v>
          </cell>
          <cell r="T12">
            <v>1.4880000000000002</v>
          </cell>
          <cell r="U12">
            <v>38.912143363074598</v>
          </cell>
        </row>
        <row r="13">
          <cell r="B13" t="str">
            <v>ETCLEDUVH-E</v>
          </cell>
          <cell r="C13" t="str">
            <v>DUVHA</v>
          </cell>
          <cell r="D13" t="str">
            <v>PJ,GW</v>
          </cell>
          <cell r="E13" t="str">
            <v>PWRCLEDUVH</v>
          </cell>
          <cell r="F13" t="str">
            <v>ELCC</v>
          </cell>
          <cell r="H13">
            <v>6</v>
          </cell>
          <cell r="K13">
            <v>0.57394359336158685</v>
          </cell>
          <cell r="L13">
            <v>0.61119999999999997</v>
          </cell>
          <cell r="M13">
            <v>0.60209999999999997</v>
          </cell>
          <cell r="N13">
            <v>2</v>
          </cell>
          <cell r="P13">
            <v>0.66666666666666674</v>
          </cell>
          <cell r="S13">
            <v>2.875</v>
          </cell>
          <cell r="T13">
            <v>1.916666666666667</v>
          </cell>
          <cell r="U13">
            <v>52.037169835721635</v>
          </cell>
        </row>
        <row r="14">
          <cell r="B14" t="str">
            <v>ETCLEHEND-E</v>
          </cell>
          <cell r="C14" t="str">
            <v>HENDRINA</v>
          </cell>
          <cell r="D14" t="str">
            <v>PJ,GW</v>
          </cell>
          <cell r="E14" t="str">
            <v>PWRCLEHEND</v>
          </cell>
          <cell r="F14" t="str">
            <v>ELCC</v>
          </cell>
          <cell r="H14">
            <v>7</v>
          </cell>
          <cell r="K14">
            <v>0.5808497594274038</v>
          </cell>
          <cell r="L14">
            <v>0.60929999999999995</v>
          </cell>
          <cell r="M14">
            <v>0</v>
          </cell>
          <cell r="N14">
            <v>2</v>
          </cell>
          <cell r="P14">
            <v>0.7142857142857143</v>
          </cell>
          <cell r="S14">
            <v>1.2929999999999999</v>
          </cell>
          <cell r="T14">
            <v>0.92357142857142849</v>
          </cell>
          <cell r="U14">
            <v>23.684757671200266</v>
          </cell>
        </row>
        <row r="15">
          <cell r="B15" t="str">
            <v>ETCLEKEND-E</v>
          </cell>
          <cell r="C15" t="str">
            <v>KENDAL</v>
          </cell>
          <cell r="D15" t="str">
            <v>PJ,GW</v>
          </cell>
          <cell r="E15" t="str">
            <v>PWRCLEKEND</v>
          </cell>
          <cell r="F15" t="str">
            <v>ELCC</v>
          </cell>
          <cell r="H15">
            <v>6</v>
          </cell>
          <cell r="K15">
            <v>0.77246695597306003</v>
          </cell>
          <cell r="L15">
            <v>0.74139999999999995</v>
          </cell>
          <cell r="M15">
            <v>0.72940000000000005</v>
          </cell>
          <cell r="N15">
            <v>1</v>
          </cell>
          <cell r="P15">
            <v>0.83333333333333337</v>
          </cell>
          <cell r="S15">
            <v>3.84</v>
          </cell>
          <cell r="T15">
            <v>3.2</v>
          </cell>
          <cell r="U15">
            <v>93.544388826495052</v>
          </cell>
        </row>
        <row r="16">
          <cell r="B16" t="str">
            <v>ETCLEKRIE-E</v>
          </cell>
          <cell r="C16" t="str">
            <v>KRIEL</v>
          </cell>
          <cell r="D16" t="str">
            <v>PJ,GW</v>
          </cell>
          <cell r="E16" t="str">
            <v>PWRCLEKRIE</v>
          </cell>
          <cell r="F16" t="str">
            <v>ELCC</v>
          </cell>
          <cell r="H16">
            <v>6</v>
          </cell>
          <cell r="K16">
            <v>0.53742576863948577</v>
          </cell>
          <cell r="L16">
            <v>0.64439999999999997</v>
          </cell>
          <cell r="M16">
            <v>0.64149999999999996</v>
          </cell>
          <cell r="N16">
            <v>2</v>
          </cell>
          <cell r="P16">
            <v>0.66666666666666674</v>
          </cell>
          <cell r="S16">
            <v>2.85</v>
          </cell>
          <cell r="T16">
            <v>1.9000000000000004</v>
          </cell>
          <cell r="U16">
            <v>48.30253826347225</v>
          </cell>
        </row>
        <row r="17">
          <cell r="B17" t="str">
            <v>ETCLELETH-E</v>
          </cell>
          <cell r="C17" t="str">
            <v>LETHABO</v>
          </cell>
          <cell r="D17" t="str">
            <v>PJ,GW</v>
          </cell>
          <cell r="E17" t="str">
            <v>PWRCLELETH</v>
          </cell>
          <cell r="F17" t="str">
            <v>ELCC</v>
          </cell>
          <cell r="H17">
            <v>6</v>
          </cell>
          <cell r="K17">
            <v>0.64402381583376223</v>
          </cell>
          <cell r="L17">
            <v>0.74880000000000002</v>
          </cell>
          <cell r="M17">
            <v>0.70930000000000004</v>
          </cell>
          <cell r="N17">
            <v>1</v>
          </cell>
          <cell r="P17">
            <v>0.83333333333333337</v>
          </cell>
          <cell r="S17">
            <v>3.5579999999999998</v>
          </cell>
          <cell r="T17">
            <v>2.9649999999999999</v>
          </cell>
          <cell r="U17">
            <v>72.262748929723088</v>
          </cell>
        </row>
        <row r="18">
          <cell r="B18" t="str">
            <v>ETCLEMAJD-E</v>
          </cell>
          <cell r="C18" t="str">
            <v>MAJUBA DRY</v>
          </cell>
          <cell r="D18" t="str">
            <v>PJ,GW</v>
          </cell>
          <cell r="E18" t="str">
            <v>PWRCLEMAJU</v>
          </cell>
          <cell r="F18" t="str">
            <v>ELCC</v>
          </cell>
          <cell r="H18">
            <v>3</v>
          </cell>
          <cell r="K18">
            <v>0.73013198915694388</v>
          </cell>
          <cell r="L18">
            <v>0.77</v>
          </cell>
          <cell r="M18">
            <v>0.70930000000000004</v>
          </cell>
          <cell r="N18">
            <v>0.5</v>
          </cell>
          <cell r="P18">
            <v>0.83333333333333337</v>
          </cell>
          <cell r="S18">
            <v>1.8330000000000002</v>
          </cell>
          <cell r="T18">
            <v>1.5275000000000003</v>
          </cell>
          <cell r="U18">
            <v>42.205635937627861</v>
          </cell>
        </row>
        <row r="19">
          <cell r="B19" t="str">
            <v>ETCLEMAJW-E</v>
          </cell>
          <cell r="C19" t="str">
            <v>MAJUBA WET</v>
          </cell>
          <cell r="D19" t="str">
            <v>PJ,GW</v>
          </cell>
          <cell r="E19" t="str">
            <v>PWRCLEMAJU</v>
          </cell>
          <cell r="F19" t="str">
            <v>ELCC</v>
          </cell>
          <cell r="H19">
            <v>3</v>
          </cell>
          <cell r="K19">
            <v>0.73013198915694388</v>
          </cell>
          <cell r="L19">
            <v>0.77</v>
          </cell>
          <cell r="M19">
            <v>0.70930000000000004</v>
          </cell>
          <cell r="N19">
            <v>0.5</v>
          </cell>
          <cell r="P19">
            <v>0.83333333333333337</v>
          </cell>
          <cell r="S19">
            <v>2.0099999999999998</v>
          </cell>
          <cell r="T19">
            <v>1.6749999999999998</v>
          </cell>
          <cell r="U19">
            <v>46.281139244207296</v>
          </cell>
        </row>
        <row r="20">
          <cell r="B20" t="str">
            <v>ETCLEMATI-E</v>
          </cell>
          <cell r="C20" t="str">
            <v>MATIMBA</v>
          </cell>
          <cell r="D20" t="str">
            <v>PJ,GW</v>
          </cell>
          <cell r="E20" t="str">
            <v>PWRCLEMATI</v>
          </cell>
          <cell r="F20" t="str">
            <v>ELCC</v>
          </cell>
          <cell r="H20">
            <v>6</v>
          </cell>
          <cell r="K20">
            <v>0.82643832522800109</v>
          </cell>
          <cell r="L20">
            <v>0.78369999999999995</v>
          </cell>
          <cell r="M20">
            <v>0.79410000000000003</v>
          </cell>
          <cell r="N20">
            <v>0</v>
          </cell>
          <cell r="P20">
            <v>1</v>
          </cell>
          <cell r="S20">
            <v>3.69</v>
          </cell>
          <cell r="T20">
            <v>3.69</v>
          </cell>
          <cell r="U20">
            <v>96.170842800000003</v>
          </cell>
        </row>
        <row r="21">
          <cell r="B21" t="str">
            <v>ETCLEMATL-E</v>
          </cell>
          <cell r="C21" t="str">
            <v>MATLA</v>
          </cell>
          <cell r="D21" t="str">
            <v>PJ,GW</v>
          </cell>
          <cell r="E21" t="str">
            <v>PWRCLEMATL</v>
          </cell>
          <cell r="F21" t="str">
            <v>ELCC</v>
          </cell>
          <cell r="H21">
            <v>6</v>
          </cell>
          <cell r="K21">
            <v>0.67608498455931632</v>
          </cell>
          <cell r="L21">
            <v>0.70530000000000004</v>
          </cell>
          <cell r="M21">
            <v>0.6976</v>
          </cell>
          <cell r="N21">
            <v>1</v>
          </cell>
          <cell r="P21">
            <v>0.83333333333333337</v>
          </cell>
          <cell r="S21">
            <v>3.45</v>
          </cell>
          <cell r="T21">
            <v>2.8750000000000004</v>
          </cell>
          <cell r="U21">
            <v>73.557505452065968</v>
          </cell>
        </row>
        <row r="22">
          <cell r="B22" t="str">
            <v>ETCLETUTU-E</v>
          </cell>
          <cell r="C22" t="str">
            <v>TUTUKA</v>
          </cell>
          <cell r="D22" t="str">
            <v>PJ,GW</v>
          </cell>
          <cell r="E22" t="str">
            <v>PWRCLETUTU</v>
          </cell>
          <cell r="F22" t="str">
            <v>ELCC</v>
          </cell>
          <cell r="H22">
            <v>6</v>
          </cell>
          <cell r="K22">
            <v>0.56232505142099387</v>
          </cell>
          <cell r="L22">
            <v>0.61150000000000004</v>
          </cell>
          <cell r="M22">
            <v>0.58079999999999998</v>
          </cell>
          <cell r="N22">
            <v>2</v>
          </cell>
          <cell r="P22">
            <v>0.66666666666666674</v>
          </cell>
          <cell r="S22">
            <v>3.51</v>
          </cell>
          <cell r="T22">
            <v>2.3400000000000003</v>
          </cell>
          <cell r="U22">
            <v>62.244524703859746</v>
          </cell>
        </row>
        <row r="23">
          <cell r="B23" t="str">
            <v>ETCLEKELB-E</v>
          </cell>
          <cell r="C23" t="str">
            <v>KELVIN B</v>
          </cell>
          <cell r="D23" t="str">
            <v>PJ,GW</v>
          </cell>
          <cell r="E23" t="str">
            <v>PWRCLE</v>
          </cell>
          <cell r="F23" t="str">
            <v>ELCC</v>
          </cell>
          <cell r="H23">
            <v>3</v>
          </cell>
          <cell r="K23">
            <v>0.32478976407914761</v>
          </cell>
          <cell r="L23">
            <v>0</v>
          </cell>
          <cell r="M23">
            <v>0</v>
          </cell>
          <cell r="N23">
            <v>2</v>
          </cell>
          <cell r="P23">
            <v>0.33333333333333337</v>
          </cell>
          <cell r="S23">
            <v>0.6</v>
          </cell>
          <cell r="T23">
            <v>0.2</v>
          </cell>
          <cell r="U23">
            <v>6.1455419999999998</v>
          </cell>
        </row>
        <row r="24">
          <cell r="B24" t="str">
            <v>ETCLEPFSS-E</v>
          </cell>
          <cell r="C24" t="str">
            <v>Sasol SSF Coal Plant</v>
          </cell>
          <cell r="D24" t="str">
            <v>PJ,GW</v>
          </cell>
          <cell r="E24" t="str">
            <v>UPSCLE</v>
          </cell>
          <cell r="F24" t="str">
            <v>UPSELC</v>
          </cell>
          <cell r="H24">
            <v>6</v>
          </cell>
          <cell r="K24">
            <v>0.73182243390231716</v>
          </cell>
          <cell r="L24">
            <v>0.73182243390231716</v>
          </cell>
          <cell r="M24">
            <v>0.73182243390231716</v>
          </cell>
          <cell r="N24">
            <v>1</v>
          </cell>
          <cell r="P24">
            <v>0.83333333333333337</v>
          </cell>
          <cell r="S24">
            <v>0.6</v>
          </cell>
          <cell r="T24">
            <v>0.5</v>
          </cell>
          <cell r="U24">
            <v>13.847251365326086</v>
          </cell>
        </row>
        <row r="25">
          <cell r="B25" t="str">
            <v>ETCLEPFSI-E</v>
          </cell>
          <cell r="C25" t="str">
            <v>Sasol Infrachem Coal Plant</v>
          </cell>
          <cell r="D25" t="str">
            <v>PJ,GW</v>
          </cell>
          <cell r="E25" t="str">
            <v>INDCLE</v>
          </cell>
          <cell r="F25" t="str">
            <v>ICPELC</v>
          </cell>
          <cell r="H25">
            <v>3</v>
          </cell>
          <cell r="K25">
            <v>0.55688169145976019</v>
          </cell>
          <cell r="L25">
            <v>0.55688169145976019</v>
          </cell>
          <cell r="M25">
            <v>0.55688169145976019</v>
          </cell>
          <cell r="N25">
            <v>1</v>
          </cell>
          <cell r="P25">
            <v>0.66666666666666674</v>
          </cell>
          <cell r="S25">
            <v>0.128</v>
          </cell>
          <cell r="T25">
            <v>8.5333333333333344E-2</v>
          </cell>
          <cell r="U25">
            <v>2.2479130907999996</v>
          </cell>
        </row>
        <row r="26">
          <cell r="B26" t="str">
            <v>ETODSGT-E</v>
          </cell>
          <cell r="C26" t="str">
            <v>OCGT liquid fuels Existing</v>
          </cell>
          <cell r="D26" t="str">
            <v>PJ,GW</v>
          </cell>
          <cell r="E26" t="str">
            <v>PWRODS</v>
          </cell>
          <cell r="F26" t="str">
            <v>ELCC</v>
          </cell>
          <cell r="K26">
            <v>0.05</v>
          </cell>
          <cell r="L26">
            <v>0.05</v>
          </cell>
          <cell r="M26">
            <v>0.05</v>
          </cell>
          <cell r="P26">
            <v>1</v>
          </cell>
          <cell r="S26">
            <v>2.46</v>
          </cell>
          <cell r="T26">
            <v>2.46</v>
          </cell>
          <cell r="U26">
            <v>3.8789280000000002</v>
          </cell>
        </row>
        <row r="27">
          <cell r="B27" t="str">
            <v>ERHYD-E</v>
          </cell>
          <cell r="C27" t="str">
            <v>Hydro Existing South Africa</v>
          </cell>
          <cell r="D27" t="str">
            <v>PJ,GW</v>
          </cell>
          <cell r="E27" t="str">
            <v>PWRHYD</v>
          </cell>
          <cell r="F27" t="str">
            <v>ELCC</v>
          </cell>
          <cell r="K27">
            <v>0.12001708037216328</v>
          </cell>
          <cell r="L27">
            <v>0.12001708037216328</v>
          </cell>
          <cell r="M27">
            <v>0.12001708037216328</v>
          </cell>
          <cell r="P27">
            <v>1</v>
          </cell>
          <cell r="S27">
            <v>0.66500000000000004</v>
          </cell>
          <cell r="T27">
            <v>0.66500000000000004</v>
          </cell>
          <cell r="U27">
            <v>2.516931</v>
          </cell>
        </row>
        <row r="28">
          <cell r="B28" t="str">
            <v>ERHYD-I</v>
          </cell>
          <cell r="C28" t="str">
            <v>Hydro Existing Region</v>
          </cell>
          <cell r="D28" t="str">
            <v>PJ,GW</v>
          </cell>
          <cell r="F28" t="str">
            <v>ELCC</v>
          </cell>
          <cell r="K28">
            <v>0.6898696347031964</v>
          </cell>
          <cell r="L28">
            <v>0</v>
          </cell>
          <cell r="M28">
            <v>0</v>
          </cell>
          <cell r="P28">
            <v>1</v>
          </cell>
          <cell r="S28">
            <v>1.5</v>
          </cell>
          <cell r="T28">
            <v>1.5</v>
          </cell>
          <cell r="U28">
            <v>32.6335932</v>
          </cell>
        </row>
        <row r="29">
          <cell r="B29" t="str">
            <v>ETNUC-E</v>
          </cell>
          <cell r="C29" t="str">
            <v>Nuclear Existing</v>
          </cell>
          <cell r="D29" t="str">
            <v>PJ,GW</v>
          </cell>
          <cell r="E29" t="str">
            <v>PWRNUC</v>
          </cell>
          <cell r="F29" t="str">
            <v>ELCC</v>
          </cell>
          <cell r="K29">
            <v>0.92601880492954292</v>
          </cell>
          <cell r="L29">
            <v>0.84160000000000001</v>
          </cell>
          <cell r="M29">
            <v>0.84160000000000001</v>
          </cell>
          <cell r="P29">
            <v>1</v>
          </cell>
          <cell r="S29">
            <v>1.86</v>
          </cell>
          <cell r="T29">
            <v>1.86</v>
          </cell>
          <cell r="U29">
            <v>54.317448000000006</v>
          </cell>
        </row>
        <row r="30">
          <cell r="B30" t="str">
            <v>EPTSTO-E</v>
          </cell>
          <cell r="C30" t="str">
            <v>Pump Storage All Existing - Single Storage Tech</v>
          </cell>
          <cell r="D30" t="str">
            <v>PJ,GW</v>
          </cell>
          <cell r="E30" t="str">
            <v>ELCC</v>
          </cell>
          <cell r="F30" t="str">
            <v>ELCC</v>
          </cell>
          <cell r="K30">
            <v>0</v>
          </cell>
          <cell r="L30">
            <v>0</v>
          </cell>
          <cell r="M30">
            <v>0</v>
          </cell>
          <cell r="P30">
            <v>1</v>
          </cell>
          <cell r="S30">
            <v>1.58</v>
          </cell>
          <cell r="T30">
            <v>1.58</v>
          </cell>
          <cell r="U30">
            <v>0</v>
          </cell>
        </row>
        <row r="32">
          <cell r="B32" t="str">
            <v>ETCLEMEDU-N</v>
          </cell>
          <cell r="C32" t="str">
            <v>MEDUPI</v>
          </cell>
          <cell r="D32" t="str">
            <v>PJ,GW</v>
          </cell>
          <cell r="E32" t="str">
            <v>PWRCLEMEDU</v>
          </cell>
          <cell r="F32" t="str">
            <v>ELCC</v>
          </cell>
          <cell r="H32">
            <v>5</v>
          </cell>
          <cell r="K32">
            <v>0.56045350538393268</v>
          </cell>
          <cell r="L32">
            <v>0.8</v>
          </cell>
          <cell r="M32">
            <v>0.8</v>
          </cell>
          <cell r="N32">
            <v>1</v>
          </cell>
          <cell r="P32">
            <v>0.8</v>
          </cell>
          <cell r="Q32">
            <v>1</v>
          </cell>
          <cell r="R32">
            <v>1</v>
          </cell>
          <cell r="S32">
            <v>3.61</v>
          </cell>
          <cell r="T32">
            <v>2.8879999999999999</v>
          </cell>
          <cell r="U32">
            <v>63.804806902293599</v>
          </cell>
        </row>
        <row r="33">
          <cell r="B33" t="str">
            <v>ETCLEKUSI-N</v>
          </cell>
          <cell r="C33" t="str">
            <v>KUSILE</v>
          </cell>
          <cell r="D33" t="str">
            <v>PJ,GW</v>
          </cell>
          <cell r="E33" t="str">
            <v>PWRCLEKUSI</v>
          </cell>
          <cell r="F33" t="str">
            <v>ELCC</v>
          </cell>
          <cell r="H33">
            <v>3</v>
          </cell>
          <cell r="K33">
            <v>0.56045350538393268</v>
          </cell>
          <cell r="L33">
            <v>0.8</v>
          </cell>
          <cell r="M33">
            <v>0.8</v>
          </cell>
          <cell r="N33">
            <v>1</v>
          </cell>
          <cell r="P33">
            <v>0.66666666666666674</v>
          </cell>
          <cell r="Q33">
            <v>0.8</v>
          </cell>
          <cell r="R33">
            <v>1</v>
          </cell>
          <cell r="S33">
            <v>2.1659999999999999</v>
          </cell>
          <cell r="T33">
            <v>1.4440000000000002</v>
          </cell>
          <cell r="U33">
            <v>38.282884141376158</v>
          </cell>
        </row>
        <row r="34">
          <cell r="B34" t="str">
            <v>ETCLEWATE-N</v>
          </cell>
          <cell r="C34" t="str">
            <v>Generic Waterberg Coal Plant</v>
          </cell>
          <cell r="D34" t="str">
            <v>PJ,GW</v>
          </cell>
          <cell r="E34" t="str">
            <v>PWRCLEWATE</v>
          </cell>
          <cell r="F34" t="str">
            <v>ELCC</v>
          </cell>
          <cell r="K34">
            <v>0.8</v>
          </cell>
          <cell r="L34">
            <v>0</v>
          </cell>
          <cell r="M34">
            <v>0</v>
          </cell>
          <cell r="P34">
            <v>1</v>
          </cell>
          <cell r="S34">
            <v>0</v>
          </cell>
          <cell r="T34">
            <v>0</v>
          </cell>
          <cell r="U34">
            <v>0</v>
          </cell>
        </row>
        <row r="35">
          <cell r="B35" t="str">
            <v>EPTSTO-N</v>
          </cell>
          <cell r="C35" t="str">
            <v>Pumped Storage New Ingula - Single Storage Tech</v>
          </cell>
          <cell r="D35" t="str">
            <v>PJ,GW</v>
          </cell>
          <cell r="E35" t="str">
            <v>ELCC</v>
          </cell>
          <cell r="F35" t="str">
            <v>ELCC</v>
          </cell>
          <cell r="K35">
            <v>0</v>
          </cell>
          <cell r="L35">
            <v>0</v>
          </cell>
          <cell r="M35">
            <v>0</v>
          </cell>
          <cell r="P35">
            <v>1</v>
          </cell>
          <cell r="S35">
            <v>1.32</v>
          </cell>
          <cell r="T35">
            <v>1.32</v>
          </cell>
          <cell r="U35">
            <v>0</v>
          </cell>
        </row>
        <row r="36">
          <cell r="B36" t="str">
            <v>ETODSGT-N</v>
          </cell>
          <cell r="C36" t="str">
            <v>DOE Peakers</v>
          </cell>
          <cell r="D36" t="str">
            <v>PJ,GW</v>
          </cell>
          <cell r="E36" t="str">
            <v>PWRODS</v>
          </cell>
          <cell r="F36" t="str">
            <v>ELCC</v>
          </cell>
          <cell r="K36">
            <v>0.05</v>
          </cell>
          <cell r="L36">
            <v>0.05</v>
          </cell>
          <cell r="M36">
            <v>0.05</v>
          </cell>
          <cell r="P36">
            <v>1</v>
          </cell>
          <cell r="S36">
            <v>1.0050000000000001</v>
          </cell>
          <cell r="T36">
            <v>1.0050000000000001</v>
          </cell>
          <cell r="U36">
            <v>1.5846840000000004</v>
          </cell>
        </row>
        <row r="37">
          <cell r="B37" t="str">
            <v>ETCLDFB-N</v>
          </cell>
          <cell r="C37" t="str">
            <v>Fluidised Bed Combustion Coal</v>
          </cell>
          <cell r="D37" t="str">
            <v>PJ,GW</v>
          </cell>
          <cell r="E37" t="str">
            <v>PWRCLD</v>
          </cell>
          <cell r="F37" t="str">
            <v>ELCC</v>
          </cell>
          <cell r="K37">
            <v>0.8</v>
          </cell>
          <cell r="L37">
            <v>0.8</v>
          </cell>
          <cell r="M37">
            <v>0.8</v>
          </cell>
          <cell r="P37">
            <v>1</v>
          </cell>
          <cell r="S37">
            <v>0</v>
          </cell>
          <cell r="T37">
            <v>0</v>
          </cell>
          <cell r="U37">
            <v>0</v>
          </cell>
        </row>
        <row r="38">
          <cell r="B38" t="str">
            <v>ERHYD-N</v>
          </cell>
          <cell r="C38" t="str">
            <v>Micro hydro</v>
          </cell>
          <cell r="D38" t="str">
            <v>PJ,GW</v>
          </cell>
          <cell r="E38" t="str">
            <v>PWRHYD</v>
          </cell>
          <cell r="F38" t="str">
            <v>ELCC</v>
          </cell>
          <cell r="P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B39" t="str">
            <v>ETNUC-N</v>
          </cell>
          <cell r="C39" t="str">
            <v>Nuclear Mid</v>
          </cell>
          <cell r="D39" t="str">
            <v>PJ,GW</v>
          </cell>
          <cell r="E39" t="str">
            <v>PWRNUC</v>
          </cell>
          <cell r="F39" t="str">
            <v>ELCC</v>
          </cell>
          <cell r="K39">
            <v>0.85</v>
          </cell>
          <cell r="L39">
            <v>0.85</v>
          </cell>
          <cell r="M39">
            <v>0.85</v>
          </cell>
          <cell r="P39">
            <v>1</v>
          </cell>
          <cell r="S39">
            <v>0</v>
          </cell>
          <cell r="T39">
            <v>0</v>
          </cell>
          <cell r="U39">
            <v>0</v>
          </cell>
        </row>
        <row r="40">
          <cell r="B40" t="str">
            <v>ERSOLTC09-N</v>
          </cell>
          <cell r="C40" t="str">
            <v>Solar Central Receiver 09 hrs storage</v>
          </cell>
          <cell r="D40" t="str">
            <v>PJ,GW</v>
          </cell>
          <cell r="E40" t="str">
            <v>PWRSOL</v>
          </cell>
          <cell r="F40" t="str">
            <v>ELCC</v>
          </cell>
          <cell r="K40">
            <v>0.46798025400000004</v>
          </cell>
          <cell r="L40">
            <v>0.46798025400000004</v>
          </cell>
          <cell r="M40">
            <v>0.46798025400000004</v>
          </cell>
          <cell r="P40">
            <v>0</v>
          </cell>
          <cell r="S40">
            <v>0.5</v>
          </cell>
          <cell r="T40">
            <v>0</v>
          </cell>
          <cell r="U40">
            <v>7.3791126450720013</v>
          </cell>
        </row>
        <row r="41">
          <cell r="B41" t="str">
            <v>ERSOLPCF-N</v>
          </cell>
          <cell r="C41" t="str">
            <v>Solar PV Fixed</v>
          </cell>
          <cell r="D41" t="str">
            <v>PJ,GW</v>
          </cell>
          <cell r="E41" t="str">
            <v>PWRSOL</v>
          </cell>
          <cell r="F41" t="str">
            <v>ELCC</v>
          </cell>
          <cell r="K41">
            <v>0.250001421</v>
          </cell>
          <cell r="L41">
            <v>0.250001421</v>
          </cell>
          <cell r="M41">
            <v>0.250001421</v>
          </cell>
          <cell r="P41">
            <v>0</v>
          </cell>
          <cell r="S41">
            <v>1.92</v>
          </cell>
          <cell r="T41">
            <v>0</v>
          </cell>
          <cell r="U41">
            <v>15.13736604029952</v>
          </cell>
        </row>
        <row r="42">
          <cell r="B42" t="str">
            <v>ERSOLPCT-N</v>
          </cell>
          <cell r="C42" t="str">
            <v>Solar PV tracking</v>
          </cell>
          <cell r="D42" t="str">
            <v>PJ,GW</v>
          </cell>
          <cell r="E42" t="str">
            <v>PWRSOL</v>
          </cell>
          <cell r="F42" t="str">
            <v>ELCC</v>
          </cell>
          <cell r="K42">
            <v>0.28000044900000004</v>
          </cell>
          <cell r="L42">
            <v>0.28000044900000004</v>
          </cell>
          <cell r="M42">
            <v>0.28000044900000004</v>
          </cell>
          <cell r="P42">
            <v>0</v>
          </cell>
          <cell r="S42">
            <v>0.628</v>
          </cell>
          <cell r="T42">
            <v>0</v>
          </cell>
          <cell r="U42">
            <v>5.5452991322689931</v>
          </cell>
        </row>
        <row r="43">
          <cell r="B43" t="str">
            <v>ERWNDH-N</v>
          </cell>
          <cell r="C43" t="str">
            <v>Wind</v>
          </cell>
          <cell r="D43" t="str">
            <v>PJ,GW</v>
          </cell>
          <cell r="E43" t="str">
            <v>PWRWND</v>
          </cell>
          <cell r="F43" t="str">
            <v>ELCC</v>
          </cell>
          <cell r="K43">
            <v>0.37476025000000007</v>
          </cell>
          <cell r="L43">
            <v>0.38675704100000002</v>
          </cell>
          <cell r="M43">
            <v>0.39875383199999997</v>
          </cell>
          <cell r="P43">
            <v>0</v>
          </cell>
          <cell r="S43">
            <v>2.8840000000000003</v>
          </cell>
          <cell r="T43">
            <v>0</v>
          </cell>
          <cell r="U43">
            <v>34.084378779696017</v>
          </cell>
        </row>
        <row r="44">
          <cell r="B44" t="str">
            <v>ERHYDGIW-I</v>
          </cell>
          <cell r="C44" t="str">
            <v>Grand Inga</v>
          </cell>
          <cell r="D44" t="str">
            <v>PJ,GW</v>
          </cell>
          <cell r="F44" t="str">
            <v>ELCC</v>
          </cell>
          <cell r="K44">
            <v>0.78</v>
          </cell>
          <cell r="L44">
            <v>0.78</v>
          </cell>
          <cell r="M44">
            <v>0.78</v>
          </cell>
          <cell r="P44">
            <v>0</v>
          </cell>
        </row>
        <row r="45">
          <cell r="B45" t="str">
            <v>ETGICGT-N</v>
          </cell>
          <cell r="C45" t="str">
            <v>Open Cycle Gas Turbine - LNG</v>
          </cell>
          <cell r="D45" t="str">
            <v>PJ,GW</v>
          </cell>
          <cell r="E45" t="str">
            <v>PWRGIC</v>
          </cell>
          <cell r="F45" t="str">
            <v>ELCC</v>
          </cell>
          <cell r="K45">
            <v>0.1</v>
          </cell>
          <cell r="L45">
            <v>0.1</v>
          </cell>
          <cell r="M45">
            <v>0.1</v>
          </cell>
          <cell r="P45">
            <v>1</v>
          </cell>
        </row>
        <row r="46">
          <cell r="B46" t="str">
            <v>ETGICCC-N</v>
          </cell>
          <cell r="C46" t="str">
            <v>Combined Cycle Gas Turbine - LNG</v>
          </cell>
          <cell r="D46" t="str">
            <v>PJ,GW</v>
          </cell>
          <cell r="E46" t="str">
            <v>PWRGIC</v>
          </cell>
          <cell r="F46" t="str">
            <v>ELCC</v>
          </cell>
          <cell r="K46">
            <v>0.5</v>
          </cell>
          <cell r="L46">
            <v>0.5</v>
          </cell>
          <cell r="M46">
            <v>0.5</v>
          </cell>
          <cell r="P46">
            <v>1</v>
          </cell>
        </row>
        <row r="47">
          <cell r="B47" t="str">
            <v>ETGICEN-N</v>
          </cell>
          <cell r="C47" t="str">
            <v>Gas Engines - LNG</v>
          </cell>
          <cell r="D47" t="str">
            <v>PJ,GW</v>
          </cell>
          <cell r="E47" t="str">
            <v>PWRGIC</v>
          </cell>
          <cell r="F47" t="str">
            <v>ELCC</v>
          </cell>
          <cell r="K47">
            <v>0.5</v>
          </cell>
          <cell r="L47">
            <v>0.5</v>
          </cell>
          <cell r="M47">
            <v>0.5</v>
          </cell>
          <cell r="P47">
            <v>1</v>
          </cell>
        </row>
        <row r="48">
          <cell r="B48" t="str">
            <v>ERBIO-N</v>
          </cell>
          <cell r="C48" t="str">
            <v>Biomass municipal waste</v>
          </cell>
          <cell r="D48" t="str">
            <v>PJ,GW</v>
          </cell>
          <cell r="E48" t="str">
            <v>PWRBIO</v>
          </cell>
          <cell r="F48" t="str">
            <v>ELCC</v>
          </cell>
          <cell r="K48">
            <v>0.5</v>
          </cell>
          <cell r="L48">
            <v>0.5</v>
          </cell>
          <cell r="M48">
            <v>0.5</v>
          </cell>
          <cell r="P48">
            <v>0</v>
          </cell>
        </row>
        <row r="49">
          <cell r="B49" t="str">
            <v>ERBIG-N</v>
          </cell>
          <cell r="C49" t="str">
            <v>Landfill gas</v>
          </cell>
          <cell r="D49" t="str">
            <v>PJ,GW</v>
          </cell>
          <cell r="E49" t="str">
            <v>PWRBIG</v>
          </cell>
          <cell r="F49" t="str">
            <v>ELCC</v>
          </cell>
          <cell r="K49">
            <v>0.5</v>
          </cell>
          <cell r="L49">
            <v>0.5</v>
          </cell>
          <cell r="M49">
            <v>0.5</v>
          </cell>
          <cell r="P49">
            <v>0</v>
          </cell>
        </row>
        <row r="50">
          <cell r="B50" t="str">
            <v>ESTSUTL</v>
          </cell>
          <cell r="C50" t="str">
            <v>Utility Scale Storage - 4hrs</v>
          </cell>
          <cell r="D50" t="str">
            <v>PJ,GW</v>
          </cell>
          <cell r="E50" t="str">
            <v>ELCC</v>
          </cell>
          <cell r="F50" t="str">
            <v>ELCC</v>
          </cell>
          <cell r="K50">
            <v>0</v>
          </cell>
          <cell r="L50">
            <v>0</v>
          </cell>
          <cell r="M50">
            <v>0</v>
          </cell>
          <cell r="P50">
            <v>1</v>
          </cell>
        </row>
        <row r="52">
          <cell r="B52" t="str">
            <v>ERSOLPRC-N</v>
          </cell>
          <cell r="C52" t="str">
            <v>Solar PV rooftop commercial</v>
          </cell>
          <cell r="D52" t="str">
            <v>PJ,GW</v>
          </cell>
          <cell r="E52" t="str">
            <v>PWRSOL</v>
          </cell>
          <cell r="F52" t="str">
            <v>COMELC</v>
          </cell>
          <cell r="K52">
            <v>0</v>
          </cell>
          <cell r="L52">
            <v>0</v>
          </cell>
          <cell r="M52">
            <v>0</v>
          </cell>
          <cell r="P52">
            <v>0</v>
          </cell>
        </row>
        <row r="53">
          <cell r="B53" t="str">
            <v>ERSOLPRR-N</v>
          </cell>
          <cell r="C53" t="str">
            <v>Solar PV rooftop residential</v>
          </cell>
          <cell r="D53" t="str">
            <v>PJ,GW</v>
          </cell>
          <cell r="E53" t="str">
            <v>PWRSOL</v>
          </cell>
          <cell r="F53" t="str">
            <v>RESELC</v>
          </cell>
          <cell r="K53">
            <v>0</v>
          </cell>
          <cell r="L53">
            <v>0</v>
          </cell>
          <cell r="M53">
            <v>0</v>
          </cell>
          <cell r="P53">
            <v>0</v>
          </cell>
        </row>
        <row r="54">
          <cell r="B54" t="str">
            <v>ERSOLPRI-N</v>
          </cell>
          <cell r="C54" t="str">
            <v>Solar PV rooftop Industry</v>
          </cell>
          <cell r="D54" t="str">
            <v>PJ,GW</v>
          </cell>
          <cell r="E54" t="str">
            <v>PWRSOL</v>
          </cell>
          <cell r="F54" t="str">
            <v>INDELC</v>
          </cell>
          <cell r="K54">
            <v>0</v>
          </cell>
          <cell r="L54">
            <v>0</v>
          </cell>
          <cell r="M54">
            <v>0</v>
          </cell>
          <cell r="P54">
            <v>0</v>
          </cell>
        </row>
        <row r="55">
          <cell r="B55" t="str">
            <v>ETGASENSS-N</v>
          </cell>
          <cell r="C55" t="str">
            <v xml:space="preserve">Sasol SSF Gas Plant </v>
          </cell>
          <cell r="D55" t="str">
            <v>PJ,GW</v>
          </cell>
          <cell r="E55" t="str">
            <v>PWRGAS</v>
          </cell>
          <cell r="F55" t="str">
            <v>UPSELC</v>
          </cell>
          <cell r="K55">
            <v>0</v>
          </cell>
          <cell r="L55">
            <v>0</v>
          </cell>
          <cell r="M55">
            <v>0</v>
          </cell>
          <cell r="P55">
            <v>0</v>
          </cell>
        </row>
        <row r="56">
          <cell r="B56" t="str">
            <v>ETGASENSI-N</v>
          </cell>
          <cell r="C56" t="str">
            <v xml:space="preserve">Sasol Infrachem Gas Plant </v>
          </cell>
          <cell r="D56" t="str">
            <v>PJ,GW</v>
          </cell>
          <cell r="E56" t="str">
            <v>PWRGAS</v>
          </cell>
          <cell r="F56" t="str">
            <v>ICPELC</v>
          </cell>
          <cell r="K56">
            <v>0</v>
          </cell>
          <cell r="L56">
            <v>0</v>
          </cell>
          <cell r="M56">
            <v>0</v>
          </cell>
          <cell r="P56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Consumption – barrel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REGIONS"/>
      <sheetName val="Index"/>
      <sheetName val="FromCGE"/>
      <sheetName val="ITEMS_AGR"/>
      <sheetName val="AGR"/>
      <sheetName val="ITEMS_IND"/>
      <sheetName val="IND"/>
      <sheetName val="ITEMS_RES"/>
      <sheetName val="RES"/>
      <sheetName val="ITEMS_COM"/>
      <sheetName val="COM"/>
      <sheetName val="ITEMS_TRA"/>
      <sheetName val="FTRA"/>
      <sheetName val="PTRA"/>
      <sheetName val="OtherTRA"/>
    </sheetNames>
    <sheetDataSet>
      <sheetData sheetId="0" refreshError="1"/>
      <sheetData sheetId="1" refreshError="1"/>
      <sheetData sheetId="2"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</sheetData>
      <sheetData sheetId="3">
        <row r="5">
          <cell r="J5" t="str">
            <v>Greenshoots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Log"/>
      <sheetName val="NameConv"/>
      <sheetName val="REGIONS"/>
      <sheetName val="2006"/>
      <sheetName val="Liq Fuel Prices"/>
      <sheetName val="Coal price"/>
      <sheetName val="Oil price"/>
      <sheetName val="Gas Price"/>
      <sheetName val="Fugitive emissions"/>
      <sheetName val="Distribution"/>
      <sheetName val="SUP"/>
      <sheetName val="ITEMS_STech"/>
      <sheetName val="TS STech"/>
      <sheetName val="TS STechPEX"/>
      <sheetName val="TID STech"/>
      <sheetName val="ITEMS_Comm"/>
      <sheetName val="TS ZTech"/>
      <sheetName val="TID ZTech"/>
      <sheetName val="SasolRES"/>
      <sheetName val="Crude refineries"/>
      <sheetName val="GTL and CTL"/>
      <sheetName val="SummaryRef"/>
      <sheetName val="RefineriesRES"/>
      <sheetName val="RefineriesData"/>
      <sheetName val="Hydrogen"/>
      <sheetName val="UPS"/>
      <sheetName val="ITEMS_UPS"/>
      <sheetName val="ITEMS_GRP"/>
      <sheetName val="TS_TTech"/>
      <sheetName val="TID_TTech"/>
      <sheetName val="ITEMS_XTech"/>
      <sheetName val="ITEMS_CommX"/>
      <sheetName val="TS_XTech"/>
      <sheetName val="TID_XTech"/>
      <sheetName val="ITEMS_XEmiss"/>
      <sheetName val="TS XEmiss"/>
      <sheetName val="TID XEmiss"/>
      <sheetName val="ExchangeRateDetail"/>
      <sheetName val="Deflator"/>
      <sheetName val="SUPRES"/>
      <sheetName val="ITEMS_XFEmiss"/>
      <sheetName val="TS XFEmiss"/>
      <sheetName val="TID XFEmiss"/>
      <sheetName val="Emission Control_Technologies"/>
      <sheetName val="Items_TEmiss"/>
      <sheetName val="TS TEmiss"/>
      <sheetName val="ITEMS UC"/>
      <sheetName val="TS UC"/>
      <sheetName val="TID UC"/>
      <sheetName val="WAT-Items"/>
      <sheetName val="WAT-TSData"/>
      <sheetName val="WAT-TIDData"/>
      <sheetName val="CPI_1960-2013"/>
      <sheetName val="Sheet1"/>
    </sheetNames>
    <sheetDataSet>
      <sheetData sheetId="0">
        <row r="2">
          <cell r="A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</sheetData>
      <sheetData sheetId="1"/>
      <sheetData sheetId="2">
        <row r="3">
          <cell r="AX3">
            <v>16</v>
          </cell>
        </row>
        <row r="4">
          <cell r="AY4" t="str">
            <v>CO2S</v>
          </cell>
        </row>
        <row r="5">
          <cell r="B5" t="str">
            <v>Biogas</v>
          </cell>
          <cell r="C5" t="str">
            <v>BIG</v>
          </cell>
        </row>
        <row r="6">
          <cell r="B6" t="str">
            <v>Bioethanol</v>
          </cell>
          <cell r="C6" t="str">
            <v>BIE</v>
          </cell>
        </row>
        <row r="7">
          <cell r="B7" t="str">
            <v>Biodiesel</v>
          </cell>
          <cell r="C7" t="str">
            <v>BID</v>
          </cell>
        </row>
        <row r="8">
          <cell r="B8" t="str">
            <v>Biomass bagasse</v>
          </cell>
          <cell r="C8" t="str">
            <v>BIB</v>
          </cell>
        </row>
        <row r="9">
          <cell r="B9" t="str">
            <v>Biomass Other</v>
          </cell>
          <cell r="C9" t="str">
            <v>BIO</v>
          </cell>
        </row>
        <row r="10">
          <cell r="B10" t="str">
            <v>Biomass Wood</v>
          </cell>
          <cell r="C10" t="str">
            <v>BIW</v>
          </cell>
        </row>
        <row r="11">
          <cell r="B11" t="str">
            <v>Coal</v>
          </cell>
          <cell r="C11" t="str">
            <v>COA</v>
          </cell>
        </row>
        <row r="12">
          <cell r="B12" t="str">
            <v>Coal Coking</v>
          </cell>
          <cell r="C12" t="str">
            <v>COK</v>
          </cell>
        </row>
        <row r="13">
          <cell r="B13" t="str">
            <v>Coal Discard</v>
          </cell>
          <cell r="C13" t="str">
            <v>CLD</v>
          </cell>
        </row>
        <row r="14">
          <cell r="B14" t="str">
            <v>Coal low grade</v>
          </cell>
          <cell r="C14" t="str">
            <v>CLE</v>
          </cell>
        </row>
        <row r="15">
          <cell r="B15" t="str">
            <v>Coal for plants in Botswana</v>
          </cell>
          <cell r="C15" t="str">
            <v>CRB</v>
          </cell>
        </row>
        <row r="16">
          <cell r="B16" t="str">
            <v>Electricity</v>
          </cell>
          <cell r="C16" t="str">
            <v>ELC</v>
          </cell>
        </row>
        <row r="17">
          <cell r="B17" t="str">
            <v>Electricity Upstream Transmission</v>
          </cell>
          <cell r="C17" t="str">
            <v>ELCC</v>
          </cell>
        </row>
        <row r="18">
          <cell r="B18" t="str">
            <v>Gas South Africa</v>
          </cell>
          <cell r="C18" t="str">
            <v>GAS</v>
          </cell>
        </row>
        <row r="19">
          <cell r="B19" t="str">
            <v>Gas Southern Mozambique</v>
          </cell>
          <cell r="C19" t="str">
            <v>GRS</v>
          </cell>
        </row>
        <row r="20">
          <cell r="B20" t="str">
            <v>Gas Namibia</v>
          </cell>
          <cell r="C20" t="str">
            <v>GRN</v>
          </cell>
        </row>
        <row r="21">
          <cell r="B21" t="str">
            <v>Gas Regional LNG</v>
          </cell>
          <cell r="C21" t="str">
            <v>GRL</v>
          </cell>
        </row>
        <row r="22">
          <cell r="B22" t="str">
            <v>Gas International LNG</v>
          </cell>
          <cell r="C22" t="str">
            <v>GWL</v>
          </cell>
        </row>
        <row r="23">
          <cell r="B23" t="str">
            <v>Gas Northern Mozambique</v>
          </cell>
          <cell r="C23" t="str">
            <v>GRM</v>
          </cell>
        </row>
        <row r="24">
          <cell r="B24" t="str">
            <v>Gas Indigenous Ibhubezi</v>
          </cell>
          <cell r="C24" t="str">
            <v>GIB</v>
          </cell>
        </row>
        <row r="25">
          <cell r="B25" t="str">
            <v>Gas Indigenous Shale</v>
          </cell>
          <cell r="C25" t="str">
            <v>GIH</v>
          </cell>
        </row>
        <row r="26">
          <cell r="B26" t="str">
            <v>Coastal Gas</v>
          </cell>
          <cell r="C26" t="str">
            <v>GIC</v>
          </cell>
        </row>
        <row r="27">
          <cell r="B27" t="str">
            <v>Gas Methane Rich</v>
          </cell>
          <cell r="C27" t="str">
            <v>GIM</v>
          </cell>
        </row>
        <row r="28">
          <cell r="B28" t="str">
            <v>Heat-Steam</v>
          </cell>
          <cell r="C28" t="str">
            <v>HET</v>
          </cell>
        </row>
        <row r="29">
          <cell r="B29" t="str">
            <v>Heat-Steam Existing</v>
          </cell>
          <cell r="C29" t="str">
            <v>HEE</v>
          </cell>
        </row>
        <row r="30">
          <cell r="B30" t="str">
            <v>Heat-Steam New</v>
          </cell>
          <cell r="C30" t="str">
            <v>HEN</v>
          </cell>
        </row>
        <row r="31">
          <cell r="B31" t="str">
            <v>Hydro</v>
          </cell>
          <cell r="C31" t="str">
            <v>HYD</v>
          </cell>
        </row>
        <row r="32">
          <cell r="B32" t="str">
            <v>Hydrogen</v>
          </cell>
          <cell r="C32" t="str">
            <v>HGN</v>
          </cell>
        </row>
        <row r="33">
          <cell r="B33" t="str">
            <v>Nuclear</v>
          </cell>
          <cell r="C33" t="str">
            <v>NUC</v>
          </cell>
        </row>
        <row r="34">
          <cell r="B34" t="str">
            <v>Oil Av Gasoline</v>
          </cell>
          <cell r="C34" t="str">
            <v>OAG</v>
          </cell>
        </row>
        <row r="35">
          <cell r="B35" t="str">
            <v>Oil Crude</v>
          </cell>
          <cell r="C35" t="str">
            <v>OCR</v>
          </cell>
        </row>
        <row r="36">
          <cell r="B36" t="str">
            <v>Oil Diesel</v>
          </cell>
          <cell r="C36" t="str">
            <v>ODS</v>
          </cell>
        </row>
        <row r="37">
          <cell r="B37" t="str">
            <v>Oil Gasoline</v>
          </cell>
          <cell r="C37" t="str">
            <v>OGS</v>
          </cell>
        </row>
        <row r="38">
          <cell r="B38" t="str">
            <v>Oil HFO</v>
          </cell>
          <cell r="C38" t="str">
            <v>OHF</v>
          </cell>
        </row>
        <row r="39">
          <cell r="B39" t="str">
            <v>Oil Kerosene</v>
          </cell>
          <cell r="C39" t="str">
            <v>OKE</v>
          </cell>
        </row>
        <row r="40">
          <cell r="B40" t="str">
            <v>Oil LPG</v>
          </cell>
          <cell r="C40" t="str">
            <v>OLP</v>
          </cell>
        </row>
        <row r="41">
          <cell r="B41" t="str">
            <v>Oil Other</v>
          </cell>
          <cell r="C41" t="str">
            <v>OTH</v>
          </cell>
        </row>
        <row r="42">
          <cell r="B42" t="str">
            <v>Solar</v>
          </cell>
          <cell r="C42" t="str">
            <v>SOL</v>
          </cell>
        </row>
        <row r="43">
          <cell r="B43" t="str">
            <v>Wind</v>
          </cell>
          <cell r="C43" t="str">
            <v>WND</v>
          </cell>
        </row>
        <row r="44">
          <cell r="B44" t="str">
            <v>Waste</v>
          </cell>
          <cell r="C44" t="str">
            <v>WAS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A17">
            <v>2.54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6">
          <cell r="B6" t="str">
            <v>UPS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version"/>
      <sheetName val="units"/>
      <sheetName val="AMD"/>
      <sheetName val="AMD.v2"/>
      <sheetName val="coal mining"/>
      <sheetName val="TDS  vs Capex"/>
      <sheetName val="WTP energy costs"/>
      <sheetName val="Shale gas"/>
      <sheetName val="Shale-AMD wtp"/>
      <sheetName val="Uranium-Gold"/>
      <sheetName val="fgd costs"/>
      <sheetName val="Coal dist"/>
      <sheetName val="steam"/>
      <sheetName val="refineries"/>
      <sheetName val="cooling water"/>
      <sheetName val="seasonal"/>
      <sheetName val="PWR station GIS data"/>
      <sheetName val="Existing Plants by Water Supply"/>
      <sheetName val="Existing Plants by Coal Supply"/>
      <sheetName val="Eskom coal pwr plants"/>
      <sheetName val="charts"/>
      <sheetName val="TechWATv4"/>
      <sheetName val="TechWATv5 (supwat5)"/>
      <sheetName val="FromCGE"/>
      <sheetName val="Non-Energy Water Demand"/>
      <sheetName val="non-power liquid fuels"/>
      <sheetName val="CPI_1960-2013"/>
      <sheetName val="JHB return flows"/>
      <sheetName val="misc calcs"/>
      <sheetName val="WSR-A"/>
      <sheetName val="WSR-B"/>
      <sheetName val="WSR-C"/>
      <sheetName val="WSR-D"/>
      <sheetName val="WSR-R"/>
      <sheetName val="WSR-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E3">
            <v>0.08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isting capacity basic data"/>
      <sheetName val="PWR"/>
      <sheetName val="ITEMS_Teche"/>
      <sheetName val="TS ETech"/>
      <sheetName val="TID ETech"/>
      <sheetName val="ITEMS_Comm"/>
      <sheetName val="New Capacity basic data"/>
      <sheetName val="Inga"/>
      <sheetName val="OtherRegionalProjects"/>
      <sheetName val="NT_PWR"/>
      <sheetName val="ITEMS_Techn"/>
      <sheetName val="TS INVFX"/>
      <sheetName val="TS INVFX_5yr"/>
      <sheetName val="TS INVFX_IRP"/>
      <sheetName val="TS NTech"/>
      <sheetName val="TS NTechICost"/>
      <sheetName val="TID NTech"/>
      <sheetName val="ITEMS GRP"/>
      <sheetName val="TS Othere"/>
      <sheetName val="TID Othere"/>
      <sheetName val="ITEMS UC"/>
      <sheetName val="TS UC"/>
      <sheetName val="TID UC"/>
      <sheetName val="ITEMS UC_BLIPPP"/>
      <sheetName val="TS UC_BLIPPP"/>
      <sheetName val="TID UC_BLIPPP"/>
      <sheetName val="REAvail"/>
      <sheetName val="REAvail (2)"/>
      <sheetName val="TS REAvail"/>
      <sheetName val="REAvail_10TS"/>
      <sheetName val="REAvail_10TS (2)"/>
      <sheetName val="TS REAvail_10TS"/>
      <sheetName val="REGIONS"/>
      <sheetName val="NameConv"/>
      <sheetName val="Deflator"/>
      <sheetName val="EskomCoalEff"/>
      <sheetName val="Analytica_Input"/>
      <sheetName val="LogofChanges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891E-56E0-4A8D-A79A-1FD74EC26C1E}">
  <sheetPr>
    <tabColor theme="5"/>
  </sheetPr>
  <dimension ref="B2:D4"/>
  <sheetViews>
    <sheetView workbookViewId="0"/>
  </sheetViews>
  <sheetFormatPr defaultRowHeight="12.75" x14ac:dyDescent="0.2"/>
  <sheetData>
    <row r="2" spans="2:4" x14ac:dyDescent="0.2">
      <c r="B2" t="s">
        <v>44</v>
      </c>
      <c r="D2" s="13">
        <f>[1]ProcDataTnD!$H$9</f>
        <v>3.9E-2</v>
      </c>
    </row>
    <row r="3" spans="2:4" ht="15" x14ac:dyDescent="0.25">
      <c r="B3" t="s">
        <v>45</v>
      </c>
      <c r="D3" s="15">
        <v>0.25</v>
      </c>
    </row>
    <row r="4" spans="2:4" ht="15" x14ac:dyDescent="0.25">
      <c r="B4" t="s">
        <v>46</v>
      </c>
      <c r="D4" s="14">
        <v>2025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FFC4-2971-4AAA-B927-40CBF915AC84}">
  <sheetPr>
    <tabColor theme="4"/>
  </sheetPr>
  <dimension ref="A1:K7"/>
  <sheetViews>
    <sheetView workbookViewId="0">
      <selection activeCell="A2" sqref="A2"/>
    </sheetView>
  </sheetViews>
  <sheetFormatPr defaultRowHeight="12.75" x14ac:dyDescent="0.2"/>
  <cols>
    <col min="3" max="3" width="16.28515625" bestFit="1" customWidth="1"/>
    <col min="4" max="4" width="22.140625" bestFit="1" customWidth="1"/>
    <col min="5" max="5" width="10.140625" bestFit="1" customWidth="1"/>
    <col min="6" max="6" width="19.5703125" bestFit="1" customWidth="1"/>
  </cols>
  <sheetData>
    <row r="1" spans="1:11" x14ac:dyDescent="0.2">
      <c r="A1" t="s">
        <v>25</v>
      </c>
      <c r="B1" t="s">
        <v>0</v>
      </c>
    </row>
    <row r="2" spans="1:11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K2" s="1" t="str">
        <f ca="1">MID(CELL("filename",K1),FIND("]",CELL("filename",K1))+1,255)</f>
        <v>ITEMS-Con</v>
      </c>
    </row>
    <row r="3" spans="1:11" x14ac:dyDescent="0.2">
      <c r="B3" t="s">
        <v>1</v>
      </c>
      <c r="C3" t="s">
        <v>6</v>
      </c>
      <c r="D3" t="s">
        <v>7</v>
      </c>
      <c r="E3" t="s">
        <v>4</v>
      </c>
      <c r="F3" t="s">
        <v>5</v>
      </c>
    </row>
    <row r="4" spans="1:11" x14ac:dyDescent="0.2">
      <c r="B4" t="s">
        <v>1</v>
      </c>
      <c r="C4" t="s">
        <v>8</v>
      </c>
      <c r="D4" t="s">
        <v>58</v>
      </c>
      <c r="E4" t="s">
        <v>4</v>
      </c>
      <c r="F4" t="s">
        <v>9</v>
      </c>
    </row>
    <row r="5" spans="1:11" x14ac:dyDescent="0.2">
      <c r="B5" t="s">
        <v>1</v>
      </c>
      <c r="C5" t="s">
        <v>60</v>
      </c>
      <c r="D5" t="s">
        <v>59</v>
      </c>
      <c r="E5" t="s">
        <v>4</v>
      </c>
      <c r="F5" t="s">
        <v>9</v>
      </c>
    </row>
    <row r="6" spans="1:11" x14ac:dyDescent="0.2">
      <c r="B6" t="s">
        <v>1</v>
      </c>
      <c r="C6" t="s">
        <v>47</v>
      </c>
      <c r="D6" t="s">
        <v>48</v>
      </c>
      <c r="E6" t="s">
        <v>4</v>
      </c>
      <c r="F6" t="s">
        <v>9</v>
      </c>
    </row>
    <row r="7" spans="1:11" x14ac:dyDescent="0.2">
      <c r="B7" t="s">
        <v>1</v>
      </c>
      <c r="C7" t="s">
        <v>49</v>
      </c>
      <c r="D7" t="s">
        <v>50</v>
      </c>
      <c r="E7" t="s">
        <v>4</v>
      </c>
      <c r="F7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8F24-4E56-49F3-9204-FD5A5900A5D7}">
  <sheetPr>
    <tabColor theme="4"/>
  </sheetPr>
  <dimension ref="A1:N5"/>
  <sheetViews>
    <sheetView workbookViewId="0">
      <selection activeCell="A7" sqref="A7"/>
    </sheetView>
  </sheetViews>
  <sheetFormatPr defaultRowHeight="12.75" x14ac:dyDescent="0.2"/>
  <cols>
    <col min="2" max="2" width="16.28515625" customWidth="1"/>
    <col min="3" max="3" width="17.85546875" customWidth="1"/>
    <col min="4" max="8" width="4.5703125" customWidth="1"/>
  </cols>
  <sheetData>
    <row r="1" spans="1:14" x14ac:dyDescent="0.2">
      <c r="A1" t="s">
        <v>26</v>
      </c>
      <c r="B1" t="s">
        <v>0</v>
      </c>
    </row>
    <row r="2" spans="1:14" x14ac:dyDescent="0.2">
      <c r="B2" t="s">
        <v>10</v>
      </c>
      <c r="C2" t="s">
        <v>2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>
        <v>1</v>
      </c>
      <c r="N2" s="1" t="str">
        <f ca="1">MID(CELL("filename",N1),FIND("]",CELL("filename",N1))+1,255)</f>
        <v>ConTID</v>
      </c>
    </row>
    <row r="3" spans="1:14" x14ac:dyDescent="0.2">
      <c r="B3" t="s">
        <v>10</v>
      </c>
      <c r="C3" t="s">
        <v>6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>
        <v>1</v>
      </c>
    </row>
    <row r="4" spans="1:14" x14ac:dyDescent="0.2">
      <c r="B4" t="s">
        <v>10</v>
      </c>
      <c r="C4" t="s">
        <v>60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>
        <v>1</v>
      </c>
    </row>
    <row r="5" spans="1:14" x14ac:dyDescent="0.2">
      <c r="B5" t="s">
        <v>10</v>
      </c>
      <c r="C5" t="s">
        <v>8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C606-03E6-4E53-AE7B-7349668CD223}">
  <sheetPr>
    <tabColor theme="4"/>
  </sheetPr>
  <dimension ref="A1:AP61"/>
  <sheetViews>
    <sheetView workbookViewId="0">
      <selection activeCell="J10" sqref="J10:AP10"/>
    </sheetView>
  </sheetViews>
  <sheetFormatPr defaultRowHeight="12.75" x14ac:dyDescent="0.2"/>
  <cols>
    <col min="2" max="2" width="16.28515625" customWidth="1"/>
    <col min="3" max="3" width="17.85546875" customWidth="1"/>
    <col min="4" max="4" width="4.5703125" customWidth="1"/>
    <col min="5" max="5" width="19.140625" bestFit="1" customWidth="1"/>
    <col min="6" max="8" width="4.5703125" customWidth="1"/>
  </cols>
  <sheetData>
    <row r="1" spans="1:42" x14ac:dyDescent="0.2">
      <c r="A1" t="s">
        <v>27</v>
      </c>
      <c r="B1" t="s">
        <v>0</v>
      </c>
      <c r="D1" s="1" t="str">
        <f ca="1">MID(CELL("filename",N1),FIND("]",CELL("filename",N1))+1,255)</f>
        <v>ConTSRM</v>
      </c>
      <c r="I1">
        <v>0</v>
      </c>
      <c r="J1">
        <v>2012</v>
      </c>
      <c r="K1">
        <f>J1+1</f>
        <v>2013</v>
      </c>
      <c r="L1">
        <f t="shared" ref="L1:AP1" si="0">K1+1</f>
        <v>2014</v>
      </c>
      <c r="M1">
        <f t="shared" si="0"/>
        <v>2015</v>
      </c>
      <c r="N1">
        <f t="shared" si="0"/>
        <v>2016</v>
      </c>
      <c r="O1">
        <f t="shared" si="0"/>
        <v>2017</v>
      </c>
      <c r="P1">
        <f t="shared" si="0"/>
        <v>2018</v>
      </c>
      <c r="Q1">
        <f t="shared" si="0"/>
        <v>2019</v>
      </c>
      <c r="R1">
        <f t="shared" si="0"/>
        <v>2020</v>
      </c>
      <c r="S1">
        <f t="shared" si="0"/>
        <v>2021</v>
      </c>
      <c r="T1">
        <f t="shared" si="0"/>
        <v>2022</v>
      </c>
      <c r="U1">
        <f t="shared" si="0"/>
        <v>2023</v>
      </c>
      <c r="V1">
        <f t="shared" si="0"/>
        <v>2024</v>
      </c>
      <c r="W1">
        <f t="shared" si="0"/>
        <v>2025</v>
      </c>
      <c r="X1">
        <f t="shared" si="0"/>
        <v>2026</v>
      </c>
      <c r="Y1">
        <f t="shared" si="0"/>
        <v>2027</v>
      </c>
      <c r="Z1">
        <f t="shared" si="0"/>
        <v>2028</v>
      </c>
      <c r="AA1">
        <f t="shared" si="0"/>
        <v>2029</v>
      </c>
      <c r="AB1">
        <f t="shared" si="0"/>
        <v>2030</v>
      </c>
      <c r="AC1">
        <f t="shared" si="0"/>
        <v>2031</v>
      </c>
      <c r="AD1">
        <f t="shared" si="0"/>
        <v>2032</v>
      </c>
      <c r="AE1">
        <f t="shared" si="0"/>
        <v>2033</v>
      </c>
      <c r="AF1">
        <f t="shared" si="0"/>
        <v>2034</v>
      </c>
      <c r="AG1">
        <f t="shared" si="0"/>
        <v>2035</v>
      </c>
      <c r="AH1">
        <f t="shared" si="0"/>
        <v>2036</v>
      </c>
      <c r="AI1">
        <f t="shared" si="0"/>
        <v>2037</v>
      </c>
      <c r="AJ1">
        <f t="shared" si="0"/>
        <v>2038</v>
      </c>
      <c r="AK1">
        <f t="shared" si="0"/>
        <v>2039</v>
      </c>
      <c r="AL1">
        <f t="shared" si="0"/>
        <v>2040</v>
      </c>
      <c r="AM1">
        <v>2045</v>
      </c>
      <c r="AN1">
        <v>2050</v>
      </c>
      <c r="AO1">
        <v>2060</v>
      </c>
      <c r="AP1">
        <v>2070</v>
      </c>
    </row>
    <row r="2" spans="1:42" x14ac:dyDescent="0.2">
      <c r="B2" t="s">
        <v>12</v>
      </c>
      <c r="C2" t="s">
        <v>2</v>
      </c>
      <c r="D2" t="s">
        <v>11</v>
      </c>
      <c r="E2" t="s">
        <v>11</v>
      </c>
      <c r="F2" t="s">
        <v>11</v>
      </c>
      <c r="G2" t="s">
        <v>11</v>
      </c>
      <c r="H2" t="s">
        <v>13</v>
      </c>
      <c r="I2">
        <v>0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">
      <c r="B3" t="s">
        <v>12</v>
      </c>
      <c r="C3" t="s">
        <v>6</v>
      </c>
      <c r="D3" t="s">
        <v>11</v>
      </c>
      <c r="E3" t="s">
        <v>11</v>
      </c>
      <c r="F3" t="s">
        <v>11</v>
      </c>
      <c r="G3" t="s">
        <v>11</v>
      </c>
      <c r="H3" t="s">
        <v>13</v>
      </c>
      <c r="I3">
        <v>0</v>
      </c>
      <c r="J3" t="s">
        <v>14</v>
      </c>
      <c r="K3" t="s">
        <v>14</v>
      </c>
      <c r="L3" t="s">
        <v>14</v>
      </c>
      <c r="M3" t="s">
        <v>14</v>
      </c>
      <c r="N3" t="s">
        <v>14</v>
      </c>
      <c r="O3" t="s">
        <v>14</v>
      </c>
      <c r="P3" t="s">
        <v>14</v>
      </c>
      <c r="Q3" t="s">
        <v>14</v>
      </c>
      <c r="R3" t="s">
        <v>14</v>
      </c>
      <c r="S3" t="s">
        <v>14</v>
      </c>
      <c r="T3" t="s">
        <v>14</v>
      </c>
      <c r="U3" t="s">
        <v>14</v>
      </c>
      <c r="V3" t="s">
        <v>14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B4" t="s">
        <v>12</v>
      </c>
      <c r="C4" t="s">
        <v>8</v>
      </c>
      <c r="D4" t="s">
        <v>11</v>
      </c>
      <c r="E4" t="s">
        <v>11</v>
      </c>
      <c r="F4" t="s">
        <v>11</v>
      </c>
      <c r="G4" t="s">
        <v>11</v>
      </c>
      <c r="H4" t="s">
        <v>13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B5" t="s">
        <v>15</v>
      </c>
      <c r="C5" t="s">
        <v>6</v>
      </c>
      <c r="D5" t="s">
        <v>16</v>
      </c>
      <c r="E5" t="s">
        <v>17</v>
      </c>
      <c r="F5" t="s">
        <v>11</v>
      </c>
      <c r="G5" t="s">
        <v>18</v>
      </c>
      <c r="H5" t="s">
        <v>11</v>
      </c>
      <c r="I5">
        <v>0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</row>
    <row r="6" spans="1:42" x14ac:dyDescent="0.2">
      <c r="B6" t="s">
        <v>15</v>
      </c>
      <c r="C6" t="s">
        <v>6</v>
      </c>
      <c r="D6" t="s">
        <v>16</v>
      </c>
      <c r="E6" t="s">
        <v>19</v>
      </c>
      <c r="F6" t="s">
        <v>11</v>
      </c>
      <c r="G6" t="s">
        <v>18</v>
      </c>
      <c r="H6" t="s">
        <v>11</v>
      </c>
      <c r="I6">
        <v>0</v>
      </c>
      <c r="J6" t="s">
        <v>14</v>
      </c>
      <c r="K6" t="s">
        <v>14</v>
      </c>
      <c r="L6" t="s">
        <v>14</v>
      </c>
      <c r="M6" t="s">
        <v>14</v>
      </c>
      <c r="N6" t="s">
        <v>14</v>
      </c>
      <c r="O6" t="s">
        <v>14</v>
      </c>
      <c r="P6" t="s">
        <v>14</v>
      </c>
      <c r="Q6" t="s">
        <v>14</v>
      </c>
      <c r="R6" t="s">
        <v>14</v>
      </c>
      <c r="S6" t="s">
        <v>14</v>
      </c>
      <c r="T6" t="s">
        <v>14</v>
      </c>
      <c r="U6" t="s">
        <v>14</v>
      </c>
      <c r="V6" t="s">
        <v>14</v>
      </c>
      <c r="W6">
        <v>-0.08</v>
      </c>
      <c r="X6">
        <v>-0.08</v>
      </c>
      <c r="Y6">
        <v>-0.08</v>
      </c>
      <c r="Z6">
        <v>-0.08</v>
      </c>
      <c r="AA6">
        <v>-0.08</v>
      </c>
      <c r="AB6">
        <v>-0.08</v>
      </c>
      <c r="AC6">
        <v>-0.08</v>
      </c>
      <c r="AD6">
        <v>-0.08</v>
      </c>
      <c r="AE6">
        <v>-0.08</v>
      </c>
      <c r="AF6">
        <v>-0.08</v>
      </c>
      <c r="AG6">
        <v>-0.08</v>
      </c>
      <c r="AH6">
        <v>-0.08</v>
      </c>
      <c r="AI6">
        <v>-0.08</v>
      </c>
      <c r="AJ6">
        <v>-0.08</v>
      </c>
      <c r="AK6">
        <v>-0.08</v>
      </c>
      <c r="AL6">
        <v>-0.08</v>
      </c>
      <c r="AM6">
        <v>-0.08</v>
      </c>
      <c r="AN6">
        <v>-0.08</v>
      </c>
      <c r="AO6">
        <v>-0.08</v>
      </c>
      <c r="AP6">
        <v>-0.08</v>
      </c>
    </row>
    <row r="7" spans="1:42" x14ac:dyDescent="0.2">
      <c r="B7" t="s">
        <v>15</v>
      </c>
      <c r="C7" t="s">
        <v>6</v>
      </c>
      <c r="D7" t="s">
        <v>16</v>
      </c>
      <c r="E7" t="s">
        <v>20</v>
      </c>
      <c r="F7" t="s">
        <v>11</v>
      </c>
      <c r="G7" t="s">
        <v>18</v>
      </c>
      <c r="H7" t="s">
        <v>11</v>
      </c>
      <c r="I7">
        <v>0</v>
      </c>
      <c r="J7" t="s">
        <v>14</v>
      </c>
      <c r="K7" t="s">
        <v>14</v>
      </c>
      <c r="L7" t="s">
        <v>14</v>
      </c>
      <c r="M7" t="s">
        <v>14</v>
      </c>
      <c r="N7" t="s">
        <v>14</v>
      </c>
      <c r="O7" t="s">
        <v>14</v>
      </c>
      <c r="P7" t="s">
        <v>14</v>
      </c>
      <c r="Q7" t="s">
        <v>14</v>
      </c>
      <c r="R7" t="s">
        <v>14</v>
      </c>
      <c r="S7" t="s">
        <v>14</v>
      </c>
      <c r="T7" t="s">
        <v>14</v>
      </c>
      <c r="U7" t="s">
        <v>14</v>
      </c>
      <c r="V7" t="s">
        <v>14</v>
      </c>
      <c r="W7">
        <v>-0.08</v>
      </c>
      <c r="X7">
        <v>-0.08</v>
      </c>
      <c r="Y7">
        <v>-0.08</v>
      </c>
      <c r="Z7">
        <v>-0.08</v>
      </c>
      <c r="AA7">
        <v>-0.08</v>
      </c>
      <c r="AB7">
        <v>-0.08</v>
      </c>
      <c r="AC7">
        <v>-0.08</v>
      </c>
      <c r="AD7">
        <v>-0.08</v>
      </c>
      <c r="AE7">
        <v>-0.08</v>
      </c>
      <c r="AF7">
        <v>-0.08</v>
      </c>
      <c r="AG7">
        <v>-0.08</v>
      </c>
      <c r="AH7">
        <v>-0.08</v>
      </c>
      <c r="AI7">
        <v>-0.08</v>
      </c>
      <c r="AJ7">
        <v>-0.08</v>
      </c>
      <c r="AK7">
        <v>-0.08</v>
      </c>
      <c r="AL7">
        <v>-0.08</v>
      </c>
      <c r="AM7">
        <v>-0.08</v>
      </c>
      <c r="AN7">
        <v>-0.08</v>
      </c>
      <c r="AO7">
        <v>-0.08</v>
      </c>
      <c r="AP7">
        <v>-0.08</v>
      </c>
    </row>
    <row r="8" spans="1:42" x14ac:dyDescent="0.2">
      <c r="B8" t="s">
        <v>21</v>
      </c>
      <c r="C8" t="s">
        <v>2</v>
      </c>
      <c r="D8" t="s">
        <v>16</v>
      </c>
      <c r="E8" t="s">
        <v>22</v>
      </c>
      <c r="F8" t="s">
        <v>11</v>
      </c>
      <c r="G8" t="s">
        <v>11</v>
      </c>
      <c r="H8" t="s">
        <v>11</v>
      </c>
      <c r="I8">
        <v>0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</row>
    <row r="9" spans="1:42" x14ac:dyDescent="0.2">
      <c r="B9" t="s">
        <v>21</v>
      </c>
      <c r="C9" t="s">
        <v>2</v>
      </c>
      <c r="D9" t="s">
        <v>16</v>
      </c>
      <c r="E9" t="s">
        <v>17</v>
      </c>
      <c r="F9" t="s">
        <v>11</v>
      </c>
      <c r="G9" t="s">
        <v>11</v>
      </c>
      <c r="H9" t="s">
        <v>11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</row>
    <row r="10" spans="1:42" x14ac:dyDescent="0.2">
      <c r="B10" t="s">
        <v>23</v>
      </c>
      <c r="C10" t="s">
        <v>8</v>
      </c>
      <c r="D10" t="s">
        <v>16</v>
      </c>
      <c r="E10" t="s">
        <v>24</v>
      </c>
      <c r="F10" t="s">
        <v>11</v>
      </c>
      <c r="G10" t="s">
        <v>11</v>
      </c>
      <c r="H10" t="s">
        <v>11</v>
      </c>
      <c r="I10">
        <v>0</v>
      </c>
      <c r="J10">
        <f>IF(J1&gt;='ReserveMargin Inputs'!$D$4,-(1+'ReserveMargin Inputs'!$D$3)/(1-'ReserveMargin Inputs'!$D$2),0)</f>
        <v>0</v>
      </c>
      <c r="K10">
        <f>IF(K1&gt;='ReserveMargin Inputs'!$D$4,-(1+'ReserveMargin Inputs'!$D$3)/(1-'ReserveMargin Inputs'!$D$2),0)</f>
        <v>0</v>
      </c>
      <c r="L10">
        <f>IF(L1&gt;='ReserveMargin Inputs'!$D$4,-(1+'ReserveMargin Inputs'!$D$3)/(1-'ReserveMargin Inputs'!$D$2),0)</f>
        <v>0</v>
      </c>
      <c r="M10">
        <f>IF(M1&gt;='ReserveMargin Inputs'!$D$4,-(1+'ReserveMargin Inputs'!$D$3)/(1-'ReserveMargin Inputs'!$D$2),0)</f>
        <v>0</v>
      </c>
      <c r="N10">
        <f>IF(N1&gt;='ReserveMargin Inputs'!$D$4,-(1+'ReserveMargin Inputs'!$D$3)/(1-'ReserveMargin Inputs'!$D$2),0)</f>
        <v>0</v>
      </c>
      <c r="O10">
        <f>IF(O1&gt;='ReserveMargin Inputs'!$D$4,-(1+'ReserveMargin Inputs'!$D$3)/(1-'ReserveMargin Inputs'!$D$2),0)</f>
        <v>0</v>
      </c>
      <c r="P10">
        <f>IF(P1&gt;='ReserveMargin Inputs'!$D$4,-(1+'ReserveMargin Inputs'!$D$3)/(1-'ReserveMargin Inputs'!$D$2),0)</f>
        <v>0</v>
      </c>
      <c r="Q10">
        <f>IF(Q1&gt;='ReserveMargin Inputs'!$D$4,-(1+'ReserveMargin Inputs'!$D$3)/(1-'ReserveMargin Inputs'!$D$2),0)</f>
        <v>0</v>
      </c>
      <c r="R10">
        <f>IF(R1&gt;='ReserveMargin Inputs'!$D$4,-(1+'ReserveMargin Inputs'!$D$3)/(1-'ReserveMargin Inputs'!$D$2),0)</f>
        <v>0</v>
      </c>
      <c r="S10">
        <f>IF(S1&gt;='ReserveMargin Inputs'!$D$4,-(1+'ReserveMargin Inputs'!$D$3)/(1-'ReserveMargin Inputs'!$D$2),0)</f>
        <v>0</v>
      </c>
      <c r="T10">
        <f>IF(T1&gt;='ReserveMargin Inputs'!$D$4,-(1+'ReserveMargin Inputs'!$D$3)/(1-'ReserveMargin Inputs'!$D$2),0)</f>
        <v>0</v>
      </c>
      <c r="U10">
        <f>IF(U1&gt;='ReserveMargin Inputs'!$D$4,-(1+'ReserveMargin Inputs'!$D$3)/(1-'ReserveMargin Inputs'!$D$2),0)</f>
        <v>0</v>
      </c>
      <c r="V10">
        <f>IF(V1&gt;='ReserveMargin Inputs'!$D$4,-(1+'ReserveMargin Inputs'!$D$3)/(1-'ReserveMargin Inputs'!$D$2),0)</f>
        <v>0</v>
      </c>
      <c r="W10">
        <f>IF(W1&gt;='ReserveMargin Inputs'!$D$4,-(1+'ReserveMargin Inputs'!$D$3)/(1-'ReserveMargin Inputs'!$D$2),0)</f>
        <v>-1.3007284079084287</v>
      </c>
      <c r="X10">
        <f>IF(X1&gt;='ReserveMargin Inputs'!$D$4,-(1+'ReserveMargin Inputs'!$D$3)/(1-'ReserveMargin Inputs'!$D$2),0)</f>
        <v>-1.3007284079084287</v>
      </c>
      <c r="Y10">
        <f>IF(Y1&gt;='ReserveMargin Inputs'!$D$4,-(1+'ReserveMargin Inputs'!$D$3)/(1-'ReserveMargin Inputs'!$D$2),0)</f>
        <v>-1.3007284079084287</v>
      </c>
      <c r="Z10">
        <f>IF(Z1&gt;='ReserveMargin Inputs'!$D$4,-(1+'ReserveMargin Inputs'!$D$3)/(1-'ReserveMargin Inputs'!$D$2),0)</f>
        <v>-1.3007284079084287</v>
      </c>
      <c r="AA10">
        <f>IF(AA1&gt;='ReserveMargin Inputs'!$D$4,-(1+'ReserveMargin Inputs'!$D$3)/(1-'ReserveMargin Inputs'!$D$2),0)</f>
        <v>-1.3007284079084287</v>
      </c>
      <c r="AB10">
        <f>IF(AB1&gt;='ReserveMargin Inputs'!$D$4,-(1+'ReserveMargin Inputs'!$D$3)/(1-'ReserveMargin Inputs'!$D$2),0)</f>
        <v>-1.3007284079084287</v>
      </c>
      <c r="AC10">
        <f>IF(AC1&gt;='ReserveMargin Inputs'!$D$4,-(1+'ReserveMargin Inputs'!$D$3)/(1-'ReserveMargin Inputs'!$D$2),0)</f>
        <v>-1.3007284079084287</v>
      </c>
      <c r="AD10">
        <f>IF(AD1&gt;='ReserveMargin Inputs'!$D$4,-(1+'ReserveMargin Inputs'!$D$3)/(1-'ReserveMargin Inputs'!$D$2),0)</f>
        <v>-1.3007284079084287</v>
      </c>
      <c r="AE10">
        <f>IF(AE1&gt;='ReserveMargin Inputs'!$D$4,-(1+'ReserveMargin Inputs'!$D$3)/(1-'ReserveMargin Inputs'!$D$2),0)</f>
        <v>-1.3007284079084287</v>
      </c>
      <c r="AF10">
        <f>IF(AF1&gt;='ReserveMargin Inputs'!$D$4,-(1+'ReserveMargin Inputs'!$D$3)/(1-'ReserveMargin Inputs'!$D$2),0)</f>
        <v>-1.3007284079084287</v>
      </c>
      <c r="AG10">
        <f>IF(AG1&gt;='ReserveMargin Inputs'!$D$4,-(1+'ReserveMargin Inputs'!$D$3)/(1-'ReserveMargin Inputs'!$D$2),0)</f>
        <v>-1.3007284079084287</v>
      </c>
      <c r="AH10">
        <f>IF(AH1&gt;='ReserveMargin Inputs'!$D$4,-(1+'ReserveMargin Inputs'!$D$3)/(1-'ReserveMargin Inputs'!$D$2),0)</f>
        <v>-1.3007284079084287</v>
      </c>
      <c r="AI10">
        <f>IF(AI1&gt;='ReserveMargin Inputs'!$D$4,-(1+'ReserveMargin Inputs'!$D$3)/(1-'ReserveMargin Inputs'!$D$2),0)</f>
        <v>-1.3007284079084287</v>
      </c>
      <c r="AJ10">
        <f>IF(AJ1&gt;='ReserveMargin Inputs'!$D$4,-(1+'ReserveMargin Inputs'!$D$3)/(1-'ReserveMargin Inputs'!$D$2),0)</f>
        <v>-1.3007284079084287</v>
      </c>
      <c r="AK10">
        <f>IF(AK1&gt;='ReserveMargin Inputs'!$D$4,-(1+'ReserveMargin Inputs'!$D$3)/(1-'ReserveMargin Inputs'!$D$2),0)</f>
        <v>-1.3007284079084287</v>
      </c>
      <c r="AL10">
        <f>IF(AL1&gt;='ReserveMargin Inputs'!$D$4,-(1+'ReserveMargin Inputs'!$D$3)/(1-'ReserveMargin Inputs'!$D$2),0)</f>
        <v>-1.3007284079084287</v>
      </c>
      <c r="AM10">
        <f>IF(AM1&gt;='ReserveMargin Inputs'!$D$4,-(1+'ReserveMargin Inputs'!$D$3)/(1-'ReserveMargin Inputs'!$D$2),0)</f>
        <v>-1.3007284079084287</v>
      </c>
      <c r="AN10">
        <f>IF(AN1&gt;='ReserveMargin Inputs'!$D$4,-(1+'ReserveMargin Inputs'!$D$3)/(1-'ReserveMargin Inputs'!$D$2),0)</f>
        <v>-1.3007284079084287</v>
      </c>
      <c r="AO10">
        <f>IF(AO1&gt;='ReserveMargin Inputs'!$D$4,-(1+'ReserveMargin Inputs'!$D$3)/(1-'ReserveMargin Inputs'!$D$2),0)</f>
        <v>-1.3007284079084287</v>
      </c>
      <c r="AP10">
        <f>IF(AP1&gt;='ReserveMargin Inputs'!$D$4,-(1+'ReserveMargin Inputs'!$D$3)/(1-'ReserveMargin Inputs'!$D$2),0)</f>
        <v>-1.3007284079084287</v>
      </c>
    </row>
    <row r="11" spans="1:42" x14ac:dyDescent="0.2">
      <c r="A11" t="str">
        <f t="shared" ref="A11:A32" si="1">IF(E11="","*","")</f>
        <v/>
      </c>
      <c r="B11" t="s">
        <v>23</v>
      </c>
      <c r="C11" t="s">
        <v>8</v>
      </c>
      <c r="D11" t="s">
        <v>16</v>
      </c>
      <c r="E11" t="str">
        <f>ProcDataRM!B9</f>
        <v>ETCLECAMD-E</v>
      </c>
      <c r="F11" t="s">
        <v>11</v>
      </c>
      <c r="G11" t="s">
        <v>11</v>
      </c>
      <c r="H11" t="s">
        <v>11</v>
      </c>
      <c r="I11">
        <v>3</v>
      </c>
      <c r="R11">
        <f>ProcDataRM!M9</f>
        <v>0.625</v>
      </c>
      <c r="W11" t="str">
        <f>ProcDataRM!N9</f>
        <v/>
      </c>
      <c r="AB11" t="str">
        <f>ProcDataRM!O9</f>
        <v/>
      </c>
    </row>
    <row r="12" spans="1:42" x14ac:dyDescent="0.2">
      <c r="A12" t="str">
        <f t="shared" si="1"/>
        <v/>
      </c>
      <c r="B12" t="s">
        <v>23</v>
      </c>
      <c r="C12" t="s">
        <v>8</v>
      </c>
      <c r="D12" t="s">
        <v>16</v>
      </c>
      <c r="E12" t="str">
        <f>ProcDataRM!B10</f>
        <v>ETCLEGROO-E</v>
      </c>
      <c r="F12" t="s">
        <v>11</v>
      </c>
      <c r="G12" t="s">
        <v>11</v>
      </c>
      <c r="H12" t="s">
        <v>11</v>
      </c>
      <c r="I12">
        <v>3</v>
      </c>
      <c r="R12">
        <f>ProcDataRM!M10</f>
        <v>0.5</v>
      </c>
      <c r="W12" t="str">
        <f>ProcDataRM!N10</f>
        <v/>
      </c>
      <c r="AB12" t="str">
        <f>ProcDataRM!O10</f>
        <v/>
      </c>
    </row>
    <row r="13" spans="1:42" x14ac:dyDescent="0.2">
      <c r="A13" t="str">
        <f t="shared" si="1"/>
        <v/>
      </c>
      <c r="B13" t="s">
        <v>23</v>
      </c>
      <c r="C13" t="s">
        <v>8</v>
      </c>
      <c r="D13" t="s">
        <v>16</v>
      </c>
      <c r="E13" t="str">
        <f>ProcDataRM!B11</f>
        <v>ETCLEKOMA-E</v>
      </c>
      <c r="F13" t="s">
        <v>11</v>
      </c>
      <c r="G13" t="s">
        <v>11</v>
      </c>
      <c r="H13" t="s">
        <v>11</v>
      </c>
      <c r="I13">
        <v>3</v>
      </c>
      <c r="R13">
        <f>ProcDataRM!M11</f>
        <v>0.5</v>
      </c>
      <c r="W13" t="str">
        <f>ProcDataRM!N11</f>
        <v/>
      </c>
      <c r="AB13" t="str">
        <f>ProcDataRM!O11</f>
        <v/>
      </c>
    </row>
    <row r="14" spans="1:42" x14ac:dyDescent="0.2">
      <c r="A14" t="str">
        <f t="shared" si="1"/>
        <v/>
      </c>
      <c r="B14" t="s">
        <v>23</v>
      </c>
      <c r="C14" t="s">
        <v>8</v>
      </c>
      <c r="D14" t="s">
        <v>16</v>
      </c>
      <c r="E14" t="str">
        <f>ProcDataRM!B12</f>
        <v>ETCLEARNO-E</v>
      </c>
      <c r="F14" t="s">
        <v>11</v>
      </c>
      <c r="G14" t="s">
        <v>11</v>
      </c>
      <c r="H14" t="s">
        <v>11</v>
      </c>
      <c r="I14">
        <v>3</v>
      </c>
      <c r="R14">
        <f>ProcDataRM!M12</f>
        <v>0.66666666666666674</v>
      </c>
      <c r="W14" t="str">
        <f>ProcDataRM!N12</f>
        <v/>
      </c>
      <c r="AB14" t="str">
        <f>ProcDataRM!O12</f>
        <v/>
      </c>
    </row>
    <row r="15" spans="1:42" x14ac:dyDescent="0.2">
      <c r="A15" t="str">
        <f t="shared" si="1"/>
        <v/>
      </c>
      <c r="B15" t="s">
        <v>23</v>
      </c>
      <c r="C15" t="s">
        <v>8</v>
      </c>
      <c r="D15" t="s">
        <v>16</v>
      </c>
      <c r="E15" t="str">
        <f>ProcDataRM!B13</f>
        <v>ETCLEDUVH-E</v>
      </c>
      <c r="F15" t="s">
        <v>11</v>
      </c>
      <c r="G15" t="s">
        <v>11</v>
      </c>
      <c r="H15" t="s">
        <v>11</v>
      </c>
      <c r="I15">
        <v>3</v>
      </c>
      <c r="R15">
        <f>ProcDataRM!M13</f>
        <v>0.66666666666666674</v>
      </c>
      <c r="W15" t="str">
        <f>ProcDataRM!N13</f>
        <v/>
      </c>
      <c r="AB15" t="str">
        <f>ProcDataRM!O13</f>
        <v/>
      </c>
    </row>
    <row r="16" spans="1:42" x14ac:dyDescent="0.2">
      <c r="A16" t="str">
        <f t="shared" si="1"/>
        <v/>
      </c>
      <c r="B16" t="s">
        <v>23</v>
      </c>
      <c r="C16" t="s">
        <v>8</v>
      </c>
      <c r="D16" t="s">
        <v>16</v>
      </c>
      <c r="E16" t="str">
        <f>ProcDataRM!B14</f>
        <v>ETCLEHEND-E</v>
      </c>
      <c r="F16" t="s">
        <v>11</v>
      </c>
      <c r="G16" t="s">
        <v>11</v>
      </c>
      <c r="H16" t="s">
        <v>11</v>
      </c>
      <c r="I16">
        <v>3</v>
      </c>
      <c r="R16">
        <f>ProcDataRM!M14</f>
        <v>0.7142857142857143</v>
      </c>
      <c r="W16" t="str">
        <f>ProcDataRM!N14</f>
        <v/>
      </c>
      <c r="AB16" t="str">
        <f>ProcDataRM!O14</f>
        <v/>
      </c>
    </row>
    <row r="17" spans="1:28" x14ac:dyDescent="0.2">
      <c r="A17" t="str">
        <f t="shared" si="1"/>
        <v/>
      </c>
      <c r="B17" t="s">
        <v>23</v>
      </c>
      <c r="C17" t="s">
        <v>8</v>
      </c>
      <c r="D17" t="s">
        <v>16</v>
      </c>
      <c r="E17" t="str">
        <f>ProcDataRM!B15</f>
        <v>ETCLEKEND-E</v>
      </c>
      <c r="F17" t="s">
        <v>11</v>
      </c>
      <c r="G17" t="s">
        <v>11</v>
      </c>
      <c r="H17" t="s">
        <v>11</v>
      </c>
      <c r="I17">
        <v>3</v>
      </c>
      <c r="R17">
        <f>ProcDataRM!M15</f>
        <v>0.83333333333333337</v>
      </c>
      <c r="W17" t="str">
        <f>ProcDataRM!N15</f>
        <v/>
      </c>
      <c r="AB17" t="str">
        <f>ProcDataRM!O15</f>
        <v/>
      </c>
    </row>
    <row r="18" spans="1:28" x14ac:dyDescent="0.2">
      <c r="A18" t="str">
        <f t="shared" si="1"/>
        <v/>
      </c>
      <c r="B18" t="s">
        <v>23</v>
      </c>
      <c r="C18" t="s">
        <v>8</v>
      </c>
      <c r="D18" t="s">
        <v>16</v>
      </c>
      <c r="E18" t="str">
        <f>ProcDataRM!B16</f>
        <v>ETCLEKRIE-E</v>
      </c>
      <c r="F18" t="s">
        <v>11</v>
      </c>
      <c r="G18" t="s">
        <v>11</v>
      </c>
      <c r="H18" t="s">
        <v>11</v>
      </c>
      <c r="I18">
        <v>3</v>
      </c>
      <c r="R18">
        <f>ProcDataRM!M16</f>
        <v>0.66666666666666674</v>
      </c>
      <c r="W18" t="str">
        <f>ProcDataRM!N16</f>
        <v/>
      </c>
      <c r="AB18" t="str">
        <f>ProcDataRM!O16</f>
        <v/>
      </c>
    </row>
    <row r="19" spans="1:28" x14ac:dyDescent="0.2">
      <c r="A19" t="str">
        <f t="shared" si="1"/>
        <v/>
      </c>
      <c r="B19" t="s">
        <v>23</v>
      </c>
      <c r="C19" t="s">
        <v>8</v>
      </c>
      <c r="D19" t="s">
        <v>16</v>
      </c>
      <c r="E19" t="str">
        <f>ProcDataRM!B17</f>
        <v>ETCLELETH-E</v>
      </c>
      <c r="F19" t="s">
        <v>11</v>
      </c>
      <c r="G19" t="s">
        <v>11</v>
      </c>
      <c r="H19" t="s">
        <v>11</v>
      </c>
      <c r="I19">
        <v>3</v>
      </c>
      <c r="R19">
        <f>ProcDataRM!M17</f>
        <v>0.83333333333333337</v>
      </c>
      <c r="W19" t="str">
        <f>ProcDataRM!N17</f>
        <v/>
      </c>
      <c r="AB19" t="str">
        <f>ProcDataRM!O17</f>
        <v/>
      </c>
    </row>
    <row r="20" spans="1:28" x14ac:dyDescent="0.2">
      <c r="A20" t="str">
        <f t="shared" si="1"/>
        <v/>
      </c>
      <c r="B20" t="s">
        <v>23</v>
      </c>
      <c r="C20" t="s">
        <v>8</v>
      </c>
      <c r="D20" t="s">
        <v>16</v>
      </c>
      <c r="E20" t="str">
        <f>ProcDataRM!B18</f>
        <v>ETCLEMAJD-E</v>
      </c>
      <c r="F20" t="s">
        <v>11</v>
      </c>
      <c r="G20" t="s">
        <v>11</v>
      </c>
      <c r="H20" t="s">
        <v>11</v>
      </c>
      <c r="I20">
        <v>3</v>
      </c>
      <c r="R20">
        <f>ProcDataRM!M18</f>
        <v>0.83333333333333337</v>
      </c>
      <c r="W20" t="str">
        <f>ProcDataRM!N18</f>
        <v/>
      </c>
      <c r="AB20" t="str">
        <f>ProcDataRM!O18</f>
        <v/>
      </c>
    </row>
    <row r="21" spans="1:28" x14ac:dyDescent="0.2">
      <c r="A21" t="str">
        <f t="shared" si="1"/>
        <v/>
      </c>
      <c r="B21" t="s">
        <v>23</v>
      </c>
      <c r="C21" t="s">
        <v>8</v>
      </c>
      <c r="D21" t="s">
        <v>16</v>
      </c>
      <c r="E21" t="str">
        <f>ProcDataRM!B19</f>
        <v>ETCLEMAJW-E</v>
      </c>
      <c r="F21" t="s">
        <v>11</v>
      </c>
      <c r="G21" t="s">
        <v>11</v>
      </c>
      <c r="H21" t="s">
        <v>11</v>
      </c>
      <c r="I21">
        <v>3</v>
      </c>
      <c r="R21">
        <f>ProcDataRM!M19</f>
        <v>0.83333333333333337</v>
      </c>
      <c r="W21" t="str">
        <f>ProcDataRM!N19</f>
        <v/>
      </c>
      <c r="AB21" t="str">
        <f>ProcDataRM!O19</f>
        <v/>
      </c>
    </row>
    <row r="22" spans="1:28" x14ac:dyDescent="0.2">
      <c r="A22" t="str">
        <f t="shared" si="1"/>
        <v/>
      </c>
      <c r="B22" t="s">
        <v>23</v>
      </c>
      <c r="C22" t="s">
        <v>8</v>
      </c>
      <c r="D22" t="s">
        <v>16</v>
      </c>
      <c r="E22" t="str">
        <f>ProcDataRM!B20</f>
        <v>ETCLEMATI-E</v>
      </c>
      <c r="F22" t="s">
        <v>11</v>
      </c>
      <c r="G22" t="s">
        <v>11</v>
      </c>
      <c r="H22" t="s">
        <v>11</v>
      </c>
      <c r="I22">
        <v>3</v>
      </c>
      <c r="R22">
        <f>ProcDataRM!M20</f>
        <v>1</v>
      </c>
      <c r="W22" t="str">
        <f>ProcDataRM!N20</f>
        <v/>
      </c>
      <c r="AB22" t="str">
        <f>ProcDataRM!O20</f>
        <v/>
      </c>
    </row>
    <row r="23" spans="1:28" x14ac:dyDescent="0.2">
      <c r="A23" t="str">
        <f t="shared" si="1"/>
        <v/>
      </c>
      <c r="B23" t="s">
        <v>23</v>
      </c>
      <c r="C23" t="s">
        <v>8</v>
      </c>
      <c r="D23" t="s">
        <v>16</v>
      </c>
      <c r="E23" t="str">
        <f>ProcDataRM!B21</f>
        <v>ETCLEMATL-E</v>
      </c>
      <c r="F23" t="s">
        <v>11</v>
      </c>
      <c r="G23" t="s">
        <v>11</v>
      </c>
      <c r="H23" t="s">
        <v>11</v>
      </c>
      <c r="I23">
        <v>3</v>
      </c>
      <c r="R23">
        <f>ProcDataRM!M21</f>
        <v>0.83333333333333337</v>
      </c>
      <c r="W23" t="str">
        <f>ProcDataRM!N21</f>
        <v/>
      </c>
      <c r="AB23" t="str">
        <f>ProcDataRM!O21</f>
        <v/>
      </c>
    </row>
    <row r="24" spans="1:28" x14ac:dyDescent="0.2">
      <c r="A24" t="str">
        <f t="shared" si="1"/>
        <v/>
      </c>
      <c r="B24" t="s">
        <v>23</v>
      </c>
      <c r="C24" t="s">
        <v>8</v>
      </c>
      <c r="D24" t="s">
        <v>16</v>
      </c>
      <c r="E24" t="str">
        <f>ProcDataRM!B22</f>
        <v>ETCLETUTU-E</v>
      </c>
      <c r="F24" t="s">
        <v>11</v>
      </c>
      <c r="G24" t="s">
        <v>11</v>
      </c>
      <c r="H24" t="s">
        <v>11</v>
      </c>
      <c r="I24">
        <v>3</v>
      </c>
      <c r="R24">
        <f>ProcDataRM!M22</f>
        <v>0.66666666666666674</v>
      </c>
      <c r="W24" t="str">
        <f>ProcDataRM!N22</f>
        <v/>
      </c>
      <c r="AB24" t="str">
        <f>ProcDataRM!O22</f>
        <v/>
      </c>
    </row>
    <row r="25" spans="1:28" x14ac:dyDescent="0.2">
      <c r="A25" t="str">
        <f t="shared" si="1"/>
        <v/>
      </c>
      <c r="B25" t="s">
        <v>23</v>
      </c>
      <c r="C25" t="s">
        <v>8</v>
      </c>
      <c r="D25" t="s">
        <v>16</v>
      </c>
      <c r="E25" t="str">
        <f>ProcDataRM!B23</f>
        <v>ETCLEKELB-E</v>
      </c>
      <c r="F25" t="s">
        <v>11</v>
      </c>
      <c r="G25" t="s">
        <v>11</v>
      </c>
      <c r="H25" t="s">
        <v>11</v>
      </c>
      <c r="I25">
        <v>3</v>
      </c>
      <c r="R25">
        <f>ProcDataRM!M23</f>
        <v>0.33333333333333337</v>
      </c>
      <c r="W25" t="str">
        <f>ProcDataRM!N23</f>
        <v/>
      </c>
      <c r="AB25" t="str">
        <f>ProcDataRM!O23</f>
        <v/>
      </c>
    </row>
    <row r="26" spans="1:28" x14ac:dyDescent="0.2">
      <c r="A26" t="str">
        <f t="shared" si="1"/>
        <v/>
      </c>
      <c r="B26" t="s">
        <v>23</v>
      </c>
      <c r="C26" t="s">
        <v>8</v>
      </c>
      <c r="D26" t="s">
        <v>16</v>
      </c>
      <c r="E26" t="str">
        <f>ProcDataRM!B24</f>
        <v>ETCLEPFSS-E</v>
      </c>
      <c r="F26" t="s">
        <v>11</v>
      </c>
      <c r="G26" t="s">
        <v>11</v>
      </c>
      <c r="H26" t="s">
        <v>11</v>
      </c>
      <c r="I26">
        <v>3</v>
      </c>
      <c r="R26">
        <f>ProcDataRM!M24</f>
        <v>0.83333333333333337</v>
      </c>
      <c r="W26" t="str">
        <f>ProcDataRM!N24</f>
        <v/>
      </c>
      <c r="AB26" t="str">
        <f>ProcDataRM!O24</f>
        <v/>
      </c>
    </row>
    <row r="27" spans="1:28" x14ac:dyDescent="0.2">
      <c r="A27" t="str">
        <f t="shared" si="1"/>
        <v/>
      </c>
      <c r="B27" t="s">
        <v>23</v>
      </c>
      <c r="C27" t="s">
        <v>8</v>
      </c>
      <c r="D27" t="s">
        <v>16</v>
      </c>
      <c r="E27" t="str">
        <f>ProcDataRM!B25</f>
        <v>ETCLEPFSI-E</v>
      </c>
      <c r="F27" t="s">
        <v>11</v>
      </c>
      <c r="G27" t="s">
        <v>11</v>
      </c>
      <c r="H27" t="s">
        <v>11</v>
      </c>
      <c r="I27">
        <v>3</v>
      </c>
      <c r="R27">
        <f>ProcDataRM!M25</f>
        <v>0.66666666666666674</v>
      </c>
      <c r="W27" t="str">
        <f>ProcDataRM!N25</f>
        <v/>
      </c>
      <c r="AB27" t="str">
        <f>ProcDataRM!O25</f>
        <v/>
      </c>
    </row>
    <row r="28" spans="1:28" x14ac:dyDescent="0.2">
      <c r="A28" t="str">
        <f t="shared" si="1"/>
        <v/>
      </c>
      <c r="B28" t="s">
        <v>23</v>
      </c>
      <c r="C28" t="s">
        <v>8</v>
      </c>
      <c r="D28" t="s">
        <v>16</v>
      </c>
      <c r="E28" t="str">
        <f>ProcDataRM!B26</f>
        <v>ETODSGT-E</v>
      </c>
      <c r="F28" t="s">
        <v>11</v>
      </c>
      <c r="G28" t="s">
        <v>11</v>
      </c>
      <c r="H28" t="s">
        <v>11</v>
      </c>
      <c r="I28">
        <v>3</v>
      </c>
      <c r="R28">
        <f>ProcDataRM!M26</f>
        <v>1</v>
      </c>
      <c r="W28" t="str">
        <f>ProcDataRM!N26</f>
        <v/>
      </c>
      <c r="AB28" t="str">
        <f>ProcDataRM!O26</f>
        <v/>
      </c>
    </row>
    <row r="29" spans="1:28" x14ac:dyDescent="0.2">
      <c r="A29" t="str">
        <f t="shared" si="1"/>
        <v/>
      </c>
      <c r="B29" t="s">
        <v>23</v>
      </c>
      <c r="C29" t="s">
        <v>8</v>
      </c>
      <c r="D29" t="s">
        <v>16</v>
      </c>
      <c r="E29" t="str">
        <f>ProcDataRM!B27</f>
        <v>ERHYD-E</v>
      </c>
      <c r="F29" t="s">
        <v>11</v>
      </c>
      <c r="G29" t="s">
        <v>11</v>
      </c>
      <c r="H29" t="s">
        <v>11</v>
      </c>
      <c r="I29">
        <v>3</v>
      </c>
      <c r="R29">
        <f>ProcDataRM!M27</f>
        <v>1</v>
      </c>
      <c r="W29" t="str">
        <f>ProcDataRM!N27</f>
        <v/>
      </c>
      <c r="AB29" t="str">
        <f>ProcDataRM!O27</f>
        <v/>
      </c>
    </row>
    <row r="30" spans="1:28" x14ac:dyDescent="0.2">
      <c r="A30" t="str">
        <f t="shared" si="1"/>
        <v/>
      </c>
      <c r="B30" t="s">
        <v>23</v>
      </c>
      <c r="C30" t="s">
        <v>8</v>
      </c>
      <c r="D30" t="s">
        <v>16</v>
      </c>
      <c r="E30" t="str">
        <f>ProcDataRM!B28</f>
        <v>ERHYD-I</v>
      </c>
      <c r="F30" t="s">
        <v>11</v>
      </c>
      <c r="G30" t="s">
        <v>11</v>
      </c>
      <c r="H30" t="s">
        <v>11</v>
      </c>
      <c r="I30">
        <v>3</v>
      </c>
      <c r="R30">
        <f>ProcDataRM!M28</f>
        <v>1</v>
      </c>
      <c r="W30" t="str">
        <f>ProcDataRM!N28</f>
        <v/>
      </c>
      <c r="AB30" t="str">
        <f>ProcDataRM!O28</f>
        <v/>
      </c>
    </row>
    <row r="31" spans="1:28" x14ac:dyDescent="0.2">
      <c r="A31" t="str">
        <f t="shared" si="1"/>
        <v/>
      </c>
      <c r="B31" t="s">
        <v>23</v>
      </c>
      <c r="C31" t="s">
        <v>8</v>
      </c>
      <c r="D31" t="s">
        <v>16</v>
      </c>
      <c r="E31" t="str">
        <f>ProcDataRM!B29</f>
        <v>ETNUC-E</v>
      </c>
      <c r="F31" t="s">
        <v>11</v>
      </c>
      <c r="G31" t="s">
        <v>11</v>
      </c>
      <c r="H31" t="s">
        <v>11</v>
      </c>
      <c r="I31">
        <v>3</v>
      </c>
      <c r="R31">
        <f>ProcDataRM!M29</f>
        <v>1</v>
      </c>
      <c r="W31" t="str">
        <f>ProcDataRM!N29</f>
        <v/>
      </c>
      <c r="AB31" t="str">
        <f>ProcDataRM!O29</f>
        <v/>
      </c>
    </row>
    <row r="32" spans="1:28" x14ac:dyDescent="0.2">
      <c r="A32" t="str">
        <f t="shared" si="1"/>
        <v/>
      </c>
      <c r="B32" t="s">
        <v>23</v>
      </c>
      <c r="C32" t="s">
        <v>8</v>
      </c>
      <c r="D32" t="s">
        <v>16</v>
      </c>
      <c r="E32" t="str">
        <f>ProcDataRM!B30</f>
        <v>EPTSTO-E</v>
      </c>
      <c r="F32" t="s">
        <v>11</v>
      </c>
      <c r="G32" t="s">
        <v>11</v>
      </c>
      <c r="H32" t="s">
        <v>11</v>
      </c>
      <c r="I32">
        <v>3</v>
      </c>
      <c r="R32">
        <f>ProcDataRM!M30</f>
        <v>1</v>
      </c>
      <c r="W32" t="str">
        <f>ProcDataRM!N30</f>
        <v/>
      </c>
      <c r="AB32" t="str">
        <f>ProcDataRM!O30</f>
        <v/>
      </c>
    </row>
    <row r="33" spans="1:28" x14ac:dyDescent="0.2">
      <c r="A33" t="str">
        <f>IF(E33="","*","")</f>
        <v>*</v>
      </c>
      <c r="B33" t="s">
        <v>23</v>
      </c>
      <c r="C33" t="s">
        <v>8</v>
      </c>
      <c r="D33" t="s">
        <v>16</v>
      </c>
      <c r="E33" t="str">
        <f>ProcDataRM!B31</f>
        <v/>
      </c>
      <c r="F33" t="s">
        <v>11</v>
      </c>
      <c r="G33" t="s">
        <v>11</v>
      </c>
      <c r="H33" t="s">
        <v>11</v>
      </c>
      <c r="I33">
        <v>3</v>
      </c>
      <c r="R33" t="str">
        <f>ProcDataRM!M31</f>
        <v/>
      </c>
      <c r="W33" t="str">
        <f>ProcDataRM!N31</f>
        <v/>
      </c>
      <c r="AB33" t="str">
        <f>ProcDataRM!O31</f>
        <v/>
      </c>
    </row>
    <row r="34" spans="1:28" x14ac:dyDescent="0.2">
      <c r="A34" t="str">
        <f t="shared" ref="A34:A73" si="2">IF(E34="","*","")</f>
        <v/>
      </c>
      <c r="B34" t="s">
        <v>23</v>
      </c>
      <c r="C34" t="s">
        <v>8</v>
      </c>
      <c r="D34" t="s">
        <v>16</v>
      </c>
      <c r="E34" t="str">
        <f>ProcDataRM!B32</f>
        <v>ETCLEMEDU-N</v>
      </c>
      <c r="F34" t="s">
        <v>11</v>
      </c>
      <c r="G34" t="s">
        <v>11</v>
      </c>
      <c r="H34" t="s">
        <v>11</v>
      </c>
      <c r="I34">
        <v>3</v>
      </c>
      <c r="R34">
        <f>ProcDataRM!M32</f>
        <v>0.8</v>
      </c>
      <c r="W34">
        <f>ProcDataRM!N32</f>
        <v>1</v>
      </c>
      <c r="AB34">
        <f>ProcDataRM!O32</f>
        <v>1</v>
      </c>
    </row>
    <row r="35" spans="1:28" x14ac:dyDescent="0.2">
      <c r="A35" t="str">
        <f t="shared" si="2"/>
        <v/>
      </c>
      <c r="B35" t="s">
        <v>23</v>
      </c>
      <c r="C35" t="s">
        <v>8</v>
      </c>
      <c r="D35" t="s">
        <v>16</v>
      </c>
      <c r="E35" t="str">
        <f>ProcDataRM!B33</f>
        <v>ETCLEKUSI-N</v>
      </c>
      <c r="F35" t="s">
        <v>11</v>
      </c>
      <c r="G35" t="s">
        <v>11</v>
      </c>
      <c r="H35" t="s">
        <v>11</v>
      </c>
      <c r="I35">
        <v>3</v>
      </c>
      <c r="R35">
        <f>ProcDataRM!M33</f>
        <v>0.66666666666666674</v>
      </c>
      <c r="W35">
        <f>ProcDataRM!N33</f>
        <v>0.8</v>
      </c>
      <c r="AB35">
        <f>ProcDataRM!O33</f>
        <v>1</v>
      </c>
    </row>
    <row r="36" spans="1:28" x14ac:dyDescent="0.2">
      <c r="A36" t="str">
        <f t="shared" si="2"/>
        <v/>
      </c>
      <c r="B36" t="s">
        <v>23</v>
      </c>
      <c r="C36" t="s">
        <v>8</v>
      </c>
      <c r="D36" t="s">
        <v>16</v>
      </c>
      <c r="E36" t="str">
        <f>ProcDataRM!B34</f>
        <v>ETCLEWATE-N</v>
      </c>
      <c r="F36" t="s">
        <v>11</v>
      </c>
      <c r="G36" t="s">
        <v>11</v>
      </c>
      <c r="H36" t="s">
        <v>11</v>
      </c>
      <c r="I36">
        <v>3</v>
      </c>
      <c r="R36">
        <f>ProcDataRM!M34</f>
        <v>1</v>
      </c>
      <c r="W36" t="str">
        <f>ProcDataRM!N34</f>
        <v/>
      </c>
      <c r="AB36" t="str">
        <f>ProcDataRM!O34</f>
        <v/>
      </c>
    </row>
    <row r="37" spans="1:28" x14ac:dyDescent="0.2">
      <c r="A37" t="str">
        <f t="shared" si="2"/>
        <v/>
      </c>
      <c r="B37" t="s">
        <v>23</v>
      </c>
      <c r="C37" t="s">
        <v>8</v>
      </c>
      <c r="D37" t="s">
        <v>16</v>
      </c>
      <c r="E37" t="str">
        <f>ProcDataRM!B35</f>
        <v>EPTSTO-N</v>
      </c>
      <c r="F37" t="s">
        <v>11</v>
      </c>
      <c r="G37" t="s">
        <v>11</v>
      </c>
      <c r="H37" t="s">
        <v>11</v>
      </c>
      <c r="I37">
        <v>3</v>
      </c>
      <c r="R37">
        <f>ProcDataRM!M35</f>
        <v>1</v>
      </c>
      <c r="W37" t="str">
        <f>ProcDataRM!N35</f>
        <v/>
      </c>
      <c r="AB37" t="str">
        <f>ProcDataRM!O35</f>
        <v/>
      </c>
    </row>
    <row r="38" spans="1:28" x14ac:dyDescent="0.2">
      <c r="A38" t="str">
        <f t="shared" si="2"/>
        <v/>
      </c>
      <c r="B38" t="s">
        <v>23</v>
      </c>
      <c r="C38" t="s">
        <v>8</v>
      </c>
      <c r="D38" t="s">
        <v>16</v>
      </c>
      <c r="E38" t="str">
        <f>ProcDataRM!B36</f>
        <v>ETODSGT-N</v>
      </c>
      <c r="F38" t="s">
        <v>11</v>
      </c>
      <c r="G38" t="s">
        <v>11</v>
      </c>
      <c r="H38" t="s">
        <v>11</v>
      </c>
      <c r="I38">
        <v>3</v>
      </c>
      <c r="R38">
        <f>ProcDataRM!M36</f>
        <v>1</v>
      </c>
      <c r="W38" t="str">
        <f>ProcDataRM!N36</f>
        <v/>
      </c>
      <c r="AB38" t="str">
        <f>ProcDataRM!O36</f>
        <v/>
      </c>
    </row>
    <row r="39" spans="1:28" x14ac:dyDescent="0.2">
      <c r="A39" t="str">
        <f t="shared" si="2"/>
        <v/>
      </c>
      <c r="B39" t="s">
        <v>23</v>
      </c>
      <c r="C39" t="s">
        <v>8</v>
      </c>
      <c r="D39" t="s">
        <v>16</v>
      </c>
      <c r="E39" t="str">
        <f>ProcDataRM!B37</f>
        <v>ETCLDFB-N</v>
      </c>
      <c r="F39" t="s">
        <v>11</v>
      </c>
      <c r="G39" t="s">
        <v>11</v>
      </c>
      <c r="H39" t="s">
        <v>11</v>
      </c>
      <c r="I39">
        <v>3</v>
      </c>
      <c r="R39">
        <f>ProcDataRM!M37</f>
        <v>1</v>
      </c>
      <c r="W39" t="str">
        <f>ProcDataRM!N37</f>
        <v/>
      </c>
      <c r="AB39" t="str">
        <f>ProcDataRM!O37</f>
        <v/>
      </c>
    </row>
    <row r="40" spans="1:28" x14ac:dyDescent="0.2">
      <c r="A40" t="str">
        <f t="shared" si="2"/>
        <v/>
      </c>
      <c r="B40" t="s">
        <v>23</v>
      </c>
      <c r="C40" t="s">
        <v>8</v>
      </c>
      <c r="D40" t="s">
        <v>16</v>
      </c>
      <c r="E40" t="str">
        <f>ProcDataRM!B38</f>
        <v>ERHYD-N</v>
      </c>
      <c r="F40" t="s">
        <v>11</v>
      </c>
      <c r="G40" t="s">
        <v>11</v>
      </c>
      <c r="H40" t="s">
        <v>11</v>
      </c>
      <c r="I40">
        <v>3</v>
      </c>
      <c r="R40" t="str">
        <f>ProcDataRM!M38</f>
        <v/>
      </c>
      <c r="W40" t="str">
        <f>ProcDataRM!N38</f>
        <v/>
      </c>
      <c r="AB40" t="str">
        <f>ProcDataRM!O38</f>
        <v/>
      </c>
    </row>
    <row r="41" spans="1:28" x14ac:dyDescent="0.2">
      <c r="A41" t="str">
        <f t="shared" si="2"/>
        <v/>
      </c>
      <c r="B41" t="s">
        <v>23</v>
      </c>
      <c r="C41" t="s">
        <v>8</v>
      </c>
      <c r="D41" t="s">
        <v>16</v>
      </c>
      <c r="E41" t="str">
        <f>ProcDataRM!B39</f>
        <v>ETNUC-N</v>
      </c>
      <c r="F41" t="s">
        <v>11</v>
      </c>
      <c r="G41" t="s">
        <v>11</v>
      </c>
      <c r="H41" t="s">
        <v>11</v>
      </c>
      <c r="I41">
        <v>3</v>
      </c>
      <c r="R41">
        <f>ProcDataRM!M39</f>
        <v>1</v>
      </c>
      <c r="W41" t="str">
        <f>ProcDataRM!N39</f>
        <v/>
      </c>
      <c r="AB41" t="str">
        <f>ProcDataRM!O39</f>
        <v/>
      </c>
    </row>
    <row r="42" spans="1:28" x14ac:dyDescent="0.2">
      <c r="A42" t="str">
        <f t="shared" si="2"/>
        <v/>
      </c>
      <c r="B42" t="s">
        <v>23</v>
      </c>
      <c r="C42" t="s">
        <v>8</v>
      </c>
      <c r="D42" t="s">
        <v>16</v>
      </c>
      <c r="E42" t="str">
        <f>ProcDataRM!B40</f>
        <v>ERSOLTC09-N</v>
      </c>
      <c r="F42" t="s">
        <v>11</v>
      </c>
      <c r="G42" t="s">
        <v>11</v>
      </c>
      <c r="H42" t="s">
        <v>11</v>
      </c>
      <c r="I42">
        <v>3</v>
      </c>
      <c r="R42" t="str">
        <f>ProcDataRM!M40</f>
        <v/>
      </c>
      <c r="W42" t="str">
        <f>ProcDataRM!N40</f>
        <v/>
      </c>
      <c r="AB42" t="str">
        <f>ProcDataRM!O40</f>
        <v/>
      </c>
    </row>
    <row r="43" spans="1:28" x14ac:dyDescent="0.2">
      <c r="A43" t="str">
        <f t="shared" si="2"/>
        <v/>
      </c>
      <c r="B43" t="s">
        <v>23</v>
      </c>
      <c r="C43" t="s">
        <v>8</v>
      </c>
      <c r="D43" t="s">
        <v>16</v>
      </c>
      <c r="E43" t="str">
        <f>ProcDataRM!B41</f>
        <v>ERSOLPCF-N</v>
      </c>
      <c r="F43" t="s">
        <v>11</v>
      </c>
      <c r="G43" t="s">
        <v>11</v>
      </c>
      <c r="H43" t="s">
        <v>11</v>
      </c>
      <c r="I43">
        <v>3</v>
      </c>
      <c r="R43" t="str">
        <f>ProcDataRM!M41</f>
        <v/>
      </c>
      <c r="W43" t="str">
        <f>ProcDataRM!N41</f>
        <v/>
      </c>
      <c r="AB43" t="str">
        <f>ProcDataRM!O41</f>
        <v/>
      </c>
    </row>
    <row r="44" spans="1:28" x14ac:dyDescent="0.2">
      <c r="A44" t="str">
        <f t="shared" si="2"/>
        <v/>
      </c>
      <c r="B44" t="s">
        <v>23</v>
      </c>
      <c r="C44" t="s">
        <v>8</v>
      </c>
      <c r="D44" t="s">
        <v>16</v>
      </c>
      <c r="E44" t="str">
        <f>ProcDataRM!B42</f>
        <v>ERSOLPCT-N</v>
      </c>
      <c r="F44" t="s">
        <v>11</v>
      </c>
      <c r="G44" t="s">
        <v>11</v>
      </c>
      <c r="H44" t="s">
        <v>11</v>
      </c>
      <c r="I44">
        <v>3</v>
      </c>
      <c r="R44" t="str">
        <f>ProcDataRM!M42</f>
        <v/>
      </c>
      <c r="W44" t="str">
        <f>ProcDataRM!N42</f>
        <v/>
      </c>
      <c r="AB44" t="str">
        <f>ProcDataRM!O42</f>
        <v/>
      </c>
    </row>
    <row r="45" spans="1:28" x14ac:dyDescent="0.2">
      <c r="A45" t="str">
        <f t="shared" si="2"/>
        <v/>
      </c>
      <c r="B45" t="s">
        <v>23</v>
      </c>
      <c r="C45" t="s">
        <v>8</v>
      </c>
      <c r="D45" t="s">
        <v>16</v>
      </c>
      <c r="E45" t="str">
        <f>ProcDataRM!B43</f>
        <v>ERWNDH-N</v>
      </c>
      <c r="F45" t="s">
        <v>11</v>
      </c>
      <c r="G45" t="s">
        <v>11</v>
      </c>
      <c r="H45" t="s">
        <v>11</v>
      </c>
      <c r="I45">
        <v>3</v>
      </c>
      <c r="R45" t="str">
        <f>ProcDataRM!M43</f>
        <v/>
      </c>
      <c r="W45" t="str">
        <f>ProcDataRM!N43</f>
        <v/>
      </c>
      <c r="AB45" t="str">
        <f>ProcDataRM!O43</f>
        <v/>
      </c>
    </row>
    <row r="46" spans="1:28" x14ac:dyDescent="0.2">
      <c r="A46" t="str">
        <f t="shared" si="2"/>
        <v/>
      </c>
      <c r="B46" t="s">
        <v>23</v>
      </c>
      <c r="C46" t="s">
        <v>8</v>
      </c>
      <c r="D46" t="s">
        <v>16</v>
      </c>
      <c r="E46" t="str">
        <f>ProcDataRM!B44</f>
        <v>ERHYDGIW-I</v>
      </c>
      <c r="F46" t="s">
        <v>11</v>
      </c>
      <c r="G46" t="s">
        <v>11</v>
      </c>
      <c r="H46" t="s">
        <v>11</v>
      </c>
      <c r="I46">
        <v>3</v>
      </c>
      <c r="R46" t="str">
        <f>ProcDataRM!M44</f>
        <v/>
      </c>
      <c r="W46" t="str">
        <f>ProcDataRM!N44</f>
        <v/>
      </c>
      <c r="AB46" t="str">
        <f>ProcDataRM!O44</f>
        <v/>
      </c>
    </row>
    <row r="47" spans="1:28" x14ac:dyDescent="0.2">
      <c r="A47" t="str">
        <f t="shared" si="2"/>
        <v/>
      </c>
      <c r="B47" t="s">
        <v>23</v>
      </c>
      <c r="C47" t="s">
        <v>8</v>
      </c>
      <c r="D47" t="s">
        <v>16</v>
      </c>
      <c r="E47" t="str">
        <f>ProcDataRM!B45</f>
        <v>ETGICGT-N</v>
      </c>
      <c r="F47" t="s">
        <v>11</v>
      </c>
      <c r="G47" t="s">
        <v>11</v>
      </c>
      <c r="H47" t="s">
        <v>11</v>
      </c>
      <c r="I47">
        <v>3</v>
      </c>
      <c r="R47">
        <f>ProcDataRM!M45</f>
        <v>1</v>
      </c>
      <c r="W47" t="str">
        <f>ProcDataRM!N45</f>
        <v/>
      </c>
      <c r="AB47" t="str">
        <f>ProcDataRM!O45</f>
        <v/>
      </c>
    </row>
    <row r="48" spans="1:28" x14ac:dyDescent="0.2">
      <c r="A48" t="str">
        <f t="shared" si="2"/>
        <v/>
      </c>
      <c r="B48" t="s">
        <v>23</v>
      </c>
      <c r="C48" t="s">
        <v>8</v>
      </c>
      <c r="D48" t="s">
        <v>16</v>
      </c>
      <c r="E48" t="str">
        <f>ProcDataRM!B46</f>
        <v>ETGICCC-N</v>
      </c>
      <c r="F48" t="s">
        <v>11</v>
      </c>
      <c r="G48" t="s">
        <v>11</v>
      </c>
      <c r="H48" t="s">
        <v>11</v>
      </c>
      <c r="I48">
        <v>3</v>
      </c>
      <c r="R48">
        <f>ProcDataRM!M46</f>
        <v>1</v>
      </c>
      <c r="W48" t="str">
        <f>ProcDataRM!N46</f>
        <v/>
      </c>
      <c r="AB48" t="str">
        <f>ProcDataRM!O46</f>
        <v/>
      </c>
    </row>
    <row r="49" spans="1:28" x14ac:dyDescent="0.2">
      <c r="A49" t="str">
        <f t="shared" si="2"/>
        <v/>
      </c>
      <c r="B49" t="s">
        <v>23</v>
      </c>
      <c r="C49" t="s">
        <v>8</v>
      </c>
      <c r="D49" t="s">
        <v>16</v>
      </c>
      <c r="E49" t="str">
        <f>ProcDataRM!B47</f>
        <v>ETGICEN-N</v>
      </c>
      <c r="F49" t="s">
        <v>11</v>
      </c>
      <c r="G49" t="s">
        <v>11</v>
      </c>
      <c r="H49" t="s">
        <v>11</v>
      </c>
      <c r="I49">
        <v>3</v>
      </c>
      <c r="R49">
        <f>ProcDataRM!M47</f>
        <v>1</v>
      </c>
      <c r="W49" t="str">
        <f>ProcDataRM!N47</f>
        <v/>
      </c>
      <c r="AB49" t="str">
        <f>ProcDataRM!O47</f>
        <v/>
      </c>
    </row>
    <row r="50" spans="1:28" x14ac:dyDescent="0.2">
      <c r="A50" t="str">
        <f t="shared" si="2"/>
        <v/>
      </c>
      <c r="B50" t="s">
        <v>23</v>
      </c>
      <c r="C50" t="s">
        <v>8</v>
      </c>
      <c r="D50" t="s">
        <v>16</v>
      </c>
      <c r="E50" t="str">
        <f>ProcDataRM!B48</f>
        <v>ERBIO-N</v>
      </c>
      <c r="F50" t="s">
        <v>11</v>
      </c>
      <c r="G50" t="s">
        <v>11</v>
      </c>
      <c r="H50" t="s">
        <v>11</v>
      </c>
      <c r="I50">
        <v>3</v>
      </c>
      <c r="R50" t="str">
        <f>ProcDataRM!M48</f>
        <v/>
      </c>
      <c r="W50" t="str">
        <f>ProcDataRM!N48</f>
        <v/>
      </c>
      <c r="AB50" t="str">
        <f>ProcDataRM!O48</f>
        <v/>
      </c>
    </row>
    <row r="51" spans="1:28" x14ac:dyDescent="0.2">
      <c r="A51" t="str">
        <f t="shared" si="2"/>
        <v/>
      </c>
      <c r="B51" t="s">
        <v>23</v>
      </c>
      <c r="C51" t="s">
        <v>8</v>
      </c>
      <c r="D51" t="s">
        <v>16</v>
      </c>
      <c r="E51" t="str">
        <f>ProcDataRM!B49</f>
        <v>ERBIG-N</v>
      </c>
      <c r="F51" t="s">
        <v>11</v>
      </c>
      <c r="G51" t="s">
        <v>11</v>
      </c>
      <c r="H51" t="s">
        <v>11</v>
      </c>
      <c r="I51">
        <v>3</v>
      </c>
      <c r="R51" t="str">
        <f>ProcDataRM!M49</f>
        <v/>
      </c>
      <c r="W51" t="str">
        <f>ProcDataRM!N49</f>
        <v/>
      </c>
      <c r="AB51" t="str">
        <f>ProcDataRM!O49</f>
        <v/>
      </c>
    </row>
    <row r="52" spans="1:28" x14ac:dyDescent="0.2">
      <c r="A52" t="str">
        <f t="shared" si="2"/>
        <v/>
      </c>
      <c r="B52" t="s">
        <v>23</v>
      </c>
      <c r="C52" t="s">
        <v>8</v>
      </c>
      <c r="D52" t="s">
        <v>16</v>
      </c>
      <c r="E52" t="str">
        <f>ProcDataRM!B50</f>
        <v>ESTSUTL</v>
      </c>
      <c r="F52" t="s">
        <v>11</v>
      </c>
      <c r="G52" t="s">
        <v>11</v>
      </c>
      <c r="H52" t="s">
        <v>11</v>
      </c>
      <c r="I52">
        <v>3</v>
      </c>
      <c r="R52">
        <f>ProcDataRM!M50</f>
        <v>1</v>
      </c>
      <c r="W52" t="str">
        <f>ProcDataRM!N50</f>
        <v/>
      </c>
      <c r="AB52" t="str">
        <f>ProcDataRM!O50</f>
        <v/>
      </c>
    </row>
    <row r="53" spans="1:28" x14ac:dyDescent="0.2">
      <c r="A53" t="str">
        <f t="shared" si="2"/>
        <v>*</v>
      </c>
      <c r="B53" t="s">
        <v>23</v>
      </c>
      <c r="C53" t="s">
        <v>8</v>
      </c>
      <c r="D53" t="s">
        <v>16</v>
      </c>
      <c r="E53" t="str">
        <f>ProcDataRM!B51</f>
        <v/>
      </c>
      <c r="F53" t="s">
        <v>11</v>
      </c>
      <c r="G53" t="s">
        <v>11</v>
      </c>
      <c r="H53" t="s">
        <v>11</v>
      </c>
      <c r="I53">
        <v>3</v>
      </c>
      <c r="R53" t="str">
        <f>ProcDataRM!M51</f>
        <v/>
      </c>
      <c r="W53" t="str">
        <f>ProcDataRM!N51</f>
        <v/>
      </c>
      <c r="AB53" t="str">
        <f>ProcDataRM!O51</f>
        <v/>
      </c>
    </row>
    <row r="54" spans="1:28" x14ac:dyDescent="0.2">
      <c r="A54" t="str">
        <f t="shared" si="2"/>
        <v/>
      </c>
      <c r="B54" t="s">
        <v>23</v>
      </c>
      <c r="C54" t="s">
        <v>8</v>
      </c>
      <c r="D54" t="s">
        <v>16</v>
      </c>
      <c r="E54" t="str">
        <f>ProcDataRM!B52</f>
        <v>ERSOLPRC-N</v>
      </c>
      <c r="F54" t="s">
        <v>11</v>
      </c>
      <c r="G54" t="s">
        <v>11</v>
      </c>
      <c r="H54" t="s">
        <v>11</v>
      </c>
      <c r="I54">
        <v>3</v>
      </c>
      <c r="R54" t="str">
        <f>ProcDataRM!M52</f>
        <v/>
      </c>
      <c r="W54" t="str">
        <f>ProcDataRM!N52</f>
        <v/>
      </c>
      <c r="AB54" t="str">
        <f>ProcDataRM!O52</f>
        <v/>
      </c>
    </row>
    <row r="55" spans="1:28" x14ac:dyDescent="0.2">
      <c r="A55" t="str">
        <f t="shared" si="2"/>
        <v/>
      </c>
      <c r="B55" t="s">
        <v>23</v>
      </c>
      <c r="C55" t="s">
        <v>8</v>
      </c>
      <c r="D55" t="s">
        <v>16</v>
      </c>
      <c r="E55" t="str">
        <f>ProcDataRM!B53</f>
        <v>ERSOLPRR-N</v>
      </c>
      <c r="F55" t="s">
        <v>11</v>
      </c>
      <c r="G55" t="s">
        <v>11</v>
      </c>
      <c r="H55" t="s">
        <v>11</v>
      </c>
      <c r="I55">
        <v>3</v>
      </c>
      <c r="R55" t="str">
        <f>ProcDataRM!M53</f>
        <v/>
      </c>
      <c r="W55" t="str">
        <f>ProcDataRM!N53</f>
        <v/>
      </c>
      <c r="AB55" t="str">
        <f>ProcDataRM!O53</f>
        <v/>
      </c>
    </row>
    <row r="56" spans="1:28" x14ac:dyDescent="0.2">
      <c r="A56" t="str">
        <f t="shared" si="2"/>
        <v/>
      </c>
      <c r="B56" t="s">
        <v>23</v>
      </c>
      <c r="C56" t="s">
        <v>8</v>
      </c>
      <c r="D56" t="s">
        <v>16</v>
      </c>
      <c r="E56" t="str">
        <f>ProcDataRM!B54</f>
        <v>ERSOLPRI-N</v>
      </c>
      <c r="F56" t="s">
        <v>11</v>
      </c>
      <c r="G56" t="s">
        <v>11</v>
      </c>
      <c r="H56" t="s">
        <v>11</v>
      </c>
      <c r="I56">
        <v>3</v>
      </c>
      <c r="R56" t="str">
        <f>ProcDataRM!M54</f>
        <v/>
      </c>
      <c r="W56" t="str">
        <f>ProcDataRM!N54</f>
        <v/>
      </c>
      <c r="AB56" t="str">
        <f>ProcDataRM!O54</f>
        <v/>
      </c>
    </row>
    <row r="57" spans="1:28" x14ac:dyDescent="0.2">
      <c r="A57" t="str">
        <f t="shared" si="2"/>
        <v/>
      </c>
      <c r="B57" t="s">
        <v>23</v>
      </c>
      <c r="C57" t="s">
        <v>8</v>
      </c>
      <c r="D57" t="s">
        <v>16</v>
      </c>
      <c r="E57" t="str">
        <f>ProcDataRM!B55</f>
        <v>ETGASENSS-N</v>
      </c>
      <c r="F57" t="s">
        <v>11</v>
      </c>
      <c r="G57" t="s">
        <v>11</v>
      </c>
      <c r="H57" t="s">
        <v>11</v>
      </c>
      <c r="I57">
        <v>3</v>
      </c>
      <c r="R57" t="str">
        <f>ProcDataRM!M55</f>
        <v/>
      </c>
      <c r="W57" t="str">
        <f>ProcDataRM!N55</f>
        <v/>
      </c>
      <c r="AB57" t="str">
        <f>ProcDataRM!O55</f>
        <v/>
      </c>
    </row>
    <row r="58" spans="1:28" x14ac:dyDescent="0.2">
      <c r="A58" t="str">
        <f t="shared" si="2"/>
        <v/>
      </c>
      <c r="B58" t="s">
        <v>23</v>
      </c>
      <c r="C58" t="s">
        <v>8</v>
      </c>
      <c r="D58" t="s">
        <v>16</v>
      </c>
      <c r="E58" t="str">
        <f>ProcDataRM!B56</f>
        <v>ETGASENSI-N</v>
      </c>
      <c r="F58" t="s">
        <v>11</v>
      </c>
      <c r="G58" t="s">
        <v>11</v>
      </c>
      <c r="H58" t="s">
        <v>11</v>
      </c>
      <c r="I58">
        <v>3</v>
      </c>
      <c r="R58" t="str">
        <f>ProcDataRM!M56</f>
        <v/>
      </c>
      <c r="W58" t="str">
        <f>ProcDataRM!N56</f>
        <v/>
      </c>
      <c r="AB58" t="str">
        <f>ProcDataRM!O56</f>
        <v/>
      </c>
    </row>
    <row r="59" spans="1:28" x14ac:dyDescent="0.2">
      <c r="A59" t="str">
        <f t="shared" si="2"/>
        <v>*</v>
      </c>
      <c r="B59" t="s">
        <v>23</v>
      </c>
      <c r="C59" t="s">
        <v>8</v>
      </c>
      <c r="D59" t="s">
        <v>16</v>
      </c>
      <c r="E59" t="str">
        <f>ProcDataRM!B57</f>
        <v/>
      </c>
      <c r="F59" t="s">
        <v>11</v>
      </c>
      <c r="G59" t="s">
        <v>11</v>
      </c>
      <c r="H59" t="s">
        <v>11</v>
      </c>
      <c r="I59">
        <v>3</v>
      </c>
      <c r="R59" t="str">
        <f>ProcDataRM!M57</f>
        <v/>
      </c>
      <c r="W59" t="str">
        <f>ProcDataRM!N57</f>
        <v/>
      </c>
      <c r="AB59" t="str">
        <f>ProcDataRM!O57</f>
        <v/>
      </c>
    </row>
    <row r="60" spans="1:28" x14ac:dyDescent="0.2">
      <c r="A60" t="str">
        <f t="shared" si="2"/>
        <v>*</v>
      </c>
      <c r="B60" t="s">
        <v>23</v>
      </c>
      <c r="C60" t="s">
        <v>8</v>
      </c>
      <c r="D60" t="s">
        <v>16</v>
      </c>
      <c r="E60" t="str">
        <f>ProcDataRM!B58</f>
        <v/>
      </c>
      <c r="F60" t="s">
        <v>11</v>
      </c>
      <c r="G60" t="s">
        <v>11</v>
      </c>
      <c r="H60" t="s">
        <v>11</v>
      </c>
      <c r="I60">
        <v>3</v>
      </c>
      <c r="R60" t="str">
        <f>ProcDataRM!M58</f>
        <v/>
      </c>
      <c r="W60" t="str">
        <f>ProcDataRM!N58</f>
        <v/>
      </c>
      <c r="AB60" t="str">
        <f>ProcDataRM!O58</f>
        <v/>
      </c>
    </row>
    <row r="61" spans="1:28" x14ac:dyDescent="0.2">
      <c r="A61" t="str">
        <f t="shared" si="2"/>
        <v>*</v>
      </c>
      <c r="B61" t="s">
        <v>23</v>
      </c>
      <c r="C61" t="s">
        <v>8</v>
      </c>
      <c r="D61" t="s">
        <v>16</v>
      </c>
      <c r="E61" t="str">
        <f>ProcDataRM!B59</f>
        <v/>
      </c>
      <c r="F61" t="s">
        <v>11</v>
      </c>
      <c r="G61" t="s">
        <v>11</v>
      </c>
      <c r="H61" t="s">
        <v>11</v>
      </c>
      <c r="I61">
        <v>3</v>
      </c>
      <c r="R61" t="str">
        <f>ProcDataRM!M59</f>
        <v/>
      </c>
      <c r="W61" t="str">
        <f>ProcDataRM!N59</f>
        <v/>
      </c>
      <c r="AB61" t="str">
        <f>ProcDataRM!O59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4BCB-50A9-43AB-8328-633ECBF212C0}">
  <sheetPr>
    <tabColor theme="4"/>
  </sheetPr>
  <dimension ref="A1:AP54"/>
  <sheetViews>
    <sheetView workbookViewId="0">
      <selection activeCell="J10" sqref="J10:AP10"/>
    </sheetView>
  </sheetViews>
  <sheetFormatPr defaultRowHeight="12.75" x14ac:dyDescent="0.2"/>
  <cols>
    <col min="2" max="2" width="16.28515625" customWidth="1"/>
    <col min="3" max="3" width="17.85546875" customWidth="1"/>
    <col min="4" max="4" width="4.5703125" customWidth="1"/>
    <col min="5" max="5" width="19.140625" bestFit="1" customWidth="1"/>
    <col min="6" max="8" width="4.5703125" customWidth="1"/>
  </cols>
  <sheetData>
    <row r="1" spans="1:42" x14ac:dyDescent="0.2">
      <c r="A1" t="s">
        <v>27</v>
      </c>
      <c r="B1" t="s">
        <v>0</v>
      </c>
      <c r="D1" s="1" t="str">
        <f ca="1">MID(CELL("filename",N1),FIND("]",CELL("filename",N1))+1,255)</f>
        <v>ConTSERM</v>
      </c>
      <c r="I1">
        <v>0</v>
      </c>
      <c r="J1">
        <v>2012</v>
      </c>
      <c r="K1">
        <f>J1+1</f>
        <v>2013</v>
      </c>
      <c r="L1">
        <f t="shared" ref="L1:AL1" si="0">K1+1</f>
        <v>2014</v>
      </c>
      <c r="M1">
        <f t="shared" si="0"/>
        <v>2015</v>
      </c>
      <c r="N1">
        <f t="shared" si="0"/>
        <v>2016</v>
      </c>
      <c r="O1">
        <f t="shared" si="0"/>
        <v>2017</v>
      </c>
      <c r="P1">
        <f t="shared" si="0"/>
        <v>2018</v>
      </c>
      <c r="Q1">
        <f t="shared" si="0"/>
        <v>2019</v>
      </c>
      <c r="R1">
        <f t="shared" si="0"/>
        <v>2020</v>
      </c>
      <c r="S1">
        <f t="shared" si="0"/>
        <v>2021</v>
      </c>
      <c r="T1">
        <f t="shared" si="0"/>
        <v>2022</v>
      </c>
      <c r="U1">
        <f t="shared" si="0"/>
        <v>2023</v>
      </c>
      <c r="V1">
        <f t="shared" si="0"/>
        <v>2024</v>
      </c>
      <c r="W1">
        <f t="shared" si="0"/>
        <v>2025</v>
      </c>
      <c r="X1">
        <f t="shared" si="0"/>
        <v>2026</v>
      </c>
      <c r="Y1">
        <f t="shared" si="0"/>
        <v>2027</v>
      </c>
      <c r="Z1">
        <f t="shared" si="0"/>
        <v>2028</v>
      </c>
      <c r="AA1">
        <f t="shared" si="0"/>
        <v>2029</v>
      </c>
      <c r="AB1">
        <f t="shared" si="0"/>
        <v>2030</v>
      </c>
      <c r="AC1">
        <f t="shared" si="0"/>
        <v>2031</v>
      </c>
      <c r="AD1">
        <f t="shared" si="0"/>
        <v>2032</v>
      </c>
      <c r="AE1">
        <f t="shared" si="0"/>
        <v>2033</v>
      </c>
      <c r="AF1">
        <f t="shared" si="0"/>
        <v>2034</v>
      </c>
      <c r="AG1">
        <f t="shared" si="0"/>
        <v>2035</v>
      </c>
      <c r="AH1">
        <f t="shared" si="0"/>
        <v>2036</v>
      </c>
      <c r="AI1">
        <f t="shared" si="0"/>
        <v>2037</v>
      </c>
      <c r="AJ1">
        <f t="shared" si="0"/>
        <v>2038</v>
      </c>
      <c r="AK1">
        <f t="shared" si="0"/>
        <v>2039</v>
      </c>
      <c r="AL1">
        <f t="shared" si="0"/>
        <v>2040</v>
      </c>
      <c r="AM1">
        <v>2045</v>
      </c>
      <c r="AN1">
        <v>2050</v>
      </c>
      <c r="AO1">
        <v>2060</v>
      </c>
      <c r="AP1">
        <v>2070</v>
      </c>
    </row>
    <row r="2" spans="1:42" x14ac:dyDescent="0.2">
      <c r="B2" t="s">
        <v>12</v>
      </c>
      <c r="C2" t="s">
        <v>60</v>
      </c>
      <c r="D2" t="s">
        <v>11</v>
      </c>
      <c r="E2" t="s">
        <v>11</v>
      </c>
      <c r="F2" t="s">
        <v>11</v>
      </c>
      <c r="G2" t="s">
        <v>11</v>
      </c>
      <c r="H2" t="s">
        <v>13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">
      <c r="B3" t="s">
        <v>23</v>
      </c>
      <c r="C3" t="s">
        <v>60</v>
      </c>
      <c r="D3" t="s">
        <v>16</v>
      </c>
      <c r="E3" t="s">
        <v>24</v>
      </c>
      <c r="F3" t="s">
        <v>11</v>
      </c>
      <c r="G3" t="s">
        <v>11</v>
      </c>
      <c r="H3" t="s">
        <v>11</v>
      </c>
      <c r="I3">
        <v>0</v>
      </c>
    </row>
    <row r="4" spans="1:42" x14ac:dyDescent="0.2">
      <c r="A4" t="str">
        <f t="shared" ref="A4:A25" si="1">IF(E4="","*","")</f>
        <v/>
      </c>
      <c r="B4" t="s">
        <v>23</v>
      </c>
      <c r="C4" t="s">
        <v>60</v>
      </c>
      <c r="D4" t="s">
        <v>16</v>
      </c>
      <c r="E4" t="str">
        <f>ProcDataRM!B9</f>
        <v>ETCLECAMD-E</v>
      </c>
      <c r="F4" t="s">
        <v>11</v>
      </c>
      <c r="G4" t="s">
        <v>11</v>
      </c>
      <c r="H4" t="s">
        <v>11</v>
      </c>
      <c r="I4">
        <v>3</v>
      </c>
      <c r="R4">
        <f>ProcDataRM!I9*31.536</f>
        <v>17.832588893756686</v>
      </c>
      <c r="W4">
        <f>ProcDataRM!J9*31.536</f>
        <v>18.921600000000002</v>
      </c>
      <c r="AB4">
        <f>ProcDataRM!K9*31.536</f>
        <v>18.921600000000002</v>
      </c>
    </row>
    <row r="5" spans="1:42" x14ac:dyDescent="0.2">
      <c r="A5" t="str">
        <f t="shared" si="1"/>
        <v/>
      </c>
      <c r="B5" t="s">
        <v>23</v>
      </c>
      <c r="C5" t="s">
        <v>60</v>
      </c>
      <c r="D5" t="s">
        <v>16</v>
      </c>
      <c r="E5" t="str">
        <f>ProcDataRM!B10</f>
        <v>ETCLEGROO-E</v>
      </c>
      <c r="F5" t="s">
        <v>11</v>
      </c>
      <c r="G5" t="s">
        <v>11</v>
      </c>
      <c r="H5" t="s">
        <v>11</v>
      </c>
      <c r="I5">
        <v>3</v>
      </c>
      <c r="R5">
        <f>ProcDataRM!I10*31.536</f>
        <v>12.1109044520399</v>
      </c>
      <c r="W5">
        <f>ProcDataRM!J10*31.536</f>
        <v>12.1109044520399</v>
      </c>
    </row>
    <row r="6" spans="1:42" x14ac:dyDescent="0.2">
      <c r="A6" t="str">
        <f t="shared" si="1"/>
        <v/>
      </c>
      <c r="B6" t="s">
        <v>23</v>
      </c>
      <c r="C6" t="s">
        <v>60</v>
      </c>
      <c r="D6" t="s">
        <v>16</v>
      </c>
      <c r="E6" t="str">
        <f>ProcDataRM!B11</f>
        <v>ETCLEKOMA-E</v>
      </c>
      <c r="F6" t="s">
        <v>11</v>
      </c>
      <c r="G6" t="s">
        <v>11</v>
      </c>
      <c r="H6" t="s">
        <v>11</v>
      </c>
      <c r="I6">
        <v>3</v>
      </c>
      <c r="R6">
        <f>ProcDataRM!I11*31.536</f>
        <v>11.179500765531754</v>
      </c>
      <c r="W6">
        <f>ProcDataRM!J11*31.536</f>
        <v>11.179500765531754</v>
      </c>
    </row>
    <row r="7" spans="1:42" x14ac:dyDescent="0.2">
      <c r="A7" t="str">
        <f t="shared" si="1"/>
        <v/>
      </c>
      <c r="B7" t="s">
        <v>23</v>
      </c>
      <c r="C7" t="s">
        <v>60</v>
      </c>
      <c r="D7" t="s">
        <v>16</v>
      </c>
      <c r="E7" t="str">
        <f>ProcDataRM!B12</f>
        <v>ETCLEARNO-E</v>
      </c>
      <c r="F7" t="s">
        <v>11</v>
      </c>
      <c r="G7" t="s">
        <v>11</v>
      </c>
      <c r="H7" t="s">
        <v>11</v>
      </c>
      <c r="I7">
        <v>3</v>
      </c>
      <c r="R7">
        <f>ProcDataRM!I12*31.536</f>
        <v>17.433755987040588</v>
      </c>
      <c r="W7">
        <f>ProcDataRM!J12*31.536</f>
        <v>20.656080000000003</v>
      </c>
      <c r="AB7">
        <f>ProcDataRM!K12*31.536</f>
        <v>17.212348800000001</v>
      </c>
    </row>
    <row r="8" spans="1:42" x14ac:dyDescent="0.2">
      <c r="A8" t="str">
        <f t="shared" si="1"/>
        <v/>
      </c>
      <c r="B8" t="s">
        <v>23</v>
      </c>
      <c r="C8" t="s">
        <v>60</v>
      </c>
      <c r="D8" t="s">
        <v>16</v>
      </c>
      <c r="E8" t="str">
        <f>ProcDataRM!B13</f>
        <v>ETCLEDUVH-E</v>
      </c>
      <c r="F8" t="s">
        <v>11</v>
      </c>
      <c r="G8" t="s">
        <v>11</v>
      </c>
      <c r="H8" t="s">
        <v>11</v>
      </c>
      <c r="I8">
        <v>3</v>
      </c>
      <c r="R8">
        <f>ProcDataRM!I13*31.536</f>
        <v>18.099885160251002</v>
      </c>
      <c r="W8">
        <f>ProcDataRM!J13*31.536</f>
        <v>19.274803200000001</v>
      </c>
      <c r="AB8">
        <f>ProcDataRM!K13*31.536</f>
        <v>18.987825600000001</v>
      </c>
    </row>
    <row r="9" spans="1:42" x14ac:dyDescent="0.2">
      <c r="A9" t="str">
        <f t="shared" si="1"/>
        <v/>
      </c>
      <c r="B9" t="s">
        <v>23</v>
      </c>
      <c r="C9" t="s">
        <v>60</v>
      </c>
      <c r="D9" t="s">
        <v>16</v>
      </c>
      <c r="E9" t="str">
        <f>ProcDataRM!B14</f>
        <v>ETCLEHEND-E</v>
      </c>
      <c r="F9" t="s">
        <v>11</v>
      </c>
      <c r="G9" t="s">
        <v>11</v>
      </c>
      <c r="H9" t="s">
        <v>11</v>
      </c>
      <c r="I9">
        <v>3</v>
      </c>
      <c r="R9">
        <f>ProcDataRM!I14*31.536</f>
        <v>18.317678013302608</v>
      </c>
      <c r="W9">
        <f>ProcDataRM!J14*31.536</f>
        <v>19.2148848</v>
      </c>
    </row>
    <row r="10" spans="1:42" x14ac:dyDescent="0.2">
      <c r="A10" t="str">
        <f t="shared" si="1"/>
        <v/>
      </c>
      <c r="B10" t="s">
        <v>23</v>
      </c>
      <c r="C10" t="s">
        <v>60</v>
      </c>
      <c r="D10" t="s">
        <v>16</v>
      </c>
      <c r="E10" t="str">
        <f>ProcDataRM!B15</f>
        <v>ETCLEKEND-E</v>
      </c>
      <c r="F10" t="s">
        <v>11</v>
      </c>
      <c r="G10" t="s">
        <v>11</v>
      </c>
      <c r="H10" t="s">
        <v>11</v>
      </c>
      <c r="I10">
        <v>3</v>
      </c>
      <c r="R10">
        <f>ProcDataRM!I15*31.536</f>
        <v>24.360517923566423</v>
      </c>
      <c r="W10">
        <f>ProcDataRM!J15*31.536</f>
        <v>23.380790399999999</v>
      </c>
      <c r="AB10">
        <f>ProcDataRM!K15*31.536</f>
        <v>23.002358400000002</v>
      </c>
    </row>
    <row r="11" spans="1:42" x14ac:dyDescent="0.2">
      <c r="A11" t="str">
        <f t="shared" si="1"/>
        <v/>
      </c>
      <c r="B11" t="s">
        <v>23</v>
      </c>
      <c r="C11" t="s">
        <v>60</v>
      </c>
      <c r="D11" t="s">
        <v>16</v>
      </c>
      <c r="E11" t="str">
        <f>ProcDataRM!B16</f>
        <v>ETCLEKRIE-E</v>
      </c>
      <c r="F11" t="s">
        <v>11</v>
      </c>
      <c r="G11" t="s">
        <v>11</v>
      </c>
      <c r="H11" t="s">
        <v>11</v>
      </c>
      <c r="I11">
        <v>3</v>
      </c>
      <c r="R11">
        <f>ProcDataRM!I16*31.536</f>
        <v>16.948259039814825</v>
      </c>
      <c r="W11">
        <f>ProcDataRM!J16*31.536</f>
        <v>20.321798399999999</v>
      </c>
      <c r="AB11">
        <f>ProcDataRM!K16*31.536</f>
        <v>20.230343999999999</v>
      </c>
    </row>
    <row r="12" spans="1:42" x14ac:dyDescent="0.2">
      <c r="A12" t="str">
        <f t="shared" si="1"/>
        <v/>
      </c>
      <c r="B12" t="s">
        <v>23</v>
      </c>
      <c r="C12" t="s">
        <v>60</v>
      </c>
      <c r="D12" t="s">
        <v>16</v>
      </c>
      <c r="E12" t="str">
        <f>ProcDataRM!B17</f>
        <v>ETCLELETH-E</v>
      </c>
      <c r="F12" t="s">
        <v>11</v>
      </c>
      <c r="G12" t="s">
        <v>11</v>
      </c>
      <c r="H12" t="s">
        <v>11</v>
      </c>
      <c r="I12">
        <v>3</v>
      </c>
      <c r="R12">
        <f>ProcDataRM!I17*31.536</f>
        <v>20.309935056133526</v>
      </c>
      <c r="W12">
        <f>ProcDataRM!J17*31.536</f>
        <v>23.6141568</v>
      </c>
      <c r="AB12">
        <f>ProcDataRM!K17*31.536</f>
        <v>22.368484800000001</v>
      </c>
    </row>
    <row r="13" spans="1:42" x14ac:dyDescent="0.2">
      <c r="A13" t="str">
        <f t="shared" si="1"/>
        <v/>
      </c>
      <c r="B13" t="s">
        <v>23</v>
      </c>
      <c r="C13" t="s">
        <v>60</v>
      </c>
      <c r="D13" t="s">
        <v>16</v>
      </c>
      <c r="E13" t="str">
        <f>ProcDataRM!B18</f>
        <v>ETCLEMAJD-E</v>
      </c>
      <c r="F13" t="s">
        <v>11</v>
      </c>
      <c r="G13" t="s">
        <v>11</v>
      </c>
      <c r="H13" t="s">
        <v>11</v>
      </c>
      <c r="I13">
        <v>3</v>
      </c>
      <c r="R13">
        <f>ProcDataRM!I18*31.536</f>
        <v>23.025442410053383</v>
      </c>
      <c r="W13">
        <f>ProcDataRM!J18*31.536</f>
        <v>24.282720000000001</v>
      </c>
      <c r="AB13">
        <f>ProcDataRM!K18*31.536</f>
        <v>22.368484800000001</v>
      </c>
    </row>
    <row r="14" spans="1:42" x14ac:dyDescent="0.2">
      <c r="A14" t="str">
        <f t="shared" si="1"/>
        <v/>
      </c>
      <c r="B14" t="s">
        <v>23</v>
      </c>
      <c r="C14" t="s">
        <v>60</v>
      </c>
      <c r="D14" t="s">
        <v>16</v>
      </c>
      <c r="E14" t="str">
        <f>ProcDataRM!B19</f>
        <v>ETCLEMAJW-E</v>
      </c>
      <c r="F14" t="s">
        <v>11</v>
      </c>
      <c r="G14" t="s">
        <v>11</v>
      </c>
      <c r="H14" t="s">
        <v>11</v>
      </c>
      <c r="I14">
        <v>3</v>
      </c>
      <c r="R14">
        <f>ProcDataRM!I19*31.536</f>
        <v>23.025442410053383</v>
      </c>
      <c r="W14">
        <f>ProcDataRM!J19*31.536</f>
        <v>24.282720000000001</v>
      </c>
      <c r="AB14">
        <f>ProcDataRM!K19*31.536</f>
        <v>22.368484800000001</v>
      </c>
    </row>
    <row r="15" spans="1:42" x14ac:dyDescent="0.2">
      <c r="A15" t="str">
        <f t="shared" si="1"/>
        <v/>
      </c>
      <c r="B15" t="s">
        <v>23</v>
      </c>
      <c r="C15" t="s">
        <v>60</v>
      </c>
      <c r="D15" t="s">
        <v>16</v>
      </c>
      <c r="E15" t="str">
        <f>ProcDataRM!B20</f>
        <v>ETCLEMATI-E</v>
      </c>
      <c r="F15" t="s">
        <v>11</v>
      </c>
      <c r="G15" t="s">
        <v>11</v>
      </c>
      <c r="H15" t="s">
        <v>11</v>
      </c>
      <c r="I15">
        <v>3</v>
      </c>
      <c r="R15">
        <f>ProcDataRM!I20*31.536</f>
        <v>26.062559024390243</v>
      </c>
      <c r="W15">
        <f>ProcDataRM!J20*31.536</f>
        <v>24.7147632</v>
      </c>
      <c r="AB15">
        <f>ProcDataRM!K20*31.536</f>
        <v>25.042737600000002</v>
      </c>
    </row>
    <row r="16" spans="1:42" x14ac:dyDescent="0.2">
      <c r="A16" t="str">
        <f t="shared" si="1"/>
        <v/>
      </c>
      <c r="B16" t="s">
        <v>23</v>
      </c>
      <c r="C16" t="s">
        <v>60</v>
      </c>
      <c r="D16" t="s">
        <v>16</v>
      </c>
      <c r="E16" t="str">
        <f>ProcDataRM!B21</f>
        <v>ETCLEMATL-E</v>
      </c>
      <c r="F16" t="s">
        <v>11</v>
      </c>
      <c r="G16" t="s">
        <v>11</v>
      </c>
      <c r="H16" t="s">
        <v>11</v>
      </c>
      <c r="I16">
        <v>3</v>
      </c>
      <c r="R16">
        <f>ProcDataRM!I21*31.536</f>
        <v>21.321016073062601</v>
      </c>
      <c r="W16">
        <f>ProcDataRM!J21*31.536</f>
        <v>22.242340800000001</v>
      </c>
      <c r="AB16">
        <f>ProcDataRM!K21*31.536</f>
        <v>21.9995136</v>
      </c>
    </row>
    <row r="17" spans="1:28" x14ac:dyDescent="0.2">
      <c r="A17" t="str">
        <f t="shared" si="1"/>
        <v/>
      </c>
      <c r="B17" t="s">
        <v>23</v>
      </c>
      <c r="C17" t="s">
        <v>60</v>
      </c>
      <c r="D17" t="s">
        <v>16</v>
      </c>
      <c r="E17" t="str">
        <f>ProcDataRM!B22</f>
        <v>ETCLETUTU-E</v>
      </c>
      <c r="F17" t="s">
        <v>11</v>
      </c>
      <c r="G17" t="s">
        <v>11</v>
      </c>
      <c r="H17" t="s">
        <v>11</v>
      </c>
      <c r="I17">
        <v>3</v>
      </c>
      <c r="R17">
        <f>ProcDataRM!I22*31.536</f>
        <v>17.733482821612462</v>
      </c>
      <c r="W17">
        <f>ProcDataRM!J22*31.536</f>
        <v>19.284264000000004</v>
      </c>
      <c r="AB17">
        <f>ProcDataRM!K22*31.536</f>
        <v>18.316108799999999</v>
      </c>
    </row>
    <row r="18" spans="1:28" x14ac:dyDescent="0.2">
      <c r="A18" t="str">
        <f t="shared" si="1"/>
        <v/>
      </c>
      <c r="B18" t="s">
        <v>23</v>
      </c>
      <c r="C18" t="s">
        <v>60</v>
      </c>
      <c r="D18" t="s">
        <v>16</v>
      </c>
      <c r="E18" t="str">
        <f>ProcDataRM!B23</f>
        <v>ETCLEKELB-E</v>
      </c>
      <c r="F18" t="s">
        <v>11</v>
      </c>
      <c r="G18" t="s">
        <v>11</v>
      </c>
      <c r="H18" t="s">
        <v>11</v>
      </c>
      <c r="I18">
        <v>3</v>
      </c>
      <c r="R18">
        <f>ProcDataRM!I23*31.536</f>
        <v>10.242569999999999</v>
      </c>
    </row>
    <row r="19" spans="1:28" x14ac:dyDescent="0.2">
      <c r="A19" t="str">
        <f t="shared" si="1"/>
        <v/>
      </c>
      <c r="B19" t="s">
        <v>23</v>
      </c>
      <c r="C19" t="s">
        <v>60</v>
      </c>
      <c r="D19" t="s">
        <v>16</v>
      </c>
      <c r="E19" t="str">
        <f>ProcDataRM!B24</f>
        <v>ETCLEPFSS-E</v>
      </c>
      <c r="F19" t="s">
        <v>11</v>
      </c>
      <c r="G19" t="s">
        <v>11</v>
      </c>
      <c r="H19" t="s">
        <v>11</v>
      </c>
      <c r="I19">
        <v>3</v>
      </c>
      <c r="R19">
        <f>ProcDataRM!I24*31.536</f>
        <v>23.078752275543476</v>
      </c>
      <c r="W19">
        <f>ProcDataRM!J24*31.536</f>
        <v>23.078752275543476</v>
      </c>
      <c r="AB19">
        <f>ProcDataRM!K24*31.536</f>
        <v>23.078752275543476</v>
      </c>
    </row>
    <row r="20" spans="1:28" x14ac:dyDescent="0.2">
      <c r="A20" t="str">
        <f t="shared" si="1"/>
        <v/>
      </c>
      <c r="B20" t="s">
        <v>23</v>
      </c>
      <c r="C20" t="s">
        <v>60</v>
      </c>
      <c r="D20" t="s">
        <v>16</v>
      </c>
      <c r="E20" t="str">
        <f>ProcDataRM!B25</f>
        <v>ETCLEPFSI-E</v>
      </c>
      <c r="F20" t="s">
        <v>11</v>
      </c>
      <c r="G20" t="s">
        <v>11</v>
      </c>
      <c r="H20" t="s">
        <v>11</v>
      </c>
      <c r="I20">
        <v>3</v>
      </c>
      <c r="R20">
        <f>ProcDataRM!I25*31.536</f>
        <v>17.561821021874998</v>
      </c>
      <c r="W20">
        <f>ProcDataRM!J25*31.536</f>
        <v>17.561821021874998</v>
      </c>
      <c r="AB20">
        <f>ProcDataRM!K25*31.536</f>
        <v>17.561821021874998</v>
      </c>
    </row>
    <row r="21" spans="1:28" x14ac:dyDescent="0.2">
      <c r="A21" t="str">
        <f t="shared" si="1"/>
        <v/>
      </c>
      <c r="B21" t="s">
        <v>23</v>
      </c>
      <c r="C21" t="s">
        <v>60</v>
      </c>
      <c r="D21" t="s">
        <v>16</v>
      </c>
      <c r="E21" t="str">
        <f>ProcDataRM!B26</f>
        <v>ETODSGT-E</v>
      </c>
      <c r="F21" t="s">
        <v>11</v>
      </c>
      <c r="G21" t="s">
        <v>11</v>
      </c>
      <c r="H21" t="s">
        <v>11</v>
      </c>
      <c r="I21">
        <v>3</v>
      </c>
      <c r="R21">
        <f>ProcDataRM!I26*31.536</f>
        <v>1.5768000000000002</v>
      </c>
      <c r="W21">
        <f>ProcDataRM!J26*31.536</f>
        <v>1.5768000000000002</v>
      </c>
      <c r="AB21">
        <f>ProcDataRM!K26*31.536</f>
        <v>1.5768000000000002</v>
      </c>
    </row>
    <row r="22" spans="1:28" x14ac:dyDescent="0.2">
      <c r="A22" t="str">
        <f t="shared" si="1"/>
        <v/>
      </c>
      <c r="B22" t="s">
        <v>23</v>
      </c>
      <c r="C22" t="s">
        <v>60</v>
      </c>
      <c r="D22" t="s">
        <v>16</v>
      </c>
      <c r="E22" t="str">
        <f>ProcDataRM!B27</f>
        <v>ERHYD-E</v>
      </c>
      <c r="F22" t="s">
        <v>11</v>
      </c>
      <c r="G22" t="s">
        <v>11</v>
      </c>
      <c r="H22" t="s">
        <v>11</v>
      </c>
      <c r="I22">
        <v>3</v>
      </c>
      <c r="R22">
        <f>ProcDataRM!I27*31.536</f>
        <v>3.7848586466165415</v>
      </c>
      <c r="W22">
        <f>ProcDataRM!J27*31.536</f>
        <v>3.7848586466165415</v>
      </c>
      <c r="AB22">
        <f>ProcDataRM!K27*31.536</f>
        <v>3.7848586466165415</v>
      </c>
    </row>
    <row r="23" spans="1:28" x14ac:dyDescent="0.2">
      <c r="A23" t="str">
        <f t="shared" si="1"/>
        <v/>
      </c>
      <c r="B23" t="s">
        <v>23</v>
      </c>
      <c r="C23" t="s">
        <v>60</v>
      </c>
      <c r="D23" t="s">
        <v>16</v>
      </c>
      <c r="E23" t="str">
        <f>ProcDataRM!B28</f>
        <v>ERHYD-I</v>
      </c>
      <c r="F23" t="s">
        <v>11</v>
      </c>
      <c r="G23" t="s">
        <v>11</v>
      </c>
      <c r="H23" t="s">
        <v>11</v>
      </c>
      <c r="I23">
        <v>3</v>
      </c>
      <c r="R23">
        <f>ProcDataRM!I28*31.536</f>
        <v>21.755728800000004</v>
      </c>
    </row>
    <row r="24" spans="1:28" x14ac:dyDescent="0.2">
      <c r="A24" t="str">
        <f t="shared" si="1"/>
        <v/>
      </c>
      <c r="B24" t="s">
        <v>23</v>
      </c>
      <c r="C24" t="s">
        <v>60</v>
      </c>
      <c r="D24" t="s">
        <v>16</v>
      </c>
      <c r="E24" t="str">
        <f>ProcDataRM!B29</f>
        <v>ETNUC-E</v>
      </c>
      <c r="F24" t="s">
        <v>11</v>
      </c>
      <c r="G24" t="s">
        <v>11</v>
      </c>
      <c r="H24" t="s">
        <v>11</v>
      </c>
      <c r="I24">
        <v>3</v>
      </c>
      <c r="R24">
        <f>ProcDataRM!I29*31.536</f>
        <v>29.202929032258066</v>
      </c>
      <c r="W24">
        <f>ProcDataRM!J29*31.536</f>
        <v>26.540697600000001</v>
      </c>
      <c r="AB24">
        <f>ProcDataRM!K29*31.536</f>
        <v>26.540697600000001</v>
      </c>
    </row>
    <row r="25" spans="1:28" x14ac:dyDescent="0.2">
      <c r="A25" t="str">
        <f t="shared" si="1"/>
        <v/>
      </c>
      <c r="B25" t="s">
        <v>23</v>
      </c>
      <c r="C25" t="s">
        <v>60</v>
      </c>
      <c r="D25" t="s">
        <v>16</v>
      </c>
      <c r="E25" t="str">
        <f>ProcDataRM!B30</f>
        <v>EPTSTO-E</v>
      </c>
      <c r="F25" t="s">
        <v>11</v>
      </c>
      <c r="G25" t="s">
        <v>11</v>
      </c>
      <c r="H25" t="s">
        <v>11</v>
      </c>
      <c r="I25">
        <v>3</v>
      </c>
    </row>
    <row r="26" spans="1:28" x14ac:dyDescent="0.2">
      <c r="A26" t="str">
        <f>IF(E26="","*","")</f>
        <v>*</v>
      </c>
      <c r="B26" t="s">
        <v>23</v>
      </c>
      <c r="C26" t="s">
        <v>60</v>
      </c>
      <c r="D26" t="s">
        <v>16</v>
      </c>
      <c r="E26" t="str">
        <f>ProcDataRM!B31</f>
        <v/>
      </c>
      <c r="F26" t="s">
        <v>11</v>
      </c>
      <c r="G26" t="s">
        <v>11</v>
      </c>
      <c r="H26" t="s">
        <v>11</v>
      </c>
      <c r="I26">
        <v>3</v>
      </c>
    </row>
    <row r="27" spans="1:28" x14ac:dyDescent="0.2">
      <c r="A27" t="str">
        <f t="shared" ref="A27:A66" si="2">IF(E27="","*","")</f>
        <v/>
      </c>
      <c r="B27" t="s">
        <v>23</v>
      </c>
      <c r="C27" t="s">
        <v>60</v>
      </c>
      <c r="D27" t="s">
        <v>16</v>
      </c>
      <c r="E27" t="str">
        <f>ProcDataRM!B32</f>
        <v>ETCLEMEDU-N</v>
      </c>
      <c r="F27" t="s">
        <v>11</v>
      </c>
      <c r="G27" t="s">
        <v>11</v>
      </c>
      <c r="H27" t="s">
        <v>11</v>
      </c>
      <c r="I27">
        <v>3</v>
      </c>
      <c r="R27">
        <f>ProcDataRM!I32*31.536</f>
        <v>17.674461745787703</v>
      </c>
      <c r="W27">
        <f>ProcDataRM!J32*31.536</f>
        <v>25.228800000000003</v>
      </c>
      <c r="AB27">
        <f>ProcDataRM!K32*31.536</f>
        <v>25.228800000000003</v>
      </c>
    </row>
    <row r="28" spans="1:28" x14ac:dyDescent="0.2">
      <c r="A28" t="str">
        <f t="shared" si="2"/>
        <v/>
      </c>
      <c r="B28" t="s">
        <v>23</v>
      </c>
      <c r="C28" t="s">
        <v>60</v>
      </c>
      <c r="D28" t="s">
        <v>16</v>
      </c>
      <c r="E28" t="str">
        <f>ProcDataRM!B33</f>
        <v>ETCLEKUSI-N</v>
      </c>
      <c r="F28" t="s">
        <v>11</v>
      </c>
      <c r="G28" t="s">
        <v>11</v>
      </c>
      <c r="H28" t="s">
        <v>11</v>
      </c>
      <c r="I28">
        <v>3</v>
      </c>
      <c r="R28">
        <f>ProcDataRM!I33*31.536</f>
        <v>17.674461745787703</v>
      </c>
      <c r="W28">
        <f>ProcDataRM!J33*31.536</f>
        <v>25.228800000000003</v>
      </c>
      <c r="AB28">
        <f>ProcDataRM!K33*31.536</f>
        <v>25.228800000000003</v>
      </c>
    </row>
    <row r="29" spans="1:28" x14ac:dyDescent="0.2">
      <c r="A29" t="str">
        <f t="shared" si="2"/>
        <v/>
      </c>
      <c r="B29" t="s">
        <v>23</v>
      </c>
      <c r="C29" t="s">
        <v>60</v>
      </c>
      <c r="D29" t="s">
        <v>16</v>
      </c>
      <c r="E29" t="str">
        <f>ProcDataRM!B34</f>
        <v>ETCLEWATE-N</v>
      </c>
      <c r="F29" t="s">
        <v>11</v>
      </c>
      <c r="G29" t="s">
        <v>11</v>
      </c>
      <c r="H29" t="s">
        <v>11</v>
      </c>
      <c r="I29">
        <v>3</v>
      </c>
      <c r="R29">
        <f>ProcDataRM!I34*31.536</f>
        <v>25.228800000000003</v>
      </c>
    </row>
    <row r="30" spans="1:28" x14ac:dyDescent="0.2">
      <c r="A30" t="str">
        <f t="shared" si="2"/>
        <v/>
      </c>
      <c r="B30" t="s">
        <v>23</v>
      </c>
      <c r="C30" t="s">
        <v>60</v>
      </c>
      <c r="D30" t="s">
        <v>16</v>
      </c>
      <c r="E30" t="str">
        <f>ProcDataRM!B35</f>
        <v>EPTSTO-N</v>
      </c>
      <c r="F30" t="s">
        <v>11</v>
      </c>
      <c r="G30" t="s">
        <v>11</v>
      </c>
      <c r="H30" t="s">
        <v>11</v>
      </c>
      <c r="I30">
        <v>3</v>
      </c>
    </row>
    <row r="31" spans="1:28" x14ac:dyDescent="0.2">
      <c r="A31" t="str">
        <f t="shared" si="2"/>
        <v/>
      </c>
      <c r="B31" t="s">
        <v>23</v>
      </c>
      <c r="C31" t="s">
        <v>60</v>
      </c>
      <c r="D31" t="s">
        <v>16</v>
      </c>
      <c r="E31" t="str">
        <f>ProcDataRM!B36</f>
        <v>ETODSGT-N</v>
      </c>
      <c r="F31" t="s">
        <v>11</v>
      </c>
      <c r="G31" t="s">
        <v>11</v>
      </c>
      <c r="H31" t="s">
        <v>11</v>
      </c>
      <c r="I31">
        <v>3</v>
      </c>
      <c r="R31">
        <f>ProcDataRM!I36*31.536</f>
        <v>1.5768000000000002</v>
      </c>
      <c r="W31">
        <f>ProcDataRM!J36*31.536</f>
        <v>1.5768000000000002</v>
      </c>
      <c r="AB31">
        <f>ProcDataRM!K36*31.536</f>
        <v>1.5768000000000002</v>
      </c>
    </row>
    <row r="32" spans="1:28" x14ac:dyDescent="0.2">
      <c r="A32" t="str">
        <f t="shared" si="2"/>
        <v/>
      </c>
      <c r="B32" t="s">
        <v>23</v>
      </c>
      <c r="C32" t="s">
        <v>60</v>
      </c>
      <c r="D32" t="s">
        <v>16</v>
      </c>
      <c r="E32" t="str">
        <f>ProcDataRM!B37</f>
        <v>ETCLDFB-N</v>
      </c>
      <c r="F32" t="s">
        <v>11</v>
      </c>
      <c r="G32" t="s">
        <v>11</v>
      </c>
      <c r="H32" t="s">
        <v>11</v>
      </c>
      <c r="I32">
        <v>3</v>
      </c>
      <c r="R32">
        <f>ProcDataRM!I37*31.536</f>
        <v>25.228800000000003</v>
      </c>
      <c r="W32">
        <f>ProcDataRM!J37*31.536</f>
        <v>25.228800000000003</v>
      </c>
      <c r="AB32">
        <f>ProcDataRM!K37*31.536</f>
        <v>25.228800000000003</v>
      </c>
    </row>
    <row r="33" spans="1:28" x14ac:dyDescent="0.2">
      <c r="A33" t="str">
        <f t="shared" si="2"/>
        <v/>
      </c>
      <c r="B33" t="s">
        <v>23</v>
      </c>
      <c r="C33" t="s">
        <v>60</v>
      </c>
      <c r="D33" t="s">
        <v>16</v>
      </c>
      <c r="E33" t="str">
        <f>ProcDataRM!B38</f>
        <v>ERHYD-N</v>
      </c>
      <c r="F33" t="s">
        <v>11</v>
      </c>
      <c r="G33" t="s">
        <v>11</v>
      </c>
      <c r="H33" t="s">
        <v>11</v>
      </c>
      <c r="I33">
        <v>3</v>
      </c>
    </row>
    <row r="34" spans="1:28" x14ac:dyDescent="0.2">
      <c r="A34" t="str">
        <f t="shared" si="2"/>
        <v/>
      </c>
      <c r="B34" t="s">
        <v>23</v>
      </c>
      <c r="C34" t="s">
        <v>60</v>
      </c>
      <c r="D34" t="s">
        <v>16</v>
      </c>
      <c r="E34" t="str">
        <f>ProcDataRM!B39</f>
        <v>ETNUC-N</v>
      </c>
      <c r="F34" t="s">
        <v>11</v>
      </c>
      <c r="G34" t="s">
        <v>11</v>
      </c>
      <c r="H34" t="s">
        <v>11</v>
      </c>
      <c r="I34">
        <v>3</v>
      </c>
      <c r="R34">
        <f>ProcDataRM!I39*31.536</f>
        <v>26.805600000000002</v>
      </c>
      <c r="W34">
        <f>ProcDataRM!J39*31.536</f>
        <v>26.805600000000002</v>
      </c>
      <c r="AB34">
        <f>ProcDataRM!K39*31.536</f>
        <v>26.805600000000002</v>
      </c>
    </row>
    <row r="35" spans="1:28" x14ac:dyDescent="0.2">
      <c r="A35" t="str">
        <f t="shared" si="2"/>
        <v/>
      </c>
      <c r="B35" t="s">
        <v>23</v>
      </c>
      <c r="C35" t="s">
        <v>60</v>
      </c>
      <c r="D35" t="s">
        <v>16</v>
      </c>
      <c r="E35" t="str">
        <f>ProcDataRM!B40</f>
        <v>ERSOLTC09-N</v>
      </c>
      <c r="F35" t="s">
        <v>11</v>
      </c>
      <c r="G35" t="s">
        <v>11</v>
      </c>
      <c r="H35" t="s">
        <v>11</v>
      </c>
      <c r="I35">
        <v>3</v>
      </c>
      <c r="R35">
        <f>ProcDataRM!I40*31.536</f>
        <v>14.758225290144003</v>
      </c>
      <c r="W35">
        <f>ProcDataRM!J40*31.536</f>
        <v>14.758225290144003</v>
      </c>
      <c r="AB35">
        <f>ProcDataRM!K40*31.536</f>
        <v>14.758225290144003</v>
      </c>
    </row>
    <row r="36" spans="1:28" x14ac:dyDescent="0.2">
      <c r="A36" t="str">
        <f t="shared" si="2"/>
        <v/>
      </c>
      <c r="B36" t="s">
        <v>23</v>
      </c>
      <c r="C36" t="s">
        <v>60</v>
      </c>
      <c r="D36" t="s">
        <v>16</v>
      </c>
      <c r="E36" t="str">
        <f>ProcDataRM!B41</f>
        <v>ERSOLPCF-N</v>
      </c>
      <c r="F36" t="s">
        <v>11</v>
      </c>
      <c r="G36" t="s">
        <v>11</v>
      </c>
      <c r="H36" t="s">
        <v>11</v>
      </c>
      <c r="I36">
        <v>3</v>
      </c>
      <c r="R36">
        <f>ProcDataRM!I41*31.536</f>
        <v>7.8840448126560005</v>
      </c>
      <c r="W36">
        <f>ProcDataRM!J41*31.536</f>
        <v>7.8840448126560005</v>
      </c>
      <c r="AB36">
        <f>ProcDataRM!K41*31.536</f>
        <v>7.8840448126560005</v>
      </c>
    </row>
    <row r="37" spans="1:28" x14ac:dyDescent="0.2">
      <c r="A37" t="str">
        <f t="shared" si="2"/>
        <v/>
      </c>
      <c r="B37" t="s">
        <v>23</v>
      </c>
      <c r="C37" t="s">
        <v>60</v>
      </c>
      <c r="D37" t="s">
        <v>16</v>
      </c>
      <c r="E37" t="str">
        <f>ProcDataRM!B42</f>
        <v>ERSOLPCT-N</v>
      </c>
      <c r="F37" t="s">
        <v>11</v>
      </c>
      <c r="G37" t="s">
        <v>11</v>
      </c>
      <c r="H37" t="s">
        <v>11</v>
      </c>
      <c r="I37">
        <v>3</v>
      </c>
      <c r="R37">
        <f>ProcDataRM!I42*31.536</f>
        <v>8.8300941596640019</v>
      </c>
      <c r="W37">
        <f>ProcDataRM!J42*31.536</f>
        <v>8.8300941596640019</v>
      </c>
      <c r="AB37">
        <f>ProcDataRM!K42*31.536</f>
        <v>8.8300941596640019</v>
      </c>
    </row>
    <row r="38" spans="1:28" x14ac:dyDescent="0.2">
      <c r="A38" t="str">
        <f t="shared" si="2"/>
        <v/>
      </c>
      <c r="B38" t="s">
        <v>23</v>
      </c>
      <c r="C38" t="s">
        <v>60</v>
      </c>
      <c r="D38" t="s">
        <v>16</v>
      </c>
      <c r="E38" t="str">
        <f>ProcDataRM!B43</f>
        <v>ERWNDH-N</v>
      </c>
      <c r="F38" t="s">
        <v>11</v>
      </c>
      <c r="G38" t="s">
        <v>11</v>
      </c>
      <c r="H38" t="s">
        <v>11</v>
      </c>
      <c r="I38">
        <v>3</v>
      </c>
      <c r="R38">
        <f>ProcDataRM!I43*31.536</f>
        <v>11.818439244000002</v>
      </c>
      <c r="W38">
        <f>ProcDataRM!J43*31.536</f>
        <v>12.196770044976001</v>
      </c>
      <c r="AB38">
        <f>ProcDataRM!K43*31.536</f>
        <v>12.575100845951999</v>
      </c>
    </row>
    <row r="39" spans="1:28" x14ac:dyDescent="0.2">
      <c r="A39" t="str">
        <f t="shared" si="2"/>
        <v/>
      </c>
      <c r="B39" t="s">
        <v>23</v>
      </c>
      <c r="C39" t="s">
        <v>60</v>
      </c>
      <c r="D39" t="s">
        <v>16</v>
      </c>
      <c r="E39" t="str">
        <f>ProcDataRM!B44</f>
        <v>ERHYDGIW-I</v>
      </c>
      <c r="F39" t="s">
        <v>11</v>
      </c>
      <c r="G39" t="s">
        <v>11</v>
      </c>
      <c r="H39" t="s">
        <v>11</v>
      </c>
      <c r="I39">
        <v>3</v>
      </c>
      <c r="R39">
        <f>ProcDataRM!I44*31.536</f>
        <v>24.598080000000003</v>
      </c>
      <c r="W39">
        <f>ProcDataRM!J44*31.536</f>
        <v>24.598080000000003</v>
      </c>
      <c r="AB39">
        <f>ProcDataRM!K44*31.536</f>
        <v>24.598080000000003</v>
      </c>
    </row>
    <row r="40" spans="1:28" x14ac:dyDescent="0.2">
      <c r="A40" t="str">
        <f t="shared" si="2"/>
        <v/>
      </c>
      <c r="B40" t="s">
        <v>23</v>
      </c>
      <c r="C40" t="s">
        <v>60</v>
      </c>
      <c r="D40" t="s">
        <v>16</v>
      </c>
      <c r="E40" t="str">
        <f>ProcDataRM!B45</f>
        <v>ETGICGT-N</v>
      </c>
      <c r="F40" t="s">
        <v>11</v>
      </c>
      <c r="G40" t="s">
        <v>11</v>
      </c>
      <c r="H40" t="s">
        <v>11</v>
      </c>
      <c r="I40">
        <v>3</v>
      </c>
      <c r="R40">
        <f>ProcDataRM!I45*31.536</f>
        <v>3.1536000000000004</v>
      </c>
      <c r="W40">
        <f>ProcDataRM!J45*31.536</f>
        <v>3.1536000000000004</v>
      </c>
      <c r="AB40">
        <f>ProcDataRM!K45*31.536</f>
        <v>3.1536000000000004</v>
      </c>
    </row>
    <row r="41" spans="1:28" x14ac:dyDescent="0.2">
      <c r="A41" t="str">
        <f t="shared" si="2"/>
        <v/>
      </c>
      <c r="B41" t="s">
        <v>23</v>
      </c>
      <c r="C41" t="s">
        <v>60</v>
      </c>
      <c r="D41" t="s">
        <v>16</v>
      </c>
      <c r="E41" t="str">
        <f>ProcDataRM!B46</f>
        <v>ETGICCC-N</v>
      </c>
      <c r="F41" t="s">
        <v>11</v>
      </c>
      <c r="G41" t="s">
        <v>11</v>
      </c>
      <c r="H41" t="s">
        <v>11</v>
      </c>
      <c r="I41">
        <v>3</v>
      </c>
      <c r="R41">
        <f>ProcDataRM!I46*31.536</f>
        <v>15.768000000000001</v>
      </c>
      <c r="W41">
        <f>ProcDataRM!J46*31.536</f>
        <v>15.768000000000001</v>
      </c>
      <c r="AB41">
        <f>ProcDataRM!K46*31.536</f>
        <v>15.768000000000001</v>
      </c>
    </row>
    <row r="42" spans="1:28" x14ac:dyDescent="0.2">
      <c r="A42" t="str">
        <f t="shared" si="2"/>
        <v/>
      </c>
      <c r="B42" t="s">
        <v>23</v>
      </c>
      <c r="C42" t="s">
        <v>60</v>
      </c>
      <c r="D42" t="s">
        <v>16</v>
      </c>
      <c r="E42" t="str">
        <f>ProcDataRM!B47</f>
        <v>ETGICEN-N</v>
      </c>
      <c r="F42" t="s">
        <v>11</v>
      </c>
      <c r="G42" t="s">
        <v>11</v>
      </c>
      <c r="H42" t="s">
        <v>11</v>
      </c>
      <c r="I42">
        <v>3</v>
      </c>
      <c r="R42">
        <f>ProcDataRM!I47*31.536</f>
        <v>15.768000000000001</v>
      </c>
      <c r="W42">
        <f>ProcDataRM!J47*31.536</f>
        <v>15.768000000000001</v>
      </c>
      <c r="AB42">
        <f>ProcDataRM!K47*31.536</f>
        <v>15.768000000000001</v>
      </c>
    </row>
    <row r="43" spans="1:28" x14ac:dyDescent="0.2">
      <c r="A43" t="str">
        <f t="shared" si="2"/>
        <v/>
      </c>
      <c r="B43" t="s">
        <v>23</v>
      </c>
      <c r="C43" t="s">
        <v>60</v>
      </c>
      <c r="D43" t="s">
        <v>16</v>
      </c>
      <c r="E43" t="str">
        <f>ProcDataRM!B48</f>
        <v>ERBIO-N</v>
      </c>
      <c r="F43" t="s">
        <v>11</v>
      </c>
      <c r="G43" t="s">
        <v>11</v>
      </c>
      <c r="H43" t="s">
        <v>11</v>
      </c>
      <c r="I43">
        <v>3</v>
      </c>
      <c r="R43">
        <f>ProcDataRM!I48*31.536</f>
        <v>15.768000000000001</v>
      </c>
      <c r="W43">
        <f>ProcDataRM!J48*31.536</f>
        <v>15.768000000000001</v>
      </c>
      <c r="AB43">
        <f>ProcDataRM!K48*31.536</f>
        <v>15.768000000000001</v>
      </c>
    </row>
    <row r="44" spans="1:28" x14ac:dyDescent="0.2">
      <c r="A44" t="str">
        <f t="shared" si="2"/>
        <v/>
      </c>
      <c r="B44" t="s">
        <v>23</v>
      </c>
      <c r="C44" t="s">
        <v>60</v>
      </c>
      <c r="D44" t="s">
        <v>16</v>
      </c>
      <c r="E44" t="str">
        <f>ProcDataRM!B49</f>
        <v>ERBIG-N</v>
      </c>
      <c r="F44" t="s">
        <v>11</v>
      </c>
      <c r="G44" t="s">
        <v>11</v>
      </c>
      <c r="H44" t="s">
        <v>11</v>
      </c>
      <c r="I44">
        <v>3</v>
      </c>
      <c r="R44">
        <f>ProcDataRM!I49*31.536</f>
        <v>15.768000000000001</v>
      </c>
      <c r="W44">
        <f>ProcDataRM!J49*31.536</f>
        <v>15.768000000000001</v>
      </c>
      <c r="AB44">
        <f>ProcDataRM!K49*31.536</f>
        <v>15.768000000000001</v>
      </c>
    </row>
    <row r="45" spans="1:28" x14ac:dyDescent="0.2">
      <c r="A45" t="str">
        <f t="shared" si="2"/>
        <v/>
      </c>
      <c r="B45" t="s">
        <v>23</v>
      </c>
      <c r="C45" t="s">
        <v>60</v>
      </c>
      <c r="D45" t="s">
        <v>16</v>
      </c>
      <c r="E45" t="str">
        <f>ProcDataRM!B50</f>
        <v>ESTSUTL</v>
      </c>
      <c r="F45" t="s">
        <v>11</v>
      </c>
      <c r="G45" t="s">
        <v>11</v>
      </c>
      <c r="H45" t="s">
        <v>11</v>
      </c>
      <c r="I45">
        <v>3</v>
      </c>
      <c r="W45" t="str">
        <f>ProcDataRM!N50</f>
        <v/>
      </c>
      <c r="AB45" t="str">
        <f>ProcDataRM!O50</f>
        <v/>
      </c>
    </row>
    <row r="46" spans="1:28" x14ac:dyDescent="0.2">
      <c r="A46" t="str">
        <f t="shared" si="2"/>
        <v>*</v>
      </c>
      <c r="B46" t="s">
        <v>23</v>
      </c>
      <c r="C46" t="s">
        <v>60</v>
      </c>
      <c r="D46" t="s">
        <v>16</v>
      </c>
      <c r="E46" t="str">
        <f>ProcDataRM!B51</f>
        <v/>
      </c>
      <c r="F46" t="s">
        <v>11</v>
      </c>
      <c r="G46" t="s">
        <v>11</v>
      </c>
      <c r="H46" t="s">
        <v>11</v>
      </c>
      <c r="I46">
        <v>3</v>
      </c>
      <c r="W46" t="str">
        <f>ProcDataRM!N51</f>
        <v/>
      </c>
      <c r="AB46" t="str">
        <f>ProcDataRM!O51</f>
        <v/>
      </c>
    </row>
    <row r="47" spans="1:28" x14ac:dyDescent="0.2">
      <c r="A47" t="str">
        <f t="shared" si="2"/>
        <v/>
      </c>
      <c r="B47" t="s">
        <v>23</v>
      </c>
      <c r="C47" t="s">
        <v>60</v>
      </c>
      <c r="D47" t="s">
        <v>16</v>
      </c>
      <c r="E47" t="str">
        <f>ProcDataRM!B52</f>
        <v>ERSOLPRC-N</v>
      </c>
      <c r="F47" t="s">
        <v>11</v>
      </c>
      <c r="G47" t="s">
        <v>11</v>
      </c>
      <c r="H47" t="s">
        <v>11</v>
      </c>
      <c r="I47">
        <v>3</v>
      </c>
      <c r="W47" t="str">
        <f>ProcDataRM!N52</f>
        <v/>
      </c>
      <c r="AB47" t="str">
        <f>ProcDataRM!O52</f>
        <v/>
      </c>
    </row>
    <row r="48" spans="1:28" x14ac:dyDescent="0.2">
      <c r="A48" t="str">
        <f t="shared" si="2"/>
        <v/>
      </c>
      <c r="B48" t="s">
        <v>23</v>
      </c>
      <c r="C48" t="s">
        <v>60</v>
      </c>
      <c r="D48" t="s">
        <v>16</v>
      </c>
      <c r="E48" t="str">
        <f>ProcDataRM!B53</f>
        <v>ERSOLPRR-N</v>
      </c>
      <c r="F48" t="s">
        <v>11</v>
      </c>
      <c r="G48" t="s">
        <v>11</v>
      </c>
      <c r="H48" t="s">
        <v>11</v>
      </c>
      <c r="I48">
        <v>3</v>
      </c>
      <c r="W48" t="str">
        <f>ProcDataRM!N53</f>
        <v/>
      </c>
      <c r="AB48" t="str">
        <f>ProcDataRM!O53</f>
        <v/>
      </c>
    </row>
    <row r="49" spans="1:28" x14ac:dyDescent="0.2">
      <c r="A49" t="str">
        <f t="shared" si="2"/>
        <v/>
      </c>
      <c r="B49" t="s">
        <v>23</v>
      </c>
      <c r="C49" t="s">
        <v>60</v>
      </c>
      <c r="D49" t="s">
        <v>16</v>
      </c>
      <c r="E49" t="str">
        <f>ProcDataRM!B54</f>
        <v>ERSOLPRI-N</v>
      </c>
      <c r="F49" t="s">
        <v>11</v>
      </c>
      <c r="G49" t="s">
        <v>11</v>
      </c>
      <c r="H49" t="s">
        <v>11</v>
      </c>
      <c r="I49">
        <v>3</v>
      </c>
      <c r="W49" t="str">
        <f>ProcDataRM!N54</f>
        <v/>
      </c>
      <c r="AB49" t="str">
        <f>ProcDataRM!O54</f>
        <v/>
      </c>
    </row>
    <row r="50" spans="1:28" x14ac:dyDescent="0.2">
      <c r="A50" t="str">
        <f t="shared" si="2"/>
        <v/>
      </c>
      <c r="B50" t="s">
        <v>23</v>
      </c>
      <c r="C50" t="s">
        <v>60</v>
      </c>
      <c r="D50" t="s">
        <v>16</v>
      </c>
      <c r="E50" t="str">
        <f>ProcDataRM!B55</f>
        <v>ETGASENSS-N</v>
      </c>
      <c r="F50" t="s">
        <v>11</v>
      </c>
      <c r="G50" t="s">
        <v>11</v>
      </c>
      <c r="H50" t="s">
        <v>11</v>
      </c>
      <c r="I50">
        <v>3</v>
      </c>
      <c r="W50" t="str">
        <f>ProcDataRM!N55</f>
        <v/>
      </c>
      <c r="AB50" t="str">
        <f>ProcDataRM!O55</f>
        <v/>
      </c>
    </row>
    <row r="51" spans="1:28" x14ac:dyDescent="0.2">
      <c r="A51" t="str">
        <f t="shared" si="2"/>
        <v/>
      </c>
      <c r="B51" t="s">
        <v>23</v>
      </c>
      <c r="C51" t="s">
        <v>60</v>
      </c>
      <c r="D51" t="s">
        <v>16</v>
      </c>
      <c r="E51" t="str">
        <f>ProcDataRM!B56</f>
        <v>ETGASENSI-N</v>
      </c>
      <c r="F51" t="s">
        <v>11</v>
      </c>
      <c r="G51" t="s">
        <v>11</v>
      </c>
      <c r="H51" t="s">
        <v>11</v>
      </c>
      <c r="I51">
        <v>3</v>
      </c>
      <c r="W51" t="str">
        <f>ProcDataRM!N56</f>
        <v/>
      </c>
      <c r="AB51" t="str">
        <f>ProcDataRM!O56</f>
        <v/>
      </c>
    </row>
    <row r="52" spans="1:28" x14ac:dyDescent="0.2">
      <c r="A52" t="str">
        <f t="shared" si="2"/>
        <v>*</v>
      </c>
      <c r="B52" t="s">
        <v>23</v>
      </c>
      <c r="C52" t="s">
        <v>60</v>
      </c>
      <c r="D52" t="s">
        <v>16</v>
      </c>
      <c r="E52" t="str">
        <f>ProcDataRM!B57</f>
        <v/>
      </c>
      <c r="F52" t="s">
        <v>11</v>
      </c>
      <c r="G52" t="s">
        <v>11</v>
      </c>
      <c r="H52" t="s">
        <v>11</v>
      </c>
      <c r="I52">
        <v>3</v>
      </c>
      <c r="W52" t="str">
        <f>ProcDataRM!N57</f>
        <v/>
      </c>
      <c r="AB52" t="str">
        <f>ProcDataRM!O57</f>
        <v/>
      </c>
    </row>
    <row r="53" spans="1:28" x14ac:dyDescent="0.2">
      <c r="A53" t="str">
        <f t="shared" si="2"/>
        <v>*</v>
      </c>
      <c r="B53" t="s">
        <v>23</v>
      </c>
      <c r="C53" t="s">
        <v>60</v>
      </c>
      <c r="D53" t="s">
        <v>16</v>
      </c>
      <c r="E53" t="str">
        <f>ProcDataRM!B58</f>
        <v/>
      </c>
      <c r="F53" t="s">
        <v>11</v>
      </c>
      <c r="G53" t="s">
        <v>11</v>
      </c>
      <c r="H53" t="s">
        <v>11</v>
      </c>
      <c r="I53">
        <v>3</v>
      </c>
      <c r="W53" t="str">
        <f>ProcDataRM!N58</f>
        <v/>
      </c>
      <c r="AB53" t="str">
        <f>ProcDataRM!O58</f>
        <v/>
      </c>
    </row>
    <row r="54" spans="1:28" x14ac:dyDescent="0.2">
      <c r="A54" t="str">
        <f t="shared" si="2"/>
        <v>*</v>
      </c>
      <c r="B54" t="s">
        <v>23</v>
      </c>
      <c r="C54" t="s">
        <v>60</v>
      </c>
      <c r="D54" t="s">
        <v>16</v>
      </c>
      <c r="E54" t="str">
        <f>ProcDataRM!B59</f>
        <v/>
      </c>
      <c r="F54" t="s">
        <v>11</v>
      </c>
      <c r="G54" t="s">
        <v>11</v>
      </c>
      <c r="H54" t="s">
        <v>11</v>
      </c>
      <c r="I54">
        <v>3</v>
      </c>
      <c r="W54" t="str">
        <f>ProcDataRM!N59</f>
        <v/>
      </c>
      <c r="AB54" t="str">
        <f>ProcDataRM!O59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4FB7-2530-4A34-A94B-318102C4A38B}">
  <sheetPr>
    <tabColor theme="4"/>
  </sheetPr>
  <dimension ref="A1:AP8"/>
  <sheetViews>
    <sheetView topLeftCell="P1" workbookViewId="0">
      <selection activeCell="AN2" sqref="AN2:AN3"/>
    </sheetView>
  </sheetViews>
  <sheetFormatPr defaultRowHeight="12.75" x14ac:dyDescent="0.2"/>
  <cols>
    <col min="2" max="2" width="16.28515625" customWidth="1"/>
    <col min="3" max="3" width="17.85546875" customWidth="1"/>
    <col min="4" max="4" width="4.5703125" customWidth="1"/>
    <col min="5" max="5" width="19.140625" bestFit="1" customWidth="1"/>
    <col min="6" max="8" width="4.5703125" customWidth="1"/>
  </cols>
  <sheetData>
    <row r="1" spans="1:42" x14ac:dyDescent="0.2">
      <c r="A1" t="s">
        <v>27</v>
      </c>
      <c r="B1" t="s">
        <v>0</v>
      </c>
      <c r="D1" s="1" t="str">
        <f ca="1">MID(CELL("filename",N1),FIND("]",CELL("filename",N1))+1,255)</f>
        <v>ConTSOth</v>
      </c>
      <c r="I1">
        <v>0</v>
      </c>
      <c r="J1">
        <v>2012</v>
      </c>
      <c r="K1">
        <f>J1+1</f>
        <v>2013</v>
      </c>
      <c r="L1">
        <f t="shared" ref="L1:AL1" si="0">K1+1</f>
        <v>2014</v>
      </c>
      <c r="M1">
        <f t="shared" si="0"/>
        <v>2015</v>
      </c>
      <c r="N1">
        <f t="shared" si="0"/>
        <v>2016</v>
      </c>
      <c r="O1">
        <f t="shared" si="0"/>
        <v>2017</v>
      </c>
      <c r="P1">
        <f t="shared" si="0"/>
        <v>2018</v>
      </c>
      <c r="Q1">
        <f t="shared" si="0"/>
        <v>2019</v>
      </c>
      <c r="R1">
        <f t="shared" si="0"/>
        <v>2020</v>
      </c>
      <c r="S1">
        <f t="shared" si="0"/>
        <v>2021</v>
      </c>
      <c r="T1">
        <f t="shared" si="0"/>
        <v>2022</v>
      </c>
      <c r="U1">
        <f t="shared" si="0"/>
        <v>2023</v>
      </c>
      <c r="V1">
        <f t="shared" si="0"/>
        <v>2024</v>
      </c>
      <c r="W1">
        <f t="shared" si="0"/>
        <v>2025</v>
      </c>
      <c r="X1">
        <f t="shared" si="0"/>
        <v>2026</v>
      </c>
      <c r="Y1">
        <f t="shared" si="0"/>
        <v>2027</v>
      </c>
      <c r="Z1">
        <f t="shared" si="0"/>
        <v>2028</v>
      </c>
      <c r="AA1">
        <f t="shared" si="0"/>
        <v>2029</v>
      </c>
      <c r="AB1">
        <f t="shared" si="0"/>
        <v>2030</v>
      </c>
      <c r="AC1">
        <f t="shared" si="0"/>
        <v>2031</v>
      </c>
      <c r="AD1">
        <f t="shared" si="0"/>
        <v>2032</v>
      </c>
      <c r="AE1">
        <f t="shared" si="0"/>
        <v>2033</v>
      </c>
      <c r="AF1">
        <f t="shared" si="0"/>
        <v>2034</v>
      </c>
      <c r="AG1">
        <f t="shared" si="0"/>
        <v>2035</v>
      </c>
      <c r="AH1">
        <f t="shared" si="0"/>
        <v>2036</v>
      </c>
      <c r="AI1">
        <f t="shared" si="0"/>
        <v>2037</v>
      </c>
      <c r="AJ1">
        <f t="shared" si="0"/>
        <v>2038</v>
      </c>
      <c r="AK1">
        <f t="shared" si="0"/>
        <v>2039</v>
      </c>
      <c r="AL1">
        <f t="shared" si="0"/>
        <v>2040</v>
      </c>
      <c r="AM1">
        <v>2045</v>
      </c>
      <c r="AN1">
        <v>2050</v>
      </c>
      <c r="AO1">
        <v>2060</v>
      </c>
      <c r="AP1">
        <v>2070</v>
      </c>
    </row>
    <row r="2" spans="1:42" x14ac:dyDescent="0.2">
      <c r="B2" t="s">
        <v>12</v>
      </c>
      <c r="C2" t="str">
        <f>'ITEMS-Con'!C6</f>
        <v>UCNCAP_GAS</v>
      </c>
      <c r="D2" t="s">
        <v>11</v>
      </c>
      <c r="E2" t="s">
        <v>11</v>
      </c>
      <c r="F2" t="s">
        <v>11</v>
      </c>
      <c r="G2" t="s">
        <v>11</v>
      </c>
      <c r="H2" t="s">
        <v>51</v>
      </c>
      <c r="I2">
        <v>3</v>
      </c>
      <c r="R2">
        <v>2</v>
      </c>
      <c r="AB2">
        <v>3</v>
      </c>
      <c r="AI2">
        <v>3.7</v>
      </c>
      <c r="AL2">
        <f>4*5</f>
        <v>20</v>
      </c>
      <c r="AM2">
        <f>4.5*5</f>
        <v>22.5</v>
      </c>
      <c r="AN2">
        <f>5*3</f>
        <v>15</v>
      </c>
    </row>
    <row r="3" spans="1:42" x14ac:dyDescent="0.2">
      <c r="B3" t="s">
        <v>12</v>
      </c>
      <c r="C3" t="str">
        <f>'ITEMS-Con'!C7</f>
        <v>UCNCAP_PV</v>
      </c>
      <c r="D3" t="s">
        <v>11</v>
      </c>
      <c r="E3" t="s">
        <v>11</v>
      </c>
      <c r="F3" t="s">
        <v>11</v>
      </c>
      <c r="G3" t="s">
        <v>11</v>
      </c>
      <c r="H3" t="s">
        <v>51</v>
      </c>
      <c r="I3">
        <v>3</v>
      </c>
      <c r="R3">
        <v>2</v>
      </c>
      <c r="AB3">
        <v>3</v>
      </c>
      <c r="AI3">
        <v>3.7</v>
      </c>
      <c r="AL3">
        <f>4*5</f>
        <v>20</v>
      </c>
      <c r="AM3">
        <f>4.5*5</f>
        <v>22.5</v>
      </c>
      <c r="AN3">
        <f>5*3</f>
        <v>15</v>
      </c>
    </row>
    <row r="4" spans="1:42" x14ac:dyDescent="0.2">
      <c r="B4" t="s">
        <v>52</v>
      </c>
      <c r="C4" t="str">
        <f>C$2</f>
        <v>UCNCAP_GAS</v>
      </c>
      <c r="D4" t="s">
        <v>16</v>
      </c>
      <c r="E4" t="s">
        <v>53</v>
      </c>
      <c r="F4" t="s">
        <v>11</v>
      </c>
      <c r="G4" t="s">
        <v>11</v>
      </c>
      <c r="H4" t="s">
        <v>11</v>
      </c>
      <c r="I4">
        <v>3</v>
      </c>
      <c r="J4">
        <v>1</v>
      </c>
    </row>
    <row r="5" spans="1:42" x14ac:dyDescent="0.2">
      <c r="B5" t="s">
        <v>52</v>
      </c>
      <c r="C5" t="str">
        <f t="shared" ref="C5:C6" si="1">C$2</f>
        <v>UCNCAP_GAS</v>
      </c>
      <c r="D5" t="s">
        <v>16</v>
      </c>
      <c r="E5" t="s">
        <v>54</v>
      </c>
      <c r="F5" t="s">
        <v>11</v>
      </c>
      <c r="G5" t="s">
        <v>11</v>
      </c>
      <c r="H5" t="s">
        <v>11</v>
      </c>
      <c r="I5">
        <v>3</v>
      </c>
      <c r="J5">
        <v>1</v>
      </c>
    </row>
    <row r="6" spans="1:42" x14ac:dyDescent="0.2">
      <c r="B6" t="s">
        <v>52</v>
      </c>
      <c r="C6" t="str">
        <f t="shared" si="1"/>
        <v>UCNCAP_GAS</v>
      </c>
      <c r="D6" t="s">
        <v>16</v>
      </c>
      <c r="E6" t="s">
        <v>55</v>
      </c>
      <c r="F6" t="s">
        <v>11</v>
      </c>
      <c r="G6" t="s">
        <v>11</v>
      </c>
      <c r="H6" t="s">
        <v>11</v>
      </c>
      <c r="I6">
        <v>3</v>
      </c>
      <c r="J6">
        <v>1</v>
      </c>
    </row>
    <row r="7" spans="1:42" x14ac:dyDescent="0.2">
      <c r="B7" t="s">
        <v>52</v>
      </c>
      <c r="C7" t="str">
        <f>$C$3</f>
        <v>UCNCAP_PV</v>
      </c>
      <c r="D7" t="s">
        <v>16</v>
      </c>
      <c r="E7" t="s">
        <v>56</v>
      </c>
      <c r="F7" t="s">
        <v>11</v>
      </c>
      <c r="G7" t="s">
        <v>11</v>
      </c>
      <c r="H7" t="s">
        <v>11</v>
      </c>
      <c r="I7">
        <v>3</v>
      </c>
      <c r="J7">
        <v>1</v>
      </c>
    </row>
    <row r="8" spans="1:42" x14ac:dyDescent="0.2">
      <c r="B8" t="s">
        <v>52</v>
      </c>
      <c r="C8" t="str">
        <f>$C$3</f>
        <v>UCNCAP_PV</v>
      </c>
      <c r="D8" t="s">
        <v>16</v>
      </c>
      <c r="E8" t="s">
        <v>57</v>
      </c>
      <c r="F8" t="s">
        <v>11</v>
      </c>
      <c r="G8" t="s">
        <v>11</v>
      </c>
      <c r="H8" t="s">
        <v>11</v>
      </c>
      <c r="I8">
        <v>3</v>
      </c>
      <c r="J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701B-B51F-4499-9B91-629C0BE1A96E}">
  <sheetPr codeName="Sheet40">
    <tabColor theme="8"/>
  </sheetPr>
  <dimension ref="A1:R59"/>
  <sheetViews>
    <sheetView tabSelected="1" workbookViewId="0">
      <selection activeCell="R9" sqref="R9"/>
    </sheetView>
  </sheetViews>
  <sheetFormatPr defaultColWidth="9.140625" defaultRowHeight="11.25" customHeight="1" x14ac:dyDescent="0.2"/>
  <cols>
    <col min="1" max="1" width="12.28515625" style="4" customWidth="1"/>
    <col min="2" max="2" width="15.28515625" style="4" customWidth="1"/>
    <col min="3" max="3" width="36.140625" style="4" customWidth="1"/>
    <col min="4" max="4" width="8.5703125" style="4" customWidth="1"/>
    <col min="5" max="5" width="12.28515625" style="4" customWidth="1"/>
    <col min="6" max="6" width="10.140625" style="4" customWidth="1"/>
    <col min="7" max="7" width="6.85546875" style="5" customWidth="1"/>
    <col min="8" max="16384" width="9.140625" style="4"/>
  </cols>
  <sheetData>
    <row r="1" spans="1:18" ht="11.25" customHeight="1" x14ac:dyDescent="0.2">
      <c r="A1" s="12" t="s">
        <v>43</v>
      </c>
      <c r="B1" s="3"/>
    </row>
    <row r="2" spans="1:18" ht="11.25" customHeight="1" x14ac:dyDescent="0.2">
      <c r="A2" s="1"/>
    </row>
    <row r="3" spans="1:18" ht="34.5" customHeight="1" x14ac:dyDescent="0.2"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33</v>
      </c>
      <c r="O3" s="6" t="s">
        <v>33</v>
      </c>
      <c r="P3" s="6" t="s">
        <v>34</v>
      </c>
      <c r="Q3" s="6" t="s">
        <v>33</v>
      </c>
      <c r="R3" s="6" t="s">
        <v>35</v>
      </c>
    </row>
    <row r="4" spans="1:18" ht="21.75" customHeight="1" x14ac:dyDescent="0.2">
      <c r="E4" s="7"/>
      <c r="F4" s="7"/>
      <c r="G4" s="7"/>
      <c r="M4" s="4" t="s">
        <v>36</v>
      </c>
      <c r="N4" s="4" t="s">
        <v>36</v>
      </c>
      <c r="O4" s="4" t="s">
        <v>36</v>
      </c>
    </row>
    <row r="5" spans="1:18" ht="16.5" customHeight="1" x14ac:dyDescent="0.2">
      <c r="M5" s="4" t="s">
        <v>18</v>
      </c>
      <c r="N5" s="4" t="s">
        <v>18</v>
      </c>
      <c r="O5" s="4" t="s">
        <v>18</v>
      </c>
    </row>
    <row r="6" spans="1:18" ht="17.25" customHeight="1" x14ac:dyDescent="0.2"/>
    <row r="7" spans="1:18" ht="21.75" customHeight="1" x14ac:dyDescent="0.2">
      <c r="B7" s="2" t="s">
        <v>37</v>
      </c>
      <c r="C7" s="2" t="s">
        <v>38</v>
      </c>
      <c r="D7" s="8" t="s">
        <v>39</v>
      </c>
      <c r="E7" s="2" t="s">
        <v>40</v>
      </c>
      <c r="F7" s="2" t="s">
        <v>41</v>
      </c>
      <c r="G7" s="8" t="s">
        <v>42</v>
      </c>
      <c r="M7" s="4">
        <v>2020</v>
      </c>
      <c r="N7" s="4">
        <v>2025</v>
      </c>
      <c r="O7" s="4">
        <v>2030</v>
      </c>
      <c r="Q7" s="9">
        <f>SUM(Q9:Q43)</f>
        <v>41.321196428571433</v>
      </c>
      <c r="R7" s="9">
        <f>SUM(R9:R43)</f>
        <v>966.21461067083055</v>
      </c>
    </row>
    <row r="8" spans="1:18" ht="11.25" customHeight="1" x14ac:dyDescent="0.2">
      <c r="A8" s="10" t="str">
        <f>[1]ProcDataGenPre2012!A8</f>
        <v>* Existing Power Plants</v>
      </c>
      <c r="F8" s="11"/>
    </row>
    <row r="9" spans="1:18" ht="11.25" customHeight="1" x14ac:dyDescent="0.2">
      <c r="A9" s="4" t="str">
        <f>IF([1]ProcDataRM!A9=0,"",[1]ProcDataRM!A9)</f>
        <v/>
      </c>
      <c r="B9" s="4" t="str">
        <f>IF([1]ProcDataRM!B9=0,"",[1]ProcDataRM!B9)</f>
        <v>ETCLECAMD-E</v>
      </c>
      <c r="C9" s="4" t="str">
        <f>IF([1]ProcDataRM!C9=0,"",[1]ProcDataRM!C9)</f>
        <v>CAMDEN</v>
      </c>
      <c r="D9" s="4" t="str">
        <f>IF([1]ProcDataRM!D9=0,"",[1]ProcDataRM!D9)</f>
        <v>PJ,GW</v>
      </c>
      <c r="E9" s="4" t="str">
        <f>IF([1]ProcDataRM!E9=0,"",[1]ProcDataRM!E9)</f>
        <v>PWRCLECAMD</v>
      </c>
      <c r="F9" s="4" t="str">
        <f>IF([1]ProcDataRM!F9=0,"",[1]ProcDataRM!F9)</f>
        <v>ELCC</v>
      </c>
      <c r="G9" s="4" t="str">
        <f>IF([1]ProcDataRM!G9=0,"",[1]ProcDataRM!G9)</f>
        <v/>
      </c>
      <c r="H9" s="4">
        <f>IF([1]ProcDataRM!H9=0,"",[1]ProcDataRM!H9)</f>
        <v>8</v>
      </c>
      <c r="I9" s="4">
        <f>IF([1]ProcDataRM!K9=0,"",[1]ProcDataRM!K9)</f>
        <v>0.56546768435301509</v>
      </c>
      <c r="J9" s="4">
        <f>IF([1]ProcDataRM!L9=0,"",[1]ProcDataRM!L9)</f>
        <v>0.6</v>
      </c>
      <c r="K9" s="4">
        <f>IF([1]ProcDataRM!M9=0,"",[1]ProcDataRM!M9)</f>
        <v>0.6</v>
      </c>
      <c r="L9" s="4">
        <f>IF([1]ProcDataRM!N9=0,"",[1]ProcDataRM!N9)</f>
        <v>3</v>
      </c>
      <c r="M9" s="4">
        <f>IF([1]ProcDataRM!P9=0,"",[1]ProcDataRM!P9)</f>
        <v>0.625</v>
      </c>
      <c r="N9" s="4" t="str">
        <f>IF([1]ProcDataRM!Q9=0,"",[1]ProcDataRM!Q9)</f>
        <v/>
      </c>
      <c r="O9" s="4" t="str">
        <f>IF([1]ProcDataRM!R9=0,"",[1]ProcDataRM!R9)</f>
        <v/>
      </c>
      <c r="P9" s="4">
        <f>IF([1]ProcDataRM!S9=0,"",[1]ProcDataRM!S9)</f>
        <v>1.4810000000000001</v>
      </c>
      <c r="Q9" s="4">
        <f>IF([1]ProcDataRM!T9=0,"",[1]ProcDataRM!T9)</f>
        <v>0.92562500000000003</v>
      </c>
      <c r="R9" s="4">
        <f>IF([1]ProcDataRM!U9=0,"",[1]ProcDataRM!U9)</f>
        <v>26.41006415165365</v>
      </c>
    </row>
    <row r="10" spans="1:18" ht="11.25" customHeight="1" x14ac:dyDescent="0.2">
      <c r="B10" s="4" t="str">
        <f>IF([1]ProcDataRM!B10=0,"",[1]ProcDataRM!B10)</f>
        <v>ETCLEGROO-E</v>
      </c>
      <c r="C10" s="4" t="str">
        <f>IF([1]ProcDataRM!C10=0,"",[1]ProcDataRM!C10)</f>
        <v>GROOTVLEI</v>
      </c>
      <c r="D10" s="4" t="str">
        <f>IF([1]ProcDataRM!D10=0,"",[1]ProcDataRM!D10)</f>
        <v>PJ,GW</v>
      </c>
      <c r="E10" s="4" t="str">
        <f>IF([1]ProcDataRM!E10=0,"",[1]ProcDataRM!E10)</f>
        <v>PWRCLEGROO</v>
      </c>
      <c r="F10" s="4" t="str">
        <f>IF([1]ProcDataRM!F10=0,"",[1]ProcDataRM!F10)</f>
        <v>ELCC</v>
      </c>
      <c r="G10" s="4" t="str">
        <f>IF([1]ProcDataRM!G10=0,"",[1]ProcDataRM!G10)</f>
        <v/>
      </c>
      <c r="H10" s="4">
        <f>IF([1]ProcDataRM!H10=0,"",[1]ProcDataRM!H10)</f>
        <v>3</v>
      </c>
      <c r="I10" s="4">
        <f>IF([1]ProcDataRM!K10=0,"",[1]ProcDataRM!K10)</f>
        <v>0.38403426090943366</v>
      </c>
      <c r="J10" s="4">
        <f>IF([1]ProcDataRM!L10=0,"",[1]ProcDataRM!L10)</f>
        <v>0.38403426090943366</v>
      </c>
      <c r="K10" s="4" t="str">
        <f>IF([1]ProcDataRM!M10=0,"",[1]ProcDataRM!M10)</f>
        <v/>
      </c>
      <c r="L10" s="4">
        <f>IF([1]ProcDataRM!N10=0,"",[1]ProcDataRM!N10)</f>
        <v>1.5</v>
      </c>
      <c r="M10" s="4">
        <f>IF([1]ProcDataRM!P10=0,"",[1]ProcDataRM!P10)</f>
        <v>0.5</v>
      </c>
      <c r="N10" s="4" t="str">
        <f>IF([1]ProcDataRM!Q10=0,"",[1]ProcDataRM!Q10)</f>
        <v/>
      </c>
      <c r="O10" s="4" t="str">
        <f>IF([1]ProcDataRM!R10=0,"",[1]ProcDataRM!R10)</f>
        <v/>
      </c>
      <c r="P10" s="4">
        <f>IF([1]ProcDataRM!S10=0,"",[1]ProcDataRM!S10)</f>
        <v>0.56999999999999995</v>
      </c>
      <c r="Q10" s="4">
        <f>IF([1]ProcDataRM!T10=0,"",[1]ProcDataRM!T10)</f>
        <v>0.28499999999999998</v>
      </c>
      <c r="R10" s="4">
        <f>IF([1]ProcDataRM!U10=0,"",[1]ProcDataRM!U10)</f>
        <v>6.9032155376627431</v>
      </c>
    </row>
    <row r="11" spans="1:18" ht="11.25" customHeight="1" x14ac:dyDescent="0.2">
      <c r="B11" s="4" t="str">
        <f>IF([1]ProcDataRM!B11=0,"",[1]ProcDataRM!B11)</f>
        <v>ETCLEKOMA-E</v>
      </c>
      <c r="C11" s="4" t="str">
        <f>IF([1]ProcDataRM!C11=0,"",[1]ProcDataRM!C11)</f>
        <v>KOMATI</v>
      </c>
      <c r="D11" s="4" t="str">
        <f>IF([1]ProcDataRM!D11=0,"",[1]ProcDataRM!D11)</f>
        <v>PJ,GW</v>
      </c>
      <c r="E11" s="4" t="str">
        <f>IF([1]ProcDataRM!E11=0,"",[1]ProcDataRM!E11)</f>
        <v>PWRCLEKOMA</v>
      </c>
      <c r="F11" s="4" t="str">
        <f>IF([1]ProcDataRM!F11=0,"",[1]ProcDataRM!F11)</f>
        <v>ELCC</v>
      </c>
      <c r="G11" s="4" t="str">
        <f>IF([1]ProcDataRM!G11=0,"",[1]ProcDataRM!G11)</f>
        <v/>
      </c>
      <c r="H11" s="4">
        <f>IF([1]ProcDataRM!H11=0,"",[1]ProcDataRM!H11)</f>
        <v>4</v>
      </c>
      <c r="I11" s="4">
        <f>IF([1]ProcDataRM!K11=0,"",[1]ProcDataRM!K11)</f>
        <v>0.35449964375734888</v>
      </c>
      <c r="J11" s="4">
        <f>IF([1]ProcDataRM!L11=0,"",[1]ProcDataRM!L11)</f>
        <v>0.35449964375734888</v>
      </c>
      <c r="K11" s="4" t="str">
        <f>IF([1]ProcDataRM!M11=0,"",[1]ProcDataRM!M11)</f>
        <v/>
      </c>
      <c r="L11" s="4">
        <f>IF([1]ProcDataRM!N11=0,"",[1]ProcDataRM!N11)</f>
        <v>2</v>
      </c>
      <c r="M11" s="4">
        <f>IF([1]ProcDataRM!P11=0,"",[1]ProcDataRM!P11)</f>
        <v>0.5</v>
      </c>
      <c r="N11" s="4" t="str">
        <f>IF([1]ProcDataRM!Q11=0,"",[1]ProcDataRM!Q11)</f>
        <v/>
      </c>
      <c r="O11" s="4" t="str">
        <f>IF([1]ProcDataRM!R11=0,"",[1]ProcDataRM!R11)</f>
        <v/>
      </c>
      <c r="P11" s="4">
        <f>IF([1]ProcDataRM!S11=0,"",[1]ProcDataRM!S11)</f>
        <v>0.20499999999999999</v>
      </c>
      <c r="Q11" s="4">
        <f>IF([1]ProcDataRM!T11=0,"",[1]ProcDataRM!T11)</f>
        <v>0.10249999999999999</v>
      </c>
      <c r="R11" s="4">
        <f>IF([1]ProcDataRM!U11=0,"",[1]ProcDataRM!U11)</f>
        <v>2.2917976569340093</v>
      </c>
    </row>
    <row r="12" spans="1:18" ht="11.25" customHeight="1" x14ac:dyDescent="0.2">
      <c r="B12" s="4" t="str">
        <f>IF([1]ProcDataRM!B12=0,"",[1]ProcDataRM!B12)</f>
        <v>ETCLEARNO-E</v>
      </c>
      <c r="C12" s="4" t="str">
        <f>IF([1]ProcDataRM!C12=0,"",[1]ProcDataRM!C12)</f>
        <v>ARNOT</v>
      </c>
      <c r="D12" s="4" t="str">
        <f>IF([1]ProcDataRM!D12=0,"",[1]ProcDataRM!D12)</f>
        <v>PJ,GW</v>
      </c>
      <c r="E12" s="4" t="str">
        <f>IF([1]ProcDataRM!E12=0,"",[1]ProcDataRM!E12)</f>
        <v>PWRCLEARNO</v>
      </c>
      <c r="F12" s="4" t="str">
        <f>IF([1]ProcDataRM!F12=0,"",[1]ProcDataRM!F12)</f>
        <v>ELCC</v>
      </c>
      <c r="G12" s="4" t="str">
        <f>IF([1]ProcDataRM!G12=0,"",[1]ProcDataRM!G12)</f>
        <v/>
      </c>
      <c r="H12" s="4">
        <f>IF([1]ProcDataRM!H12=0,"",[1]ProcDataRM!H12)</f>
        <v>6</v>
      </c>
      <c r="I12" s="4">
        <f>IF([1]ProcDataRM!K12=0,"",[1]ProcDataRM!K12)</f>
        <v>0.55282077584476752</v>
      </c>
      <c r="J12" s="4">
        <f>IF([1]ProcDataRM!L12=0,"",[1]ProcDataRM!L12)</f>
        <v>0.65500000000000003</v>
      </c>
      <c r="K12" s="4">
        <f>IF([1]ProcDataRM!M12=0,"",[1]ProcDataRM!M12)</f>
        <v>0.54579999999999995</v>
      </c>
      <c r="L12" s="4">
        <f>IF([1]ProcDataRM!N12=0,"",[1]ProcDataRM!N12)</f>
        <v>2</v>
      </c>
      <c r="M12" s="4">
        <f>IF([1]ProcDataRM!P12=0,"",[1]ProcDataRM!P12)</f>
        <v>0.66666666666666674</v>
      </c>
      <c r="N12" s="4" t="str">
        <f>IF([1]ProcDataRM!Q12=0,"",[1]ProcDataRM!Q12)</f>
        <v/>
      </c>
      <c r="O12" s="4" t="str">
        <f>IF([1]ProcDataRM!R12=0,"",[1]ProcDataRM!R12)</f>
        <v/>
      </c>
      <c r="P12" s="4">
        <f>IF([1]ProcDataRM!S12=0,"",[1]ProcDataRM!S12)</f>
        <v>2.2320000000000002</v>
      </c>
      <c r="Q12" s="4">
        <f>IF([1]ProcDataRM!T12=0,"",[1]ProcDataRM!T12)</f>
        <v>1.4880000000000002</v>
      </c>
      <c r="R12" s="4">
        <f>IF([1]ProcDataRM!U12=0,"",[1]ProcDataRM!U12)</f>
        <v>38.912143363074598</v>
      </c>
    </row>
    <row r="13" spans="1:18" ht="11.25" customHeight="1" x14ac:dyDescent="0.2">
      <c r="B13" s="4" t="str">
        <f>IF([1]ProcDataRM!B13=0,"",[1]ProcDataRM!B13)</f>
        <v>ETCLEDUVH-E</v>
      </c>
      <c r="C13" s="4" t="str">
        <f>IF([1]ProcDataRM!C13=0,"",[1]ProcDataRM!C13)</f>
        <v>DUVHA</v>
      </c>
      <c r="D13" s="4" t="str">
        <f>IF([1]ProcDataRM!D13=0,"",[1]ProcDataRM!D13)</f>
        <v>PJ,GW</v>
      </c>
      <c r="E13" s="4" t="str">
        <f>IF([1]ProcDataRM!E13=0,"",[1]ProcDataRM!E13)</f>
        <v>PWRCLEDUVH</v>
      </c>
      <c r="F13" s="4" t="str">
        <f>IF([1]ProcDataRM!F13=0,"",[1]ProcDataRM!F13)</f>
        <v>ELCC</v>
      </c>
      <c r="G13" s="4" t="str">
        <f>IF([1]ProcDataRM!G13=0,"",[1]ProcDataRM!G13)</f>
        <v/>
      </c>
      <c r="H13" s="4">
        <f>IF([1]ProcDataRM!H13=0,"",[1]ProcDataRM!H13)</f>
        <v>6</v>
      </c>
      <c r="I13" s="4">
        <f>IF([1]ProcDataRM!K13=0,"",[1]ProcDataRM!K13)</f>
        <v>0.57394359336158685</v>
      </c>
      <c r="J13" s="4">
        <f>IF([1]ProcDataRM!L13=0,"",[1]ProcDataRM!L13)</f>
        <v>0.61119999999999997</v>
      </c>
      <c r="K13" s="4">
        <f>IF([1]ProcDataRM!M13=0,"",[1]ProcDataRM!M13)</f>
        <v>0.60209999999999997</v>
      </c>
      <c r="L13" s="4">
        <f>IF([1]ProcDataRM!N13=0,"",[1]ProcDataRM!N13)</f>
        <v>2</v>
      </c>
      <c r="M13" s="4">
        <f>IF([1]ProcDataRM!P13=0,"",[1]ProcDataRM!P13)</f>
        <v>0.66666666666666674</v>
      </c>
      <c r="N13" s="4" t="str">
        <f>IF([1]ProcDataRM!Q13=0,"",[1]ProcDataRM!Q13)</f>
        <v/>
      </c>
      <c r="O13" s="4" t="str">
        <f>IF([1]ProcDataRM!R13=0,"",[1]ProcDataRM!R13)</f>
        <v/>
      </c>
      <c r="P13" s="4">
        <f>IF([1]ProcDataRM!S13=0,"",[1]ProcDataRM!S13)</f>
        <v>2.875</v>
      </c>
      <c r="Q13" s="4">
        <f>IF([1]ProcDataRM!T13=0,"",[1]ProcDataRM!T13)</f>
        <v>1.916666666666667</v>
      </c>
      <c r="R13" s="4">
        <f>IF([1]ProcDataRM!U13=0,"",[1]ProcDataRM!U13)</f>
        <v>52.037169835721635</v>
      </c>
    </row>
    <row r="14" spans="1:18" ht="11.25" customHeight="1" x14ac:dyDescent="0.2">
      <c r="B14" s="4" t="str">
        <f>IF([1]ProcDataRM!B14=0,"",[1]ProcDataRM!B14)</f>
        <v>ETCLEHEND-E</v>
      </c>
      <c r="C14" s="4" t="str">
        <f>IF([1]ProcDataRM!C14=0,"",[1]ProcDataRM!C14)</f>
        <v>HENDRINA</v>
      </c>
      <c r="D14" s="4" t="str">
        <f>IF([1]ProcDataRM!D14=0,"",[1]ProcDataRM!D14)</f>
        <v>PJ,GW</v>
      </c>
      <c r="E14" s="4" t="str">
        <f>IF([1]ProcDataRM!E14=0,"",[1]ProcDataRM!E14)</f>
        <v>PWRCLEHEND</v>
      </c>
      <c r="F14" s="4" t="str">
        <f>IF([1]ProcDataRM!F14=0,"",[1]ProcDataRM!F14)</f>
        <v>ELCC</v>
      </c>
      <c r="G14" s="4" t="str">
        <f>IF([1]ProcDataRM!G14=0,"",[1]ProcDataRM!G14)</f>
        <v/>
      </c>
      <c r="H14" s="4">
        <f>IF([1]ProcDataRM!H14=0,"",[1]ProcDataRM!H14)</f>
        <v>7</v>
      </c>
      <c r="I14" s="4">
        <f>IF([1]ProcDataRM!K14=0,"",[1]ProcDataRM!K14)</f>
        <v>0.5808497594274038</v>
      </c>
      <c r="J14" s="4">
        <f>IF([1]ProcDataRM!L14=0,"",[1]ProcDataRM!L14)</f>
        <v>0.60929999999999995</v>
      </c>
      <c r="K14" s="4" t="str">
        <f>IF([1]ProcDataRM!M14=0,"",[1]ProcDataRM!M14)</f>
        <v/>
      </c>
      <c r="L14" s="4">
        <f>IF([1]ProcDataRM!N14=0,"",[1]ProcDataRM!N14)</f>
        <v>2</v>
      </c>
      <c r="M14" s="4">
        <f>IF([1]ProcDataRM!P14=0,"",[1]ProcDataRM!P14)</f>
        <v>0.7142857142857143</v>
      </c>
      <c r="N14" s="4" t="str">
        <f>IF([1]ProcDataRM!Q14=0,"",[1]ProcDataRM!Q14)</f>
        <v/>
      </c>
      <c r="O14" s="4" t="str">
        <f>IF([1]ProcDataRM!R14=0,"",[1]ProcDataRM!R14)</f>
        <v/>
      </c>
      <c r="P14" s="4">
        <f>IF([1]ProcDataRM!S14=0,"",[1]ProcDataRM!S14)</f>
        <v>1.2929999999999999</v>
      </c>
      <c r="Q14" s="4">
        <f>IF([1]ProcDataRM!T14=0,"",[1]ProcDataRM!T14)</f>
        <v>0.92357142857142849</v>
      </c>
      <c r="R14" s="4">
        <f>IF([1]ProcDataRM!U14=0,"",[1]ProcDataRM!U14)</f>
        <v>23.684757671200266</v>
      </c>
    </row>
    <row r="15" spans="1:18" ht="11.25" customHeight="1" x14ac:dyDescent="0.2">
      <c r="B15" s="4" t="str">
        <f>IF([1]ProcDataRM!B15=0,"",[1]ProcDataRM!B15)</f>
        <v>ETCLEKEND-E</v>
      </c>
      <c r="C15" s="4" t="str">
        <f>IF([1]ProcDataRM!C15=0,"",[1]ProcDataRM!C15)</f>
        <v>KENDAL</v>
      </c>
      <c r="D15" s="4" t="str">
        <f>IF([1]ProcDataRM!D15=0,"",[1]ProcDataRM!D15)</f>
        <v>PJ,GW</v>
      </c>
      <c r="E15" s="4" t="str">
        <f>IF([1]ProcDataRM!E15=0,"",[1]ProcDataRM!E15)</f>
        <v>PWRCLEKEND</v>
      </c>
      <c r="F15" s="4" t="str">
        <f>IF([1]ProcDataRM!F15=0,"",[1]ProcDataRM!F15)</f>
        <v>ELCC</v>
      </c>
      <c r="G15" s="4" t="str">
        <f>IF([1]ProcDataRM!G15=0,"",[1]ProcDataRM!G15)</f>
        <v/>
      </c>
      <c r="H15" s="4">
        <f>IF([1]ProcDataRM!H15=0,"",[1]ProcDataRM!H15)</f>
        <v>6</v>
      </c>
      <c r="I15" s="4">
        <f>IF([1]ProcDataRM!K15=0,"",[1]ProcDataRM!K15)</f>
        <v>0.77246695597306003</v>
      </c>
      <c r="J15" s="4">
        <f>IF([1]ProcDataRM!L15=0,"",[1]ProcDataRM!L15)</f>
        <v>0.74139999999999995</v>
      </c>
      <c r="K15" s="4">
        <f>IF([1]ProcDataRM!M15=0,"",[1]ProcDataRM!M15)</f>
        <v>0.72940000000000005</v>
      </c>
      <c r="L15" s="4">
        <f>IF([1]ProcDataRM!N15=0,"",[1]ProcDataRM!N15)</f>
        <v>1</v>
      </c>
      <c r="M15" s="4">
        <f>IF([1]ProcDataRM!P15=0,"",[1]ProcDataRM!P15)</f>
        <v>0.83333333333333337</v>
      </c>
      <c r="N15" s="4" t="str">
        <f>IF([1]ProcDataRM!Q15=0,"",[1]ProcDataRM!Q15)</f>
        <v/>
      </c>
      <c r="O15" s="4" t="str">
        <f>IF([1]ProcDataRM!R15=0,"",[1]ProcDataRM!R15)</f>
        <v/>
      </c>
      <c r="P15" s="4">
        <f>IF([1]ProcDataRM!S15=0,"",[1]ProcDataRM!S15)</f>
        <v>3.84</v>
      </c>
      <c r="Q15" s="4">
        <f>IF([1]ProcDataRM!T15=0,"",[1]ProcDataRM!T15)</f>
        <v>3.2</v>
      </c>
      <c r="R15" s="4">
        <f>IF([1]ProcDataRM!U15=0,"",[1]ProcDataRM!U15)</f>
        <v>93.544388826495052</v>
      </c>
    </row>
    <row r="16" spans="1:18" ht="11.25" customHeight="1" x14ac:dyDescent="0.2">
      <c r="B16" s="4" t="str">
        <f>IF([1]ProcDataRM!B16=0,"",[1]ProcDataRM!B16)</f>
        <v>ETCLEKRIE-E</v>
      </c>
      <c r="C16" s="4" t="str">
        <f>IF([1]ProcDataRM!C16=0,"",[1]ProcDataRM!C16)</f>
        <v>KRIEL</v>
      </c>
      <c r="D16" s="4" t="str">
        <f>IF([1]ProcDataRM!D16=0,"",[1]ProcDataRM!D16)</f>
        <v>PJ,GW</v>
      </c>
      <c r="E16" s="4" t="str">
        <f>IF([1]ProcDataRM!E16=0,"",[1]ProcDataRM!E16)</f>
        <v>PWRCLEKRIE</v>
      </c>
      <c r="F16" s="4" t="str">
        <f>IF([1]ProcDataRM!F16=0,"",[1]ProcDataRM!F16)</f>
        <v>ELCC</v>
      </c>
      <c r="G16" s="4" t="str">
        <f>IF([1]ProcDataRM!G16=0,"",[1]ProcDataRM!G16)</f>
        <v/>
      </c>
      <c r="H16" s="4">
        <f>IF([1]ProcDataRM!H16=0,"",[1]ProcDataRM!H16)</f>
        <v>6</v>
      </c>
      <c r="I16" s="4">
        <f>IF([1]ProcDataRM!K16=0,"",[1]ProcDataRM!K16)</f>
        <v>0.53742576863948577</v>
      </c>
      <c r="J16" s="4">
        <f>IF([1]ProcDataRM!L16=0,"",[1]ProcDataRM!L16)</f>
        <v>0.64439999999999997</v>
      </c>
      <c r="K16" s="4">
        <f>IF([1]ProcDataRM!M16=0,"",[1]ProcDataRM!M16)</f>
        <v>0.64149999999999996</v>
      </c>
      <c r="L16" s="4">
        <f>IF([1]ProcDataRM!N16=0,"",[1]ProcDataRM!N16)</f>
        <v>2</v>
      </c>
      <c r="M16" s="4">
        <f>IF([1]ProcDataRM!P16=0,"",[1]ProcDataRM!P16)</f>
        <v>0.66666666666666674</v>
      </c>
      <c r="N16" s="4" t="str">
        <f>IF([1]ProcDataRM!Q16=0,"",[1]ProcDataRM!Q16)</f>
        <v/>
      </c>
      <c r="O16" s="4" t="str">
        <f>IF([1]ProcDataRM!R16=0,"",[1]ProcDataRM!R16)</f>
        <v/>
      </c>
      <c r="P16" s="4">
        <f>IF([1]ProcDataRM!S16=0,"",[1]ProcDataRM!S16)</f>
        <v>2.85</v>
      </c>
      <c r="Q16" s="4">
        <f>IF([1]ProcDataRM!T16=0,"",[1]ProcDataRM!T16)</f>
        <v>1.9000000000000004</v>
      </c>
      <c r="R16" s="4">
        <f>IF([1]ProcDataRM!U16=0,"",[1]ProcDataRM!U16)</f>
        <v>48.30253826347225</v>
      </c>
    </row>
    <row r="17" spans="1:18" ht="11.25" customHeight="1" x14ac:dyDescent="0.2">
      <c r="B17" s="4" t="str">
        <f>IF([1]ProcDataRM!B17=0,"",[1]ProcDataRM!B17)</f>
        <v>ETCLELETH-E</v>
      </c>
      <c r="C17" s="4" t="str">
        <f>IF([1]ProcDataRM!C17=0,"",[1]ProcDataRM!C17)</f>
        <v>LETHABO</v>
      </c>
      <c r="D17" s="4" t="str">
        <f>IF([1]ProcDataRM!D17=0,"",[1]ProcDataRM!D17)</f>
        <v>PJ,GW</v>
      </c>
      <c r="E17" s="4" t="str">
        <f>IF([1]ProcDataRM!E17=0,"",[1]ProcDataRM!E17)</f>
        <v>PWRCLELETH</v>
      </c>
      <c r="F17" s="4" t="str">
        <f>IF([1]ProcDataRM!F17=0,"",[1]ProcDataRM!F17)</f>
        <v>ELCC</v>
      </c>
      <c r="G17" s="4" t="str">
        <f>IF([1]ProcDataRM!G17=0,"",[1]ProcDataRM!G17)</f>
        <v/>
      </c>
      <c r="H17" s="4">
        <f>IF([1]ProcDataRM!H17=0,"",[1]ProcDataRM!H17)</f>
        <v>6</v>
      </c>
      <c r="I17" s="4">
        <f>IF([1]ProcDataRM!K17=0,"",[1]ProcDataRM!K17)</f>
        <v>0.64402381583376223</v>
      </c>
      <c r="J17" s="4">
        <f>IF([1]ProcDataRM!L17=0,"",[1]ProcDataRM!L17)</f>
        <v>0.74880000000000002</v>
      </c>
      <c r="K17" s="4">
        <f>IF([1]ProcDataRM!M17=0,"",[1]ProcDataRM!M17)</f>
        <v>0.70930000000000004</v>
      </c>
      <c r="L17" s="4">
        <f>IF([1]ProcDataRM!N17=0,"",[1]ProcDataRM!N17)</f>
        <v>1</v>
      </c>
      <c r="M17" s="4">
        <f>IF([1]ProcDataRM!P17=0,"",[1]ProcDataRM!P17)</f>
        <v>0.83333333333333337</v>
      </c>
      <c r="N17" s="4" t="str">
        <f>IF([1]ProcDataRM!Q17=0,"",[1]ProcDataRM!Q17)</f>
        <v/>
      </c>
      <c r="O17" s="4" t="str">
        <f>IF([1]ProcDataRM!R17=0,"",[1]ProcDataRM!R17)</f>
        <v/>
      </c>
      <c r="P17" s="4">
        <f>IF([1]ProcDataRM!S17=0,"",[1]ProcDataRM!S17)</f>
        <v>3.5579999999999998</v>
      </c>
      <c r="Q17" s="4">
        <f>IF([1]ProcDataRM!T17=0,"",[1]ProcDataRM!T17)</f>
        <v>2.9649999999999999</v>
      </c>
      <c r="R17" s="4">
        <f>IF([1]ProcDataRM!U17=0,"",[1]ProcDataRM!U17)</f>
        <v>72.262748929723088</v>
      </c>
    </row>
    <row r="18" spans="1:18" ht="11.25" customHeight="1" x14ac:dyDescent="0.2">
      <c r="B18" s="4" t="str">
        <f>IF([1]ProcDataRM!B18=0,"",[1]ProcDataRM!B18)</f>
        <v>ETCLEMAJD-E</v>
      </c>
      <c r="C18" s="4" t="str">
        <f>IF([1]ProcDataRM!C18=0,"",[1]ProcDataRM!C18)</f>
        <v>MAJUBA DRY</v>
      </c>
      <c r="D18" s="4" t="str">
        <f>IF([1]ProcDataRM!D18=0,"",[1]ProcDataRM!D18)</f>
        <v>PJ,GW</v>
      </c>
      <c r="E18" s="4" t="str">
        <f>IF([1]ProcDataRM!E18=0,"",[1]ProcDataRM!E18)</f>
        <v>PWRCLEMAJU</v>
      </c>
      <c r="F18" s="4" t="str">
        <f>IF([1]ProcDataRM!F18=0,"",[1]ProcDataRM!F18)</f>
        <v>ELCC</v>
      </c>
      <c r="G18" s="4" t="str">
        <f>IF([1]ProcDataRM!G18=0,"",[1]ProcDataRM!G18)</f>
        <v/>
      </c>
      <c r="H18" s="4">
        <f>IF([1]ProcDataRM!H18=0,"",[1]ProcDataRM!H18)</f>
        <v>3</v>
      </c>
      <c r="I18" s="4">
        <f>IF([1]ProcDataRM!K18=0,"",[1]ProcDataRM!K18)</f>
        <v>0.73013198915694388</v>
      </c>
      <c r="J18" s="4">
        <f>IF([1]ProcDataRM!L18=0,"",[1]ProcDataRM!L18)</f>
        <v>0.77</v>
      </c>
      <c r="K18" s="4">
        <f>IF([1]ProcDataRM!M18=0,"",[1]ProcDataRM!M18)</f>
        <v>0.70930000000000004</v>
      </c>
      <c r="L18" s="4">
        <f>IF([1]ProcDataRM!N18=0,"",[1]ProcDataRM!N18)</f>
        <v>0.5</v>
      </c>
      <c r="M18" s="4">
        <f>IF([1]ProcDataRM!P18=0,"",[1]ProcDataRM!P18)</f>
        <v>0.83333333333333337</v>
      </c>
      <c r="N18" s="4" t="str">
        <f>IF([1]ProcDataRM!Q18=0,"",[1]ProcDataRM!Q18)</f>
        <v/>
      </c>
      <c r="O18" s="4" t="str">
        <f>IF([1]ProcDataRM!R18=0,"",[1]ProcDataRM!R18)</f>
        <v/>
      </c>
      <c r="P18" s="4">
        <f>IF([1]ProcDataRM!S18=0,"",[1]ProcDataRM!S18)</f>
        <v>1.8330000000000002</v>
      </c>
      <c r="Q18" s="4">
        <f>IF([1]ProcDataRM!T18=0,"",[1]ProcDataRM!T18)</f>
        <v>1.5275000000000003</v>
      </c>
      <c r="R18" s="4">
        <f>IF([1]ProcDataRM!U18=0,"",[1]ProcDataRM!U18)</f>
        <v>42.205635937627861</v>
      </c>
    </row>
    <row r="19" spans="1:18" ht="11.25" customHeight="1" x14ac:dyDescent="0.2">
      <c r="B19" s="4" t="str">
        <f>IF([1]ProcDataRM!B19=0,"",[1]ProcDataRM!B19)</f>
        <v>ETCLEMAJW-E</v>
      </c>
      <c r="C19" s="4" t="str">
        <f>IF([1]ProcDataRM!C19=0,"",[1]ProcDataRM!C19)</f>
        <v>MAJUBA WET</v>
      </c>
      <c r="D19" s="4" t="str">
        <f>IF([1]ProcDataRM!D19=0,"",[1]ProcDataRM!D19)</f>
        <v>PJ,GW</v>
      </c>
      <c r="E19" s="4" t="str">
        <f>IF([1]ProcDataRM!E19=0,"",[1]ProcDataRM!E19)</f>
        <v>PWRCLEMAJU</v>
      </c>
      <c r="F19" s="4" t="str">
        <f>IF([1]ProcDataRM!F19=0,"",[1]ProcDataRM!F19)</f>
        <v>ELCC</v>
      </c>
      <c r="G19" s="4" t="str">
        <f>IF([1]ProcDataRM!G19=0,"",[1]ProcDataRM!G19)</f>
        <v/>
      </c>
      <c r="H19" s="4">
        <f>IF([1]ProcDataRM!H19=0,"",[1]ProcDataRM!H19)</f>
        <v>3</v>
      </c>
      <c r="I19" s="4">
        <f>IF([1]ProcDataRM!K19=0,"",[1]ProcDataRM!K19)</f>
        <v>0.73013198915694388</v>
      </c>
      <c r="J19" s="4">
        <f>IF([1]ProcDataRM!L19=0,"",[1]ProcDataRM!L19)</f>
        <v>0.77</v>
      </c>
      <c r="K19" s="4">
        <f>IF([1]ProcDataRM!M19=0,"",[1]ProcDataRM!M19)</f>
        <v>0.70930000000000004</v>
      </c>
      <c r="L19" s="4">
        <f>IF([1]ProcDataRM!N19=0,"",[1]ProcDataRM!N19)</f>
        <v>0.5</v>
      </c>
      <c r="M19" s="4">
        <f>IF([1]ProcDataRM!P19=0,"",[1]ProcDataRM!P19)</f>
        <v>0.83333333333333337</v>
      </c>
      <c r="N19" s="4" t="str">
        <f>IF([1]ProcDataRM!Q19=0,"",[1]ProcDataRM!Q19)</f>
        <v/>
      </c>
      <c r="O19" s="4" t="str">
        <f>IF([1]ProcDataRM!R19=0,"",[1]ProcDataRM!R19)</f>
        <v/>
      </c>
      <c r="P19" s="4">
        <f>IF([1]ProcDataRM!S19=0,"",[1]ProcDataRM!S19)</f>
        <v>2.0099999999999998</v>
      </c>
      <c r="Q19" s="4">
        <f>IF([1]ProcDataRM!T19=0,"",[1]ProcDataRM!T19)</f>
        <v>1.6749999999999998</v>
      </c>
      <c r="R19" s="4">
        <f>IF([1]ProcDataRM!U19=0,"",[1]ProcDataRM!U19)</f>
        <v>46.281139244207296</v>
      </c>
    </row>
    <row r="20" spans="1:18" ht="11.25" customHeight="1" x14ac:dyDescent="0.2">
      <c r="B20" s="4" t="str">
        <f>IF([1]ProcDataRM!B20=0,"",[1]ProcDataRM!B20)</f>
        <v>ETCLEMATI-E</v>
      </c>
      <c r="C20" s="4" t="str">
        <f>IF([1]ProcDataRM!C20=0,"",[1]ProcDataRM!C20)</f>
        <v>MATIMBA</v>
      </c>
      <c r="D20" s="4" t="str">
        <f>IF([1]ProcDataRM!D20=0,"",[1]ProcDataRM!D20)</f>
        <v>PJ,GW</v>
      </c>
      <c r="E20" s="4" t="str">
        <f>IF([1]ProcDataRM!E20=0,"",[1]ProcDataRM!E20)</f>
        <v>PWRCLEMATI</v>
      </c>
      <c r="F20" s="4" t="str">
        <f>IF([1]ProcDataRM!F20=0,"",[1]ProcDataRM!F20)</f>
        <v>ELCC</v>
      </c>
      <c r="G20" s="4" t="str">
        <f>IF([1]ProcDataRM!G20=0,"",[1]ProcDataRM!G20)</f>
        <v/>
      </c>
      <c r="H20" s="4">
        <f>IF([1]ProcDataRM!H20=0,"",[1]ProcDataRM!H20)</f>
        <v>6</v>
      </c>
      <c r="I20" s="4">
        <f>IF([1]ProcDataRM!K20=0,"",[1]ProcDataRM!K20)</f>
        <v>0.82643832522800109</v>
      </c>
      <c r="J20" s="4">
        <f>IF([1]ProcDataRM!L20=0,"",[1]ProcDataRM!L20)</f>
        <v>0.78369999999999995</v>
      </c>
      <c r="K20" s="4">
        <f>IF([1]ProcDataRM!M20=0,"",[1]ProcDataRM!M20)</f>
        <v>0.79410000000000003</v>
      </c>
      <c r="L20" s="4" t="str">
        <f>IF([1]ProcDataRM!N20=0,"",[1]ProcDataRM!N20)</f>
        <v/>
      </c>
      <c r="M20" s="4">
        <f>IF([1]ProcDataRM!P20=0,"",[1]ProcDataRM!P20)</f>
        <v>1</v>
      </c>
      <c r="N20" s="4" t="str">
        <f>IF([1]ProcDataRM!Q20=0,"",[1]ProcDataRM!Q20)</f>
        <v/>
      </c>
      <c r="O20" s="4" t="str">
        <f>IF([1]ProcDataRM!R20=0,"",[1]ProcDataRM!R20)</f>
        <v/>
      </c>
      <c r="P20" s="4">
        <f>IF([1]ProcDataRM!S20=0,"",[1]ProcDataRM!S20)</f>
        <v>3.69</v>
      </c>
      <c r="Q20" s="4">
        <f>IF([1]ProcDataRM!T20=0,"",[1]ProcDataRM!T20)</f>
        <v>3.69</v>
      </c>
      <c r="R20" s="4">
        <f>IF([1]ProcDataRM!U20=0,"",[1]ProcDataRM!U20)</f>
        <v>96.170842800000003</v>
      </c>
    </row>
    <row r="21" spans="1:18" ht="11.25" customHeight="1" x14ac:dyDescent="0.2">
      <c r="B21" s="4" t="str">
        <f>IF([1]ProcDataRM!B21=0,"",[1]ProcDataRM!B21)</f>
        <v>ETCLEMATL-E</v>
      </c>
      <c r="C21" s="4" t="str">
        <f>IF([1]ProcDataRM!C21=0,"",[1]ProcDataRM!C21)</f>
        <v>MATLA</v>
      </c>
      <c r="D21" s="4" t="str">
        <f>IF([1]ProcDataRM!D21=0,"",[1]ProcDataRM!D21)</f>
        <v>PJ,GW</v>
      </c>
      <c r="E21" s="4" t="str">
        <f>IF([1]ProcDataRM!E21=0,"",[1]ProcDataRM!E21)</f>
        <v>PWRCLEMATL</v>
      </c>
      <c r="F21" s="4" t="str">
        <f>IF([1]ProcDataRM!F21=0,"",[1]ProcDataRM!F21)</f>
        <v>ELCC</v>
      </c>
      <c r="G21" s="4" t="str">
        <f>IF([1]ProcDataRM!G21=0,"",[1]ProcDataRM!G21)</f>
        <v/>
      </c>
      <c r="H21" s="4">
        <f>IF([1]ProcDataRM!H21=0,"",[1]ProcDataRM!H21)</f>
        <v>6</v>
      </c>
      <c r="I21" s="4">
        <f>IF([1]ProcDataRM!K21=0,"",[1]ProcDataRM!K21)</f>
        <v>0.67608498455931632</v>
      </c>
      <c r="J21" s="4">
        <f>IF([1]ProcDataRM!L21=0,"",[1]ProcDataRM!L21)</f>
        <v>0.70530000000000004</v>
      </c>
      <c r="K21" s="4">
        <f>IF([1]ProcDataRM!M21=0,"",[1]ProcDataRM!M21)</f>
        <v>0.6976</v>
      </c>
      <c r="L21" s="4">
        <f>IF([1]ProcDataRM!N21=0,"",[1]ProcDataRM!N21)</f>
        <v>1</v>
      </c>
      <c r="M21" s="4">
        <f>IF([1]ProcDataRM!P21=0,"",[1]ProcDataRM!P21)</f>
        <v>0.83333333333333337</v>
      </c>
      <c r="N21" s="4" t="str">
        <f>IF([1]ProcDataRM!Q21=0,"",[1]ProcDataRM!Q21)</f>
        <v/>
      </c>
      <c r="O21" s="4" t="str">
        <f>IF([1]ProcDataRM!R21=0,"",[1]ProcDataRM!R21)</f>
        <v/>
      </c>
      <c r="P21" s="4">
        <f>IF([1]ProcDataRM!S21=0,"",[1]ProcDataRM!S21)</f>
        <v>3.45</v>
      </c>
      <c r="Q21" s="4">
        <f>IF([1]ProcDataRM!T21=0,"",[1]ProcDataRM!T21)</f>
        <v>2.8750000000000004</v>
      </c>
      <c r="R21" s="4">
        <f>IF([1]ProcDataRM!U21=0,"",[1]ProcDataRM!U21)</f>
        <v>73.557505452065968</v>
      </c>
    </row>
    <row r="22" spans="1:18" ht="11.25" customHeight="1" x14ac:dyDescent="0.2">
      <c r="B22" s="4" t="str">
        <f>IF([1]ProcDataRM!B22=0,"",[1]ProcDataRM!B22)</f>
        <v>ETCLETUTU-E</v>
      </c>
      <c r="C22" s="4" t="str">
        <f>IF([1]ProcDataRM!C22=0,"",[1]ProcDataRM!C22)</f>
        <v>TUTUKA</v>
      </c>
      <c r="D22" s="4" t="str">
        <f>IF([1]ProcDataRM!D22=0,"",[1]ProcDataRM!D22)</f>
        <v>PJ,GW</v>
      </c>
      <c r="E22" s="4" t="str">
        <f>IF([1]ProcDataRM!E22=0,"",[1]ProcDataRM!E22)</f>
        <v>PWRCLETUTU</v>
      </c>
      <c r="F22" s="4" t="str">
        <f>IF([1]ProcDataRM!F22=0,"",[1]ProcDataRM!F22)</f>
        <v>ELCC</v>
      </c>
      <c r="G22" s="4" t="str">
        <f>IF([1]ProcDataRM!G22=0,"",[1]ProcDataRM!G22)</f>
        <v/>
      </c>
      <c r="H22" s="4">
        <f>IF([1]ProcDataRM!H22=0,"",[1]ProcDataRM!H22)</f>
        <v>6</v>
      </c>
      <c r="I22" s="4">
        <f>IF([1]ProcDataRM!K22=0,"",[1]ProcDataRM!K22)</f>
        <v>0.56232505142099387</v>
      </c>
      <c r="J22" s="4">
        <f>IF([1]ProcDataRM!L22=0,"",[1]ProcDataRM!L22)</f>
        <v>0.61150000000000004</v>
      </c>
      <c r="K22" s="4">
        <f>IF([1]ProcDataRM!M22=0,"",[1]ProcDataRM!M22)</f>
        <v>0.58079999999999998</v>
      </c>
      <c r="L22" s="4">
        <f>IF([1]ProcDataRM!N22=0,"",[1]ProcDataRM!N22)</f>
        <v>2</v>
      </c>
      <c r="M22" s="4">
        <f>IF([1]ProcDataRM!P22=0,"",[1]ProcDataRM!P22)</f>
        <v>0.66666666666666674</v>
      </c>
      <c r="N22" s="4" t="str">
        <f>IF([1]ProcDataRM!Q22=0,"",[1]ProcDataRM!Q22)</f>
        <v/>
      </c>
      <c r="O22" s="4" t="str">
        <f>IF([1]ProcDataRM!R22=0,"",[1]ProcDataRM!R22)</f>
        <v/>
      </c>
      <c r="P22" s="4">
        <f>IF([1]ProcDataRM!S22=0,"",[1]ProcDataRM!S22)</f>
        <v>3.51</v>
      </c>
      <c r="Q22" s="4">
        <f>IF([1]ProcDataRM!T22=0,"",[1]ProcDataRM!T22)</f>
        <v>2.3400000000000003</v>
      </c>
      <c r="R22" s="4">
        <f>IF([1]ProcDataRM!U22=0,"",[1]ProcDataRM!U22)</f>
        <v>62.244524703859746</v>
      </c>
    </row>
    <row r="23" spans="1:18" ht="11.25" customHeight="1" x14ac:dyDescent="0.2">
      <c r="B23" s="4" t="str">
        <f>IF([1]ProcDataRM!B23=0,"",[1]ProcDataRM!B23)</f>
        <v>ETCLEKELB-E</v>
      </c>
      <c r="C23" s="4" t="str">
        <f>IF([1]ProcDataRM!C23=0,"",[1]ProcDataRM!C23)</f>
        <v>KELVIN B</v>
      </c>
      <c r="D23" s="4" t="str">
        <f>IF([1]ProcDataRM!D23=0,"",[1]ProcDataRM!D23)</f>
        <v>PJ,GW</v>
      </c>
      <c r="E23" s="4" t="str">
        <f>IF([1]ProcDataRM!E23=0,"",[1]ProcDataRM!E23)</f>
        <v>PWRCLE</v>
      </c>
      <c r="F23" s="4" t="str">
        <f>IF([1]ProcDataRM!F23=0,"",[1]ProcDataRM!F23)</f>
        <v>ELCC</v>
      </c>
      <c r="G23" s="4" t="str">
        <f>IF([1]ProcDataRM!G23=0,"",[1]ProcDataRM!G23)</f>
        <v/>
      </c>
      <c r="H23" s="4">
        <f>IF([1]ProcDataRM!H23=0,"",[1]ProcDataRM!H23)</f>
        <v>3</v>
      </c>
      <c r="I23" s="4">
        <f>IF([1]ProcDataRM!K23=0,"",[1]ProcDataRM!K23)</f>
        <v>0.32478976407914761</v>
      </c>
      <c r="J23" s="4" t="str">
        <f>IF([1]ProcDataRM!L23=0,"",[1]ProcDataRM!L23)</f>
        <v/>
      </c>
      <c r="K23" s="4" t="str">
        <f>IF([1]ProcDataRM!M23=0,"",[1]ProcDataRM!M23)</f>
        <v/>
      </c>
      <c r="L23" s="4">
        <f>IF([1]ProcDataRM!N23=0,"",[1]ProcDataRM!N23)</f>
        <v>2</v>
      </c>
      <c r="M23" s="4">
        <f>IF([1]ProcDataRM!P23=0,"",[1]ProcDataRM!P23)</f>
        <v>0.33333333333333337</v>
      </c>
      <c r="N23" s="4" t="str">
        <f>IF([1]ProcDataRM!Q23=0,"",[1]ProcDataRM!Q23)</f>
        <v/>
      </c>
      <c r="O23" s="4" t="str">
        <f>IF([1]ProcDataRM!R23=0,"",[1]ProcDataRM!R23)</f>
        <v/>
      </c>
      <c r="P23" s="4">
        <f>IF([1]ProcDataRM!S23=0,"",[1]ProcDataRM!S23)</f>
        <v>0.6</v>
      </c>
      <c r="Q23" s="4">
        <f>IF([1]ProcDataRM!T23=0,"",[1]ProcDataRM!T23)</f>
        <v>0.2</v>
      </c>
      <c r="R23" s="4">
        <f>IF([1]ProcDataRM!U23=0,"",[1]ProcDataRM!U23)</f>
        <v>6.1455419999999998</v>
      </c>
    </row>
    <row r="24" spans="1:18" ht="11.25" customHeight="1" x14ac:dyDescent="0.2">
      <c r="A24" s="10"/>
      <c r="B24" s="4" t="str">
        <f>IF([1]ProcDataRM!B24=0,"",[1]ProcDataRM!B24)</f>
        <v>ETCLEPFSS-E</v>
      </c>
      <c r="C24" s="4" t="str">
        <f>IF([1]ProcDataRM!C24=0,"",[1]ProcDataRM!C24)</f>
        <v>Sasol SSF Coal Plant</v>
      </c>
      <c r="D24" s="4" t="str">
        <f>IF([1]ProcDataRM!D24=0,"",[1]ProcDataRM!D24)</f>
        <v>PJ,GW</v>
      </c>
      <c r="E24" s="4" t="str">
        <f>IF([1]ProcDataRM!E24=0,"",[1]ProcDataRM!E24)</f>
        <v>UPSCLE</v>
      </c>
      <c r="F24" s="4" t="str">
        <f>IF([1]ProcDataRM!F24=0,"",[1]ProcDataRM!F24)</f>
        <v>UPSELC</v>
      </c>
      <c r="G24" s="4" t="str">
        <f>IF([1]ProcDataRM!G24=0,"",[1]ProcDataRM!G24)</f>
        <v/>
      </c>
      <c r="H24" s="4">
        <f>IF([1]ProcDataRM!H24=0,"",[1]ProcDataRM!H24)</f>
        <v>6</v>
      </c>
      <c r="I24" s="4">
        <f>IF([1]ProcDataRM!K24=0,"",[1]ProcDataRM!K24)</f>
        <v>0.73182243390231716</v>
      </c>
      <c r="J24" s="4">
        <f>IF([1]ProcDataRM!L24=0,"",[1]ProcDataRM!L24)</f>
        <v>0.73182243390231716</v>
      </c>
      <c r="K24" s="4">
        <f>IF([1]ProcDataRM!M24=0,"",[1]ProcDataRM!M24)</f>
        <v>0.73182243390231716</v>
      </c>
      <c r="L24" s="4">
        <f>IF([1]ProcDataRM!N24=0,"",[1]ProcDataRM!N24)</f>
        <v>1</v>
      </c>
      <c r="M24" s="4">
        <f>IF([1]ProcDataRM!P24=0,"",[1]ProcDataRM!P24)</f>
        <v>0.83333333333333337</v>
      </c>
      <c r="N24" s="4" t="str">
        <f>IF([1]ProcDataRM!Q24=0,"",[1]ProcDataRM!Q24)</f>
        <v/>
      </c>
      <c r="O24" s="4" t="str">
        <f>IF([1]ProcDataRM!R24=0,"",[1]ProcDataRM!R24)</f>
        <v/>
      </c>
      <c r="P24" s="4">
        <f>IF([1]ProcDataRM!S24=0,"",[1]ProcDataRM!S24)</f>
        <v>0.6</v>
      </c>
      <c r="Q24" s="4">
        <f>IF([1]ProcDataRM!T24=0,"",[1]ProcDataRM!T24)</f>
        <v>0.5</v>
      </c>
      <c r="R24" s="4">
        <f>IF([1]ProcDataRM!U24=0,"",[1]ProcDataRM!U24)</f>
        <v>13.847251365326086</v>
      </c>
    </row>
    <row r="25" spans="1:18" ht="11.25" customHeight="1" x14ac:dyDescent="0.2">
      <c r="B25" s="4" t="str">
        <f>IF([1]ProcDataRM!B25=0,"",[1]ProcDataRM!B25)</f>
        <v>ETCLEPFSI-E</v>
      </c>
      <c r="C25" s="4" t="str">
        <f>IF([1]ProcDataRM!C25=0,"",[1]ProcDataRM!C25)</f>
        <v>Sasol Infrachem Coal Plant</v>
      </c>
      <c r="D25" s="4" t="str">
        <f>IF([1]ProcDataRM!D25=0,"",[1]ProcDataRM!D25)</f>
        <v>PJ,GW</v>
      </c>
      <c r="E25" s="4" t="str">
        <f>IF([1]ProcDataRM!E25=0,"",[1]ProcDataRM!E25)</f>
        <v>INDCLE</v>
      </c>
      <c r="F25" s="4" t="str">
        <f>IF([1]ProcDataRM!F25=0,"",[1]ProcDataRM!F25)</f>
        <v>ICPELC</v>
      </c>
      <c r="G25" s="4" t="str">
        <f>IF([1]ProcDataRM!G25=0,"",[1]ProcDataRM!G25)</f>
        <v/>
      </c>
      <c r="H25" s="4">
        <f>IF([1]ProcDataRM!H25=0,"",[1]ProcDataRM!H25)</f>
        <v>3</v>
      </c>
      <c r="I25" s="4">
        <f>IF([1]ProcDataRM!K25=0,"",[1]ProcDataRM!K25)</f>
        <v>0.55688169145976019</v>
      </c>
      <c r="J25" s="4">
        <f>IF([1]ProcDataRM!L25=0,"",[1]ProcDataRM!L25)</f>
        <v>0.55688169145976019</v>
      </c>
      <c r="K25" s="4">
        <f>IF([1]ProcDataRM!M25=0,"",[1]ProcDataRM!M25)</f>
        <v>0.55688169145976019</v>
      </c>
      <c r="L25" s="4">
        <f>IF([1]ProcDataRM!N25=0,"",[1]ProcDataRM!N25)</f>
        <v>1</v>
      </c>
      <c r="M25" s="4">
        <f>IF([1]ProcDataRM!P25=0,"",[1]ProcDataRM!P25)</f>
        <v>0.66666666666666674</v>
      </c>
      <c r="N25" s="4" t="str">
        <f>IF([1]ProcDataRM!Q25=0,"",[1]ProcDataRM!Q25)</f>
        <v/>
      </c>
      <c r="O25" s="4" t="str">
        <f>IF([1]ProcDataRM!R25=0,"",[1]ProcDataRM!R25)</f>
        <v/>
      </c>
      <c r="P25" s="4">
        <f>IF([1]ProcDataRM!S25=0,"",[1]ProcDataRM!S25)</f>
        <v>0.128</v>
      </c>
      <c r="Q25" s="4">
        <f>IF([1]ProcDataRM!T25=0,"",[1]ProcDataRM!T25)</f>
        <v>8.5333333333333344E-2</v>
      </c>
      <c r="R25" s="4">
        <f>IF([1]ProcDataRM!U25=0,"",[1]ProcDataRM!U25)</f>
        <v>2.2479130907999996</v>
      </c>
    </row>
    <row r="26" spans="1:18" ht="11.25" customHeight="1" x14ac:dyDescent="0.2">
      <c r="B26" s="4" t="str">
        <f>IF([1]ProcDataRM!B26=0,"",[1]ProcDataRM!B26)</f>
        <v>ETODSGT-E</v>
      </c>
      <c r="C26" s="4" t="str">
        <f>IF([1]ProcDataRM!C26=0,"",[1]ProcDataRM!C26)</f>
        <v>OCGT liquid fuels Existing</v>
      </c>
      <c r="D26" s="4" t="str">
        <f>IF([1]ProcDataRM!D26=0,"",[1]ProcDataRM!D26)</f>
        <v>PJ,GW</v>
      </c>
      <c r="E26" s="4" t="str">
        <f>IF([1]ProcDataRM!E26=0,"",[1]ProcDataRM!E26)</f>
        <v>PWRODS</v>
      </c>
      <c r="F26" s="4" t="str">
        <f>IF([1]ProcDataRM!F26=0,"",[1]ProcDataRM!F26)</f>
        <v>ELCC</v>
      </c>
      <c r="G26" s="4" t="str">
        <f>IF([1]ProcDataRM!G26=0,"",[1]ProcDataRM!G26)</f>
        <v/>
      </c>
      <c r="H26" s="4" t="str">
        <f>IF([1]ProcDataRM!H26=0,"",[1]ProcDataRM!H26)</f>
        <v/>
      </c>
      <c r="I26" s="4">
        <f>IF([1]ProcDataRM!K26=0,"",[1]ProcDataRM!K26)</f>
        <v>0.05</v>
      </c>
      <c r="J26" s="4">
        <f>IF([1]ProcDataRM!L26=0,"",[1]ProcDataRM!L26)</f>
        <v>0.05</v>
      </c>
      <c r="K26" s="4">
        <f>IF([1]ProcDataRM!M26=0,"",[1]ProcDataRM!M26)</f>
        <v>0.05</v>
      </c>
      <c r="L26" s="4" t="str">
        <f>IF([1]ProcDataRM!N26=0,"",[1]ProcDataRM!N26)</f>
        <v/>
      </c>
      <c r="M26" s="4">
        <f>IF([1]ProcDataRM!P26=0,"",[1]ProcDataRM!P26)</f>
        <v>1</v>
      </c>
      <c r="N26" s="4" t="str">
        <f>IF([1]ProcDataRM!Q26=0,"",[1]ProcDataRM!Q26)</f>
        <v/>
      </c>
      <c r="O26" s="4" t="str">
        <f>IF([1]ProcDataRM!R26=0,"",[1]ProcDataRM!R26)</f>
        <v/>
      </c>
      <c r="P26" s="4">
        <f>IF([1]ProcDataRM!S26=0,"",[1]ProcDataRM!S26)</f>
        <v>2.46</v>
      </c>
      <c r="Q26" s="4">
        <f>IF([1]ProcDataRM!T26=0,"",[1]ProcDataRM!T26)</f>
        <v>2.46</v>
      </c>
      <c r="R26" s="4">
        <f>IF([1]ProcDataRM!U26=0,"",[1]ProcDataRM!U26)</f>
        <v>3.8789280000000002</v>
      </c>
    </row>
    <row r="27" spans="1:18" ht="11.25" customHeight="1" x14ac:dyDescent="0.2">
      <c r="B27" s="4" t="str">
        <f>IF([1]ProcDataRM!B27=0,"",[1]ProcDataRM!B27)</f>
        <v>ERHYD-E</v>
      </c>
      <c r="C27" s="4" t="str">
        <f>IF([1]ProcDataRM!C27=0,"",[1]ProcDataRM!C27)</f>
        <v>Hydro Existing South Africa</v>
      </c>
      <c r="D27" s="4" t="str">
        <f>IF([1]ProcDataRM!D27=0,"",[1]ProcDataRM!D27)</f>
        <v>PJ,GW</v>
      </c>
      <c r="E27" s="4" t="str">
        <f>IF([1]ProcDataRM!E27=0,"",[1]ProcDataRM!E27)</f>
        <v>PWRHYD</v>
      </c>
      <c r="F27" s="4" t="str">
        <f>IF([1]ProcDataRM!F27=0,"",[1]ProcDataRM!F27)</f>
        <v>ELCC</v>
      </c>
      <c r="G27" s="4" t="str">
        <f>IF([1]ProcDataRM!G27=0,"",[1]ProcDataRM!G27)</f>
        <v/>
      </c>
      <c r="H27" s="4" t="str">
        <f>IF([1]ProcDataRM!H27=0,"",[1]ProcDataRM!H27)</f>
        <v/>
      </c>
      <c r="I27" s="4">
        <f>IF([1]ProcDataRM!K27=0,"",[1]ProcDataRM!K27)</f>
        <v>0.12001708037216328</v>
      </c>
      <c r="J27" s="4">
        <f>IF([1]ProcDataRM!L27=0,"",[1]ProcDataRM!L27)</f>
        <v>0.12001708037216328</v>
      </c>
      <c r="K27" s="4">
        <f>IF([1]ProcDataRM!M27=0,"",[1]ProcDataRM!M27)</f>
        <v>0.12001708037216328</v>
      </c>
      <c r="L27" s="4" t="str">
        <f>IF([1]ProcDataRM!N27=0,"",[1]ProcDataRM!N27)</f>
        <v/>
      </c>
      <c r="M27" s="4">
        <f>IF([1]ProcDataRM!P27=0,"",[1]ProcDataRM!P27)</f>
        <v>1</v>
      </c>
      <c r="N27" s="4" t="str">
        <f>IF([1]ProcDataRM!Q27=0,"",[1]ProcDataRM!Q27)</f>
        <v/>
      </c>
      <c r="O27" s="4" t="str">
        <f>IF([1]ProcDataRM!R27=0,"",[1]ProcDataRM!R27)</f>
        <v/>
      </c>
      <c r="P27" s="4">
        <f>IF([1]ProcDataRM!S27=0,"",[1]ProcDataRM!S27)</f>
        <v>0.66500000000000004</v>
      </c>
      <c r="Q27" s="4">
        <f>IF([1]ProcDataRM!T27=0,"",[1]ProcDataRM!T27)</f>
        <v>0.66500000000000004</v>
      </c>
      <c r="R27" s="4">
        <f>IF([1]ProcDataRM!U27=0,"",[1]ProcDataRM!U27)</f>
        <v>2.516931</v>
      </c>
    </row>
    <row r="28" spans="1:18" ht="11.25" customHeight="1" x14ac:dyDescent="0.2">
      <c r="B28" s="4" t="str">
        <f>IF([1]ProcDataRM!B28=0,"",[1]ProcDataRM!B28)</f>
        <v>ERHYD-I</v>
      </c>
      <c r="C28" s="4" t="str">
        <f>IF([1]ProcDataRM!C28=0,"",[1]ProcDataRM!C28)</f>
        <v>Hydro Existing Region</v>
      </c>
      <c r="D28" s="4" t="str">
        <f>IF([1]ProcDataRM!D28=0,"",[1]ProcDataRM!D28)</f>
        <v>PJ,GW</v>
      </c>
      <c r="E28" s="4" t="str">
        <f>IF([1]ProcDataRM!E28=0,"",[1]ProcDataRM!E28)</f>
        <v/>
      </c>
      <c r="F28" s="4" t="str">
        <f>IF([1]ProcDataRM!F28=0,"",[1]ProcDataRM!F28)</f>
        <v>ELCC</v>
      </c>
      <c r="G28" s="4" t="str">
        <f>IF([1]ProcDataRM!G28=0,"",[1]ProcDataRM!G28)</f>
        <v/>
      </c>
      <c r="H28" s="4" t="str">
        <f>IF([1]ProcDataRM!H28=0,"",[1]ProcDataRM!H28)</f>
        <v/>
      </c>
      <c r="I28" s="4">
        <f>IF([1]ProcDataRM!K28=0,"",[1]ProcDataRM!K28)</f>
        <v>0.6898696347031964</v>
      </c>
      <c r="J28" s="4" t="str">
        <f>IF([1]ProcDataRM!L28=0,"",[1]ProcDataRM!L28)</f>
        <v/>
      </c>
      <c r="K28" s="4" t="str">
        <f>IF([1]ProcDataRM!M28=0,"",[1]ProcDataRM!M28)</f>
        <v/>
      </c>
      <c r="L28" s="4" t="str">
        <f>IF([1]ProcDataRM!N28=0,"",[1]ProcDataRM!N28)</f>
        <v/>
      </c>
      <c r="M28" s="4">
        <f>IF([1]ProcDataRM!P28=0,"",[1]ProcDataRM!P28)</f>
        <v>1</v>
      </c>
      <c r="N28" s="4" t="str">
        <f>IF([1]ProcDataRM!Q28=0,"",[1]ProcDataRM!Q28)</f>
        <v/>
      </c>
      <c r="O28" s="4" t="str">
        <f>IF([1]ProcDataRM!R28=0,"",[1]ProcDataRM!R28)</f>
        <v/>
      </c>
      <c r="P28" s="4">
        <f>IF([1]ProcDataRM!S28=0,"",[1]ProcDataRM!S28)</f>
        <v>1.5</v>
      </c>
      <c r="Q28" s="4">
        <f>IF([1]ProcDataRM!T28=0,"",[1]ProcDataRM!T28)</f>
        <v>1.5</v>
      </c>
      <c r="R28" s="4">
        <f>IF([1]ProcDataRM!U28=0,"",[1]ProcDataRM!U28)</f>
        <v>32.6335932</v>
      </c>
    </row>
    <row r="29" spans="1:18" ht="11.25" customHeight="1" x14ac:dyDescent="0.2">
      <c r="B29" s="4" t="str">
        <f>IF([1]ProcDataRM!B29=0,"",[1]ProcDataRM!B29)</f>
        <v>ETNUC-E</v>
      </c>
      <c r="C29" s="4" t="str">
        <f>IF([1]ProcDataRM!C29=0,"",[1]ProcDataRM!C29)</f>
        <v>Nuclear Existing</v>
      </c>
      <c r="D29" s="4" t="str">
        <f>IF([1]ProcDataRM!D29=0,"",[1]ProcDataRM!D29)</f>
        <v>PJ,GW</v>
      </c>
      <c r="E29" s="4" t="str">
        <f>IF([1]ProcDataRM!E29=0,"",[1]ProcDataRM!E29)</f>
        <v>PWRNUC</v>
      </c>
      <c r="F29" s="4" t="str">
        <f>IF([1]ProcDataRM!F29=0,"",[1]ProcDataRM!F29)</f>
        <v>ELCC</v>
      </c>
      <c r="G29" s="4" t="str">
        <f>IF([1]ProcDataRM!G29=0,"",[1]ProcDataRM!G29)</f>
        <v/>
      </c>
      <c r="H29" s="4" t="str">
        <f>IF([1]ProcDataRM!H29=0,"",[1]ProcDataRM!H29)</f>
        <v/>
      </c>
      <c r="I29" s="4">
        <f>IF([1]ProcDataRM!K29=0,"",[1]ProcDataRM!K29)</f>
        <v>0.92601880492954292</v>
      </c>
      <c r="J29" s="4">
        <f>IF([1]ProcDataRM!L29=0,"",[1]ProcDataRM!L29)</f>
        <v>0.84160000000000001</v>
      </c>
      <c r="K29" s="4">
        <f>IF([1]ProcDataRM!M29=0,"",[1]ProcDataRM!M29)</f>
        <v>0.84160000000000001</v>
      </c>
      <c r="L29" s="4" t="str">
        <f>IF([1]ProcDataRM!N29=0,"",[1]ProcDataRM!N29)</f>
        <v/>
      </c>
      <c r="M29" s="4">
        <f>IF([1]ProcDataRM!P29=0,"",[1]ProcDataRM!P29)</f>
        <v>1</v>
      </c>
      <c r="N29" s="4" t="str">
        <f>IF([1]ProcDataRM!Q29=0,"",[1]ProcDataRM!Q29)</f>
        <v/>
      </c>
      <c r="O29" s="4" t="str">
        <f>IF([1]ProcDataRM!R29=0,"",[1]ProcDataRM!R29)</f>
        <v/>
      </c>
      <c r="P29" s="4">
        <f>IF([1]ProcDataRM!S29=0,"",[1]ProcDataRM!S29)</f>
        <v>1.86</v>
      </c>
      <c r="Q29" s="4">
        <f>IF([1]ProcDataRM!T29=0,"",[1]ProcDataRM!T29)</f>
        <v>1.86</v>
      </c>
      <c r="R29" s="4">
        <f>IF([1]ProcDataRM!U29=0,"",[1]ProcDataRM!U29)</f>
        <v>54.317448000000006</v>
      </c>
    </row>
    <row r="30" spans="1:18" ht="11.25" customHeight="1" x14ac:dyDescent="0.2">
      <c r="B30" s="4" t="str">
        <f>IF([1]ProcDataRM!B30=0,"",[1]ProcDataRM!B30)</f>
        <v>EPTSTO-E</v>
      </c>
      <c r="C30" s="4" t="str">
        <f>IF([1]ProcDataRM!C30=0,"",[1]ProcDataRM!C30)</f>
        <v>Pump Storage All Existing - Single Storage Tech</v>
      </c>
      <c r="D30" s="4" t="str">
        <f>IF([1]ProcDataRM!D30=0,"",[1]ProcDataRM!D30)</f>
        <v>PJ,GW</v>
      </c>
      <c r="E30" s="4" t="str">
        <f>IF([1]ProcDataRM!E30=0,"",[1]ProcDataRM!E30)</f>
        <v>ELCC</v>
      </c>
      <c r="F30" s="4" t="str">
        <f>IF([1]ProcDataRM!F30=0,"",[1]ProcDataRM!F30)</f>
        <v>ELCC</v>
      </c>
      <c r="G30" s="4" t="str">
        <f>IF([1]ProcDataRM!G30=0,"",[1]ProcDataRM!G30)</f>
        <v/>
      </c>
      <c r="H30" s="4" t="str">
        <f>IF([1]ProcDataRM!H30=0,"",[1]ProcDataRM!H30)</f>
        <v/>
      </c>
      <c r="I30" s="4" t="str">
        <f>IF([1]ProcDataRM!K30=0,"",[1]ProcDataRM!K30)</f>
        <v/>
      </c>
      <c r="J30" s="4" t="str">
        <f>IF([1]ProcDataRM!L30=0,"",[1]ProcDataRM!L30)</f>
        <v/>
      </c>
      <c r="K30" s="4" t="str">
        <f>IF([1]ProcDataRM!M30=0,"",[1]ProcDataRM!M30)</f>
        <v/>
      </c>
      <c r="L30" s="4" t="str">
        <f>IF([1]ProcDataRM!N30=0,"",[1]ProcDataRM!N30)</f>
        <v/>
      </c>
      <c r="M30" s="4">
        <f>IF([1]ProcDataRM!P30=0,"",[1]ProcDataRM!P30)</f>
        <v>1</v>
      </c>
      <c r="N30" s="4" t="str">
        <f>IF([1]ProcDataRM!Q30=0,"",[1]ProcDataRM!Q30)</f>
        <v/>
      </c>
      <c r="O30" s="4" t="str">
        <f>IF([1]ProcDataRM!R30=0,"",[1]ProcDataRM!R30)</f>
        <v/>
      </c>
      <c r="P30" s="4">
        <f>IF([1]ProcDataRM!S30=0,"",[1]ProcDataRM!S30)</f>
        <v>1.58</v>
      </c>
      <c r="Q30" s="4">
        <f>IF([1]ProcDataRM!T30=0,"",[1]ProcDataRM!T30)</f>
        <v>1.58</v>
      </c>
      <c r="R30" s="4" t="str">
        <f>IF([1]ProcDataRM!U30=0,"",[1]ProcDataRM!U30)</f>
        <v/>
      </c>
    </row>
    <row r="31" spans="1:18" ht="11.25" customHeight="1" x14ac:dyDescent="0.2">
      <c r="A31" s="10" t="str">
        <f>[1]ProcDataGen2012On!A8</f>
        <v>* New Power Plants - Grid</v>
      </c>
      <c r="B31" s="4" t="str">
        <f>IF([1]ProcDataRM!B31=0,"",[1]ProcDataRM!B31)</f>
        <v/>
      </c>
      <c r="C31" s="4" t="str">
        <f>IF([1]ProcDataRM!C31=0,"",[1]ProcDataRM!C31)</f>
        <v/>
      </c>
      <c r="D31" s="4" t="str">
        <f>IF([1]ProcDataRM!D31=0,"",[1]ProcDataRM!D31)</f>
        <v/>
      </c>
      <c r="E31" s="4" t="str">
        <f>IF([1]ProcDataRM!E31=0,"",[1]ProcDataRM!E31)</f>
        <v/>
      </c>
      <c r="F31" s="4" t="str">
        <f>IF([1]ProcDataRM!F31=0,"",[1]ProcDataRM!F31)</f>
        <v/>
      </c>
      <c r="G31" s="4" t="str">
        <f>IF([1]ProcDataRM!G31=0,"",[1]ProcDataRM!G31)</f>
        <v/>
      </c>
      <c r="H31" s="4" t="str">
        <f>IF([1]ProcDataRM!H31=0,"",[1]ProcDataRM!H31)</f>
        <v/>
      </c>
      <c r="I31" s="4" t="str">
        <f>IF([1]ProcDataRM!K31=0,"",[1]ProcDataRM!K31)</f>
        <v/>
      </c>
      <c r="J31" s="4" t="str">
        <f>IF([1]ProcDataRM!L31=0,"",[1]ProcDataRM!L31)</f>
        <v/>
      </c>
      <c r="K31" s="4" t="str">
        <f>IF([1]ProcDataRM!M31=0,"",[1]ProcDataRM!M31)</f>
        <v/>
      </c>
      <c r="L31" s="4" t="str">
        <f>IF([1]ProcDataRM!N31=0,"",[1]ProcDataRM!N31)</f>
        <v/>
      </c>
      <c r="M31" s="4" t="str">
        <f>IF([1]ProcDataRM!P31=0,"",[1]ProcDataRM!P31)</f>
        <v/>
      </c>
      <c r="N31" s="4" t="str">
        <f>IF([1]ProcDataRM!Q31=0,"",[1]ProcDataRM!Q31)</f>
        <v/>
      </c>
      <c r="O31" s="4" t="str">
        <f>IF([1]ProcDataRM!R31=0,"",[1]ProcDataRM!R31)</f>
        <v/>
      </c>
      <c r="P31" s="4" t="str">
        <f>IF([1]ProcDataRM!S31=0,"",[1]ProcDataRM!S31)</f>
        <v/>
      </c>
      <c r="Q31" s="4" t="str">
        <f>IF([1]ProcDataRM!T31=0,"",[1]ProcDataRM!T31)</f>
        <v/>
      </c>
      <c r="R31" s="4" t="str">
        <f>IF([1]ProcDataRM!U31=0,"",[1]ProcDataRM!U31)</f>
        <v/>
      </c>
    </row>
    <row r="32" spans="1:18" ht="11.25" customHeight="1" x14ac:dyDescent="0.2">
      <c r="B32" s="4" t="str">
        <f>IF([1]ProcDataRM!B32=0,"",[1]ProcDataRM!B32)</f>
        <v>ETCLEMEDU-N</v>
      </c>
      <c r="C32" s="4" t="str">
        <f>IF([1]ProcDataRM!C32=0,"",[1]ProcDataRM!C32)</f>
        <v>MEDUPI</v>
      </c>
      <c r="D32" s="4" t="str">
        <f>IF([1]ProcDataRM!D32=0,"",[1]ProcDataRM!D32)</f>
        <v>PJ,GW</v>
      </c>
      <c r="E32" s="4" t="str">
        <f>IF([1]ProcDataRM!E32=0,"",[1]ProcDataRM!E32)</f>
        <v>PWRCLEMEDU</v>
      </c>
      <c r="F32" s="4" t="str">
        <f>IF([1]ProcDataRM!F32=0,"",[1]ProcDataRM!F32)</f>
        <v>ELCC</v>
      </c>
      <c r="G32" s="4" t="str">
        <f>IF([1]ProcDataRM!G32=0,"",[1]ProcDataRM!G32)</f>
        <v/>
      </c>
      <c r="H32" s="4">
        <f>IF([1]ProcDataRM!H32=0,"",[1]ProcDataRM!H32)</f>
        <v>5</v>
      </c>
      <c r="I32" s="4">
        <f>IF([1]ProcDataRM!K32=0,"",[1]ProcDataRM!K32)</f>
        <v>0.56045350538393268</v>
      </c>
      <c r="J32" s="4">
        <f>IF([1]ProcDataRM!L32=0,"",[1]ProcDataRM!L32)</f>
        <v>0.8</v>
      </c>
      <c r="K32" s="4">
        <f>IF([1]ProcDataRM!M32=0,"",[1]ProcDataRM!M32)</f>
        <v>0.8</v>
      </c>
      <c r="L32" s="4">
        <f>IF([1]ProcDataRM!N32=0,"",[1]ProcDataRM!N32)</f>
        <v>1</v>
      </c>
      <c r="M32" s="4">
        <f>IF([1]ProcDataRM!P32=0,"",[1]ProcDataRM!P32)</f>
        <v>0.8</v>
      </c>
      <c r="N32" s="4">
        <f>IF([1]ProcDataRM!Q32=0,"",[1]ProcDataRM!Q32)</f>
        <v>1</v>
      </c>
      <c r="O32" s="4">
        <f>IF([1]ProcDataRM!R32=0,"",[1]ProcDataRM!R32)</f>
        <v>1</v>
      </c>
      <c r="P32" s="4">
        <f>IF([1]ProcDataRM!S32=0,"",[1]ProcDataRM!S32)</f>
        <v>3.61</v>
      </c>
      <c r="Q32" s="4">
        <f>IF([1]ProcDataRM!T32=0,"",[1]ProcDataRM!T32)</f>
        <v>2.8879999999999999</v>
      </c>
      <c r="R32" s="4">
        <f>IF([1]ProcDataRM!U32=0,"",[1]ProcDataRM!U32)</f>
        <v>63.804806902293599</v>
      </c>
    </row>
    <row r="33" spans="2:18" ht="11.25" customHeight="1" x14ac:dyDescent="0.2">
      <c r="B33" s="4" t="str">
        <f>IF([1]ProcDataRM!B33=0,"",[1]ProcDataRM!B33)</f>
        <v>ETCLEKUSI-N</v>
      </c>
      <c r="C33" s="4" t="str">
        <f>IF([1]ProcDataRM!C33=0,"",[1]ProcDataRM!C33)</f>
        <v>KUSILE</v>
      </c>
      <c r="D33" s="4" t="str">
        <f>IF([1]ProcDataRM!D33=0,"",[1]ProcDataRM!D33)</f>
        <v>PJ,GW</v>
      </c>
      <c r="E33" s="4" t="str">
        <f>IF([1]ProcDataRM!E33=0,"",[1]ProcDataRM!E33)</f>
        <v>PWRCLEKUSI</v>
      </c>
      <c r="F33" s="4" t="str">
        <f>IF([1]ProcDataRM!F33=0,"",[1]ProcDataRM!F33)</f>
        <v>ELCC</v>
      </c>
      <c r="G33" s="4" t="str">
        <f>IF([1]ProcDataRM!G33=0,"",[1]ProcDataRM!G33)</f>
        <v/>
      </c>
      <c r="H33" s="4">
        <f>IF([1]ProcDataRM!H33=0,"",[1]ProcDataRM!H33)</f>
        <v>3</v>
      </c>
      <c r="I33" s="4">
        <f>IF([1]ProcDataRM!K33=0,"",[1]ProcDataRM!K33)</f>
        <v>0.56045350538393268</v>
      </c>
      <c r="J33" s="4">
        <f>IF([1]ProcDataRM!L33=0,"",[1]ProcDataRM!L33)</f>
        <v>0.8</v>
      </c>
      <c r="K33" s="4">
        <f>IF([1]ProcDataRM!M33=0,"",[1]ProcDataRM!M33)</f>
        <v>0.8</v>
      </c>
      <c r="L33" s="4">
        <f>IF([1]ProcDataRM!N33=0,"",[1]ProcDataRM!N33)</f>
        <v>1</v>
      </c>
      <c r="M33" s="4">
        <f>IF([1]ProcDataRM!P33=0,"",[1]ProcDataRM!P33)</f>
        <v>0.66666666666666674</v>
      </c>
      <c r="N33" s="4">
        <f>IF([1]ProcDataRM!Q33=0,"",[1]ProcDataRM!Q33)</f>
        <v>0.8</v>
      </c>
      <c r="O33" s="4">
        <f>IF([1]ProcDataRM!R33=0,"",[1]ProcDataRM!R33)</f>
        <v>1</v>
      </c>
      <c r="P33" s="4">
        <f>IF([1]ProcDataRM!S33=0,"",[1]ProcDataRM!S33)</f>
        <v>2.1659999999999999</v>
      </c>
      <c r="Q33" s="4">
        <f>IF([1]ProcDataRM!T33=0,"",[1]ProcDataRM!T33)</f>
        <v>1.4440000000000002</v>
      </c>
      <c r="R33" s="4">
        <f>IF([1]ProcDataRM!U33=0,"",[1]ProcDataRM!U33)</f>
        <v>38.282884141376158</v>
      </c>
    </row>
    <row r="34" spans="2:18" ht="11.25" customHeight="1" x14ac:dyDescent="0.2">
      <c r="B34" s="4" t="str">
        <f>IF([1]ProcDataRM!B34=0,"",[1]ProcDataRM!B34)</f>
        <v>ETCLEWATE-N</v>
      </c>
      <c r="C34" s="4" t="str">
        <f>IF([1]ProcDataRM!C34=0,"",[1]ProcDataRM!C34)</f>
        <v>Generic Waterberg Coal Plant</v>
      </c>
      <c r="D34" s="4" t="str">
        <f>IF([1]ProcDataRM!D34=0,"",[1]ProcDataRM!D34)</f>
        <v>PJ,GW</v>
      </c>
      <c r="E34" s="4" t="str">
        <f>IF([1]ProcDataRM!E34=0,"",[1]ProcDataRM!E34)</f>
        <v>PWRCLEWATE</v>
      </c>
      <c r="F34" s="4" t="str">
        <f>IF([1]ProcDataRM!F34=0,"",[1]ProcDataRM!F34)</f>
        <v>ELCC</v>
      </c>
      <c r="G34" s="4" t="str">
        <f>IF([1]ProcDataRM!G34=0,"",[1]ProcDataRM!G34)</f>
        <v/>
      </c>
      <c r="H34" s="4" t="str">
        <f>IF([1]ProcDataRM!H34=0,"",[1]ProcDataRM!H34)</f>
        <v/>
      </c>
      <c r="I34" s="4">
        <f>IF([1]ProcDataRM!K34=0,"",[1]ProcDataRM!K34)</f>
        <v>0.8</v>
      </c>
      <c r="J34" s="4" t="str">
        <f>IF([1]ProcDataRM!L34=0,"",[1]ProcDataRM!L34)</f>
        <v/>
      </c>
      <c r="K34" s="4" t="str">
        <f>IF([1]ProcDataRM!M34=0,"",[1]ProcDataRM!M34)</f>
        <v/>
      </c>
      <c r="L34" s="4" t="str">
        <f>IF([1]ProcDataRM!N34=0,"",[1]ProcDataRM!N34)</f>
        <v/>
      </c>
      <c r="M34" s="4">
        <f>IF([1]ProcDataRM!P34=0,"",[1]ProcDataRM!P34)</f>
        <v>1</v>
      </c>
      <c r="N34" s="4" t="str">
        <f>IF([1]ProcDataRM!Q34=0,"",[1]ProcDataRM!Q34)</f>
        <v/>
      </c>
      <c r="O34" s="4" t="str">
        <f>IF([1]ProcDataRM!R34=0,"",[1]ProcDataRM!R34)</f>
        <v/>
      </c>
      <c r="P34" s="4" t="str">
        <f>IF([1]ProcDataRM!S34=0,"",[1]ProcDataRM!S34)</f>
        <v/>
      </c>
      <c r="Q34" s="4" t="str">
        <f>IF([1]ProcDataRM!T34=0,"",[1]ProcDataRM!T34)</f>
        <v/>
      </c>
      <c r="R34" s="4" t="str">
        <f>IF([1]ProcDataRM!U34=0,"",[1]ProcDataRM!U34)</f>
        <v/>
      </c>
    </row>
    <row r="35" spans="2:18" ht="11.25" customHeight="1" x14ac:dyDescent="0.2">
      <c r="B35" s="4" t="str">
        <f>IF([1]ProcDataRM!B35=0,"",[1]ProcDataRM!B35)</f>
        <v>EPTSTO-N</v>
      </c>
      <c r="C35" s="4" t="str">
        <f>IF([1]ProcDataRM!C35=0,"",[1]ProcDataRM!C35)</f>
        <v>Pumped Storage New Ingula - Single Storage Tech</v>
      </c>
      <c r="D35" s="4" t="str">
        <f>IF([1]ProcDataRM!D35=0,"",[1]ProcDataRM!D35)</f>
        <v>PJ,GW</v>
      </c>
      <c r="E35" s="4" t="str">
        <f>IF([1]ProcDataRM!E35=0,"",[1]ProcDataRM!E35)</f>
        <v>ELCC</v>
      </c>
      <c r="F35" s="4" t="str">
        <f>IF([1]ProcDataRM!F35=0,"",[1]ProcDataRM!F35)</f>
        <v>ELCC</v>
      </c>
      <c r="G35" s="4" t="str">
        <f>IF([1]ProcDataRM!G35=0,"",[1]ProcDataRM!G35)</f>
        <v/>
      </c>
      <c r="H35" s="4" t="str">
        <f>IF([1]ProcDataRM!H35=0,"",[1]ProcDataRM!H35)</f>
        <v/>
      </c>
      <c r="I35" s="4" t="str">
        <f>IF([1]ProcDataRM!K35=0,"",[1]ProcDataRM!K35)</f>
        <v/>
      </c>
      <c r="J35" s="4" t="str">
        <f>IF([1]ProcDataRM!L35=0,"",[1]ProcDataRM!L35)</f>
        <v/>
      </c>
      <c r="K35" s="4" t="str">
        <f>IF([1]ProcDataRM!M35=0,"",[1]ProcDataRM!M35)</f>
        <v/>
      </c>
      <c r="L35" s="4" t="str">
        <f>IF([1]ProcDataRM!N35=0,"",[1]ProcDataRM!N35)</f>
        <v/>
      </c>
      <c r="M35" s="4">
        <f>IF([1]ProcDataRM!P35=0,"",[1]ProcDataRM!P35)</f>
        <v>1</v>
      </c>
      <c r="N35" s="4" t="str">
        <f>IF([1]ProcDataRM!Q35=0,"",[1]ProcDataRM!Q35)</f>
        <v/>
      </c>
      <c r="O35" s="4" t="str">
        <f>IF([1]ProcDataRM!R35=0,"",[1]ProcDataRM!R35)</f>
        <v/>
      </c>
      <c r="P35" s="4">
        <f>IF([1]ProcDataRM!S35=0,"",[1]ProcDataRM!S35)</f>
        <v>1.32</v>
      </c>
      <c r="Q35" s="4">
        <f>IF([1]ProcDataRM!T35=0,"",[1]ProcDataRM!T35)</f>
        <v>1.32</v>
      </c>
      <c r="R35" s="4" t="str">
        <f>IF([1]ProcDataRM!U35=0,"",[1]ProcDataRM!U35)</f>
        <v/>
      </c>
    </row>
    <row r="36" spans="2:18" ht="11.25" customHeight="1" x14ac:dyDescent="0.2">
      <c r="B36" s="4" t="str">
        <f>IF([1]ProcDataRM!B36=0,"",[1]ProcDataRM!B36)</f>
        <v>ETODSGT-N</v>
      </c>
      <c r="C36" s="4" t="str">
        <f>IF([1]ProcDataRM!C36=0,"",[1]ProcDataRM!C36)</f>
        <v>DOE Peakers</v>
      </c>
      <c r="D36" s="4" t="str">
        <f>IF([1]ProcDataRM!D36=0,"",[1]ProcDataRM!D36)</f>
        <v>PJ,GW</v>
      </c>
      <c r="E36" s="4" t="str">
        <f>IF([1]ProcDataRM!E36=0,"",[1]ProcDataRM!E36)</f>
        <v>PWRODS</v>
      </c>
      <c r="F36" s="4" t="str">
        <f>IF([1]ProcDataRM!F36=0,"",[1]ProcDataRM!F36)</f>
        <v>ELCC</v>
      </c>
      <c r="G36" s="4" t="str">
        <f>IF([1]ProcDataRM!G36=0,"",[1]ProcDataRM!G36)</f>
        <v/>
      </c>
      <c r="H36" s="4" t="str">
        <f>IF([1]ProcDataRM!H36=0,"",[1]ProcDataRM!H36)</f>
        <v/>
      </c>
      <c r="I36" s="4">
        <f>IF([1]ProcDataRM!K36=0,"",[1]ProcDataRM!K36)</f>
        <v>0.05</v>
      </c>
      <c r="J36" s="4">
        <f>IF([1]ProcDataRM!L36=0,"",[1]ProcDataRM!L36)</f>
        <v>0.05</v>
      </c>
      <c r="K36" s="4">
        <f>IF([1]ProcDataRM!M36=0,"",[1]ProcDataRM!M36)</f>
        <v>0.05</v>
      </c>
      <c r="L36" s="4" t="str">
        <f>IF([1]ProcDataRM!N36=0,"",[1]ProcDataRM!N36)</f>
        <v/>
      </c>
      <c r="M36" s="4">
        <f>IF([1]ProcDataRM!P36=0,"",[1]ProcDataRM!P36)</f>
        <v>1</v>
      </c>
      <c r="N36" s="4" t="str">
        <f>IF([1]ProcDataRM!Q36=0,"",[1]ProcDataRM!Q36)</f>
        <v/>
      </c>
      <c r="O36" s="4" t="str">
        <f>IF([1]ProcDataRM!R36=0,"",[1]ProcDataRM!R36)</f>
        <v/>
      </c>
      <c r="P36" s="4">
        <f>IF([1]ProcDataRM!S36=0,"",[1]ProcDataRM!S36)</f>
        <v>1.0050000000000001</v>
      </c>
      <c r="Q36" s="4">
        <f>IF([1]ProcDataRM!T36=0,"",[1]ProcDataRM!T36)</f>
        <v>1.0050000000000001</v>
      </c>
      <c r="R36" s="4">
        <f>IF([1]ProcDataRM!U36=0,"",[1]ProcDataRM!U36)</f>
        <v>1.5846840000000004</v>
      </c>
    </row>
    <row r="37" spans="2:18" ht="11.25" customHeight="1" x14ac:dyDescent="0.2">
      <c r="B37" s="4" t="str">
        <f>IF([1]ProcDataRM!B37=0,"",[1]ProcDataRM!B37)</f>
        <v>ETCLDFB-N</v>
      </c>
      <c r="C37" s="4" t="str">
        <f>IF([1]ProcDataRM!C37=0,"",[1]ProcDataRM!C37)</f>
        <v>Fluidised Bed Combustion Coal</v>
      </c>
      <c r="D37" s="4" t="str">
        <f>IF([1]ProcDataRM!D37=0,"",[1]ProcDataRM!D37)</f>
        <v>PJ,GW</v>
      </c>
      <c r="E37" s="4" t="str">
        <f>IF([1]ProcDataRM!E37=0,"",[1]ProcDataRM!E37)</f>
        <v>PWRCLD</v>
      </c>
      <c r="F37" s="4" t="str">
        <f>IF([1]ProcDataRM!F37=0,"",[1]ProcDataRM!F37)</f>
        <v>ELCC</v>
      </c>
      <c r="G37" s="4" t="str">
        <f>IF([1]ProcDataRM!G37=0,"",[1]ProcDataRM!G37)</f>
        <v/>
      </c>
      <c r="H37" s="4" t="str">
        <f>IF([1]ProcDataRM!H37=0,"",[1]ProcDataRM!H37)</f>
        <v/>
      </c>
      <c r="I37" s="4">
        <f>IF([1]ProcDataRM!K37=0,"",[1]ProcDataRM!K37)</f>
        <v>0.8</v>
      </c>
      <c r="J37" s="4">
        <f>IF([1]ProcDataRM!L37=0,"",[1]ProcDataRM!L37)</f>
        <v>0.8</v>
      </c>
      <c r="K37" s="4">
        <f>IF([1]ProcDataRM!M37=0,"",[1]ProcDataRM!M37)</f>
        <v>0.8</v>
      </c>
      <c r="L37" s="4" t="str">
        <f>IF([1]ProcDataRM!N37=0,"",[1]ProcDataRM!N37)</f>
        <v/>
      </c>
      <c r="M37" s="4">
        <f>IF([1]ProcDataRM!P37=0,"",[1]ProcDataRM!P37)</f>
        <v>1</v>
      </c>
      <c r="N37" s="4" t="str">
        <f>IF([1]ProcDataRM!Q37=0,"",[1]ProcDataRM!Q37)</f>
        <v/>
      </c>
      <c r="O37" s="4" t="str">
        <f>IF([1]ProcDataRM!R37=0,"",[1]ProcDataRM!R37)</f>
        <v/>
      </c>
      <c r="P37" s="4" t="str">
        <f>IF([1]ProcDataRM!S37=0,"",[1]ProcDataRM!S37)</f>
        <v/>
      </c>
      <c r="Q37" s="4" t="str">
        <f>IF([1]ProcDataRM!T37=0,"",[1]ProcDataRM!T37)</f>
        <v/>
      </c>
      <c r="R37" s="4" t="str">
        <f>IF([1]ProcDataRM!U37=0,"",[1]ProcDataRM!U37)</f>
        <v/>
      </c>
    </row>
    <row r="38" spans="2:18" ht="11.25" customHeight="1" x14ac:dyDescent="0.2">
      <c r="B38" s="4" t="str">
        <f>IF([1]ProcDataRM!B38=0,"",[1]ProcDataRM!B38)</f>
        <v>ERHYD-N</v>
      </c>
      <c r="C38" s="4" t="str">
        <f>IF([1]ProcDataRM!C38=0,"",[1]ProcDataRM!C38)</f>
        <v>Micro hydro</v>
      </c>
      <c r="D38" s="4" t="str">
        <f>IF([1]ProcDataRM!D38=0,"",[1]ProcDataRM!D38)</f>
        <v>PJ,GW</v>
      </c>
      <c r="E38" s="4" t="str">
        <f>IF([1]ProcDataRM!E38=0,"",[1]ProcDataRM!E38)</f>
        <v>PWRHYD</v>
      </c>
      <c r="F38" s="4" t="str">
        <f>IF([1]ProcDataRM!F38=0,"",[1]ProcDataRM!F38)</f>
        <v>ELCC</v>
      </c>
      <c r="G38" s="4" t="str">
        <f>IF([1]ProcDataRM!G38=0,"",[1]ProcDataRM!G38)</f>
        <v/>
      </c>
      <c r="H38" s="4" t="str">
        <f>IF([1]ProcDataRM!H38=0,"",[1]ProcDataRM!H38)</f>
        <v/>
      </c>
      <c r="I38" s="4" t="str">
        <f>IF([1]ProcDataRM!K38=0,"",[1]ProcDataRM!K38)</f>
        <v/>
      </c>
      <c r="J38" s="4" t="str">
        <f>IF([1]ProcDataRM!L38=0,"",[1]ProcDataRM!L38)</f>
        <v/>
      </c>
      <c r="K38" s="4" t="str">
        <f>IF([1]ProcDataRM!M38=0,"",[1]ProcDataRM!M38)</f>
        <v/>
      </c>
      <c r="L38" s="4" t="str">
        <f>IF([1]ProcDataRM!N38=0,"",[1]ProcDataRM!N38)</f>
        <v/>
      </c>
      <c r="M38" s="4" t="str">
        <f>IF([1]ProcDataRM!P38=0,"",[1]ProcDataRM!P38)</f>
        <v/>
      </c>
      <c r="N38" s="4" t="str">
        <f>IF([1]ProcDataRM!Q38=0,"",[1]ProcDataRM!Q38)</f>
        <v/>
      </c>
      <c r="O38" s="4" t="str">
        <f>IF([1]ProcDataRM!R38=0,"",[1]ProcDataRM!R38)</f>
        <v/>
      </c>
      <c r="P38" s="4" t="str">
        <f>IF([1]ProcDataRM!S38=0,"",[1]ProcDataRM!S38)</f>
        <v/>
      </c>
      <c r="Q38" s="4" t="str">
        <f>IF([1]ProcDataRM!T38=0,"",[1]ProcDataRM!T38)</f>
        <v/>
      </c>
      <c r="R38" s="4" t="str">
        <f>IF([1]ProcDataRM!U38=0,"",[1]ProcDataRM!U38)</f>
        <v/>
      </c>
    </row>
    <row r="39" spans="2:18" ht="11.25" customHeight="1" x14ac:dyDescent="0.2">
      <c r="B39" s="4" t="str">
        <f>IF([1]ProcDataRM!B39=0,"",[1]ProcDataRM!B39)</f>
        <v>ETNUC-N</v>
      </c>
      <c r="C39" s="4" t="str">
        <f>IF([1]ProcDataRM!C39=0,"",[1]ProcDataRM!C39)</f>
        <v>Nuclear Mid</v>
      </c>
      <c r="D39" s="4" t="str">
        <f>IF([1]ProcDataRM!D39=0,"",[1]ProcDataRM!D39)</f>
        <v>PJ,GW</v>
      </c>
      <c r="E39" s="4" t="str">
        <f>IF([1]ProcDataRM!E39=0,"",[1]ProcDataRM!E39)</f>
        <v>PWRNUC</v>
      </c>
      <c r="F39" s="4" t="str">
        <f>IF([1]ProcDataRM!F39=0,"",[1]ProcDataRM!F39)</f>
        <v>ELCC</v>
      </c>
      <c r="G39" s="4" t="str">
        <f>IF([1]ProcDataRM!G39=0,"",[1]ProcDataRM!G39)</f>
        <v/>
      </c>
      <c r="H39" s="4" t="str">
        <f>IF([1]ProcDataRM!H39=0,"",[1]ProcDataRM!H39)</f>
        <v/>
      </c>
      <c r="I39" s="4">
        <f>IF([1]ProcDataRM!K39=0,"",[1]ProcDataRM!K39)</f>
        <v>0.85</v>
      </c>
      <c r="J39" s="4">
        <f>IF([1]ProcDataRM!L39=0,"",[1]ProcDataRM!L39)</f>
        <v>0.85</v>
      </c>
      <c r="K39" s="4">
        <f>IF([1]ProcDataRM!M39=0,"",[1]ProcDataRM!M39)</f>
        <v>0.85</v>
      </c>
      <c r="L39" s="4" t="str">
        <f>IF([1]ProcDataRM!N39=0,"",[1]ProcDataRM!N39)</f>
        <v/>
      </c>
      <c r="M39" s="4">
        <f>IF([1]ProcDataRM!P39=0,"",[1]ProcDataRM!P39)</f>
        <v>1</v>
      </c>
      <c r="N39" s="4" t="str">
        <f>IF([1]ProcDataRM!Q39=0,"",[1]ProcDataRM!Q39)</f>
        <v/>
      </c>
      <c r="O39" s="4" t="str">
        <f>IF([1]ProcDataRM!R39=0,"",[1]ProcDataRM!R39)</f>
        <v/>
      </c>
      <c r="P39" s="4" t="str">
        <f>IF([1]ProcDataRM!S39=0,"",[1]ProcDataRM!S39)</f>
        <v/>
      </c>
      <c r="Q39" s="4" t="str">
        <f>IF([1]ProcDataRM!T39=0,"",[1]ProcDataRM!T39)</f>
        <v/>
      </c>
      <c r="R39" s="4" t="str">
        <f>IF([1]ProcDataRM!U39=0,"",[1]ProcDataRM!U39)</f>
        <v/>
      </c>
    </row>
    <row r="40" spans="2:18" ht="11.25" customHeight="1" x14ac:dyDescent="0.2">
      <c r="B40" s="4" t="str">
        <f>IF([1]ProcDataRM!B40=0,"",[1]ProcDataRM!B40)</f>
        <v>ERSOLTC09-N</v>
      </c>
      <c r="C40" s="4" t="str">
        <f>IF([1]ProcDataRM!C40=0,"",[1]ProcDataRM!C40)</f>
        <v>Solar Central Receiver 09 hrs storage</v>
      </c>
      <c r="D40" s="4" t="str">
        <f>IF([1]ProcDataRM!D40=0,"",[1]ProcDataRM!D40)</f>
        <v>PJ,GW</v>
      </c>
      <c r="E40" s="4" t="str">
        <f>IF([1]ProcDataRM!E40=0,"",[1]ProcDataRM!E40)</f>
        <v>PWRSOL</v>
      </c>
      <c r="F40" s="4" t="str">
        <f>IF([1]ProcDataRM!F40=0,"",[1]ProcDataRM!F40)</f>
        <v>ELCC</v>
      </c>
      <c r="G40" s="4" t="str">
        <f>IF([1]ProcDataRM!G40=0,"",[1]ProcDataRM!G40)</f>
        <v/>
      </c>
      <c r="H40" s="4" t="str">
        <f>IF([1]ProcDataRM!H40=0,"",[1]ProcDataRM!H40)</f>
        <v/>
      </c>
      <c r="I40" s="4">
        <f>IF([1]ProcDataRM!K40=0,"",[1]ProcDataRM!K40)</f>
        <v>0.46798025400000004</v>
      </c>
      <c r="J40" s="4">
        <f>IF([1]ProcDataRM!L40=0,"",[1]ProcDataRM!L40)</f>
        <v>0.46798025400000004</v>
      </c>
      <c r="K40" s="4">
        <f>IF([1]ProcDataRM!M40=0,"",[1]ProcDataRM!M40)</f>
        <v>0.46798025400000004</v>
      </c>
      <c r="L40" s="4" t="str">
        <f>IF([1]ProcDataRM!N40=0,"",[1]ProcDataRM!N40)</f>
        <v/>
      </c>
      <c r="M40" s="4" t="str">
        <f>IF([1]ProcDataRM!P40=0,"",[1]ProcDataRM!P40)</f>
        <v/>
      </c>
      <c r="N40" s="4" t="str">
        <f>IF([1]ProcDataRM!Q40=0,"",[1]ProcDataRM!Q40)</f>
        <v/>
      </c>
      <c r="O40" s="4" t="str">
        <f>IF([1]ProcDataRM!R40=0,"",[1]ProcDataRM!R40)</f>
        <v/>
      </c>
      <c r="P40" s="4">
        <f>IF([1]ProcDataRM!S40=0,"",[1]ProcDataRM!S40)</f>
        <v>0.5</v>
      </c>
      <c r="Q40" s="4" t="str">
        <f>IF([1]ProcDataRM!T40=0,"",[1]ProcDataRM!T40)</f>
        <v/>
      </c>
      <c r="R40" s="4">
        <f>IF([1]ProcDataRM!U40=0,"",[1]ProcDataRM!U40)</f>
        <v>7.3791126450720013</v>
      </c>
    </row>
    <row r="41" spans="2:18" ht="11.25" customHeight="1" x14ac:dyDescent="0.2">
      <c r="B41" s="4" t="str">
        <f>IF([1]ProcDataRM!B41=0,"",[1]ProcDataRM!B41)</f>
        <v>ERSOLPCF-N</v>
      </c>
      <c r="C41" s="4" t="str">
        <f>IF([1]ProcDataRM!C41=0,"",[1]ProcDataRM!C41)</f>
        <v>Solar PV Fixed</v>
      </c>
      <c r="D41" s="4" t="str">
        <f>IF([1]ProcDataRM!D41=0,"",[1]ProcDataRM!D41)</f>
        <v>PJ,GW</v>
      </c>
      <c r="E41" s="4" t="str">
        <f>IF([1]ProcDataRM!E41=0,"",[1]ProcDataRM!E41)</f>
        <v>PWRSOL</v>
      </c>
      <c r="F41" s="4" t="str">
        <f>IF([1]ProcDataRM!F41=0,"",[1]ProcDataRM!F41)</f>
        <v>ELCC</v>
      </c>
      <c r="G41" s="4" t="str">
        <f>IF([1]ProcDataRM!G41=0,"",[1]ProcDataRM!G41)</f>
        <v/>
      </c>
      <c r="H41" s="4" t="str">
        <f>IF([1]ProcDataRM!H41=0,"",[1]ProcDataRM!H41)</f>
        <v/>
      </c>
      <c r="I41" s="4">
        <f>IF([1]ProcDataRM!K41=0,"",[1]ProcDataRM!K41)</f>
        <v>0.250001421</v>
      </c>
      <c r="J41" s="4">
        <f>IF([1]ProcDataRM!L41=0,"",[1]ProcDataRM!L41)</f>
        <v>0.250001421</v>
      </c>
      <c r="K41" s="4">
        <f>IF([1]ProcDataRM!M41=0,"",[1]ProcDataRM!M41)</f>
        <v>0.250001421</v>
      </c>
      <c r="L41" s="4" t="str">
        <f>IF([1]ProcDataRM!N41=0,"",[1]ProcDataRM!N41)</f>
        <v/>
      </c>
      <c r="M41" s="4" t="str">
        <f>IF([1]ProcDataRM!P41=0,"",[1]ProcDataRM!P41)</f>
        <v/>
      </c>
      <c r="N41" s="4" t="str">
        <f>IF([1]ProcDataRM!Q41=0,"",[1]ProcDataRM!Q41)</f>
        <v/>
      </c>
      <c r="O41" s="4" t="str">
        <f>IF([1]ProcDataRM!R41=0,"",[1]ProcDataRM!R41)</f>
        <v/>
      </c>
      <c r="P41" s="4">
        <f>IF([1]ProcDataRM!S41=0,"",[1]ProcDataRM!S41)</f>
        <v>1.92</v>
      </c>
      <c r="Q41" s="4" t="str">
        <f>IF([1]ProcDataRM!T41=0,"",[1]ProcDataRM!T41)</f>
        <v/>
      </c>
      <c r="R41" s="4">
        <f>IF([1]ProcDataRM!U41=0,"",[1]ProcDataRM!U41)</f>
        <v>15.13736604029952</v>
      </c>
    </row>
    <row r="42" spans="2:18" ht="11.25" customHeight="1" x14ac:dyDescent="0.2">
      <c r="B42" s="4" t="str">
        <f>IF([1]ProcDataRM!B42=0,"",[1]ProcDataRM!B42)</f>
        <v>ERSOLPCT-N</v>
      </c>
      <c r="C42" s="4" t="str">
        <f>IF([1]ProcDataRM!C42=0,"",[1]ProcDataRM!C42)</f>
        <v>Solar PV tracking</v>
      </c>
      <c r="D42" s="4" t="str">
        <f>IF([1]ProcDataRM!D42=0,"",[1]ProcDataRM!D42)</f>
        <v>PJ,GW</v>
      </c>
      <c r="E42" s="4" t="str">
        <f>IF([1]ProcDataRM!E42=0,"",[1]ProcDataRM!E42)</f>
        <v>PWRSOL</v>
      </c>
      <c r="F42" s="4" t="str">
        <f>IF([1]ProcDataRM!F42=0,"",[1]ProcDataRM!F42)</f>
        <v>ELCC</v>
      </c>
      <c r="G42" s="4" t="str">
        <f>IF([1]ProcDataRM!G42=0,"",[1]ProcDataRM!G42)</f>
        <v/>
      </c>
      <c r="H42" s="4" t="str">
        <f>IF([1]ProcDataRM!H42=0,"",[1]ProcDataRM!H42)</f>
        <v/>
      </c>
      <c r="I42" s="4">
        <f>IF([1]ProcDataRM!K42=0,"",[1]ProcDataRM!K42)</f>
        <v>0.28000044900000004</v>
      </c>
      <c r="J42" s="4">
        <f>IF([1]ProcDataRM!L42=0,"",[1]ProcDataRM!L42)</f>
        <v>0.28000044900000004</v>
      </c>
      <c r="K42" s="4">
        <f>IF([1]ProcDataRM!M42=0,"",[1]ProcDataRM!M42)</f>
        <v>0.28000044900000004</v>
      </c>
      <c r="L42" s="4" t="str">
        <f>IF([1]ProcDataRM!N42=0,"",[1]ProcDataRM!N42)</f>
        <v/>
      </c>
      <c r="M42" s="4" t="str">
        <f>IF([1]ProcDataRM!P42=0,"",[1]ProcDataRM!P42)</f>
        <v/>
      </c>
      <c r="N42" s="4" t="str">
        <f>IF([1]ProcDataRM!Q42=0,"",[1]ProcDataRM!Q42)</f>
        <v/>
      </c>
      <c r="O42" s="4" t="str">
        <f>IF([1]ProcDataRM!R42=0,"",[1]ProcDataRM!R42)</f>
        <v/>
      </c>
      <c r="P42" s="4">
        <f>IF([1]ProcDataRM!S42=0,"",[1]ProcDataRM!S42)</f>
        <v>0.628</v>
      </c>
      <c r="Q42" s="4" t="str">
        <f>IF([1]ProcDataRM!T42=0,"",[1]ProcDataRM!T42)</f>
        <v/>
      </c>
      <c r="R42" s="4">
        <f>IF([1]ProcDataRM!U42=0,"",[1]ProcDataRM!U42)</f>
        <v>5.5452991322689931</v>
      </c>
    </row>
    <row r="43" spans="2:18" ht="11.25" customHeight="1" x14ac:dyDescent="0.2">
      <c r="B43" s="4" t="str">
        <f>IF([1]ProcDataRM!B43=0,"",[1]ProcDataRM!B43)</f>
        <v>ERWNDH-N</v>
      </c>
      <c r="C43" s="4" t="str">
        <f>IF([1]ProcDataRM!C43=0,"",[1]ProcDataRM!C43)</f>
        <v>Wind</v>
      </c>
      <c r="D43" s="4" t="str">
        <f>IF([1]ProcDataRM!D43=0,"",[1]ProcDataRM!D43)</f>
        <v>PJ,GW</v>
      </c>
      <c r="E43" s="4" t="str">
        <f>IF([1]ProcDataRM!E43=0,"",[1]ProcDataRM!E43)</f>
        <v>PWRWND</v>
      </c>
      <c r="F43" s="4" t="str">
        <f>IF([1]ProcDataRM!F43=0,"",[1]ProcDataRM!F43)</f>
        <v>ELCC</v>
      </c>
      <c r="G43" s="4" t="str">
        <f>IF([1]ProcDataRM!G43=0,"",[1]ProcDataRM!G43)</f>
        <v/>
      </c>
      <c r="H43" s="4" t="str">
        <f>IF([1]ProcDataRM!H43=0,"",[1]ProcDataRM!H43)</f>
        <v/>
      </c>
      <c r="I43" s="4">
        <f>IF([1]ProcDataRM!K43=0,"",[1]ProcDataRM!K43)</f>
        <v>0.37476025000000007</v>
      </c>
      <c r="J43" s="4">
        <f>IF([1]ProcDataRM!L43=0,"",[1]ProcDataRM!L43)</f>
        <v>0.38675704100000002</v>
      </c>
      <c r="K43" s="4">
        <f>IF([1]ProcDataRM!M43=0,"",[1]ProcDataRM!M43)</f>
        <v>0.39875383199999997</v>
      </c>
      <c r="L43" s="4" t="str">
        <f>IF([1]ProcDataRM!N43=0,"",[1]ProcDataRM!N43)</f>
        <v/>
      </c>
      <c r="M43" s="4" t="str">
        <f>IF([1]ProcDataRM!P43=0,"",[1]ProcDataRM!P43)</f>
        <v/>
      </c>
      <c r="N43" s="4" t="str">
        <f>IF([1]ProcDataRM!Q43=0,"",[1]ProcDataRM!Q43)</f>
        <v/>
      </c>
      <c r="O43" s="4" t="str">
        <f>IF([1]ProcDataRM!R43=0,"",[1]ProcDataRM!R43)</f>
        <v/>
      </c>
      <c r="P43" s="4">
        <f>IF([1]ProcDataRM!S43=0,"",[1]ProcDataRM!S43)</f>
        <v>2.8840000000000003</v>
      </c>
      <c r="Q43" s="4" t="str">
        <f>IF([1]ProcDataRM!T43=0,"",[1]ProcDataRM!T43)</f>
        <v/>
      </c>
      <c r="R43" s="4">
        <f>IF([1]ProcDataRM!U43=0,"",[1]ProcDataRM!U43)</f>
        <v>34.084378779696017</v>
      </c>
    </row>
    <row r="44" spans="2:18" ht="11.25" customHeight="1" x14ac:dyDescent="0.2">
      <c r="B44" s="4" t="str">
        <f>IF([1]ProcDataRM!B44=0,"",[1]ProcDataRM!B44)</f>
        <v>ERHYDGIW-I</v>
      </c>
      <c r="C44" s="4" t="str">
        <f>IF([1]ProcDataRM!C44=0,"",[1]ProcDataRM!C44)</f>
        <v>Grand Inga</v>
      </c>
      <c r="D44" s="4" t="str">
        <f>IF([1]ProcDataRM!D44=0,"",[1]ProcDataRM!D44)</f>
        <v>PJ,GW</v>
      </c>
      <c r="E44" s="4" t="str">
        <f>IF([1]ProcDataRM!E44=0,"",[1]ProcDataRM!E44)</f>
        <v/>
      </c>
      <c r="F44" s="4" t="str">
        <f>IF([1]ProcDataRM!F44=0,"",[1]ProcDataRM!F44)</f>
        <v>ELCC</v>
      </c>
      <c r="G44" s="4" t="str">
        <f>IF([1]ProcDataRM!G44=0,"",[1]ProcDataRM!G44)</f>
        <v/>
      </c>
      <c r="H44" s="4" t="str">
        <f>IF([1]ProcDataRM!H44=0,"",[1]ProcDataRM!H44)</f>
        <v/>
      </c>
      <c r="I44" s="4">
        <f>IF([1]ProcDataRM!K44=0,"",[1]ProcDataRM!K44)</f>
        <v>0.78</v>
      </c>
      <c r="J44" s="4">
        <f>IF([1]ProcDataRM!L44=0,"",[1]ProcDataRM!L44)</f>
        <v>0.78</v>
      </c>
      <c r="K44" s="4">
        <f>IF([1]ProcDataRM!M44=0,"",[1]ProcDataRM!M44)</f>
        <v>0.78</v>
      </c>
      <c r="L44" s="4" t="str">
        <f>IF([1]ProcDataRM!N44=0,"",[1]ProcDataRM!N44)</f>
        <v/>
      </c>
      <c r="M44" s="4" t="str">
        <f>IF([1]ProcDataRM!P44=0,"",[1]ProcDataRM!P44)</f>
        <v/>
      </c>
      <c r="N44" s="4" t="str">
        <f>IF([1]ProcDataRM!Q44=0,"",[1]ProcDataRM!Q44)</f>
        <v/>
      </c>
      <c r="O44" s="4" t="str">
        <f>IF([1]ProcDataRM!R44=0,"",[1]ProcDataRM!R44)</f>
        <v/>
      </c>
      <c r="P44" s="4" t="str">
        <f>IF([1]ProcDataRM!S44=0,"",[1]ProcDataRM!S44)</f>
        <v/>
      </c>
      <c r="Q44" s="4" t="str">
        <f>IF([1]ProcDataRM!T44=0,"",[1]ProcDataRM!T44)</f>
        <v/>
      </c>
      <c r="R44" s="4" t="str">
        <f>IF([1]ProcDataRM!U44=0,"",[1]ProcDataRM!U44)</f>
        <v/>
      </c>
    </row>
    <row r="45" spans="2:18" ht="11.25" customHeight="1" x14ac:dyDescent="0.2">
      <c r="B45" s="4" t="str">
        <f>IF([1]ProcDataRM!B45=0,"",[1]ProcDataRM!B45)</f>
        <v>ETGICGT-N</v>
      </c>
      <c r="C45" s="4" t="str">
        <f>IF([1]ProcDataRM!C45=0,"",[1]ProcDataRM!C45)</f>
        <v>Open Cycle Gas Turbine - LNG</v>
      </c>
      <c r="D45" s="4" t="str">
        <f>IF([1]ProcDataRM!D45=0,"",[1]ProcDataRM!D45)</f>
        <v>PJ,GW</v>
      </c>
      <c r="E45" s="4" t="str">
        <f>IF([1]ProcDataRM!E45=0,"",[1]ProcDataRM!E45)</f>
        <v>PWRGIC</v>
      </c>
      <c r="F45" s="4" t="str">
        <f>IF([1]ProcDataRM!F45=0,"",[1]ProcDataRM!F45)</f>
        <v>ELCC</v>
      </c>
      <c r="G45" s="4" t="str">
        <f>IF([1]ProcDataRM!G45=0,"",[1]ProcDataRM!G45)</f>
        <v/>
      </c>
      <c r="H45" s="4" t="str">
        <f>IF([1]ProcDataRM!H45=0,"",[1]ProcDataRM!H45)</f>
        <v/>
      </c>
      <c r="I45" s="4">
        <f>IF([1]ProcDataRM!K45=0,"",[1]ProcDataRM!K45)</f>
        <v>0.1</v>
      </c>
      <c r="J45" s="4">
        <f>IF([1]ProcDataRM!L45=0,"",[1]ProcDataRM!L45)</f>
        <v>0.1</v>
      </c>
      <c r="K45" s="4">
        <f>IF([1]ProcDataRM!M45=0,"",[1]ProcDataRM!M45)</f>
        <v>0.1</v>
      </c>
      <c r="L45" s="4" t="str">
        <f>IF([1]ProcDataRM!N45=0,"",[1]ProcDataRM!N45)</f>
        <v/>
      </c>
      <c r="M45" s="4">
        <f>IF([1]ProcDataRM!P45=0,"",[1]ProcDataRM!P45)</f>
        <v>1</v>
      </c>
      <c r="N45" s="4" t="str">
        <f>IF([1]ProcDataRM!Q45=0,"",[1]ProcDataRM!Q45)</f>
        <v/>
      </c>
      <c r="O45" s="4" t="str">
        <f>IF([1]ProcDataRM!R45=0,"",[1]ProcDataRM!R45)</f>
        <v/>
      </c>
      <c r="P45" s="4" t="str">
        <f>IF([1]ProcDataRM!S45=0,"",[1]ProcDataRM!S45)</f>
        <v/>
      </c>
      <c r="Q45" s="4" t="str">
        <f>IF([1]ProcDataRM!T45=0,"",[1]ProcDataRM!T45)</f>
        <v/>
      </c>
      <c r="R45" s="4" t="str">
        <f>IF([1]ProcDataRM!U45=0,"",[1]ProcDataRM!U45)</f>
        <v/>
      </c>
    </row>
    <row r="46" spans="2:18" ht="11.25" customHeight="1" x14ac:dyDescent="0.2">
      <c r="B46" s="4" t="str">
        <f>IF([1]ProcDataRM!B46=0,"",[1]ProcDataRM!B46)</f>
        <v>ETGICCC-N</v>
      </c>
      <c r="C46" s="4" t="str">
        <f>IF([1]ProcDataRM!C46=0,"",[1]ProcDataRM!C46)</f>
        <v>Combined Cycle Gas Turbine - LNG</v>
      </c>
      <c r="D46" s="4" t="str">
        <f>IF([1]ProcDataRM!D46=0,"",[1]ProcDataRM!D46)</f>
        <v>PJ,GW</v>
      </c>
      <c r="E46" s="4" t="str">
        <f>IF([1]ProcDataRM!E46=0,"",[1]ProcDataRM!E46)</f>
        <v>PWRGIC</v>
      </c>
      <c r="F46" s="4" t="str">
        <f>IF([1]ProcDataRM!F46=0,"",[1]ProcDataRM!F46)</f>
        <v>ELCC</v>
      </c>
      <c r="G46" s="4" t="str">
        <f>IF([1]ProcDataRM!G46=0,"",[1]ProcDataRM!G46)</f>
        <v/>
      </c>
      <c r="H46" s="4" t="str">
        <f>IF([1]ProcDataRM!H46=0,"",[1]ProcDataRM!H46)</f>
        <v/>
      </c>
      <c r="I46" s="4">
        <f>IF([1]ProcDataRM!K46=0,"",[1]ProcDataRM!K46)</f>
        <v>0.5</v>
      </c>
      <c r="J46" s="4">
        <f>IF([1]ProcDataRM!L46=0,"",[1]ProcDataRM!L46)</f>
        <v>0.5</v>
      </c>
      <c r="K46" s="4">
        <f>IF([1]ProcDataRM!M46=0,"",[1]ProcDataRM!M46)</f>
        <v>0.5</v>
      </c>
      <c r="L46" s="4" t="str">
        <f>IF([1]ProcDataRM!N46=0,"",[1]ProcDataRM!N46)</f>
        <v/>
      </c>
      <c r="M46" s="4">
        <f>IF([1]ProcDataRM!P46=0,"",[1]ProcDataRM!P46)</f>
        <v>1</v>
      </c>
      <c r="N46" s="4" t="str">
        <f>IF([1]ProcDataRM!Q46=0,"",[1]ProcDataRM!Q46)</f>
        <v/>
      </c>
      <c r="O46" s="4" t="str">
        <f>IF([1]ProcDataRM!R46=0,"",[1]ProcDataRM!R46)</f>
        <v/>
      </c>
      <c r="P46" s="4" t="str">
        <f>IF([1]ProcDataRM!S46=0,"",[1]ProcDataRM!S46)</f>
        <v/>
      </c>
      <c r="Q46" s="4" t="str">
        <f>IF([1]ProcDataRM!T46=0,"",[1]ProcDataRM!T46)</f>
        <v/>
      </c>
      <c r="R46" s="4" t="str">
        <f>IF([1]ProcDataRM!U46=0,"",[1]ProcDataRM!U46)</f>
        <v/>
      </c>
    </row>
    <row r="47" spans="2:18" ht="11.25" customHeight="1" x14ac:dyDescent="0.2">
      <c r="B47" s="4" t="str">
        <f>IF([1]ProcDataRM!B47=0,"",[1]ProcDataRM!B47)</f>
        <v>ETGICEN-N</v>
      </c>
      <c r="C47" s="4" t="str">
        <f>IF([1]ProcDataRM!C47=0,"",[1]ProcDataRM!C47)</f>
        <v>Gas Engines - LNG</v>
      </c>
      <c r="D47" s="4" t="str">
        <f>IF([1]ProcDataRM!D47=0,"",[1]ProcDataRM!D47)</f>
        <v>PJ,GW</v>
      </c>
      <c r="E47" s="4" t="str">
        <f>IF([1]ProcDataRM!E47=0,"",[1]ProcDataRM!E47)</f>
        <v>PWRGIC</v>
      </c>
      <c r="F47" s="4" t="str">
        <f>IF([1]ProcDataRM!F47=0,"",[1]ProcDataRM!F47)</f>
        <v>ELCC</v>
      </c>
      <c r="G47" s="4" t="str">
        <f>IF([1]ProcDataRM!G47=0,"",[1]ProcDataRM!G47)</f>
        <v/>
      </c>
      <c r="H47" s="4" t="str">
        <f>IF([1]ProcDataRM!H47=0,"",[1]ProcDataRM!H47)</f>
        <v/>
      </c>
      <c r="I47" s="4">
        <f>IF([1]ProcDataRM!K47=0,"",[1]ProcDataRM!K47)</f>
        <v>0.5</v>
      </c>
      <c r="J47" s="4">
        <f>IF([1]ProcDataRM!L47=0,"",[1]ProcDataRM!L47)</f>
        <v>0.5</v>
      </c>
      <c r="K47" s="4">
        <f>IF([1]ProcDataRM!M47=0,"",[1]ProcDataRM!M47)</f>
        <v>0.5</v>
      </c>
      <c r="L47" s="4" t="str">
        <f>IF([1]ProcDataRM!N47=0,"",[1]ProcDataRM!N47)</f>
        <v/>
      </c>
      <c r="M47" s="4">
        <f>IF([1]ProcDataRM!P47=0,"",[1]ProcDataRM!P47)</f>
        <v>1</v>
      </c>
      <c r="N47" s="4" t="str">
        <f>IF([1]ProcDataRM!Q47=0,"",[1]ProcDataRM!Q47)</f>
        <v/>
      </c>
      <c r="O47" s="4" t="str">
        <f>IF([1]ProcDataRM!R47=0,"",[1]ProcDataRM!R47)</f>
        <v/>
      </c>
      <c r="P47" s="4" t="str">
        <f>IF([1]ProcDataRM!S47=0,"",[1]ProcDataRM!S47)</f>
        <v/>
      </c>
      <c r="Q47" s="4" t="str">
        <f>IF([1]ProcDataRM!T47=0,"",[1]ProcDataRM!T47)</f>
        <v/>
      </c>
      <c r="R47" s="4" t="str">
        <f>IF([1]ProcDataRM!U47=0,"",[1]ProcDataRM!U47)</f>
        <v/>
      </c>
    </row>
    <row r="48" spans="2:18" ht="11.25" customHeight="1" x14ac:dyDescent="0.2">
      <c r="B48" s="4" t="str">
        <f>IF([1]ProcDataRM!B48=0,"",[1]ProcDataRM!B48)</f>
        <v>ERBIO-N</v>
      </c>
      <c r="C48" s="4" t="str">
        <f>IF([1]ProcDataRM!C48=0,"",[1]ProcDataRM!C48)</f>
        <v>Biomass municipal waste</v>
      </c>
      <c r="D48" s="4" t="str">
        <f>IF([1]ProcDataRM!D48=0,"",[1]ProcDataRM!D48)</f>
        <v>PJ,GW</v>
      </c>
      <c r="E48" s="4" t="str">
        <f>IF([1]ProcDataRM!E48=0,"",[1]ProcDataRM!E48)</f>
        <v>PWRBIO</v>
      </c>
      <c r="F48" s="4" t="str">
        <f>IF([1]ProcDataRM!F48=0,"",[1]ProcDataRM!F48)</f>
        <v>ELCC</v>
      </c>
      <c r="G48" s="4" t="str">
        <f>IF([1]ProcDataRM!G48=0,"",[1]ProcDataRM!G48)</f>
        <v/>
      </c>
      <c r="H48" s="4" t="str">
        <f>IF([1]ProcDataRM!H48=0,"",[1]ProcDataRM!H48)</f>
        <v/>
      </c>
      <c r="I48" s="4">
        <f>IF([1]ProcDataRM!K48=0,"",[1]ProcDataRM!K48)</f>
        <v>0.5</v>
      </c>
      <c r="J48" s="4">
        <f>IF([1]ProcDataRM!L48=0,"",[1]ProcDataRM!L48)</f>
        <v>0.5</v>
      </c>
      <c r="K48" s="4">
        <f>IF([1]ProcDataRM!M48=0,"",[1]ProcDataRM!M48)</f>
        <v>0.5</v>
      </c>
      <c r="L48" s="4" t="str">
        <f>IF([1]ProcDataRM!N48=0,"",[1]ProcDataRM!N48)</f>
        <v/>
      </c>
      <c r="M48" s="4" t="str">
        <f>IF([1]ProcDataRM!P48=0,"",[1]ProcDataRM!P48)</f>
        <v/>
      </c>
      <c r="N48" s="4" t="str">
        <f>IF([1]ProcDataRM!Q48=0,"",[1]ProcDataRM!Q48)</f>
        <v/>
      </c>
      <c r="O48" s="4" t="str">
        <f>IF([1]ProcDataRM!R48=0,"",[1]ProcDataRM!R48)</f>
        <v/>
      </c>
      <c r="P48" s="4" t="str">
        <f>IF([1]ProcDataRM!S48=0,"",[1]ProcDataRM!S48)</f>
        <v/>
      </c>
      <c r="Q48" s="4" t="str">
        <f>IF([1]ProcDataRM!T48=0,"",[1]ProcDataRM!T48)</f>
        <v/>
      </c>
      <c r="R48" s="4" t="str">
        <f>IF([1]ProcDataRM!U48=0,"",[1]ProcDataRM!U48)</f>
        <v/>
      </c>
    </row>
    <row r="49" spans="1:18" ht="11.25" customHeight="1" x14ac:dyDescent="0.2">
      <c r="B49" s="4" t="str">
        <f>IF([1]ProcDataRM!B49=0,"",[1]ProcDataRM!B49)</f>
        <v>ERBIG-N</v>
      </c>
      <c r="C49" s="4" t="str">
        <f>IF([1]ProcDataRM!C49=0,"",[1]ProcDataRM!C49)</f>
        <v>Landfill gas</v>
      </c>
      <c r="D49" s="4" t="str">
        <f>IF([1]ProcDataRM!D49=0,"",[1]ProcDataRM!D49)</f>
        <v>PJ,GW</v>
      </c>
      <c r="E49" s="4" t="str">
        <f>IF([1]ProcDataRM!E49=0,"",[1]ProcDataRM!E49)</f>
        <v>PWRBIG</v>
      </c>
      <c r="F49" s="4" t="str">
        <f>IF([1]ProcDataRM!F49=0,"",[1]ProcDataRM!F49)</f>
        <v>ELCC</v>
      </c>
      <c r="G49" s="4" t="str">
        <f>IF([1]ProcDataRM!G49=0,"",[1]ProcDataRM!G49)</f>
        <v/>
      </c>
      <c r="H49" s="4" t="str">
        <f>IF([1]ProcDataRM!H49=0,"",[1]ProcDataRM!H49)</f>
        <v/>
      </c>
      <c r="I49" s="4">
        <f>IF([1]ProcDataRM!K49=0,"",[1]ProcDataRM!K49)</f>
        <v>0.5</v>
      </c>
      <c r="J49" s="4">
        <f>IF([1]ProcDataRM!L49=0,"",[1]ProcDataRM!L49)</f>
        <v>0.5</v>
      </c>
      <c r="K49" s="4">
        <f>IF([1]ProcDataRM!M49=0,"",[1]ProcDataRM!M49)</f>
        <v>0.5</v>
      </c>
      <c r="L49" s="4" t="str">
        <f>IF([1]ProcDataRM!N49=0,"",[1]ProcDataRM!N49)</f>
        <v/>
      </c>
      <c r="M49" s="4" t="str">
        <f>IF([1]ProcDataRM!P49=0,"",[1]ProcDataRM!P49)</f>
        <v/>
      </c>
      <c r="N49" s="4" t="str">
        <f>IF([1]ProcDataRM!Q49=0,"",[1]ProcDataRM!Q49)</f>
        <v/>
      </c>
      <c r="O49" s="4" t="str">
        <f>IF([1]ProcDataRM!R49=0,"",[1]ProcDataRM!R49)</f>
        <v/>
      </c>
      <c r="P49" s="4" t="str">
        <f>IF([1]ProcDataRM!S49=0,"",[1]ProcDataRM!S49)</f>
        <v/>
      </c>
      <c r="Q49" s="4" t="str">
        <f>IF([1]ProcDataRM!T49=0,"",[1]ProcDataRM!T49)</f>
        <v/>
      </c>
      <c r="R49" s="4" t="str">
        <f>IF([1]ProcDataRM!U49=0,"",[1]ProcDataRM!U49)</f>
        <v/>
      </c>
    </row>
    <row r="50" spans="1:18" ht="11.25" customHeight="1" x14ac:dyDescent="0.2">
      <c r="B50" s="4" t="str">
        <f>IF([1]ProcDataRM!B50=0,"",[1]ProcDataRM!B50)</f>
        <v>ESTSUTL</v>
      </c>
      <c r="C50" s="4" t="str">
        <f>IF([1]ProcDataRM!C50=0,"",[1]ProcDataRM!C50)</f>
        <v>Utility Scale Storage - 4hrs</v>
      </c>
      <c r="D50" s="4" t="str">
        <f>IF([1]ProcDataRM!D50=0,"",[1]ProcDataRM!D50)</f>
        <v>PJ,GW</v>
      </c>
      <c r="E50" s="4" t="str">
        <f>IF([1]ProcDataRM!E50=0,"",[1]ProcDataRM!E50)</f>
        <v>ELCC</v>
      </c>
      <c r="F50" s="4" t="str">
        <f>IF([1]ProcDataRM!F50=0,"",[1]ProcDataRM!F50)</f>
        <v>ELCC</v>
      </c>
      <c r="G50" s="4" t="str">
        <f>IF([1]ProcDataRM!G50=0,"",[1]ProcDataRM!G50)</f>
        <v/>
      </c>
      <c r="H50" s="4" t="str">
        <f>IF([1]ProcDataRM!H50=0,"",[1]ProcDataRM!H50)</f>
        <v/>
      </c>
      <c r="I50" s="4" t="str">
        <f>IF([1]ProcDataRM!K50=0,"",[1]ProcDataRM!K50)</f>
        <v/>
      </c>
      <c r="J50" s="4" t="str">
        <f>IF([1]ProcDataRM!L50=0,"",[1]ProcDataRM!L50)</f>
        <v/>
      </c>
      <c r="K50" s="4" t="str">
        <f>IF([1]ProcDataRM!M50=0,"",[1]ProcDataRM!M50)</f>
        <v/>
      </c>
      <c r="L50" s="4" t="str">
        <f>IF([1]ProcDataRM!N50=0,"",[1]ProcDataRM!N50)</f>
        <v/>
      </c>
      <c r="M50" s="4">
        <f>IF([1]ProcDataRM!P50=0,"",[1]ProcDataRM!P50)</f>
        <v>1</v>
      </c>
      <c r="N50" s="4" t="str">
        <f>IF([1]ProcDataRM!Q50=0,"",[1]ProcDataRM!Q50)</f>
        <v/>
      </c>
      <c r="O50" s="4" t="str">
        <f>IF([1]ProcDataRM!R50=0,"",[1]ProcDataRM!R50)</f>
        <v/>
      </c>
      <c r="P50" s="4" t="str">
        <f>IF([1]ProcDataRM!S50=0,"",[1]ProcDataRM!S50)</f>
        <v/>
      </c>
      <c r="Q50" s="4" t="str">
        <f>IF([1]ProcDataRM!T50=0,"",[1]ProcDataRM!T50)</f>
        <v/>
      </c>
      <c r="R50" s="4" t="str">
        <f>IF([1]ProcDataRM!U50=0,"",[1]ProcDataRM!U50)</f>
        <v/>
      </c>
    </row>
    <row r="51" spans="1:18" ht="11.25" customHeight="1" x14ac:dyDescent="0.2">
      <c r="A51" s="10" t="str">
        <f>[1]ProcDataGen2012On!A28</f>
        <v>* New Power Plants - On-site</v>
      </c>
      <c r="B51" s="4" t="str">
        <f>IF([1]ProcDataRM!B51=0,"",[1]ProcDataRM!B51)</f>
        <v/>
      </c>
      <c r="C51" s="4" t="str">
        <f>IF([1]ProcDataRM!C51=0,"",[1]ProcDataRM!C51)</f>
        <v/>
      </c>
      <c r="D51" s="4" t="str">
        <f>IF([1]ProcDataRM!D51=0,"",[1]ProcDataRM!D51)</f>
        <v/>
      </c>
      <c r="E51" s="4" t="str">
        <f>IF([1]ProcDataRM!E51=0,"",[1]ProcDataRM!E51)</f>
        <v/>
      </c>
      <c r="F51" s="4" t="str">
        <f>IF([1]ProcDataRM!F51=0,"",[1]ProcDataRM!F51)</f>
        <v/>
      </c>
      <c r="G51" s="4" t="str">
        <f>IF([1]ProcDataRM!G51=0,"",[1]ProcDataRM!G51)</f>
        <v/>
      </c>
      <c r="H51" s="4" t="str">
        <f>IF([1]ProcDataRM!H51=0,"",[1]ProcDataRM!H51)</f>
        <v/>
      </c>
      <c r="I51" s="4" t="str">
        <f>IF([1]ProcDataRM!K51=0,"",[1]ProcDataRM!K51)</f>
        <v/>
      </c>
      <c r="J51" s="4" t="str">
        <f>IF([1]ProcDataRM!L51=0,"",[1]ProcDataRM!L51)</f>
        <v/>
      </c>
      <c r="K51" s="4" t="str">
        <f>IF([1]ProcDataRM!M51=0,"",[1]ProcDataRM!M51)</f>
        <v/>
      </c>
      <c r="L51" s="4" t="str">
        <f>IF([1]ProcDataRM!N51=0,"",[1]ProcDataRM!N51)</f>
        <v/>
      </c>
      <c r="M51" s="4" t="str">
        <f>IF([1]ProcDataRM!P51=0,"",[1]ProcDataRM!P51)</f>
        <v/>
      </c>
      <c r="N51" s="4" t="str">
        <f>IF([1]ProcDataRM!Q51=0,"",[1]ProcDataRM!Q51)</f>
        <v/>
      </c>
      <c r="O51" s="4" t="str">
        <f>IF([1]ProcDataRM!R51=0,"",[1]ProcDataRM!R51)</f>
        <v/>
      </c>
      <c r="P51" s="4" t="str">
        <f>IF([1]ProcDataRM!S51=0,"",[1]ProcDataRM!S51)</f>
        <v/>
      </c>
      <c r="Q51" s="4" t="str">
        <f>IF([1]ProcDataRM!T51=0,"",[1]ProcDataRM!T51)</f>
        <v/>
      </c>
      <c r="R51" s="4" t="str">
        <f>IF([1]ProcDataRM!U51=0,"",[1]ProcDataRM!U51)</f>
        <v/>
      </c>
    </row>
    <row r="52" spans="1:18" ht="11.25" customHeight="1" x14ac:dyDescent="0.2">
      <c r="B52" s="4" t="str">
        <f>IF([1]ProcDataRM!B52=0,"",[1]ProcDataRM!B52)</f>
        <v>ERSOLPRC-N</v>
      </c>
      <c r="C52" s="4" t="str">
        <f>IF([1]ProcDataRM!C52=0,"",[1]ProcDataRM!C52)</f>
        <v>Solar PV rooftop commercial</v>
      </c>
      <c r="D52" s="4" t="str">
        <f>IF([1]ProcDataRM!D52=0,"",[1]ProcDataRM!D52)</f>
        <v>PJ,GW</v>
      </c>
      <c r="E52" s="4" t="str">
        <f>IF([1]ProcDataRM!E52=0,"",[1]ProcDataRM!E52)</f>
        <v>PWRSOL</v>
      </c>
      <c r="F52" s="4" t="str">
        <f>IF([1]ProcDataRM!F52=0,"",[1]ProcDataRM!F52)</f>
        <v>COMELC</v>
      </c>
      <c r="G52" s="4" t="str">
        <f>IF([1]ProcDataRM!G52=0,"",[1]ProcDataRM!G52)</f>
        <v/>
      </c>
      <c r="H52" s="4" t="str">
        <f>IF([1]ProcDataRM!H52=0,"",[1]ProcDataRM!H52)</f>
        <v/>
      </c>
      <c r="I52" s="4" t="str">
        <f>IF([1]ProcDataRM!K52=0,"",[1]ProcDataRM!K52)</f>
        <v/>
      </c>
      <c r="J52" s="4" t="str">
        <f>IF([1]ProcDataRM!L52=0,"",[1]ProcDataRM!L52)</f>
        <v/>
      </c>
      <c r="K52" s="4" t="str">
        <f>IF([1]ProcDataRM!M52=0,"",[1]ProcDataRM!M52)</f>
        <v/>
      </c>
      <c r="L52" s="4" t="str">
        <f>IF([1]ProcDataRM!N52=0,"",[1]ProcDataRM!N52)</f>
        <v/>
      </c>
      <c r="M52" s="4" t="str">
        <f>IF([1]ProcDataRM!P52=0,"",[1]ProcDataRM!P52)</f>
        <v/>
      </c>
      <c r="N52" s="4" t="str">
        <f>IF([1]ProcDataRM!Q52=0,"",[1]ProcDataRM!Q52)</f>
        <v/>
      </c>
      <c r="O52" s="4" t="str">
        <f>IF([1]ProcDataRM!R52=0,"",[1]ProcDataRM!R52)</f>
        <v/>
      </c>
      <c r="P52" s="4" t="str">
        <f>IF([1]ProcDataRM!S52=0,"",[1]ProcDataRM!S52)</f>
        <v/>
      </c>
      <c r="Q52" s="4" t="str">
        <f>IF([1]ProcDataRM!T52=0,"",[1]ProcDataRM!T52)</f>
        <v/>
      </c>
      <c r="R52" s="4" t="str">
        <f>IF([1]ProcDataRM!U52=0,"",[1]ProcDataRM!U52)</f>
        <v/>
      </c>
    </row>
    <row r="53" spans="1:18" ht="11.25" customHeight="1" x14ac:dyDescent="0.2">
      <c r="B53" s="4" t="str">
        <f>IF([1]ProcDataRM!B53=0,"",[1]ProcDataRM!B53)</f>
        <v>ERSOLPRR-N</v>
      </c>
      <c r="C53" s="4" t="str">
        <f>IF([1]ProcDataRM!C53=0,"",[1]ProcDataRM!C53)</f>
        <v>Solar PV rooftop residential</v>
      </c>
      <c r="D53" s="4" t="str">
        <f>IF([1]ProcDataRM!D53=0,"",[1]ProcDataRM!D53)</f>
        <v>PJ,GW</v>
      </c>
      <c r="E53" s="4" t="str">
        <f>IF([1]ProcDataRM!E53=0,"",[1]ProcDataRM!E53)</f>
        <v>PWRSOL</v>
      </c>
      <c r="F53" s="4" t="str">
        <f>IF([1]ProcDataRM!F53=0,"",[1]ProcDataRM!F53)</f>
        <v>RESELC</v>
      </c>
      <c r="G53" s="4" t="str">
        <f>IF([1]ProcDataRM!G53=0,"",[1]ProcDataRM!G53)</f>
        <v/>
      </c>
      <c r="H53" s="4" t="str">
        <f>IF([1]ProcDataRM!H53=0,"",[1]ProcDataRM!H53)</f>
        <v/>
      </c>
      <c r="I53" s="4" t="str">
        <f>IF([1]ProcDataRM!K53=0,"",[1]ProcDataRM!K53)</f>
        <v/>
      </c>
      <c r="J53" s="4" t="str">
        <f>IF([1]ProcDataRM!L53=0,"",[1]ProcDataRM!L53)</f>
        <v/>
      </c>
      <c r="K53" s="4" t="str">
        <f>IF([1]ProcDataRM!M53=0,"",[1]ProcDataRM!M53)</f>
        <v/>
      </c>
      <c r="L53" s="4" t="str">
        <f>IF([1]ProcDataRM!N53=0,"",[1]ProcDataRM!N53)</f>
        <v/>
      </c>
      <c r="M53" s="4" t="str">
        <f>IF([1]ProcDataRM!P53=0,"",[1]ProcDataRM!P53)</f>
        <v/>
      </c>
      <c r="N53" s="4" t="str">
        <f>IF([1]ProcDataRM!Q53=0,"",[1]ProcDataRM!Q53)</f>
        <v/>
      </c>
      <c r="O53" s="4" t="str">
        <f>IF([1]ProcDataRM!R53=0,"",[1]ProcDataRM!R53)</f>
        <v/>
      </c>
      <c r="P53" s="4" t="str">
        <f>IF([1]ProcDataRM!S53=0,"",[1]ProcDataRM!S53)</f>
        <v/>
      </c>
      <c r="Q53" s="4" t="str">
        <f>IF([1]ProcDataRM!T53=0,"",[1]ProcDataRM!T53)</f>
        <v/>
      </c>
      <c r="R53" s="4" t="str">
        <f>IF([1]ProcDataRM!U53=0,"",[1]ProcDataRM!U53)</f>
        <v/>
      </c>
    </row>
    <row r="54" spans="1:18" ht="11.25" customHeight="1" x14ac:dyDescent="0.2">
      <c r="B54" s="4" t="str">
        <f>IF([1]ProcDataRM!B54=0,"",[1]ProcDataRM!B54)</f>
        <v>ERSOLPRI-N</v>
      </c>
      <c r="C54" s="4" t="str">
        <f>IF([1]ProcDataRM!C54=0,"",[1]ProcDataRM!C54)</f>
        <v>Solar PV rooftop Industry</v>
      </c>
      <c r="D54" s="4" t="str">
        <f>IF([1]ProcDataRM!D54=0,"",[1]ProcDataRM!D54)</f>
        <v>PJ,GW</v>
      </c>
      <c r="E54" s="4" t="str">
        <f>IF([1]ProcDataRM!E54=0,"",[1]ProcDataRM!E54)</f>
        <v>PWRSOL</v>
      </c>
      <c r="F54" s="4" t="str">
        <f>IF([1]ProcDataRM!F54=0,"",[1]ProcDataRM!F54)</f>
        <v>INDELC</v>
      </c>
      <c r="G54" s="4" t="str">
        <f>IF([1]ProcDataRM!G54=0,"",[1]ProcDataRM!G54)</f>
        <v/>
      </c>
      <c r="H54" s="4" t="str">
        <f>IF([1]ProcDataRM!H54=0,"",[1]ProcDataRM!H54)</f>
        <v/>
      </c>
      <c r="I54" s="4" t="str">
        <f>IF([1]ProcDataRM!K54=0,"",[1]ProcDataRM!K54)</f>
        <v/>
      </c>
      <c r="J54" s="4" t="str">
        <f>IF([1]ProcDataRM!L54=0,"",[1]ProcDataRM!L54)</f>
        <v/>
      </c>
      <c r="K54" s="4" t="str">
        <f>IF([1]ProcDataRM!M54=0,"",[1]ProcDataRM!M54)</f>
        <v/>
      </c>
      <c r="L54" s="4" t="str">
        <f>IF([1]ProcDataRM!N54=0,"",[1]ProcDataRM!N54)</f>
        <v/>
      </c>
      <c r="M54" s="4" t="str">
        <f>IF([1]ProcDataRM!P54=0,"",[1]ProcDataRM!P54)</f>
        <v/>
      </c>
      <c r="N54" s="4" t="str">
        <f>IF([1]ProcDataRM!Q54=0,"",[1]ProcDataRM!Q54)</f>
        <v/>
      </c>
      <c r="O54" s="4" t="str">
        <f>IF([1]ProcDataRM!R54=0,"",[1]ProcDataRM!R54)</f>
        <v/>
      </c>
      <c r="P54" s="4" t="str">
        <f>IF([1]ProcDataRM!S54=0,"",[1]ProcDataRM!S54)</f>
        <v/>
      </c>
      <c r="Q54" s="4" t="str">
        <f>IF([1]ProcDataRM!T54=0,"",[1]ProcDataRM!T54)</f>
        <v/>
      </c>
      <c r="R54" s="4" t="str">
        <f>IF([1]ProcDataRM!U54=0,"",[1]ProcDataRM!U54)</f>
        <v/>
      </c>
    </row>
    <row r="55" spans="1:18" ht="11.25" customHeight="1" x14ac:dyDescent="0.2">
      <c r="B55" s="4" t="str">
        <f>IF([1]ProcDataRM!B55=0,"",[1]ProcDataRM!B55)</f>
        <v>ETGASENSS-N</v>
      </c>
      <c r="C55" s="4" t="str">
        <f>IF([1]ProcDataRM!C55=0,"",[1]ProcDataRM!C55)</f>
        <v xml:space="preserve">Sasol SSF Gas Plant </v>
      </c>
      <c r="D55" s="4" t="str">
        <f>IF([1]ProcDataRM!D55=0,"",[1]ProcDataRM!D55)</f>
        <v>PJ,GW</v>
      </c>
      <c r="E55" s="4" t="str">
        <f>IF([1]ProcDataRM!E55=0,"",[1]ProcDataRM!E55)</f>
        <v>PWRGAS</v>
      </c>
      <c r="F55" s="4" t="str">
        <f>IF([1]ProcDataRM!F55=0,"",[1]ProcDataRM!F55)</f>
        <v>UPSELC</v>
      </c>
      <c r="G55" s="4" t="str">
        <f>IF([1]ProcDataRM!G55=0,"",[1]ProcDataRM!G55)</f>
        <v/>
      </c>
      <c r="H55" s="4" t="str">
        <f>IF([1]ProcDataRM!H55=0,"",[1]ProcDataRM!H55)</f>
        <v/>
      </c>
      <c r="I55" s="4" t="str">
        <f>IF([1]ProcDataRM!K55=0,"",[1]ProcDataRM!K55)</f>
        <v/>
      </c>
      <c r="J55" s="4" t="str">
        <f>IF([1]ProcDataRM!L55=0,"",[1]ProcDataRM!L55)</f>
        <v/>
      </c>
      <c r="K55" s="4" t="str">
        <f>IF([1]ProcDataRM!M55=0,"",[1]ProcDataRM!M55)</f>
        <v/>
      </c>
      <c r="L55" s="4" t="str">
        <f>IF([1]ProcDataRM!N55=0,"",[1]ProcDataRM!N55)</f>
        <v/>
      </c>
      <c r="M55" s="4" t="str">
        <f>IF([1]ProcDataRM!P55=0,"",[1]ProcDataRM!P55)</f>
        <v/>
      </c>
      <c r="N55" s="4" t="str">
        <f>IF([1]ProcDataRM!Q55=0,"",[1]ProcDataRM!Q55)</f>
        <v/>
      </c>
      <c r="O55" s="4" t="str">
        <f>IF([1]ProcDataRM!R55=0,"",[1]ProcDataRM!R55)</f>
        <v/>
      </c>
      <c r="P55" s="4" t="str">
        <f>IF([1]ProcDataRM!S55=0,"",[1]ProcDataRM!S55)</f>
        <v/>
      </c>
      <c r="Q55" s="4" t="str">
        <f>IF([1]ProcDataRM!T55=0,"",[1]ProcDataRM!T55)</f>
        <v/>
      </c>
      <c r="R55" s="4" t="str">
        <f>IF([1]ProcDataRM!U55=0,"",[1]ProcDataRM!U55)</f>
        <v/>
      </c>
    </row>
    <row r="56" spans="1:18" ht="11.25" customHeight="1" x14ac:dyDescent="0.2">
      <c r="B56" s="4" t="str">
        <f>IF([1]ProcDataRM!B56=0,"",[1]ProcDataRM!B56)</f>
        <v>ETGASENSI-N</v>
      </c>
      <c r="C56" s="4" t="str">
        <f>IF([1]ProcDataRM!C56=0,"",[1]ProcDataRM!C56)</f>
        <v xml:space="preserve">Sasol Infrachem Gas Plant </v>
      </c>
      <c r="D56" s="4" t="str">
        <f>IF([1]ProcDataRM!D56=0,"",[1]ProcDataRM!D56)</f>
        <v>PJ,GW</v>
      </c>
      <c r="E56" s="4" t="str">
        <f>IF([1]ProcDataRM!E56=0,"",[1]ProcDataRM!E56)</f>
        <v>PWRGAS</v>
      </c>
      <c r="F56" s="4" t="str">
        <f>IF([1]ProcDataRM!F56=0,"",[1]ProcDataRM!F56)</f>
        <v>ICPELC</v>
      </c>
      <c r="G56" s="4" t="str">
        <f>IF([1]ProcDataRM!G56=0,"",[1]ProcDataRM!G56)</f>
        <v/>
      </c>
      <c r="H56" s="4" t="str">
        <f>IF([1]ProcDataRM!H56=0,"",[1]ProcDataRM!H56)</f>
        <v/>
      </c>
      <c r="I56" s="4" t="str">
        <f>IF([1]ProcDataRM!K56=0,"",[1]ProcDataRM!K56)</f>
        <v/>
      </c>
      <c r="J56" s="4" t="str">
        <f>IF([1]ProcDataRM!L56=0,"",[1]ProcDataRM!L56)</f>
        <v/>
      </c>
      <c r="K56" s="4" t="str">
        <f>IF([1]ProcDataRM!M56=0,"",[1]ProcDataRM!M56)</f>
        <v/>
      </c>
      <c r="L56" s="4" t="str">
        <f>IF([1]ProcDataRM!N56=0,"",[1]ProcDataRM!N56)</f>
        <v/>
      </c>
      <c r="M56" s="4" t="str">
        <f>IF([1]ProcDataRM!P56=0,"",[1]ProcDataRM!P56)</f>
        <v/>
      </c>
      <c r="N56" s="4" t="str">
        <f>IF([1]ProcDataRM!Q56=0,"",[1]ProcDataRM!Q56)</f>
        <v/>
      </c>
      <c r="O56" s="4" t="str">
        <f>IF([1]ProcDataRM!R56=0,"",[1]ProcDataRM!R56)</f>
        <v/>
      </c>
      <c r="P56" s="4" t="str">
        <f>IF([1]ProcDataRM!S56=0,"",[1]ProcDataRM!S56)</f>
        <v/>
      </c>
      <c r="Q56" s="4" t="str">
        <f>IF([1]ProcDataRM!T56=0,"",[1]ProcDataRM!T56)</f>
        <v/>
      </c>
      <c r="R56" s="4" t="str">
        <f>IF([1]ProcDataRM!U56=0,"",[1]ProcDataRM!U56)</f>
        <v/>
      </c>
    </row>
    <row r="57" spans="1:18" ht="11.25" customHeight="1" x14ac:dyDescent="0.2">
      <c r="B57" s="4" t="str">
        <f>IF([1]ProcDataRM!B57=0,"",[1]ProcDataRM!B57)</f>
        <v/>
      </c>
      <c r="C57" s="4" t="str">
        <f>IF([1]ProcDataRM!C57=0,"",[1]ProcDataRM!C57)</f>
        <v/>
      </c>
      <c r="D57" s="4" t="str">
        <f>IF([1]ProcDataRM!D57=0,"",[1]ProcDataRM!D57)</f>
        <v/>
      </c>
      <c r="E57" s="4" t="str">
        <f>IF([1]ProcDataRM!E57=0,"",[1]ProcDataRM!E57)</f>
        <v/>
      </c>
      <c r="F57" s="4" t="str">
        <f>IF([1]ProcDataRM!F57=0,"",[1]ProcDataRM!F57)</f>
        <v/>
      </c>
      <c r="G57" s="4" t="str">
        <f>IF([1]ProcDataRM!G57=0,"",[1]ProcDataRM!G57)</f>
        <v/>
      </c>
      <c r="H57" s="4" t="str">
        <f>IF([1]ProcDataRM!H57=0,"",[1]ProcDataRM!H57)</f>
        <v/>
      </c>
      <c r="I57" s="4" t="str">
        <f>IF([1]ProcDataRM!K57=0,"",[1]ProcDataRM!K57)</f>
        <v/>
      </c>
      <c r="J57" s="4" t="str">
        <f>IF([1]ProcDataRM!L57=0,"",[1]ProcDataRM!L57)</f>
        <v/>
      </c>
      <c r="K57" s="4" t="str">
        <f>IF([1]ProcDataRM!M57=0,"",[1]ProcDataRM!M57)</f>
        <v/>
      </c>
      <c r="L57" s="4" t="str">
        <f>IF([1]ProcDataRM!N57=0,"",[1]ProcDataRM!N57)</f>
        <v/>
      </c>
      <c r="M57" s="4" t="str">
        <f>IF([1]ProcDataRM!P57=0,"",[1]ProcDataRM!P57)</f>
        <v/>
      </c>
      <c r="N57" s="4" t="str">
        <f>IF([1]ProcDataRM!Q57=0,"",[1]ProcDataRM!Q57)</f>
        <v/>
      </c>
      <c r="O57" s="4" t="str">
        <f>IF([1]ProcDataRM!R57=0,"",[1]ProcDataRM!R57)</f>
        <v/>
      </c>
      <c r="P57" s="4" t="str">
        <f>IF([1]ProcDataRM!S57=0,"",[1]ProcDataRM!S57)</f>
        <v/>
      </c>
      <c r="Q57" s="4" t="str">
        <f>IF([1]ProcDataRM!T57=0,"",[1]ProcDataRM!T57)</f>
        <v/>
      </c>
      <c r="R57" s="4" t="str">
        <f>IF([1]ProcDataRM!U57=0,"",[1]ProcDataRM!U57)</f>
        <v/>
      </c>
    </row>
    <row r="58" spans="1:18" ht="11.25" customHeight="1" x14ac:dyDescent="0.2">
      <c r="B58" s="4" t="str">
        <f>IF([1]ProcDataRM!B58=0,"",[1]ProcDataRM!B58)</f>
        <v/>
      </c>
      <c r="C58" s="4" t="str">
        <f>IF([1]ProcDataRM!C58=0,"",[1]ProcDataRM!C58)</f>
        <v/>
      </c>
      <c r="D58" s="4" t="str">
        <f>IF([1]ProcDataRM!D58=0,"",[1]ProcDataRM!D58)</f>
        <v/>
      </c>
      <c r="E58" s="4" t="str">
        <f>IF([1]ProcDataRM!E58=0,"",[1]ProcDataRM!E58)</f>
        <v/>
      </c>
      <c r="F58" s="4" t="str">
        <f>IF([1]ProcDataRM!F58=0,"",[1]ProcDataRM!F58)</f>
        <v/>
      </c>
      <c r="G58" s="4" t="str">
        <f>IF([1]ProcDataRM!G58=0,"",[1]ProcDataRM!G58)</f>
        <v/>
      </c>
      <c r="H58" s="4" t="str">
        <f>IF([1]ProcDataRM!H58=0,"",[1]ProcDataRM!H58)</f>
        <v/>
      </c>
      <c r="I58" s="4" t="str">
        <f>IF([1]ProcDataRM!K58=0,"",[1]ProcDataRM!K58)</f>
        <v/>
      </c>
      <c r="J58" s="4" t="str">
        <f>IF([1]ProcDataRM!L58=0,"",[1]ProcDataRM!L58)</f>
        <v/>
      </c>
      <c r="K58" s="4" t="str">
        <f>IF([1]ProcDataRM!M58=0,"",[1]ProcDataRM!M58)</f>
        <v/>
      </c>
      <c r="L58" s="4" t="str">
        <f>IF([1]ProcDataRM!N58=0,"",[1]ProcDataRM!N58)</f>
        <v/>
      </c>
      <c r="M58" s="4" t="str">
        <f>IF([1]ProcDataRM!P58=0,"",[1]ProcDataRM!P58)</f>
        <v/>
      </c>
      <c r="N58" s="4" t="str">
        <f>IF([1]ProcDataRM!Q58=0,"",[1]ProcDataRM!Q58)</f>
        <v/>
      </c>
      <c r="O58" s="4" t="str">
        <f>IF([1]ProcDataRM!R58=0,"",[1]ProcDataRM!R58)</f>
        <v/>
      </c>
      <c r="P58" s="4" t="str">
        <f>IF([1]ProcDataRM!S58=0,"",[1]ProcDataRM!S58)</f>
        <v/>
      </c>
      <c r="Q58" s="4" t="str">
        <f>IF([1]ProcDataRM!T58=0,"",[1]ProcDataRM!T58)</f>
        <v/>
      </c>
      <c r="R58" s="4" t="str">
        <f>IF([1]ProcDataRM!U58=0,"",[1]ProcDataRM!U58)</f>
        <v/>
      </c>
    </row>
    <row r="59" spans="1:18" ht="11.25" customHeight="1" x14ac:dyDescent="0.2">
      <c r="B59" s="4" t="str">
        <f>IF([1]ProcDataRM!B59=0,"",[1]ProcDataRM!B59)</f>
        <v/>
      </c>
      <c r="C59" s="4" t="str">
        <f>IF([1]ProcDataRM!C59=0,"",[1]ProcDataRM!C59)</f>
        <v/>
      </c>
      <c r="D59" s="4" t="str">
        <f>IF([1]ProcDataRM!D59=0,"",[1]ProcDataRM!D59)</f>
        <v/>
      </c>
      <c r="E59" s="4" t="str">
        <f>IF([1]ProcDataRM!E59=0,"",[1]ProcDataRM!E59)</f>
        <v/>
      </c>
      <c r="F59" s="4" t="str">
        <f>IF([1]ProcDataRM!F59=0,"",[1]ProcDataRM!F59)</f>
        <v/>
      </c>
      <c r="G59" s="4" t="str">
        <f>IF([1]ProcDataRM!G59=0,"",[1]ProcDataRM!G59)</f>
        <v/>
      </c>
      <c r="H59" s="4" t="str">
        <f>IF([1]ProcDataRM!H59=0,"",[1]ProcDataRM!H59)</f>
        <v/>
      </c>
      <c r="I59" s="4" t="str">
        <f>IF([1]ProcDataRM!K59=0,"",[1]ProcDataRM!K59)</f>
        <v/>
      </c>
      <c r="J59" s="4" t="str">
        <f>IF([1]ProcDataRM!L59=0,"",[1]ProcDataRM!L59)</f>
        <v/>
      </c>
      <c r="K59" s="4" t="str">
        <f>IF([1]ProcDataRM!M59=0,"",[1]ProcDataRM!M59)</f>
        <v/>
      </c>
      <c r="L59" s="4" t="str">
        <f>IF([1]ProcDataRM!N59=0,"",[1]ProcDataRM!N59)</f>
        <v/>
      </c>
      <c r="M59" s="4" t="str">
        <f>IF([1]ProcDataRM!P59=0,"",[1]ProcDataRM!P59)</f>
        <v/>
      </c>
      <c r="N59" s="4" t="str">
        <f>IF([1]ProcDataRM!Q59=0,"",[1]ProcDataRM!Q59)</f>
        <v/>
      </c>
      <c r="O59" s="4" t="str">
        <f>IF([1]ProcDataRM!R59=0,"",[1]ProcDataRM!R59)</f>
        <v/>
      </c>
      <c r="P59" s="4" t="str">
        <f>IF([1]ProcDataRM!S59=0,"",[1]ProcDataRM!S59)</f>
        <v/>
      </c>
      <c r="Q59" s="4" t="str">
        <f>IF([1]ProcDataRM!T59=0,"",[1]ProcDataRM!T59)</f>
        <v/>
      </c>
      <c r="R59" s="4" t="str">
        <f>IF([1]ProcDataRM!U59=0,"",[1]ProcDataRM!U59)</f>
        <v/>
      </c>
    </row>
  </sheetData>
  <pageMargins left="0.75" right="0.75" top="1" bottom="1" header="0.5" footer="0.5"/>
  <pageSetup paperSize="9" orientation="landscape" horizontalDpi="12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103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4103" r:id="rId4" name="cmdAddParamQualifier2"/>
      </mc:Fallback>
    </mc:AlternateContent>
    <mc:AlternateContent xmlns:mc="http://schemas.openxmlformats.org/markup-compatibility/2006">
      <mc:Choice Requires="x14">
        <control shapeId="4102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4102" r:id="rId6" name="cmdCheckTechDataSheet"/>
      </mc:Fallback>
    </mc:AlternateContent>
    <mc:AlternateContent xmlns:mc="http://schemas.openxmlformats.org/markup-compatibility/2006">
      <mc:Choice Requires="x14">
        <control shapeId="4101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4101" r:id="rId8" name="cmdAddParamQualifier1"/>
      </mc:Fallback>
    </mc:AlternateContent>
    <mc:AlternateContent xmlns:mc="http://schemas.openxmlformats.org/markup-compatibility/2006">
      <mc:Choice Requires="x14">
        <control shapeId="4100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4100" r:id="rId10" name="cmdAddParameter"/>
      </mc:Fallback>
    </mc:AlternateContent>
    <mc:AlternateContent xmlns:mc="http://schemas.openxmlformats.org/markup-compatibility/2006">
      <mc:Choice Requires="x14">
        <control shapeId="4099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4099" r:id="rId12" name="cmdCommOUT"/>
      </mc:Fallback>
    </mc:AlternateContent>
    <mc:AlternateContent xmlns:mc="http://schemas.openxmlformats.org/markup-compatibility/2006">
      <mc:Choice Requires="x14">
        <control shapeId="4098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4098" r:id="rId14" name="cmdCommIN"/>
      </mc:Fallback>
    </mc:AlternateContent>
    <mc:AlternateContent xmlns:mc="http://schemas.openxmlformats.org/markup-compatibility/2006">
      <mc:Choice Requires="x14">
        <control shapeId="4097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4097" r:id="rId16" name="cmdTechNameAndDesc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ReserveMargin Inputs</vt:lpstr>
      <vt:lpstr>ITEMS-Con</vt:lpstr>
      <vt:lpstr>ConTID</vt:lpstr>
      <vt:lpstr>ConTSRM</vt:lpstr>
      <vt:lpstr>ConTSERM</vt:lpstr>
      <vt:lpstr>ConTSOth</vt:lpstr>
      <vt:lpstr>ProcDataRM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2020-07-29T11:21:55Z</dcterms:created>
  <dcterms:modified xsi:type="dcterms:W3CDTF">2020-07-30T13:25:05Z</dcterms:modified>
</cp:coreProperties>
</file>