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19AE909F-1FB5-440B-86A0-82DB9E55C59B}" xr6:coauthVersionLast="47" xr6:coauthVersionMax="47" xr10:uidLastSave="{00000000-0000-0000-0000-000000000000}"/>
  <bookViews>
    <workbookView xWindow="1536" yWindow="1536"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<sst xmlns="http://schemas.openxmlformats.org/spreadsheetml/2006/main" count="3690" uniqueCount="820">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</sst>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15070.920670172265</c:v>
                </c:pt>
                <c:pt idx="14">
                  <c:v>14621.760809110032</c:v>
                </c:pt>
                <c:pt idx="15">
                  <c:v>14167.590127029729</c:v>
                </c:pt>
                <c:pt idx="16">
                  <c:v>13714.17713520104</c:v>
                </c:pt>
                <c:pt idx="17">
                  <c:v>13266.527833413109</c:v>
                </c:pt>
                <c:pt idx="18">
                  <c:v>12821.034140998436</c:v>
                </c:pt>
                <c:pt idx="19">
                  <c:v>12390.226005249828</c:v>
                </c:pt>
                <c:pt idx="20">
                  <c:v>11973.63046158929</c:v>
                </c:pt>
                <c:pt idx="21">
                  <c:v>11570.791887799325</c:v>
                </c:pt>
                <c:pt idx="22">
                  <c:v>11181.314287056393</c:v>
                </c:pt>
                <c:pt idx="23">
                  <c:v>10804.393845807021</c:v>
                </c:pt>
                <c:pt idx="24">
                  <c:v>10439.265847434182</c:v>
                </c:pt>
                <c:pt idx="25">
                  <c:v>10085.202772177641</c:v>
                </c:pt>
                <c:pt idx="26">
                  <c:v>9741.5124894844503</c:v>
                </c:pt>
                <c:pt idx="27">
                  <c:v>9407.4878816277305</c:v>
                </c:pt>
                <c:pt idx="28">
                  <c:v>9088.1929341171872</c:v>
                </c:pt>
                <c:pt idx="29">
                  <c:v>8780.2924318681162</c:v>
                </c:pt>
                <c:pt idx="30">
                  <c:v>8483.1374295738224</c:v>
                </c:pt>
                <c:pt idx="31">
                  <c:v>8196.1105364726245</c:v>
                </c:pt>
                <c:pt idx="32">
                  <c:v>7918.5845036918681</c:v>
                </c:pt>
                <c:pt idx="33">
                  <c:v>7650.0046567644758</c:v>
                </c:pt>
                <c:pt idx="34">
                  <c:v>7389.8432562692169</c:v>
                </c:pt>
                <c:pt idx="35">
                  <c:v>7142.5422475814748</c:v>
                </c:pt>
                <c:pt idx="36">
                  <c:v>6908.4309502499909</c:v>
                </c:pt>
                <c:pt idx="37">
                  <c:v>6693.4273285088211</c:v>
                </c:pt>
                <c:pt idx="38">
                  <c:v>6496.8161848733953</c:v>
                </c:pt>
                <c:pt idx="39">
                  <c:v>6323.8789771780375</c:v>
                </c:pt>
                <c:pt idx="40">
                  <c:v>6173.736674103824</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1111.3958820210391</c:v>
                </c:pt>
                <c:pt idx="13">
                  <c:v>1173.6887920768881</c:v>
                </c:pt>
                <c:pt idx="14">
                  <c:v>1236.8163138626649</c:v>
                </c:pt>
                <c:pt idx="15">
                  <c:v>1301.0395620490881</c:v>
                </c:pt>
                <c:pt idx="16">
                  <c:v>1365.8837018942554</c:v>
                </c:pt>
                <c:pt idx="17">
                  <c:v>1431.6321931389978</c:v>
                </c:pt>
                <c:pt idx="18">
                  <c:v>1443.0508679914935</c:v>
                </c:pt>
                <c:pt idx="19">
                  <c:v>1455.3360904986612</c:v>
                </c:pt>
                <c:pt idx="20">
                  <c:v>1467.8529721749442</c:v>
                </c:pt>
                <c:pt idx="21">
                  <c:v>1481.6906842248593</c:v>
                </c:pt>
                <c:pt idx="22">
                  <c:v>1495.3582080150159</c:v>
                </c:pt>
                <c:pt idx="23">
                  <c:v>1509.7108051280243</c:v>
                </c:pt>
                <c:pt idx="24">
                  <c:v>1525.7883048017204</c:v>
                </c:pt>
                <c:pt idx="25">
                  <c:v>1541.151374027778</c:v>
                </c:pt>
                <c:pt idx="26">
                  <c:v>1557.2889210335286</c:v>
                </c:pt>
                <c:pt idx="27">
                  <c:v>1574.7094926122259</c:v>
                </c:pt>
                <c:pt idx="28">
                  <c:v>1591.2323688385106</c:v>
                </c:pt>
                <c:pt idx="29">
                  <c:v>1607.607795607845</c:v>
                </c:pt>
                <c:pt idx="30">
                  <c:v>1624.0784470118376</c:v>
                </c:pt>
                <c:pt idx="31">
                  <c:v>1641.5516697175005</c:v>
                </c:pt>
                <c:pt idx="32">
                  <c:v>1658.4275584821887</c:v>
                </c:pt>
                <c:pt idx="33">
                  <c:v>1675.8574236280299</c:v>
                </c:pt>
                <c:pt idx="34">
                  <c:v>1694.0387313853207</c:v>
                </c:pt>
                <c:pt idx="35">
                  <c:v>1713.0333661433535</c:v>
                </c:pt>
                <c:pt idx="36">
                  <c:v>1732.6820296314895</c:v>
                </c:pt>
                <c:pt idx="37">
                  <c:v>1738.9300208575119</c:v>
                </c:pt>
                <c:pt idx="38">
                  <c:v>1744.4400689678087</c:v>
                </c:pt>
                <c:pt idx="39">
                  <c:v>1747.6338711497726</c:v>
                </c:pt>
                <c:pt idx="40">
                  <c:v>1750.288627469165</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15070.920670172265</c:v>
                </c:pt>
                <c:pt idx="14">
                  <c:v>14621.760809110032</c:v>
                </c:pt>
                <c:pt idx="15">
                  <c:v>14167.590127029729</c:v>
                </c:pt>
                <c:pt idx="16">
                  <c:v>13714.17713520104</c:v>
                </c:pt>
                <c:pt idx="17">
                  <c:v>13266.527833413109</c:v>
                </c:pt>
                <c:pt idx="18">
                  <c:v>12821.034140998436</c:v>
                </c:pt>
                <c:pt idx="19">
                  <c:v>12390.226005249828</c:v>
                </c:pt>
                <c:pt idx="20">
                  <c:v>11973.63046158929</c:v>
                </c:pt>
                <c:pt idx="21">
                  <c:v>11570.791887799325</c:v>
                </c:pt>
                <c:pt idx="22">
                  <c:v>11181.314287056393</c:v>
                </c:pt>
                <c:pt idx="23">
                  <c:v>10804.393845807021</c:v>
                </c:pt>
                <c:pt idx="24">
                  <c:v>10439.265847434182</c:v>
                </c:pt>
                <c:pt idx="25">
                  <c:v>10085.202772177641</c:v>
                </c:pt>
                <c:pt idx="26">
                  <c:v>9741.5124894844503</c:v>
                </c:pt>
                <c:pt idx="27">
                  <c:v>9407.4878816277305</c:v>
                </c:pt>
                <c:pt idx="28">
                  <c:v>9088.1929341171872</c:v>
                </c:pt>
                <c:pt idx="29">
                  <c:v>8780.2924318681162</c:v>
                </c:pt>
                <c:pt idx="30">
                  <c:v>8483.1374295738224</c:v>
                </c:pt>
                <c:pt idx="31">
                  <c:v>8196.1105364726245</c:v>
                </c:pt>
                <c:pt idx="32">
                  <c:v>7918.5845036918681</c:v>
                </c:pt>
                <c:pt idx="33">
                  <c:v>7650.0046567644758</c:v>
                </c:pt>
                <c:pt idx="34">
                  <c:v>7389.8432562692169</c:v>
                </c:pt>
                <c:pt idx="35">
                  <c:v>7142.5422475814748</c:v>
                </c:pt>
                <c:pt idx="36">
                  <c:v>6908.4309502499909</c:v>
                </c:pt>
                <c:pt idx="37">
                  <c:v>6693.4273285088211</c:v>
                </c:pt>
                <c:pt idx="38">
                  <c:v>6496.8161848733953</c:v>
                </c:pt>
                <c:pt idx="39">
                  <c:v>6323.8789771780375</c:v>
                </c:pt>
                <c:pt idx="40">
                  <c:v>6173.736674103824</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1111.3958820210391</c:v>
                </c:pt>
                <c:pt idx="13">
                  <c:v>1173.6887920768881</c:v>
                </c:pt>
                <c:pt idx="14">
                  <c:v>1236.8163138626649</c:v>
                </c:pt>
                <c:pt idx="15">
                  <c:v>1301.0395620490881</c:v>
                </c:pt>
                <c:pt idx="16">
                  <c:v>1365.8837018942554</c:v>
                </c:pt>
                <c:pt idx="17">
                  <c:v>1431.6321931389978</c:v>
                </c:pt>
                <c:pt idx="18">
                  <c:v>1443.0508679914935</c:v>
                </c:pt>
                <c:pt idx="19">
                  <c:v>1455.3360904986612</c:v>
                </c:pt>
                <c:pt idx="20">
                  <c:v>1467.8529721749442</c:v>
                </c:pt>
                <c:pt idx="21">
                  <c:v>1481.6906842248593</c:v>
                </c:pt>
                <c:pt idx="22">
                  <c:v>1495.3582080150159</c:v>
                </c:pt>
                <c:pt idx="23">
                  <c:v>1509.7108051280243</c:v>
                </c:pt>
                <c:pt idx="24">
                  <c:v>1525.7883048017204</c:v>
                </c:pt>
                <c:pt idx="25">
                  <c:v>1541.151374027778</c:v>
                </c:pt>
                <c:pt idx="26">
                  <c:v>1557.2889210335286</c:v>
                </c:pt>
                <c:pt idx="27">
                  <c:v>1574.7094926122259</c:v>
                </c:pt>
                <c:pt idx="28">
                  <c:v>1591.2323688385106</c:v>
                </c:pt>
                <c:pt idx="29">
                  <c:v>1607.607795607845</c:v>
                </c:pt>
                <c:pt idx="30">
                  <c:v>1624.0784470118376</c:v>
                </c:pt>
                <c:pt idx="31">
                  <c:v>1641.5516697175005</c:v>
                </c:pt>
                <c:pt idx="32">
                  <c:v>1658.4275584821887</c:v>
                </c:pt>
                <c:pt idx="33">
                  <c:v>1675.8574236280299</c:v>
                </c:pt>
                <c:pt idx="34">
                  <c:v>1694.0387313853207</c:v>
                </c:pt>
                <c:pt idx="35">
                  <c:v>1713.0333661433535</c:v>
                </c:pt>
                <c:pt idx="36">
                  <c:v>1732.6820296314895</c:v>
                </c:pt>
                <c:pt idx="37">
                  <c:v>1738.9300208575119</c:v>
                </c:pt>
                <c:pt idx="38">
                  <c:v>1744.4400689678087</c:v>
                </c:pt>
                <c:pt idx="39">
                  <c:v>1747.6338711497726</c:v>
                </c:pt>
                <c:pt idx="40">
                  <c:v>1750.288627469165</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6233.7833365270244</c:v>
                </c:pt>
                <c:pt idx="37">
                  <c:v>6050.8207979502276</c:v>
                </c:pt>
                <c:pt idx="38">
                  <c:v>5890.6534557445411</c:v>
                </c:pt>
                <c:pt idx="39">
                  <c:v>5752.2072894552948</c:v>
                </c:pt>
                <c:pt idx="40">
                  <c:v>5634.4238749691294</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1384.3991081792242</c:v>
                </c:pt>
                <c:pt idx="13">
                  <c:v>1392.0913730034367</c:v>
                </c:pt>
                <c:pt idx="14">
                  <c:v>1400.6182495575761</c:v>
                </c:pt>
                <c:pt idx="15">
                  <c:v>1410.2408525123617</c:v>
                </c:pt>
                <c:pt idx="16">
                  <c:v>1420.4843471258926</c:v>
                </c:pt>
                <c:pt idx="17">
                  <c:v>1431.6321931389978</c:v>
                </c:pt>
                <c:pt idx="18">
                  <c:v>1443.0508679914935</c:v>
                </c:pt>
                <c:pt idx="19">
                  <c:v>1455.3360904986612</c:v>
                </c:pt>
                <c:pt idx="20">
                  <c:v>1467.8529721749442</c:v>
                </c:pt>
                <c:pt idx="21">
                  <c:v>1481.6906842248593</c:v>
                </c:pt>
                <c:pt idx="22">
                  <c:v>1495.3582080150159</c:v>
                </c:pt>
                <c:pt idx="23">
                  <c:v>1509.7108051280243</c:v>
                </c:pt>
                <c:pt idx="24">
                  <c:v>1525.7883048017204</c:v>
                </c:pt>
                <c:pt idx="25">
                  <c:v>1541.151374027778</c:v>
                </c:pt>
                <c:pt idx="26">
                  <c:v>1557.2889210335286</c:v>
                </c:pt>
                <c:pt idx="27">
                  <c:v>1574.7094926122259</c:v>
                </c:pt>
                <c:pt idx="28">
                  <c:v>1591.2323688385106</c:v>
                </c:pt>
                <c:pt idx="29">
                  <c:v>1607.607795607845</c:v>
                </c:pt>
                <c:pt idx="30">
                  <c:v>1624.0784470118376</c:v>
                </c:pt>
                <c:pt idx="31">
                  <c:v>1641.5516697175005</c:v>
                </c:pt>
                <c:pt idx="32">
                  <c:v>1658.4275584821887</c:v>
                </c:pt>
                <c:pt idx="33">
                  <c:v>1675.8574236280299</c:v>
                </c:pt>
                <c:pt idx="34">
                  <c:v>1694.0387313853207</c:v>
                </c:pt>
                <c:pt idx="35">
                  <c:v>1713.0333661433535</c:v>
                </c:pt>
                <c:pt idx="36">
                  <c:v>1732.6820296314895</c:v>
                </c:pt>
                <c:pt idx="37">
                  <c:v>1738.9300208575119</c:v>
                </c:pt>
                <c:pt idx="38">
                  <c:v>1744.4400689678087</c:v>
                </c:pt>
                <c:pt idx="39">
                  <c:v>1747.6338711497726</c:v>
                </c:pt>
                <c:pt idx="40">
                  <c:v>1750.288627469165</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6233.7833365270244</c:v>
                </c:pt>
                <c:pt idx="37">
                  <c:v>6050.8207979502276</c:v>
                </c:pt>
                <c:pt idx="38">
                  <c:v>5890.6534557445411</c:v>
                </c:pt>
                <c:pt idx="39">
                  <c:v>5752.2072894552948</c:v>
                </c:pt>
                <c:pt idx="40">
                  <c:v>5634.4238749691294</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1384.3991081792242</c:v>
                </c:pt>
                <c:pt idx="13">
                  <c:v>1392.0913730034367</c:v>
                </c:pt>
                <c:pt idx="14">
                  <c:v>1400.6182495575761</c:v>
                </c:pt>
                <c:pt idx="15">
                  <c:v>1410.2408525123617</c:v>
                </c:pt>
                <c:pt idx="16">
                  <c:v>1420.4843471258926</c:v>
                </c:pt>
                <c:pt idx="17">
                  <c:v>1431.6321931389978</c:v>
                </c:pt>
                <c:pt idx="18">
                  <c:v>1443.0508679914935</c:v>
                </c:pt>
                <c:pt idx="19">
                  <c:v>1455.3360904986612</c:v>
                </c:pt>
                <c:pt idx="20">
                  <c:v>1467.8529721749442</c:v>
                </c:pt>
                <c:pt idx="21">
                  <c:v>1481.6906842248593</c:v>
                </c:pt>
                <c:pt idx="22">
                  <c:v>1495.3582080150159</c:v>
                </c:pt>
                <c:pt idx="23">
                  <c:v>1509.7108051280243</c:v>
                </c:pt>
                <c:pt idx="24">
                  <c:v>1525.7883048017204</c:v>
                </c:pt>
                <c:pt idx="25">
                  <c:v>1541.151374027778</c:v>
                </c:pt>
                <c:pt idx="26">
                  <c:v>1557.2889210335286</c:v>
                </c:pt>
                <c:pt idx="27">
                  <c:v>1574.7094926122259</c:v>
                </c:pt>
                <c:pt idx="28">
                  <c:v>1591.2323688385106</c:v>
                </c:pt>
                <c:pt idx="29">
                  <c:v>1607.607795607845</c:v>
                </c:pt>
                <c:pt idx="30">
                  <c:v>1624.0784470118376</c:v>
                </c:pt>
                <c:pt idx="31">
                  <c:v>1641.5516697175005</c:v>
                </c:pt>
                <c:pt idx="32">
                  <c:v>1658.4275584821887</c:v>
                </c:pt>
                <c:pt idx="33">
                  <c:v>1675.8574236280299</c:v>
                </c:pt>
                <c:pt idx="34">
                  <c:v>1694.0387313853207</c:v>
                </c:pt>
                <c:pt idx="35">
                  <c:v>1713.0333661433535</c:v>
                </c:pt>
                <c:pt idx="36">
                  <c:v>1732.6820296314895</c:v>
                </c:pt>
                <c:pt idx="37">
                  <c:v>1738.9300208575119</c:v>
                </c:pt>
                <c:pt idx="38">
                  <c:v>1744.4400689678087</c:v>
                </c:pt>
                <c:pt idx="39">
                  <c:v>1747.6338711497726</c:v>
                </c:pt>
                <c:pt idx="40">
                  <c:v>1750.288627469165</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6235.2700638768356</c:v>
                </c:pt>
                <c:pt idx="37">
                  <c:v>6052.3478898179501</c:v>
                </c:pt>
                <c:pt idx="38">
                  <c:v>5892.219209516431</c:v>
                </c:pt>
                <c:pt idx="39">
                  <c:v>5753.8101049782153</c:v>
                </c:pt>
                <c:pt idx="40">
                  <c:v>5636.0622486005959</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840.77483275443728</c:v>
                </c:pt>
                <c:pt idx="13">
                  <c:v>845.44650773087244</c:v>
                </c:pt>
                <c:pt idx="14">
                  <c:v>850.62506004744637</c:v>
                </c:pt>
                <c:pt idx="15">
                  <c:v>856.46907016141779</c:v>
                </c:pt>
                <c:pt idx="16">
                  <c:v>862.69016090008449</c:v>
                </c:pt>
                <c:pt idx="17">
                  <c:v>869.46048335396711</c:v>
                </c:pt>
                <c:pt idx="18">
                  <c:v>876.39528588501662</c:v>
                </c:pt>
                <c:pt idx="19">
                  <c:v>883.85636111815541</c:v>
                </c:pt>
                <c:pt idx="20">
                  <c:v>891.45812785999124</c:v>
                </c:pt>
                <c:pt idx="21">
                  <c:v>899.86206279879127</c:v>
                </c:pt>
                <c:pt idx="22">
                  <c:v>908.16263881111593</c:v>
                </c:pt>
                <c:pt idx="23">
                  <c:v>916.8792743289996</c:v>
                </c:pt>
                <c:pt idx="24">
                  <c:v>926.64347962167687</c:v>
                </c:pt>
                <c:pt idx="25">
                  <c:v>935.97379620655408</c:v>
                </c:pt>
                <c:pt idx="26">
                  <c:v>945.77446951287516</c:v>
                </c:pt>
                <c:pt idx="27">
                  <c:v>956.35435075451323</c:v>
                </c:pt>
                <c:pt idx="28">
                  <c:v>966.38904263902896</c:v>
                </c:pt>
                <c:pt idx="29">
                  <c:v>976.33418535251815</c:v>
                </c:pt>
                <c:pt idx="30">
                  <c:v>986.33715999886977</c:v>
                </c:pt>
                <c:pt idx="31">
                  <c:v>996.9490173825086</c:v>
                </c:pt>
                <c:pt idx="32">
                  <c:v>1007.1981012412626</c:v>
                </c:pt>
                <c:pt idx="33">
                  <c:v>1017.7836266626136</c:v>
                </c:pt>
                <c:pt idx="34">
                  <c:v>1028.8255190609684</c:v>
                </c:pt>
                <c:pt idx="35">
                  <c:v>1040.3613621336506</c:v>
                </c:pt>
                <c:pt idx="36">
                  <c:v>1052.2944106746982</c:v>
                </c:pt>
                <c:pt idx="37">
                  <c:v>1056.0889477753608</c:v>
                </c:pt>
                <c:pt idx="38">
                  <c:v>1059.4353164280369</c:v>
                </c:pt>
                <c:pt idx="39">
                  <c:v>1061.374979982807</c:v>
                </c:pt>
                <c:pt idx="40">
                  <c:v>1062.987269594418</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6235.2700638768356</c:v>
                </c:pt>
                <c:pt idx="37">
                  <c:v>6052.3478898179501</c:v>
                </c:pt>
                <c:pt idx="38">
                  <c:v>5892.219209516431</c:v>
                </c:pt>
                <c:pt idx="39">
                  <c:v>5753.8101049782153</c:v>
                </c:pt>
                <c:pt idx="40">
                  <c:v>5636.0622486005959</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840.77483275443728</c:v>
                </c:pt>
                <c:pt idx="13">
                  <c:v>845.44650773087244</c:v>
                </c:pt>
                <c:pt idx="14">
                  <c:v>850.62506004744637</c:v>
                </c:pt>
                <c:pt idx="15">
                  <c:v>856.46907016141779</c:v>
                </c:pt>
                <c:pt idx="16">
                  <c:v>862.69016090008449</c:v>
                </c:pt>
                <c:pt idx="17">
                  <c:v>869.46048335396711</c:v>
                </c:pt>
                <c:pt idx="18">
                  <c:v>876.39528588501662</c:v>
                </c:pt>
                <c:pt idx="19">
                  <c:v>883.85636111815541</c:v>
                </c:pt>
                <c:pt idx="20">
                  <c:v>891.45812785999124</c:v>
                </c:pt>
                <c:pt idx="21">
                  <c:v>899.86206279879127</c:v>
                </c:pt>
                <c:pt idx="22">
                  <c:v>908.16263881111593</c:v>
                </c:pt>
                <c:pt idx="23">
                  <c:v>916.8792743289996</c:v>
                </c:pt>
                <c:pt idx="24">
                  <c:v>926.64347962167687</c:v>
                </c:pt>
                <c:pt idx="25">
                  <c:v>935.97379620655408</c:v>
                </c:pt>
                <c:pt idx="26">
                  <c:v>945.77446951287516</c:v>
                </c:pt>
                <c:pt idx="27">
                  <c:v>956.35435075451323</c:v>
                </c:pt>
                <c:pt idx="28">
                  <c:v>966.38904263902896</c:v>
                </c:pt>
                <c:pt idx="29">
                  <c:v>976.33418535251815</c:v>
                </c:pt>
                <c:pt idx="30">
                  <c:v>986.33715999886977</c:v>
                </c:pt>
                <c:pt idx="31">
                  <c:v>996.9490173825086</c:v>
                </c:pt>
                <c:pt idx="32">
                  <c:v>1007.1981012412626</c:v>
                </c:pt>
                <c:pt idx="33">
                  <c:v>1017.7836266626136</c:v>
                </c:pt>
                <c:pt idx="34">
                  <c:v>1028.8255190609684</c:v>
                </c:pt>
                <c:pt idx="35">
                  <c:v>1040.3613621336506</c:v>
                </c:pt>
                <c:pt idx="36">
                  <c:v>1052.2944106746982</c:v>
                </c:pt>
                <c:pt idx="37">
                  <c:v>1056.0889477753608</c:v>
                </c:pt>
                <c:pt idx="38">
                  <c:v>1059.4353164280369</c:v>
                </c:pt>
                <c:pt idx="39">
                  <c:v>1061.374979982807</c:v>
                </c:pt>
                <c:pt idx="40">
                  <c:v>1062.987269594418</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13687.941669523081</c:v>
                </c:pt>
                <c:pt idx="33">
                  <c:v>13687.941669523081</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13922.712844575923</c:v>
                </c:pt>
                <c:pt idx="6">
                  <c:v>14959.353526965955</c:v>
                </c:pt>
                <c:pt idx="7">
                  <c:v>16400.815062057736</c:v>
                </c:pt>
                <c:pt idx="8">
                  <c:v>17682.164688102603</c:v>
                </c:pt>
                <c:pt idx="9">
                  <c:v>18726.657158983759</c:v>
                </c:pt>
                <c:pt idx="10">
                  <c:v>20152.344940937415</c:v>
                </c:pt>
                <c:pt idx="11">
                  <c:v>21433.083151204919</c:v>
                </c:pt>
                <c:pt idx="12">
                  <c:v>22308.268206691733</c:v>
                </c:pt>
                <c:pt idx="13">
                  <c:v>22502.948258048076</c:v>
                </c:pt>
                <c:pt idx="14">
                  <c:v>22054.310084873228</c:v>
                </c:pt>
                <c:pt idx="15">
                  <c:v>22132.96838577199</c:v>
                </c:pt>
                <c:pt idx="16">
                  <c:v>21912.233260934277</c:v>
                </c:pt>
                <c:pt idx="17">
                  <c:v>21867.181061647374</c:v>
                </c:pt>
                <c:pt idx="18">
                  <c:v>22109.940781955916</c:v>
                </c:pt>
                <c:pt idx="19">
                  <c:v>22078.109224510765</c:v>
                </c:pt>
                <c:pt idx="20">
                  <c:v>21935.744696256334</c:v>
                </c:pt>
                <c:pt idx="21">
                  <c:v>21470.910190435916</c:v>
                </c:pt>
                <c:pt idx="22">
                  <c:v>21004.264202959461</c:v>
                </c:pt>
                <c:pt idx="23">
                  <c:v>20538.788092147555</c:v>
                </c:pt>
                <c:pt idx="24">
                  <c:v>19705.676010357591</c:v>
                </c:pt>
                <c:pt idx="25">
                  <c:v>18865.225417467052</c:v>
                </c:pt>
                <c:pt idx="26">
                  <c:v>18031.58066891865</c:v>
                </c:pt>
                <c:pt idx="27">
                  <c:v>17207.167724504077</c:v>
                </c:pt>
                <c:pt idx="28">
                  <c:v>16392.746861258707</c:v>
                </c:pt>
                <c:pt idx="29">
                  <c:v>15033.496963060468</c:v>
                </c:pt>
                <c:pt idx="30">
                  <c:v>13509.613891682417</c:v>
                </c:pt>
                <c:pt idx="31">
                  <c:v>11976.664863433554</c:v>
                </c:pt>
                <c:pt idx="32">
                  <c:v>10415.259731670816</c:v>
                </c:pt>
                <c:pt idx="33">
                  <c:v>8847.2321835763651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3160.2257530433812</c:v>
                </c:pt>
                <c:pt idx="6">
                  <c:v>3213.5553760620473</c:v>
                </c:pt>
                <c:pt idx="7">
                  <c:v>3272.6712700868634</c:v>
                </c:pt>
                <c:pt idx="8">
                  <c:v>3339.3837143102814</c:v>
                </c:pt>
                <c:pt idx="9">
                  <c:v>3410.4007318749686</c:v>
                </c:pt>
                <c:pt idx="10">
                  <c:v>3487.6875178781966</c:v>
                </c:pt>
                <c:pt idx="11">
                  <c:v>3566.8519303331</c:v>
                </c:pt>
                <c:pt idx="12">
                  <c:v>3652.0240220355968</c:v>
                </c:pt>
                <c:pt idx="13">
                  <c:v>3738.8021811889726</c:v>
                </c:pt>
                <c:pt idx="14">
                  <c:v>3834.7375115405744</c:v>
                </c:pt>
                <c:pt idx="15">
                  <c:v>3929.4929454712201</c:v>
                </c:pt>
                <c:pt idx="16">
                  <c:v>4028.997917136559</c:v>
                </c:pt>
                <c:pt idx="17">
                  <c:v>4140.4614478748836</c:v>
                </c:pt>
                <c:pt idx="18">
                  <c:v>4246.9719111725672</c:v>
                </c:pt>
                <c:pt idx="19">
                  <c:v>4358.8517434365067</c:v>
                </c:pt>
                <c:pt idx="20">
                  <c:v>4479.6266434552062</c:v>
                </c:pt>
                <c:pt idx="21">
                  <c:v>4594.1779206757055</c:v>
                </c:pt>
                <c:pt idx="22">
                  <c:v>4707.7069470853994</c:v>
                </c:pt>
                <c:pt idx="23">
                  <c:v>4821.8961553770832</c:v>
                </c:pt>
                <c:pt idx="24">
                  <c:v>4943.0360798478478</c:v>
                </c:pt>
                <c:pt idx="25">
                  <c:v>5060.0347540345374</c:v>
                </c:pt>
                <c:pt idx="26">
                  <c:v>5180.8740853284999</c:v>
                </c:pt>
                <c:pt idx="27">
                  <c:v>5306.9230853097188</c:v>
                </c:pt>
                <c:pt idx="28">
                  <c:v>5438.6107916188739</c:v>
                </c:pt>
                <c:pt idx="29">
                  <c:v>5574.8328069276386</c:v>
                </c:pt>
                <c:pt idx="30">
                  <c:v>5618.1494404968462</c:v>
                </c:pt>
                <c:pt idx="31">
                  <c:v>5656.3499958926905</c:v>
                </c:pt>
                <c:pt idx="32">
                  <c:v>5678.4922739151798</c:v>
                </c:pt>
                <c:pt idx="33">
                  <c:v>5696.8974064678187</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16037.374687330175</c:v>
                </c:pt>
                <c:pt idx="6">
                  <c:v>16392.506538760608</c:v>
                </c:pt>
                <c:pt idx="7">
                  <c:v>16786.170242077056</c:v>
                </c:pt>
                <c:pt idx="8">
                  <c:v>17230.420782198438</c:v>
                </c:pt>
                <c:pt idx="9">
                  <c:v>17703.33627462537</c:v>
                </c:pt>
                <c:pt idx="10">
                  <c:v>18218.003318021256</c:v>
                </c:pt>
                <c:pt idx="11">
                  <c:v>18745.173824227011</c:v>
                </c:pt>
                <c:pt idx="12">
                  <c:v>19312.350580866067</c:v>
                </c:pt>
                <c:pt idx="13">
                  <c:v>19890.222438559053</c:v>
                </c:pt>
                <c:pt idx="14">
                  <c:v>20529.073597762443</c:v>
                </c:pt>
                <c:pt idx="15">
                  <c:v>21160.067607847723</c:v>
                </c:pt>
                <c:pt idx="16">
                  <c:v>21822.689670667784</c:v>
                </c:pt>
                <c:pt idx="17">
                  <c:v>22564.94599646666</c:v>
                </c:pt>
                <c:pt idx="18">
                  <c:v>23274.218927467511</c:v>
                </c:pt>
                <c:pt idx="19">
                  <c:v>24019.247482342398</c:v>
                </c:pt>
                <c:pt idx="20">
                  <c:v>24823.509943281864</c:v>
                </c:pt>
                <c:pt idx="21">
                  <c:v>25586.328145630639</c:v>
                </c:pt>
                <c:pt idx="22">
                  <c:v>26342.338990219909</c:v>
                </c:pt>
                <c:pt idx="23">
                  <c:v>27102.746108414005</c:v>
                </c:pt>
                <c:pt idx="24">
                  <c:v>27909.439334885672</c:v>
                </c:pt>
                <c:pt idx="25">
                  <c:v>28688.555207583329</c:v>
                </c:pt>
                <c:pt idx="26">
                  <c:v>29493.246728335689</c:v>
                </c:pt>
                <c:pt idx="27">
                  <c:v>30332.630399182512</c:v>
                </c:pt>
                <c:pt idx="28">
                  <c:v>31209.563261352356</c:v>
                </c:pt>
                <c:pt idx="29">
                  <c:v>32116.690928188735</c:v>
                </c:pt>
                <c:pt idx="30">
                  <c:v>32405.144425633905</c:v>
                </c:pt>
                <c:pt idx="31">
                  <c:v>32659.52900957609</c:v>
                </c:pt>
                <c:pt idx="32">
                  <c:v>32806.978545948434</c:v>
                </c:pt>
                <c:pt idx="33">
                  <c:v>32929.541737459338</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13687.941669523081</c:v>
                </c:pt>
                <c:pt idx="33">
                  <c:v>13687.941669523081</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13922.712844575923</c:v>
                </c:pt>
                <c:pt idx="6">
                  <c:v>14959.353526965955</c:v>
                </c:pt>
                <c:pt idx="7">
                  <c:v>16400.815062057736</c:v>
                </c:pt>
                <c:pt idx="8">
                  <c:v>17682.164688102603</c:v>
                </c:pt>
                <c:pt idx="9">
                  <c:v>18726.657158983759</c:v>
                </c:pt>
                <c:pt idx="10">
                  <c:v>20152.344940937415</c:v>
                </c:pt>
                <c:pt idx="11">
                  <c:v>21433.083151204919</c:v>
                </c:pt>
                <c:pt idx="12">
                  <c:v>22308.268206691733</c:v>
                </c:pt>
                <c:pt idx="13">
                  <c:v>22502.948258048076</c:v>
                </c:pt>
                <c:pt idx="14">
                  <c:v>22054.310084873228</c:v>
                </c:pt>
                <c:pt idx="15">
                  <c:v>22132.96838577199</c:v>
                </c:pt>
                <c:pt idx="16">
                  <c:v>21912.233260934277</c:v>
                </c:pt>
                <c:pt idx="17">
                  <c:v>21867.181061647374</c:v>
                </c:pt>
                <c:pt idx="18">
                  <c:v>22109.940781955916</c:v>
                </c:pt>
                <c:pt idx="19">
                  <c:v>22078.109224510765</c:v>
                </c:pt>
                <c:pt idx="20">
                  <c:v>21935.744696256334</c:v>
                </c:pt>
                <c:pt idx="21">
                  <c:v>21470.910190435916</c:v>
                </c:pt>
                <c:pt idx="22">
                  <c:v>21004.264202959461</c:v>
                </c:pt>
                <c:pt idx="23">
                  <c:v>20538.788092147555</c:v>
                </c:pt>
                <c:pt idx="24">
                  <c:v>19705.676010357591</c:v>
                </c:pt>
                <c:pt idx="25">
                  <c:v>18865.225417467052</c:v>
                </c:pt>
                <c:pt idx="26">
                  <c:v>18031.58066891865</c:v>
                </c:pt>
                <c:pt idx="27">
                  <c:v>17207.167724504077</c:v>
                </c:pt>
                <c:pt idx="28">
                  <c:v>16392.746861258707</c:v>
                </c:pt>
                <c:pt idx="29">
                  <c:v>15033.496963060468</c:v>
                </c:pt>
                <c:pt idx="30">
                  <c:v>13509.613891682417</c:v>
                </c:pt>
                <c:pt idx="31">
                  <c:v>11976.664863433554</c:v>
                </c:pt>
                <c:pt idx="32">
                  <c:v>10415.259731670816</c:v>
                </c:pt>
                <c:pt idx="33">
                  <c:v>8847.2321835763651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3160.2257530433812</c:v>
                </c:pt>
                <c:pt idx="6">
                  <c:v>3213.5553760620473</c:v>
                </c:pt>
                <c:pt idx="7">
                  <c:v>3272.6712700868634</c:v>
                </c:pt>
                <c:pt idx="8">
                  <c:v>3339.3837143102814</c:v>
                </c:pt>
                <c:pt idx="9">
                  <c:v>3410.4007318749686</c:v>
                </c:pt>
                <c:pt idx="10">
                  <c:v>3487.6875178781966</c:v>
                </c:pt>
                <c:pt idx="11">
                  <c:v>3566.8519303331</c:v>
                </c:pt>
                <c:pt idx="12">
                  <c:v>3652.0240220355968</c:v>
                </c:pt>
                <c:pt idx="13">
                  <c:v>3738.8021811889726</c:v>
                </c:pt>
                <c:pt idx="14">
                  <c:v>3834.7375115405744</c:v>
                </c:pt>
                <c:pt idx="15">
                  <c:v>3929.4929454712201</c:v>
                </c:pt>
                <c:pt idx="16">
                  <c:v>4028.997917136559</c:v>
                </c:pt>
                <c:pt idx="17">
                  <c:v>4140.4614478748836</c:v>
                </c:pt>
                <c:pt idx="18">
                  <c:v>4246.9719111725672</c:v>
                </c:pt>
                <c:pt idx="19">
                  <c:v>4358.8517434365067</c:v>
                </c:pt>
                <c:pt idx="20">
                  <c:v>4479.6266434552062</c:v>
                </c:pt>
                <c:pt idx="21">
                  <c:v>4594.1779206757055</c:v>
                </c:pt>
                <c:pt idx="22">
                  <c:v>4707.7069470853994</c:v>
                </c:pt>
                <c:pt idx="23">
                  <c:v>4821.8961553770832</c:v>
                </c:pt>
                <c:pt idx="24">
                  <c:v>4943.0360798478478</c:v>
                </c:pt>
                <c:pt idx="25">
                  <c:v>5060.0347540345374</c:v>
                </c:pt>
                <c:pt idx="26">
                  <c:v>5180.8740853284999</c:v>
                </c:pt>
                <c:pt idx="27">
                  <c:v>5306.9230853097188</c:v>
                </c:pt>
                <c:pt idx="28">
                  <c:v>5438.6107916188739</c:v>
                </c:pt>
                <c:pt idx="29">
                  <c:v>5574.8328069276386</c:v>
                </c:pt>
                <c:pt idx="30">
                  <c:v>5618.1494404968462</c:v>
                </c:pt>
                <c:pt idx="31">
                  <c:v>5656.3499958926905</c:v>
                </c:pt>
                <c:pt idx="32">
                  <c:v>5678.4922739151798</c:v>
                </c:pt>
                <c:pt idx="33">
                  <c:v>5696.8974064678187</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16037.374687330175</c:v>
                </c:pt>
                <c:pt idx="6">
                  <c:v>16392.506538760608</c:v>
                </c:pt>
                <c:pt idx="7">
                  <c:v>16786.170242077056</c:v>
                </c:pt>
                <c:pt idx="8">
                  <c:v>17230.420782198438</c:v>
                </c:pt>
                <c:pt idx="9">
                  <c:v>17703.33627462537</c:v>
                </c:pt>
                <c:pt idx="10">
                  <c:v>18218.003318021256</c:v>
                </c:pt>
                <c:pt idx="11">
                  <c:v>18745.173824227011</c:v>
                </c:pt>
                <c:pt idx="12">
                  <c:v>19312.350580866067</c:v>
                </c:pt>
                <c:pt idx="13">
                  <c:v>19890.222438559053</c:v>
                </c:pt>
                <c:pt idx="14">
                  <c:v>20529.073597762443</c:v>
                </c:pt>
                <c:pt idx="15">
                  <c:v>21160.067607847723</c:v>
                </c:pt>
                <c:pt idx="16">
                  <c:v>21822.689670667784</c:v>
                </c:pt>
                <c:pt idx="17">
                  <c:v>22564.94599646666</c:v>
                </c:pt>
                <c:pt idx="18">
                  <c:v>23274.218927467511</c:v>
                </c:pt>
                <c:pt idx="19">
                  <c:v>24019.247482342398</c:v>
                </c:pt>
                <c:pt idx="20">
                  <c:v>24823.509943281864</c:v>
                </c:pt>
                <c:pt idx="21">
                  <c:v>25586.328145630639</c:v>
                </c:pt>
                <c:pt idx="22">
                  <c:v>26342.338990219909</c:v>
                </c:pt>
                <c:pt idx="23">
                  <c:v>27102.746108414005</c:v>
                </c:pt>
                <c:pt idx="24">
                  <c:v>27909.439334885672</c:v>
                </c:pt>
                <c:pt idx="25">
                  <c:v>28688.555207583329</c:v>
                </c:pt>
                <c:pt idx="26">
                  <c:v>29493.246728335689</c:v>
                </c:pt>
                <c:pt idx="27">
                  <c:v>30332.630399182512</c:v>
                </c:pt>
                <c:pt idx="28">
                  <c:v>31209.563261352356</c:v>
                </c:pt>
                <c:pt idx="29">
                  <c:v>32116.690928188735</c:v>
                </c:pt>
                <c:pt idx="30">
                  <c:v>32405.144425633905</c:v>
                </c:pt>
                <c:pt idx="31">
                  <c:v>32659.52900957609</c:v>
                </c:pt>
                <c:pt idx="32">
                  <c:v>32806.978545948434</c:v>
                </c:pt>
                <c:pt idx="33">
                  <c:v>32929.541737459338</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17121.955551397077</c:v>
                </c:pt>
                <c:pt idx="30">
                  <c:v>16190.101088088573</c:v>
                </c:pt>
                <c:pt idx="31">
                  <c:v>15308.962370313997</c:v>
                </c:pt>
                <c:pt idx="32">
                  <c:v>14475.779217222876</c:v>
                </c:pt>
                <c:pt idx="33">
                  <c:v>13687.941669523083</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9144.607125222763</c:v>
                </c:pt>
                <c:pt idx="6">
                  <c:v>9522.2248519950845</c:v>
                </c:pt>
                <c:pt idx="7">
                  <c:v>10149.819019179969</c:v>
                </c:pt>
                <c:pt idx="8">
                  <c:v>10754.856274259131</c:v>
                </c:pt>
                <c:pt idx="9">
                  <c:v>11303.840218658779</c:v>
                </c:pt>
                <c:pt idx="10">
                  <c:v>12092.619090996788</c:v>
                </c:pt>
                <c:pt idx="11">
                  <c:v>12873.668339331973</c:v>
                </c:pt>
                <c:pt idx="12">
                  <c:v>13525.556864756427</c:v>
                </c:pt>
                <c:pt idx="13">
                  <c:v>13897.932149515284</c:v>
                </c:pt>
                <c:pt idx="14">
                  <c:v>13758.614262858955</c:v>
                </c:pt>
                <c:pt idx="15">
                  <c:v>13881.899194297235</c:v>
                </c:pt>
                <c:pt idx="16">
                  <c:v>13859.695626932807</c:v>
                </c:pt>
                <c:pt idx="17">
                  <c:v>13935.929116969091</c:v>
                </c:pt>
                <c:pt idx="18">
                  <c:v>14151.680020120133</c:v>
                </c:pt>
                <c:pt idx="19">
                  <c:v>14234.892685065504</c:v>
                </c:pt>
                <c:pt idx="20">
                  <c:v>14270.720126179547</c:v>
                </c:pt>
                <c:pt idx="21">
                  <c:v>14139.798286707704</c:v>
                </c:pt>
                <c:pt idx="22">
                  <c:v>14007.064965579824</c:v>
                </c:pt>
                <c:pt idx="23">
                  <c:v>13875.501521116494</c:v>
                </c:pt>
                <c:pt idx="24">
                  <c:v>13566.278606629048</c:v>
                </c:pt>
                <c:pt idx="25">
                  <c:v>13249.717181041029</c:v>
                </c:pt>
                <c:pt idx="26">
                  <c:v>12939.961599795144</c:v>
                </c:pt>
                <c:pt idx="27">
                  <c:v>12639.437822683092</c:v>
                </c:pt>
                <c:pt idx="28">
                  <c:v>12348.906126740239</c:v>
                </c:pt>
                <c:pt idx="29">
                  <c:v>11789.977429124699</c:v>
                </c:pt>
                <c:pt idx="30">
                  <c:v>11066.415558329347</c:v>
                </c:pt>
                <c:pt idx="31">
                  <c:v>10333.787730663185</c:v>
                </c:pt>
                <c:pt idx="32">
                  <c:v>9572.7037994831444</c:v>
                </c:pt>
                <c:pt idx="33">
                  <c:v>8804.9974519713942</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2784.2672530433811</c:v>
                </c:pt>
                <c:pt idx="6">
                  <c:v>2912.788576062047</c:v>
                </c:pt>
                <c:pt idx="7">
                  <c:v>3047.0961700868629</c:v>
                </c:pt>
                <c:pt idx="8">
                  <c:v>3189.0003143102813</c:v>
                </c:pt>
                <c:pt idx="9">
                  <c:v>3335.2090318749683</c:v>
                </c:pt>
                <c:pt idx="10">
                  <c:v>3487.6875178781966</c:v>
                </c:pt>
                <c:pt idx="11">
                  <c:v>3566.8519303331</c:v>
                </c:pt>
                <c:pt idx="12">
                  <c:v>3652.0240220355968</c:v>
                </c:pt>
                <c:pt idx="13">
                  <c:v>3738.8021811889726</c:v>
                </c:pt>
                <c:pt idx="14">
                  <c:v>3834.7375115405744</c:v>
                </c:pt>
                <c:pt idx="15">
                  <c:v>3929.4929454712201</c:v>
                </c:pt>
                <c:pt idx="16">
                  <c:v>4028.997917136559</c:v>
                </c:pt>
                <c:pt idx="17">
                  <c:v>4140.4614478748836</c:v>
                </c:pt>
                <c:pt idx="18">
                  <c:v>4246.9719111725672</c:v>
                </c:pt>
                <c:pt idx="19">
                  <c:v>4358.8517434365067</c:v>
                </c:pt>
                <c:pt idx="20">
                  <c:v>4479.6266434552062</c:v>
                </c:pt>
                <c:pt idx="21">
                  <c:v>4594.1779206757055</c:v>
                </c:pt>
                <c:pt idx="22">
                  <c:v>4707.7069470853994</c:v>
                </c:pt>
                <c:pt idx="23">
                  <c:v>4821.8961553770832</c:v>
                </c:pt>
                <c:pt idx="24">
                  <c:v>4943.0360798478478</c:v>
                </c:pt>
                <c:pt idx="25">
                  <c:v>5060.0347540345374</c:v>
                </c:pt>
                <c:pt idx="26">
                  <c:v>5180.8740853284999</c:v>
                </c:pt>
                <c:pt idx="27">
                  <c:v>5306.9230853097188</c:v>
                </c:pt>
                <c:pt idx="28">
                  <c:v>5438.6107916188739</c:v>
                </c:pt>
                <c:pt idx="29">
                  <c:v>5574.8328069276386</c:v>
                </c:pt>
                <c:pt idx="30">
                  <c:v>5618.1494404968462</c:v>
                </c:pt>
                <c:pt idx="31">
                  <c:v>5656.3499958926905</c:v>
                </c:pt>
                <c:pt idx="32">
                  <c:v>5678.4922739151798</c:v>
                </c:pt>
                <c:pt idx="33">
                  <c:v>5696.8974064678187</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16037.374687330175</c:v>
                </c:pt>
                <c:pt idx="6">
                  <c:v>16392.506538760608</c:v>
                </c:pt>
                <c:pt idx="7">
                  <c:v>16786.170242077056</c:v>
                </c:pt>
                <c:pt idx="8">
                  <c:v>17230.420782198438</c:v>
                </c:pt>
                <c:pt idx="9">
                  <c:v>17703.33627462537</c:v>
                </c:pt>
                <c:pt idx="10">
                  <c:v>18218.003318021256</c:v>
                </c:pt>
                <c:pt idx="11">
                  <c:v>18745.173824227011</c:v>
                </c:pt>
                <c:pt idx="12">
                  <c:v>19312.350580866067</c:v>
                </c:pt>
                <c:pt idx="13">
                  <c:v>19890.222438559053</c:v>
                </c:pt>
                <c:pt idx="14">
                  <c:v>20529.073597762443</c:v>
                </c:pt>
                <c:pt idx="15">
                  <c:v>21160.067607847723</c:v>
                </c:pt>
                <c:pt idx="16">
                  <c:v>21822.689670667784</c:v>
                </c:pt>
                <c:pt idx="17">
                  <c:v>22564.94599646666</c:v>
                </c:pt>
                <c:pt idx="18">
                  <c:v>23274.218927467511</c:v>
                </c:pt>
                <c:pt idx="19">
                  <c:v>24019.247482342398</c:v>
                </c:pt>
                <c:pt idx="20">
                  <c:v>24823.509943281864</c:v>
                </c:pt>
                <c:pt idx="21">
                  <c:v>25586.328145630639</c:v>
                </c:pt>
                <c:pt idx="22">
                  <c:v>26342.338990219909</c:v>
                </c:pt>
                <c:pt idx="23">
                  <c:v>27102.746108414005</c:v>
                </c:pt>
                <c:pt idx="24">
                  <c:v>27909.439334885672</c:v>
                </c:pt>
                <c:pt idx="25">
                  <c:v>28688.555207583329</c:v>
                </c:pt>
                <c:pt idx="26">
                  <c:v>29493.246728335689</c:v>
                </c:pt>
                <c:pt idx="27">
                  <c:v>30332.630399182512</c:v>
                </c:pt>
                <c:pt idx="28">
                  <c:v>31209.563261352356</c:v>
                </c:pt>
                <c:pt idx="29">
                  <c:v>32116.690928188735</c:v>
                </c:pt>
                <c:pt idx="30">
                  <c:v>32405.144425633905</c:v>
                </c:pt>
                <c:pt idx="31">
                  <c:v>32659.52900957609</c:v>
                </c:pt>
                <c:pt idx="32">
                  <c:v>32806.978545948434</c:v>
                </c:pt>
                <c:pt idx="33">
                  <c:v>32929.541737459338</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17121.955551397077</c:v>
                </c:pt>
                <c:pt idx="30">
                  <c:v>16190.101088088573</c:v>
                </c:pt>
                <c:pt idx="31">
                  <c:v>15308.962370313997</c:v>
                </c:pt>
                <c:pt idx="32">
                  <c:v>14475.779217222876</c:v>
                </c:pt>
                <c:pt idx="33">
                  <c:v>13687.941669523083</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9144.607125222763</c:v>
                </c:pt>
                <c:pt idx="6">
                  <c:v>9522.2248519950845</c:v>
                </c:pt>
                <c:pt idx="7">
                  <c:v>10149.819019179969</c:v>
                </c:pt>
                <c:pt idx="8">
                  <c:v>10754.856274259131</c:v>
                </c:pt>
                <c:pt idx="9">
                  <c:v>11303.840218658779</c:v>
                </c:pt>
                <c:pt idx="10">
                  <c:v>12092.619090996788</c:v>
                </c:pt>
                <c:pt idx="11">
                  <c:v>12873.668339331973</c:v>
                </c:pt>
                <c:pt idx="12">
                  <c:v>13525.556864756427</c:v>
                </c:pt>
                <c:pt idx="13">
                  <c:v>13897.932149515284</c:v>
                </c:pt>
                <c:pt idx="14">
                  <c:v>13758.614262858955</c:v>
                </c:pt>
                <c:pt idx="15">
                  <c:v>13881.899194297235</c:v>
                </c:pt>
                <c:pt idx="16">
                  <c:v>13859.695626932807</c:v>
                </c:pt>
                <c:pt idx="17">
                  <c:v>13935.929116969091</c:v>
                </c:pt>
                <c:pt idx="18">
                  <c:v>14151.680020120133</c:v>
                </c:pt>
                <c:pt idx="19">
                  <c:v>14234.892685065504</c:v>
                </c:pt>
                <c:pt idx="20">
                  <c:v>14270.720126179547</c:v>
                </c:pt>
                <c:pt idx="21">
                  <c:v>14139.798286707704</c:v>
                </c:pt>
                <c:pt idx="22">
                  <c:v>14007.064965579824</c:v>
                </c:pt>
                <c:pt idx="23">
                  <c:v>13875.501521116494</c:v>
                </c:pt>
                <c:pt idx="24">
                  <c:v>13566.278606629048</c:v>
                </c:pt>
                <c:pt idx="25">
                  <c:v>13249.717181041029</c:v>
                </c:pt>
                <c:pt idx="26">
                  <c:v>12939.961599795144</c:v>
                </c:pt>
                <c:pt idx="27">
                  <c:v>12639.437822683092</c:v>
                </c:pt>
                <c:pt idx="28">
                  <c:v>12348.906126740239</c:v>
                </c:pt>
                <c:pt idx="29">
                  <c:v>11789.977429124699</c:v>
                </c:pt>
                <c:pt idx="30">
                  <c:v>11066.415558329347</c:v>
                </c:pt>
                <c:pt idx="31">
                  <c:v>10333.787730663185</c:v>
                </c:pt>
                <c:pt idx="32">
                  <c:v>9572.7037994831444</c:v>
                </c:pt>
                <c:pt idx="33">
                  <c:v>8804.9974519713942</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2784.2672530433811</c:v>
                </c:pt>
                <c:pt idx="6">
                  <c:v>2912.788576062047</c:v>
                </c:pt>
                <c:pt idx="7">
                  <c:v>3047.0961700868629</c:v>
                </c:pt>
                <c:pt idx="8">
                  <c:v>3189.0003143102813</c:v>
                </c:pt>
                <c:pt idx="9">
                  <c:v>3335.2090318749683</c:v>
                </c:pt>
                <c:pt idx="10">
                  <c:v>3487.6875178781966</c:v>
                </c:pt>
                <c:pt idx="11">
                  <c:v>3566.8519303331</c:v>
                </c:pt>
                <c:pt idx="12">
                  <c:v>3652.0240220355968</c:v>
                </c:pt>
                <c:pt idx="13">
                  <c:v>3738.8021811889726</c:v>
                </c:pt>
                <c:pt idx="14">
                  <c:v>3834.7375115405744</c:v>
                </c:pt>
                <c:pt idx="15">
                  <c:v>3929.4929454712201</c:v>
                </c:pt>
                <c:pt idx="16">
                  <c:v>4028.997917136559</c:v>
                </c:pt>
                <c:pt idx="17">
                  <c:v>4140.4614478748836</c:v>
                </c:pt>
                <c:pt idx="18">
                  <c:v>4246.9719111725672</c:v>
                </c:pt>
                <c:pt idx="19">
                  <c:v>4358.8517434365067</c:v>
                </c:pt>
                <c:pt idx="20">
                  <c:v>4479.6266434552062</c:v>
                </c:pt>
                <c:pt idx="21">
                  <c:v>4594.1779206757055</c:v>
                </c:pt>
                <c:pt idx="22">
                  <c:v>4707.7069470853994</c:v>
                </c:pt>
                <c:pt idx="23">
                  <c:v>4821.8961553770832</c:v>
                </c:pt>
                <c:pt idx="24">
                  <c:v>4943.0360798478478</c:v>
                </c:pt>
                <c:pt idx="25">
                  <c:v>5060.0347540345374</c:v>
                </c:pt>
                <c:pt idx="26">
                  <c:v>5180.8740853284999</c:v>
                </c:pt>
                <c:pt idx="27">
                  <c:v>5306.9230853097188</c:v>
                </c:pt>
                <c:pt idx="28">
                  <c:v>5438.6107916188739</c:v>
                </c:pt>
                <c:pt idx="29">
                  <c:v>5574.8328069276386</c:v>
                </c:pt>
                <c:pt idx="30">
                  <c:v>5618.1494404968462</c:v>
                </c:pt>
                <c:pt idx="31">
                  <c:v>5656.3499958926905</c:v>
                </c:pt>
                <c:pt idx="32">
                  <c:v>5678.4922739151798</c:v>
                </c:pt>
                <c:pt idx="33">
                  <c:v>5696.8974064678187</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16037.374687330175</c:v>
                </c:pt>
                <c:pt idx="6">
                  <c:v>16392.506538760608</c:v>
                </c:pt>
                <c:pt idx="7">
                  <c:v>16786.170242077056</c:v>
                </c:pt>
                <c:pt idx="8">
                  <c:v>17230.420782198438</c:v>
                </c:pt>
                <c:pt idx="9">
                  <c:v>17703.33627462537</c:v>
                </c:pt>
                <c:pt idx="10">
                  <c:v>18218.003318021256</c:v>
                </c:pt>
                <c:pt idx="11">
                  <c:v>18745.173824227011</c:v>
                </c:pt>
                <c:pt idx="12">
                  <c:v>19312.350580866067</c:v>
                </c:pt>
                <c:pt idx="13">
                  <c:v>19890.222438559053</c:v>
                </c:pt>
                <c:pt idx="14">
                  <c:v>20529.073597762443</c:v>
                </c:pt>
                <c:pt idx="15">
                  <c:v>21160.067607847723</c:v>
                </c:pt>
                <c:pt idx="16">
                  <c:v>21822.689670667784</c:v>
                </c:pt>
                <c:pt idx="17">
                  <c:v>22564.94599646666</c:v>
                </c:pt>
                <c:pt idx="18">
                  <c:v>23274.218927467511</c:v>
                </c:pt>
                <c:pt idx="19">
                  <c:v>24019.247482342398</c:v>
                </c:pt>
                <c:pt idx="20">
                  <c:v>24823.509943281864</c:v>
                </c:pt>
                <c:pt idx="21">
                  <c:v>25586.328145630639</c:v>
                </c:pt>
                <c:pt idx="22">
                  <c:v>26342.338990219909</c:v>
                </c:pt>
                <c:pt idx="23">
                  <c:v>27102.746108414005</c:v>
                </c:pt>
                <c:pt idx="24">
                  <c:v>27909.439334885672</c:v>
                </c:pt>
                <c:pt idx="25">
                  <c:v>28688.555207583329</c:v>
                </c:pt>
                <c:pt idx="26">
                  <c:v>29493.246728335689</c:v>
                </c:pt>
                <c:pt idx="27">
                  <c:v>30332.630399182512</c:v>
                </c:pt>
                <c:pt idx="28">
                  <c:v>31209.563261352356</c:v>
                </c:pt>
                <c:pt idx="29">
                  <c:v>32116.690928188735</c:v>
                </c:pt>
                <c:pt idx="30">
                  <c:v>32405.144425633905</c:v>
                </c:pt>
                <c:pt idx="31">
                  <c:v>32659.52900957609</c:v>
                </c:pt>
                <c:pt idx="32">
                  <c:v>32806.978545948434</c:v>
                </c:pt>
                <c:pt idx="33">
                  <c:v>32929.541737459338</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13687.941669523081</c:v>
                </c:pt>
                <c:pt idx="33">
                  <c:v>13687.941669523081</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13922.712844575923</c:v>
                </c:pt>
                <c:pt idx="6">
                  <c:v>14959.353526965955</c:v>
                </c:pt>
                <c:pt idx="7">
                  <c:v>16400.815062057736</c:v>
                </c:pt>
                <c:pt idx="8">
                  <c:v>17682.164688102603</c:v>
                </c:pt>
                <c:pt idx="9">
                  <c:v>18726.657158983759</c:v>
                </c:pt>
                <c:pt idx="10">
                  <c:v>20152.344940937415</c:v>
                </c:pt>
                <c:pt idx="11">
                  <c:v>21433.083151204919</c:v>
                </c:pt>
                <c:pt idx="12">
                  <c:v>22308.268206691733</c:v>
                </c:pt>
                <c:pt idx="13">
                  <c:v>22502.948258048076</c:v>
                </c:pt>
                <c:pt idx="14">
                  <c:v>22054.310084873228</c:v>
                </c:pt>
                <c:pt idx="15">
                  <c:v>22132.96838577199</c:v>
                </c:pt>
                <c:pt idx="16">
                  <c:v>21912.233260934277</c:v>
                </c:pt>
                <c:pt idx="17">
                  <c:v>21867.181061647374</c:v>
                </c:pt>
                <c:pt idx="18">
                  <c:v>22109.940781955916</c:v>
                </c:pt>
                <c:pt idx="19">
                  <c:v>22078.109224510765</c:v>
                </c:pt>
                <c:pt idx="20">
                  <c:v>21935.744696256334</c:v>
                </c:pt>
                <c:pt idx="21">
                  <c:v>21470.910190435916</c:v>
                </c:pt>
                <c:pt idx="22">
                  <c:v>21004.264202959461</c:v>
                </c:pt>
                <c:pt idx="23">
                  <c:v>20538.788092147555</c:v>
                </c:pt>
                <c:pt idx="24">
                  <c:v>19705.676010357591</c:v>
                </c:pt>
                <c:pt idx="25">
                  <c:v>18865.225417467052</c:v>
                </c:pt>
                <c:pt idx="26">
                  <c:v>18031.58066891865</c:v>
                </c:pt>
                <c:pt idx="27">
                  <c:v>17207.167724504077</c:v>
                </c:pt>
                <c:pt idx="28">
                  <c:v>16392.746861258707</c:v>
                </c:pt>
                <c:pt idx="29">
                  <c:v>15033.496963060468</c:v>
                </c:pt>
                <c:pt idx="30">
                  <c:v>13509.613891682417</c:v>
                </c:pt>
                <c:pt idx="31">
                  <c:v>11976.664863433554</c:v>
                </c:pt>
                <c:pt idx="32">
                  <c:v>10415.259731670816</c:v>
                </c:pt>
                <c:pt idx="33">
                  <c:v>8847.2321835763651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3160.2257530433812</c:v>
                </c:pt>
                <c:pt idx="6">
                  <c:v>3213.5553760620473</c:v>
                </c:pt>
                <c:pt idx="7">
                  <c:v>3272.6712700868634</c:v>
                </c:pt>
                <c:pt idx="8">
                  <c:v>3339.3837143102814</c:v>
                </c:pt>
                <c:pt idx="9">
                  <c:v>3410.4007318749686</c:v>
                </c:pt>
                <c:pt idx="10">
                  <c:v>3487.6875178781966</c:v>
                </c:pt>
                <c:pt idx="11">
                  <c:v>3566.8519303331</c:v>
                </c:pt>
                <c:pt idx="12">
                  <c:v>3652.0240220355968</c:v>
                </c:pt>
                <c:pt idx="13">
                  <c:v>3738.8021811889726</c:v>
                </c:pt>
                <c:pt idx="14">
                  <c:v>3834.7375115405744</c:v>
                </c:pt>
                <c:pt idx="15">
                  <c:v>3929.4929454712201</c:v>
                </c:pt>
                <c:pt idx="16">
                  <c:v>4028.997917136559</c:v>
                </c:pt>
                <c:pt idx="17">
                  <c:v>4140.4614478748836</c:v>
                </c:pt>
                <c:pt idx="18">
                  <c:v>4246.9719111725672</c:v>
                </c:pt>
                <c:pt idx="19">
                  <c:v>4358.8517434365067</c:v>
                </c:pt>
                <c:pt idx="20">
                  <c:v>4479.6266434552062</c:v>
                </c:pt>
                <c:pt idx="21">
                  <c:v>4594.1779206757055</c:v>
                </c:pt>
                <c:pt idx="22">
                  <c:v>4707.7069470853994</c:v>
                </c:pt>
                <c:pt idx="23">
                  <c:v>4821.8961553770832</c:v>
                </c:pt>
                <c:pt idx="24">
                  <c:v>4943.0360798478478</c:v>
                </c:pt>
                <c:pt idx="25">
                  <c:v>5060.0347540345374</c:v>
                </c:pt>
                <c:pt idx="26">
                  <c:v>5180.8740853284999</c:v>
                </c:pt>
                <c:pt idx="27">
                  <c:v>5306.9230853097188</c:v>
                </c:pt>
                <c:pt idx="28">
                  <c:v>5438.6107916188739</c:v>
                </c:pt>
                <c:pt idx="29">
                  <c:v>5574.8328069276386</c:v>
                </c:pt>
                <c:pt idx="30">
                  <c:v>5618.1494404968462</c:v>
                </c:pt>
                <c:pt idx="31">
                  <c:v>5656.3499958926905</c:v>
                </c:pt>
                <c:pt idx="32">
                  <c:v>5678.4922739151798</c:v>
                </c:pt>
                <c:pt idx="33">
                  <c:v>5696.8974064678187</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16037.374687330175</c:v>
                </c:pt>
                <c:pt idx="6">
                  <c:v>16392.506538760608</c:v>
                </c:pt>
                <c:pt idx="7">
                  <c:v>16786.170242077056</c:v>
                </c:pt>
                <c:pt idx="8">
                  <c:v>17230.420782198438</c:v>
                </c:pt>
                <c:pt idx="9">
                  <c:v>17703.33627462537</c:v>
                </c:pt>
                <c:pt idx="10">
                  <c:v>18218.003318021256</c:v>
                </c:pt>
                <c:pt idx="11">
                  <c:v>18745.173824227011</c:v>
                </c:pt>
                <c:pt idx="12">
                  <c:v>19312.350580866067</c:v>
                </c:pt>
                <c:pt idx="13">
                  <c:v>19890.222438559053</c:v>
                </c:pt>
                <c:pt idx="14">
                  <c:v>20529.073597762443</c:v>
                </c:pt>
                <c:pt idx="15">
                  <c:v>21160.067607847723</c:v>
                </c:pt>
                <c:pt idx="16">
                  <c:v>21822.689670667784</c:v>
                </c:pt>
                <c:pt idx="17">
                  <c:v>22564.94599646666</c:v>
                </c:pt>
                <c:pt idx="18">
                  <c:v>23274.218927467511</c:v>
                </c:pt>
                <c:pt idx="19">
                  <c:v>24019.247482342398</c:v>
                </c:pt>
                <c:pt idx="20">
                  <c:v>24823.509943281864</c:v>
                </c:pt>
                <c:pt idx="21">
                  <c:v>25586.328145630639</c:v>
                </c:pt>
                <c:pt idx="22">
                  <c:v>26342.338990219909</c:v>
                </c:pt>
                <c:pt idx="23">
                  <c:v>27102.746108414005</c:v>
                </c:pt>
                <c:pt idx="24">
                  <c:v>27909.439334885672</c:v>
                </c:pt>
                <c:pt idx="25">
                  <c:v>28688.555207583329</c:v>
                </c:pt>
                <c:pt idx="26">
                  <c:v>29493.246728335689</c:v>
                </c:pt>
                <c:pt idx="27">
                  <c:v>30332.630399182512</c:v>
                </c:pt>
                <c:pt idx="28">
                  <c:v>31209.563261352356</c:v>
                </c:pt>
                <c:pt idx="29">
                  <c:v>32116.690928188735</c:v>
                </c:pt>
                <c:pt idx="30">
                  <c:v>32405.144425633905</c:v>
                </c:pt>
                <c:pt idx="31">
                  <c:v>32659.52900957609</c:v>
                </c:pt>
                <c:pt idx="32">
                  <c:v>32806.978545948434</c:v>
                </c:pt>
                <c:pt idx="33">
                  <c:v>32929.541737459338</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13687.941669523081</c:v>
                </c:pt>
                <c:pt idx="33">
                  <c:v>13687.941669523081</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13922.712844575923</c:v>
                </c:pt>
                <c:pt idx="6">
                  <c:v>14959.353526965955</c:v>
                </c:pt>
                <c:pt idx="7">
                  <c:v>16400.815062057736</c:v>
                </c:pt>
                <c:pt idx="8">
                  <c:v>17682.164688102603</c:v>
                </c:pt>
                <c:pt idx="9">
                  <c:v>18726.657158983759</c:v>
                </c:pt>
                <c:pt idx="10">
                  <c:v>20152.344940937415</c:v>
                </c:pt>
                <c:pt idx="11">
                  <c:v>21433.083151204919</c:v>
                </c:pt>
                <c:pt idx="12">
                  <c:v>22308.268206691733</c:v>
                </c:pt>
                <c:pt idx="13">
                  <c:v>22502.948258048076</c:v>
                </c:pt>
                <c:pt idx="14">
                  <c:v>22054.310084873228</c:v>
                </c:pt>
                <c:pt idx="15">
                  <c:v>22132.96838577199</c:v>
                </c:pt>
                <c:pt idx="16">
                  <c:v>21912.233260934277</c:v>
                </c:pt>
                <c:pt idx="17">
                  <c:v>21867.181061647374</c:v>
                </c:pt>
                <c:pt idx="18">
                  <c:v>22109.940781955916</c:v>
                </c:pt>
                <c:pt idx="19">
                  <c:v>22078.109224510765</c:v>
                </c:pt>
                <c:pt idx="20">
                  <c:v>21935.744696256334</c:v>
                </c:pt>
                <c:pt idx="21">
                  <c:v>21470.910190435916</c:v>
                </c:pt>
                <c:pt idx="22">
                  <c:v>21004.264202959461</c:v>
                </c:pt>
                <c:pt idx="23">
                  <c:v>20538.788092147555</c:v>
                </c:pt>
                <c:pt idx="24">
                  <c:v>19705.676010357591</c:v>
                </c:pt>
                <c:pt idx="25">
                  <c:v>18865.225417467052</c:v>
                </c:pt>
                <c:pt idx="26">
                  <c:v>18031.58066891865</c:v>
                </c:pt>
                <c:pt idx="27">
                  <c:v>17207.167724504077</c:v>
                </c:pt>
                <c:pt idx="28">
                  <c:v>16392.746861258707</c:v>
                </c:pt>
                <c:pt idx="29">
                  <c:v>15033.496963060468</c:v>
                </c:pt>
                <c:pt idx="30">
                  <c:v>13509.613891682417</c:v>
                </c:pt>
                <c:pt idx="31">
                  <c:v>11976.664863433554</c:v>
                </c:pt>
                <c:pt idx="32">
                  <c:v>10415.259731670816</c:v>
                </c:pt>
                <c:pt idx="33">
                  <c:v>8847.2321835763651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3160.2257530433812</c:v>
                </c:pt>
                <c:pt idx="6">
                  <c:v>3213.5553760620473</c:v>
                </c:pt>
                <c:pt idx="7">
                  <c:v>3272.6712700868634</c:v>
                </c:pt>
                <c:pt idx="8">
                  <c:v>3339.3837143102814</c:v>
                </c:pt>
                <c:pt idx="9">
                  <c:v>3410.4007318749686</c:v>
                </c:pt>
                <c:pt idx="10">
                  <c:v>3487.6875178781966</c:v>
                </c:pt>
                <c:pt idx="11">
                  <c:v>3566.8519303331</c:v>
                </c:pt>
                <c:pt idx="12">
                  <c:v>3652.0240220355968</c:v>
                </c:pt>
                <c:pt idx="13">
                  <c:v>3738.8021811889726</c:v>
                </c:pt>
                <c:pt idx="14">
                  <c:v>3834.7375115405744</c:v>
                </c:pt>
                <c:pt idx="15">
                  <c:v>3929.4929454712201</c:v>
                </c:pt>
                <c:pt idx="16">
                  <c:v>4028.997917136559</c:v>
                </c:pt>
                <c:pt idx="17">
                  <c:v>4140.4614478748836</c:v>
                </c:pt>
                <c:pt idx="18">
                  <c:v>4246.9719111725672</c:v>
                </c:pt>
                <c:pt idx="19">
                  <c:v>4358.8517434365067</c:v>
                </c:pt>
                <c:pt idx="20">
                  <c:v>4479.6266434552062</c:v>
                </c:pt>
                <c:pt idx="21">
                  <c:v>4594.1779206757055</c:v>
                </c:pt>
                <c:pt idx="22">
                  <c:v>4707.7069470853994</c:v>
                </c:pt>
                <c:pt idx="23">
                  <c:v>4821.8961553770832</c:v>
                </c:pt>
                <c:pt idx="24">
                  <c:v>4943.0360798478478</c:v>
                </c:pt>
                <c:pt idx="25">
                  <c:v>5060.0347540345374</c:v>
                </c:pt>
                <c:pt idx="26">
                  <c:v>5180.8740853284999</c:v>
                </c:pt>
                <c:pt idx="27">
                  <c:v>5306.9230853097188</c:v>
                </c:pt>
                <c:pt idx="28">
                  <c:v>5438.6107916188739</c:v>
                </c:pt>
                <c:pt idx="29">
                  <c:v>5574.8328069276386</c:v>
                </c:pt>
                <c:pt idx="30">
                  <c:v>5618.1494404968462</c:v>
                </c:pt>
                <c:pt idx="31">
                  <c:v>5656.3499958926905</c:v>
                </c:pt>
                <c:pt idx="32">
                  <c:v>5678.4922739151798</c:v>
                </c:pt>
                <c:pt idx="33">
                  <c:v>5696.8974064678187</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16037.374687330175</c:v>
                </c:pt>
                <c:pt idx="6">
                  <c:v>16392.506538760608</c:v>
                </c:pt>
                <c:pt idx="7">
                  <c:v>16786.170242077056</c:v>
                </c:pt>
                <c:pt idx="8">
                  <c:v>17230.420782198438</c:v>
                </c:pt>
                <c:pt idx="9">
                  <c:v>17703.33627462537</c:v>
                </c:pt>
                <c:pt idx="10">
                  <c:v>18218.003318021256</c:v>
                </c:pt>
                <c:pt idx="11">
                  <c:v>18745.173824227011</c:v>
                </c:pt>
                <c:pt idx="12">
                  <c:v>19312.350580866067</c:v>
                </c:pt>
                <c:pt idx="13">
                  <c:v>19890.222438559053</c:v>
                </c:pt>
                <c:pt idx="14">
                  <c:v>20529.073597762443</c:v>
                </c:pt>
                <c:pt idx="15">
                  <c:v>21160.067607847723</c:v>
                </c:pt>
                <c:pt idx="16">
                  <c:v>21822.689670667784</c:v>
                </c:pt>
                <c:pt idx="17">
                  <c:v>22564.94599646666</c:v>
                </c:pt>
                <c:pt idx="18">
                  <c:v>23274.218927467511</c:v>
                </c:pt>
                <c:pt idx="19">
                  <c:v>24019.247482342398</c:v>
                </c:pt>
                <c:pt idx="20">
                  <c:v>24823.509943281864</c:v>
                </c:pt>
                <c:pt idx="21">
                  <c:v>25586.328145630639</c:v>
                </c:pt>
                <c:pt idx="22">
                  <c:v>26342.338990219909</c:v>
                </c:pt>
                <c:pt idx="23">
                  <c:v>27102.746108414005</c:v>
                </c:pt>
                <c:pt idx="24">
                  <c:v>27909.439334885672</c:v>
                </c:pt>
                <c:pt idx="25">
                  <c:v>28688.555207583329</c:v>
                </c:pt>
                <c:pt idx="26">
                  <c:v>29493.246728335689</c:v>
                </c:pt>
                <c:pt idx="27">
                  <c:v>30332.630399182512</c:v>
                </c:pt>
                <c:pt idx="28">
                  <c:v>31209.563261352356</c:v>
                </c:pt>
                <c:pt idx="29">
                  <c:v>32116.690928188735</c:v>
                </c:pt>
                <c:pt idx="30">
                  <c:v>32405.144425633905</c:v>
                </c:pt>
                <c:pt idx="31">
                  <c:v>32659.52900957609</c:v>
                </c:pt>
                <c:pt idx="32">
                  <c:v>32806.978545948434</c:v>
                </c:pt>
                <c:pt idx="33">
                  <c:v>32929.541737459338</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20991.232783653457</c:v>
                </c:pt>
                <c:pt idx="13">
                  <c:v>20675.704768303403</c:v>
                </c:pt>
                <c:pt idx="14">
                  <c:v>20365.245932150981</c:v>
                </c:pt>
                <c:pt idx="15">
                  <c:v>20052.426925997454</c:v>
                </c:pt>
                <c:pt idx="16">
                  <c:v>19735.403882548679</c:v>
                </c:pt>
                <c:pt idx="17">
                  <c:v>19426.381330996952</c:v>
                </c:pt>
                <c:pt idx="18">
                  <c:v>19058.967275277853</c:v>
                </c:pt>
                <c:pt idx="19">
                  <c:v>18709.006653139026</c:v>
                </c:pt>
                <c:pt idx="20">
                  <c:v>18375.363921208329</c:v>
                </c:pt>
                <c:pt idx="21">
                  <c:v>18053.434047556519</c:v>
                </c:pt>
                <c:pt idx="22">
                  <c:v>17745.731316584395</c:v>
                </c:pt>
                <c:pt idx="23">
                  <c:v>17452.317095226288</c:v>
                </c:pt>
                <c:pt idx="24">
                  <c:v>17173.476559084182</c:v>
                </c:pt>
                <c:pt idx="25">
                  <c:v>16906.05306289548</c:v>
                </c:pt>
                <c:pt idx="26">
                  <c:v>16644.644505071923</c:v>
                </c:pt>
                <c:pt idx="27">
                  <c:v>16401.546370098025</c:v>
                </c:pt>
                <c:pt idx="28">
                  <c:v>16170.252436959696</c:v>
                </c:pt>
                <c:pt idx="29">
                  <c:v>15951.0924346795</c:v>
                </c:pt>
                <c:pt idx="30">
                  <c:v>15743.668012561109</c:v>
                </c:pt>
                <c:pt idx="31">
                  <c:v>15542.149436390515</c:v>
                </c:pt>
                <c:pt idx="32">
                  <c:v>15350.268355059845</c:v>
                </c:pt>
                <c:pt idx="33">
                  <c:v>15168.627053025915</c:v>
                </c:pt>
                <c:pt idx="34">
                  <c:v>14996.90095754803</c:v>
                </c:pt>
                <c:pt idx="35">
                  <c:v>14839.599650937289</c:v>
                </c:pt>
                <c:pt idx="36">
                  <c:v>14690.363085042891</c:v>
                </c:pt>
                <c:pt idx="37">
                  <c:v>14547.426539802686</c:v>
                </c:pt>
                <c:pt idx="38">
                  <c:v>14428.810844693995</c:v>
                </c:pt>
                <c:pt idx="39">
                  <c:v>14332.137569202288</c:v>
                </c:pt>
                <c:pt idx="40">
                  <c:v>14258.308943690305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21389.575785454326</c:v>
                </c:pt>
                <c:pt idx="13">
                  <c:v>20942.778136998219</c:v>
                </c:pt>
                <c:pt idx="14">
                  <c:v>20522.810079210161</c:v>
                </c:pt>
                <c:pt idx="15">
                  <c:v>20128.267224680647</c:v>
                </c:pt>
                <c:pt idx="16">
                  <c:v>19749.110669763875</c:v>
                </c:pt>
                <c:pt idx="17">
                  <c:v>19391.504928300594</c:v>
                </c:pt>
                <c:pt idx="18">
                  <c:v>19053.357013351168</c:v>
                </c:pt>
                <c:pt idx="19">
                  <c:v>18733.864877366061</c:v>
                </c:pt>
                <c:pt idx="20">
                  <c:v>18431.054146133582</c:v>
                </c:pt>
                <c:pt idx="21">
                  <c:v>18041.491419472412</c:v>
                </c:pt>
                <c:pt idx="22">
                  <c:v>17661.453042288933</c:v>
                </c:pt>
                <c:pt idx="23">
                  <c:v>17306.023687207031</c:v>
                </c:pt>
                <c:pt idx="24">
                  <c:v>16973.303656146629</c:v>
                </c:pt>
                <c:pt idx="25">
                  <c:v>16659.853803803351</c:v>
                </c:pt>
                <c:pt idx="26">
                  <c:v>16359.338150645523</c:v>
                </c:pt>
                <c:pt idx="27">
                  <c:v>16078.083804502947</c:v>
                </c:pt>
                <c:pt idx="28">
                  <c:v>15813.051083546248</c:v>
                </c:pt>
                <c:pt idx="29">
                  <c:v>15564.173232598576</c:v>
                </c:pt>
                <c:pt idx="30">
                  <c:v>15330.915844511022</c:v>
                </c:pt>
                <c:pt idx="31">
                  <c:v>15106.919149625703</c:v>
                </c:pt>
                <c:pt idx="32">
                  <c:v>14896.282178774338</c:v>
                </c:pt>
                <c:pt idx="33">
                  <c:v>14699.488869813536</c:v>
                </c:pt>
                <c:pt idx="34">
                  <c:v>14516.101887362733</c:v>
                </c:pt>
                <c:pt idx="35">
                  <c:v>14345.579301001779</c:v>
                </c:pt>
                <c:pt idx="36">
                  <c:v>14189.286568733733</c:v>
                </c:pt>
                <c:pt idx="37">
                  <c:v>14043.702769266889</c:v>
                </c:pt>
                <c:pt idx="38">
                  <c:v>13920.337121062465</c:v>
                </c:pt>
                <c:pt idx="39">
                  <c:v>13816.538102982804</c:v>
                </c:pt>
                <c:pt idx="40">
                  <c:v>13733.02529745135</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20846.025284519972</c:v>
                </c:pt>
                <c:pt idx="13">
                  <c:v>20396.24279040379</c:v>
                </c:pt>
                <c:pt idx="14">
                  <c:v>19972.96863232191</c:v>
                </c:pt>
                <c:pt idx="15">
                  <c:v>19574.695703144687</c:v>
                </c:pt>
                <c:pt idx="16">
                  <c:v>19191.571385374795</c:v>
                </c:pt>
                <c:pt idx="17">
                  <c:v>18829.648601700144</c:v>
                </c:pt>
                <c:pt idx="18">
                  <c:v>18487.082967237471</c:v>
                </c:pt>
                <c:pt idx="19">
                  <c:v>18162.838351712733</c:v>
                </c:pt>
                <c:pt idx="20">
                  <c:v>17855.189543318294</c:v>
                </c:pt>
                <c:pt idx="21">
                  <c:v>17460.275313469316</c:v>
                </c:pt>
                <c:pt idx="22">
                  <c:v>17074.948436847622</c:v>
                </c:pt>
                <c:pt idx="23">
                  <c:v>16713.957973952507</c:v>
                </c:pt>
                <c:pt idx="24">
                  <c:v>16374.996125377733</c:v>
                </c:pt>
                <c:pt idx="25">
                  <c:v>16055.581825383491</c:v>
                </c:pt>
                <c:pt idx="26">
                  <c:v>15748.794624809889</c:v>
                </c:pt>
                <c:pt idx="27">
                  <c:v>15460.761974674424</c:v>
                </c:pt>
                <c:pt idx="28">
                  <c:v>15189.30069331756</c:v>
                </c:pt>
                <c:pt idx="29">
                  <c:v>14934.049587097381</c:v>
                </c:pt>
                <c:pt idx="30">
                  <c:v>14694.379113428669</c:v>
                </c:pt>
                <c:pt idx="31">
                  <c:v>14463.573355214307</c:v>
                </c:pt>
                <c:pt idx="32">
                  <c:v>14246.359596146538</c:v>
                </c:pt>
                <c:pt idx="33">
                  <c:v>14042.76981665663</c:v>
                </c:pt>
                <c:pt idx="34">
                  <c:v>13852.289270361362</c:v>
                </c:pt>
                <c:pt idx="35">
                  <c:v>13674.35184843165</c:v>
                </c:pt>
                <c:pt idx="36">
                  <c:v>13510.385677126753</c:v>
                </c:pt>
                <c:pt idx="37">
                  <c:v>13362.388788052462</c:v>
                </c:pt>
                <c:pt idx="38">
                  <c:v>13236.898122294582</c:v>
                </c:pt>
                <c:pt idx="39">
                  <c:v>13131.882027338757</c:v>
                </c:pt>
                <c:pt idx="40">
                  <c:v>13047.362313208068</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20991.232783653457</c:v>
                </c:pt>
                <c:pt idx="13">
                  <c:v>20675.704768303403</c:v>
                </c:pt>
                <c:pt idx="14">
                  <c:v>20365.245932150981</c:v>
                </c:pt>
                <c:pt idx="15">
                  <c:v>20052.426925997454</c:v>
                </c:pt>
                <c:pt idx="16">
                  <c:v>19735.403882548679</c:v>
                </c:pt>
                <c:pt idx="17">
                  <c:v>19426.381330996952</c:v>
                </c:pt>
                <c:pt idx="18">
                  <c:v>19058.967275277853</c:v>
                </c:pt>
                <c:pt idx="19">
                  <c:v>18709.006653139026</c:v>
                </c:pt>
                <c:pt idx="20">
                  <c:v>18375.363921208329</c:v>
                </c:pt>
                <c:pt idx="21">
                  <c:v>18053.434047556519</c:v>
                </c:pt>
                <c:pt idx="22">
                  <c:v>17745.731316584395</c:v>
                </c:pt>
                <c:pt idx="23">
                  <c:v>17452.317095226288</c:v>
                </c:pt>
                <c:pt idx="24">
                  <c:v>17173.476559084182</c:v>
                </c:pt>
                <c:pt idx="25">
                  <c:v>16906.05306289548</c:v>
                </c:pt>
                <c:pt idx="26">
                  <c:v>16644.644505071923</c:v>
                </c:pt>
                <c:pt idx="27">
                  <c:v>16401.546370098025</c:v>
                </c:pt>
                <c:pt idx="28">
                  <c:v>16170.252436959696</c:v>
                </c:pt>
                <c:pt idx="29">
                  <c:v>15951.0924346795</c:v>
                </c:pt>
                <c:pt idx="30">
                  <c:v>15743.668012561109</c:v>
                </c:pt>
                <c:pt idx="31">
                  <c:v>15542.149436390515</c:v>
                </c:pt>
                <c:pt idx="32">
                  <c:v>15350.268355059845</c:v>
                </c:pt>
                <c:pt idx="33">
                  <c:v>15168.627053025915</c:v>
                </c:pt>
                <c:pt idx="34">
                  <c:v>14996.90095754803</c:v>
                </c:pt>
                <c:pt idx="35">
                  <c:v>14839.599650937289</c:v>
                </c:pt>
                <c:pt idx="36">
                  <c:v>14690.363085042891</c:v>
                </c:pt>
                <c:pt idx="37">
                  <c:v>14547.426539802686</c:v>
                </c:pt>
                <c:pt idx="38">
                  <c:v>14428.810844693995</c:v>
                </c:pt>
                <c:pt idx="39">
                  <c:v>14332.137569202288</c:v>
                </c:pt>
                <c:pt idx="40">
                  <c:v>14258.308943690305</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21389.575785454326</c:v>
                </c:pt>
                <c:pt idx="13">
                  <c:v>20942.778136998219</c:v>
                </c:pt>
                <c:pt idx="14">
                  <c:v>20522.810079210161</c:v>
                </c:pt>
                <c:pt idx="15">
                  <c:v>20128.267224680647</c:v>
                </c:pt>
                <c:pt idx="16">
                  <c:v>19749.110669763875</c:v>
                </c:pt>
                <c:pt idx="17">
                  <c:v>19391.504928300594</c:v>
                </c:pt>
                <c:pt idx="18">
                  <c:v>19053.357013351168</c:v>
                </c:pt>
                <c:pt idx="19">
                  <c:v>18733.864877366061</c:v>
                </c:pt>
                <c:pt idx="20">
                  <c:v>18431.054146133582</c:v>
                </c:pt>
                <c:pt idx="21">
                  <c:v>18041.491419472412</c:v>
                </c:pt>
                <c:pt idx="22">
                  <c:v>17661.453042288933</c:v>
                </c:pt>
                <c:pt idx="23">
                  <c:v>17306.023687207031</c:v>
                </c:pt>
                <c:pt idx="24">
                  <c:v>16973.303656146629</c:v>
                </c:pt>
                <c:pt idx="25">
                  <c:v>16659.853803803351</c:v>
                </c:pt>
                <c:pt idx="26">
                  <c:v>16359.338150645523</c:v>
                </c:pt>
                <c:pt idx="27">
                  <c:v>16078.083804502947</c:v>
                </c:pt>
                <c:pt idx="28">
                  <c:v>15813.051083546248</c:v>
                </c:pt>
                <c:pt idx="29">
                  <c:v>15564.173232598576</c:v>
                </c:pt>
                <c:pt idx="30">
                  <c:v>15330.915844511022</c:v>
                </c:pt>
                <c:pt idx="31">
                  <c:v>15106.919149625703</c:v>
                </c:pt>
                <c:pt idx="32">
                  <c:v>14896.282178774338</c:v>
                </c:pt>
                <c:pt idx="33">
                  <c:v>14699.488869813536</c:v>
                </c:pt>
                <c:pt idx="34">
                  <c:v>14516.101887362733</c:v>
                </c:pt>
                <c:pt idx="35">
                  <c:v>14345.579301001779</c:v>
                </c:pt>
                <c:pt idx="36">
                  <c:v>14189.286568733733</c:v>
                </c:pt>
                <c:pt idx="37">
                  <c:v>14043.702769266889</c:v>
                </c:pt>
                <c:pt idx="38">
                  <c:v>13920.337121062465</c:v>
                </c:pt>
                <c:pt idx="39">
                  <c:v>13816.538102982804</c:v>
                </c:pt>
                <c:pt idx="40">
                  <c:v>13733.02529745135</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20846.025284519972</c:v>
                </c:pt>
                <c:pt idx="13">
                  <c:v>20396.24279040379</c:v>
                </c:pt>
                <c:pt idx="14">
                  <c:v>19972.96863232191</c:v>
                </c:pt>
                <c:pt idx="15">
                  <c:v>19574.695703144687</c:v>
                </c:pt>
                <c:pt idx="16">
                  <c:v>19191.571385374795</c:v>
                </c:pt>
                <c:pt idx="17">
                  <c:v>18829.648601700144</c:v>
                </c:pt>
                <c:pt idx="18">
                  <c:v>18487.082967237471</c:v>
                </c:pt>
                <c:pt idx="19">
                  <c:v>18162.838351712733</c:v>
                </c:pt>
                <c:pt idx="20">
                  <c:v>17855.189543318294</c:v>
                </c:pt>
                <c:pt idx="21">
                  <c:v>17460.275313469316</c:v>
                </c:pt>
                <c:pt idx="22">
                  <c:v>17074.948436847622</c:v>
                </c:pt>
                <c:pt idx="23">
                  <c:v>16713.957973952507</c:v>
                </c:pt>
                <c:pt idx="24">
                  <c:v>16374.996125377733</c:v>
                </c:pt>
                <c:pt idx="25">
                  <c:v>16055.581825383491</c:v>
                </c:pt>
                <c:pt idx="26">
                  <c:v>15748.794624809889</c:v>
                </c:pt>
                <c:pt idx="27">
                  <c:v>15460.761974674424</c:v>
                </c:pt>
                <c:pt idx="28">
                  <c:v>15189.30069331756</c:v>
                </c:pt>
                <c:pt idx="29">
                  <c:v>14934.049587097381</c:v>
                </c:pt>
                <c:pt idx="30">
                  <c:v>14694.379113428669</c:v>
                </c:pt>
                <c:pt idx="31">
                  <c:v>14463.573355214307</c:v>
                </c:pt>
                <c:pt idx="32">
                  <c:v>14246.359596146538</c:v>
                </c:pt>
                <c:pt idx="33">
                  <c:v>14042.76981665663</c:v>
                </c:pt>
                <c:pt idx="34">
                  <c:v>13852.289270361362</c:v>
                </c:pt>
                <c:pt idx="35">
                  <c:v>13674.35184843165</c:v>
                </c:pt>
                <c:pt idx="36">
                  <c:v>13510.385677126753</c:v>
                </c:pt>
                <c:pt idx="37">
                  <c:v>13362.388788052462</c:v>
                </c:pt>
                <c:pt idx="38">
                  <c:v>13236.898122294582</c:v>
                </c:pt>
                <c:pt idx="39">
                  <c:v>13131.882027338757</c:v>
                </c:pt>
                <c:pt idx="40">
                  <c:v>13047.362313208068</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103.45922311697144</c:v>
                </c:pt>
                <c:pt idx="13">
                  <c:v>101.47460258939597</c:v>
                </c:pt>
                <c:pt idx="14">
                  <c:v>99.951474972481577</c:v>
                </c:pt>
                <c:pt idx="15">
                  <c:v>98.622585677805333</c:v>
                </c:pt>
                <c:pt idx="16">
                  <c:v>97.409964097887041</c:v>
                </c:pt>
                <c:pt idx="17">
                  <c:v>96.772186869014789</c:v>
                </c:pt>
                <c:pt idx="18">
                  <c:v>96.849469588799963</c:v>
                </c:pt>
                <c:pt idx="19">
                  <c:v>95.934631793657275</c:v>
                </c:pt>
                <c:pt idx="20">
                  <c:v>93.526692671458107</c:v>
                </c:pt>
                <c:pt idx="21">
                  <c:v>92.591947559377161</c:v>
                </c:pt>
                <c:pt idx="22">
                  <c:v>92.970623104709645</c:v>
                </c:pt>
                <c:pt idx="23">
                  <c:v>92.625642702001912</c:v>
                </c:pt>
                <c:pt idx="24">
                  <c:v>92.780745007862677</c:v>
                </c:pt>
                <c:pt idx="25">
                  <c:v>93.631670610462692</c:v>
                </c:pt>
                <c:pt idx="26">
                  <c:v>93.814780945459802</c:v>
                </c:pt>
                <c:pt idx="27">
                  <c:v>94.00065600102235</c:v>
                </c:pt>
                <c:pt idx="28">
                  <c:v>93.245142978068841</c:v>
                </c:pt>
                <c:pt idx="29">
                  <c:v>92.480681596608122</c:v>
                </c:pt>
                <c:pt idx="30">
                  <c:v>91.723138181414143</c:v>
                </c:pt>
                <c:pt idx="31">
                  <c:v>90.073064019619395</c:v>
                </c:pt>
                <c:pt idx="32">
                  <c:v>88.38445804639656</c:v>
                </c:pt>
                <c:pt idx="33">
                  <c:v>86.732598630144523</c:v>
                </c:pt>
                <c:pt idx="34">
                  <c:v>86.00913272125824</c:v>
                </c:pt>
                <c:pt idx="35">
                  <c:v>85.513978825707426</c:v>
                </c:pt>
                <c:pt idx="36">
                  <c:v>84.83315904220639</c:v>
                </c:pt>
                <c:pt idx="37">
                  <c:v>83.330140117283946</c:v>
                </c:pt>
                <c:pt idx="38">
                  <c:v>82.052140487277171</c:v>
                </c:pt>
                <c:pt idx="39">
                  <c:v>80.670879873928754</c:v>
                </c:pt>
                <c:pt idx="40">
                  <c:v>79.299952916591195</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103.45922311697144</c:v>
                </c:pt>
                <c:pt idx="13">
                  <c:v>101.47460258939597</c:v>
                </c:pt>
                <c:pt idx="14">
                  <c:v>99.951474972481577</c:v>
                </c:pt>
                <c:pt idx="15">
                  <c:v>98.622585677805333</c:v>
                </c:pt>
                <c:pt idx="16">
                  <c:v>97.409964097887041</c:v>
                </c:pt>
                <c:pt idx="17">
                  <c:v>96.772186869014789</c:v>
                </c:pt>
                <c:pt idx="18">
                  <c:v>96.849469588799963</c:v>
                </c:pt>
                <c:pt idx="19">
                  <c:v>95.934631793657275</c:v>
                </c:pt>
                <c:pt idx="20">
                  <c:v>93.526692671458107</c:v>
                </c:pt>
                <c:pt idx="21">
                  <c:v>92.591947559377161</c:v>
                </c:pt>
                <c:pt idx="22">
                  <c:v>92.970623104709645</c:v>
                </c:pt>
                <c:pt idx="23">
                  <c:v>92.625642702001912</c:v>
                </c:pt>
                <c:pt idx="24">
                  <c:v>92.780745007862677</c:v>
                </c:pt>
                <c:pt idx="25">
                  <c:v>93.631670610462692</c:v>
                </c:pt>
                <c:pt idx="26">
                  <c:v>93.814780945459802</c:v>
                </c:pt>
                <c:pt idx="27">
                  <c:v>94.00065600102235</c:v>
                </c:pt>
                <c:pt idx="28">
                  <c:v>93.245142978068841</c:v>
                </c:pt>
                <c:pt idx="29">
                  <c:v>92.480681596608122</c:v>
                </c:pt>
                <c:pt idx="30">
                  <c:v>91.723138181414143</c:v>
                </c:pt>
                <c:pt idx="31">
                  <c:v>90.073064019619395</c:v>
                </c:pt>
                <c:pt idx="32">
                  <c:v>88.38445804639656</c:v>
                </c:pt>
                <c:pt idx="33">
                  <c:v>86.732598630144523</c:v>
                </c:pt>
                <c:pt idx="34">
                  <c:v>86.00913272125824</c:v>
                </c:pt>
                <c:pt idx="35">
                  <c:v>85.513978825707426</c:v>
                </c:pt>
                <c:pt idx="36">
                  <c:v>84.83315904220639</c:v>
                </c:pt>
                <c:pt idx="37">
                  <c:v>83.330140117283946</c:v>
                </c:pt>
                <c:pt idx="38">
                  <c:v>82.052140487277171</c:v>
                </c:pt>
                <c:pt idx="39">
                  <c:v>80.670879873928754</c:v>
                </c:pt>
                <c:pt idx="40">
                  <c:v>79.299952916591195</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95.511749875631949</c:v>
                </c:pt>
                <c:pt idx="13">
                  <c:v>94.075987266509443</c:v>
                </c:pt>
                <c:pt idx="14">
                  <c:v>94.676854404886271</c:v>
                </c:pt>
                <c:pt idx="15">
                  <c:v>94.652592723693644</c:v>
                </c:pt>
                <c:pt idx="16">
                  <c:v>93.903951175357605</c:v>
                </c:pt>
                <c:pt idx="17">
                  <c:v>94.553644565332476</c:v>
                </c:pt>
                <c:pt idx="18">
                  <c:v>94.769929956716467</c:v>
                </c:pt>
                <c:pt idx="19">
                  <c:v>93.969667728576894</c:v>
                </c:pt>
                <c:pt idx="20">
                  <c:v>91.653126013495978</c:v>
                </c:pt>
                <c:pt idx="21">
                  <c:v>90.617725356549258</c:v>
                </c:pt>
                <c:pt idx="22">
                  <c:v>90.896191771568681</c:v>
                </c:pt>
                <c:pt idx="23">
                  <c:v>90.919237156551688</c:v>
                </c:pt>
                <c:pt idx="24">
                  <c:v>91.442015555102159</c:v>
                </c:pt>
                <c:pt idx="25">
                  <c:v>92.660277697547912</c:v>
                </c:pt>
                <c:pt idx="26">
                  <c:v>93.208351260315695</c:v>
                </c:pt>
                <c:pt idx="27">
                  <c:v>93.525118714960044</c:v>
                </c:pt>
                <c:pt idx="28">
                  <c:v>93.005130696797565</c:v>
                </c:pt>
                <c:pt idx="29">
                  <c:v>92.476049449119927</c:v>
                </c:pt>
                <c:pt idx="30">
                  <c:v>91.953745814238076</c:v>
                </c:pt>
                <c:pt idx="31">
                  <c:v>90.536918722539554</c:v>
                </c:pt>
                <c:pt idx="32">
                  <c:v>89.08143633660994</c:v>
                </c:pt>
                <c:pt idx="33">
                  <c:v>87.662580074207924</c:v>
                </c:pt>
                <c:pt idx="34">
                  <c:v>86.293263580680858</c:v>
                </c:pt>
                <c:pt idx="35">
                  <c:v>86.533954868682898</c:v>
                </c:pt>
                <c:pt idx="36">
                  <c:v>86.269134684648876</c:v>
                </c:pt>
                <c:pt idx="37">
                  <c:v>85.128380660402954</c:v>
                </c:pt>
                <c:pt idx="38">
                  <c:v>83.93965581879597</c:v>
                </c:pt>
                <c:pt idx="39">
                  <c:v>82.599762935644875</c:v>
                </c:pt>
                <c:pt idx="40">
                  <c:v>81.224906797116773</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95.511749875631949</c:v>
                </c:pt>
                <c:pt idx="13">
                  <c:v>94.075987266509443</c:v>
                </c:pt>
                <c:pt idx="14">
                  <c:v>94.676854404886271</c:v>
                </c:pt>
                <c:pt idx="15">
                  <c:v>94.652592723693644</c:v>
                </c:pt>
                <c:pt idx="16">
                  <c:v>93.903951175357605</c:v>
                </c:pt>
                <c:pt idx="17">
                  <c:v>94.553644565332476</c:v>
                </c:pt>
                <c:pt idx="18">
                  <c:v>94.769929956716467</c:v>
                </c:pt>
                <c:pt idx="19">
                  <c:v>93.969667728576894</c:v>
                </c:pt>
                <c:pt idx="20">
                  <c:v>91.653126013495978</c:v>
                </c:pt>
                <c:pt idx="21">
                  <c:v>90.617725356549258</c:v>
                </c:pt>
                <c:pt idx="22">
                  <c:v>90.896191771568681</c:v>
                </c:pt>
                <c:pt idx="23">
                  <c:v>90.919237156551688</c:v>
                </c:pt>
                <c:pt idx="24">
                  <c:v>91.442015555102159</c:v>
                </c:pt>
                <c:pt idx="25">
                  <c:v>92.660277697547912</c:v>
                </c:pt>
                <c:pt idx="26">
                  <c:v>93.208351260315695</c:v>
                </c:pt>
                <c:pt idx="27">
                  <c:v>93.525118714960044</c:v>
                </c:pt>
                <c:pt idx="28">
                  <c:v>93.005130696797565</c:v>
                </c:pt>
                <c:pt idx="29">
                  <c:v>92.476049449119927</c:v>
                </c:pt>
                <c:pt idx="30">
                  <c:v>91.953745814238076</c:v>
                </c:pt>
                <c:pt idx="31">
                  <c:v>90.536918722539554</c:v>
                </c:pt>
                <c:pt idx="32">
                  <c:v>89.08143633660994</c:v>
                </c:pt>
                <c:pt idx="33">
                  <c:v>87.662580074207924</c:v>
                </c:pt>
                <c:pt idx="34">
                  <c:v>86.293263580680858</c:v>
                </c:pt>
                <c:pt idx="35">
                  <c:v>86.533954868682898</c:v>
                </c:pt>
                <c:pt idx="36">
                  <c:v>86.269134684648876</c:v>
                </c:pt>
                <c:pt idx="37">
                  <c:v>85.128380660402954</c:v>
                </c:pt>
                <c:pt idx="38">
                  <c:v>83.93965581879597</c:v>
                </c:pt>
                <c:pt idx="39">
                  <c:v>82.599762935644875</c:v>
                </c:pt>
                <c:pt idx="40">
                  <c:v>81.224906797116773</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95.511749875631949</c:v>
                </c:pt>
                <c:pt idx="13">
                  <c:v>94.075987266509443</c:v>
                </c:pt>
                <c:pt idx="14">
                  <c:v>94.676854404886271</c:v>
                </c:pt>
                <c:pt idx="15">
                  <c:v>94.652592723693644</c:v>
                </c:pt>
                <c:pt idx="16">
                  <c:v>93.903951175357605</c:v>
                </c:pt>
                <c:pt idx="17">
                  <c:v>94.553644565332476</c:v>
                </c:pt>
                <c:pt idx="18">
                  <c:v>94.769929956716467</c:v>
                </c:pt>
                <c:pt idx="19">
                  <c:v>93.969667728576894</c:v>
                </c:pt>
                <c:pt idx="20">
                  <c:v>91.653126013495978</c:v>
                </c:pt>
                <c:pt idx="21">
                  <c:v>90.617725356549258</c:v>
                </c:pt>
                <c:pt idx="22">
                  <c:v>90.896191771568681</c:v>
                </c:pt>
                <c:pt idx="23">
                  <c:v>90.919237156551688</c:v>
                </c:pt>
                <c:pt idx="24">
                  <c:v>91.442015555102159</c:v>
                </c:pt>
                <c:pt idx="25">
                  <c:v>92.660277697547912</c:v>
                </c:pt>
                <c:pt idx="26">
                  <c:v>93.208351260315695</c:v>
                </c:pt>
                <c:pt idx="27">
                  <c:v>93.525118714960044</c:v>
                </c:pt>
                <c:pt idx="28">
                  <c:v>93.005130696797565</c:v>
                </c:pt>
                <c:pt idx="29">
                  <c:v>92.476049449119927</c:v>
                </c:pt>
                <c:pt idx="30">
                  <c:v>91.953745814238076</c:v>
                </c:pt>
                <c:pt idx="31">
                  <c:v>90.536918722539554</c:v>
                </c:pt>
                <c:pt idx="32">
                  <c:v>89.08143633660994</c:v>
                </c:pt>
                <c:pt idx="33">
                  <c:v>87.662580074207924</c:v>
                </c:pt>
                <c:pt idx="34">
                  <c:v>86.293263580680858</c:v>
                </c:pt>
                <c:pt idx="35">
                  <c:v>86.533954868682898</c:v>
                </c:pt>
                <c:pt idx="36">
                  <c:v>86.269134684648876</c:v>
                </c:pt>
                <c:pt idx="37">
                  <c:v>85.128380660402954</c:v>
                </c:pt>
                <c:pt idx="38">
                  <c:v>83.93965581879597</c:v>
                </c:pt>
                <c:pt idx="39">
                  <c:v>82.599762935644875</c:v>
                </c:pt>
                <c:pt idx="40">
                  <c:v>81.224906797116773</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95.511749875631949</c:v>
                </c:pt>
                <c:pt idx="13">
                  <c:v>94.075987266509443</c:v>
                </c:pt>
                <c:pt idx="14">
                  <c:v>94.676854404886271</c:v>
                </c:pt>
                <c:pt idx="15">
                  <c:v>94.652592723693644</c:v>
                </c:pt>
                <c:pt idx="16">
                  <c:v>93.903951175357605</c:v>
                </c:pt>
                <c:pt idx="17">
                  <c:v>94.553644565332476</c:v>
                </c:pt>
                <c:pt idx="18">
                  <c:v>94.769929956716467</c:v>
                </c:pt>
                <c:pt idx="19">
                  <c:v>93.969667728576894</c:v>
                </c:pt>
                <c:pt idx="20">
                  <c:v>91.653126013495978</c:v>
                </c:pt>
                <c:pt idx="21">
                  <c:v>90.617725356549258</c:v>
                </c:pt>
                <c:pt idx="22">
                  <c:v>90.896191771568681</c:v>
                </c:pt>
                <c:pt idx="23">
                  <c:v>90.919237156551688</c:v>
                </c:pt>
                <c:pt idx="24">
                  <c:v>91.442015555102159</c:v>
                </c:pt>
                <c:pt idx="25">
                  <c:v>92.660277697547912</c:v>
                </c:pt>
                <c:pt idx="26">
                  <c:v>93.208351260315695</c:v>
                </c:pt>
                <c:pt idx="27">
                  <c:v>93.525118714960044</c:v>
                </c:pt>
                <c:pt idx="28">
                  <c:v>93.005130696797565</c:v>
                </c:pt>
                <c:pt idx="29">
                  <c:v>92.476049449119927</c:v>
                </c:pt>
                <c:pt idx="30">
                  <c:v>91.953745814238076</c:v>
                </c:pt>
                <c:pt idx="31">
                  <c:v>90.536918722539554</c:v>
                </c:pt>
                <c:pt idx="32">
                  <c:v>89.08143633660994</c:v>
                </c:pt>
                <c:pt idx="33">
                  <c:v>87.662580074207924</c:v>
                </c:pt>
                <c:pt idx="34">
                  <c:v>86.293263580680858</c:v>
                </c:pt>
                <c:pt idx="35">
                  <c:v>86.533954868682898</c:v>
                </c:pt>
                <c:pt idx="36">
                  <c:v>86.269134684648876</c:v>
                </c:pt>
                <c:pt idx="37">
                  <c:v>85.128380660402954</c:v>
                </c:pt>
                <c:pt idx="38">
                  <c:v>83.93965581879597</c:v>
                </c:pt>
                <c:pt idx="39">
                  <c:v>82.599762935644875</c:v>
                </c:pt>
                <c:pt idx="40">
                  <c:v>81.224906797116773</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20991.232783653457</c:v>
                </c:pt>
                <c:pt idx="13">
                  <c:v>20675.704768303403</c:v>
                </c:pt>
                <c:pt idx="14">
                  <c:v>20365.245932150981</c:v>
                </c:pt>
                <c:pt idx="15">
                  <c:v>20052.426925997454</c:v>
                </c:pt>
                <c:pt idx="16">
                  <c:v>19735.403882548679</c:v>
                </c:pt>
                <c:pt idx="17">
                  <c:v>19426.381330996952</c:v>
                </c:pt>
                <c:pt idx="18">
                  <c:v>19058.967275277853</c:v>
                </c:pt>
                <c:pt idx="19">
                  <c:v>18709.006653139026</c:v>
                </c:pt>
                <c:pt idx="20">
                  <c:v>18375.363921208329</c:v>
                </c:pt>
                <c:pt idx="21">
                  <c:v>18053.434047556519</c:v>
                </c:pt>
                <c:pt idx="22">
                  <c:v>17745.731316584395</c:v>
                </c:pt>
                <c:pt idx="23">
                  <c:v>17452.317095226288</c:v>
                </c:pt>
                <c:pt idx="24">
                  <c:v>17173.476559084182</c:v>
                </c:pt>
                <c:pt idx="25">
                  <c:v>16906.05306289548</c:v>
                </c:pt>
                <c:pt idx="26">
                  <c:v>16644.644505071923</c:v>
                </c:pt>
                <c:pt idx="27">
                  <c:v>16401.546370098025</c:v>
                </c:pt>
                <c:pt idx="28">
                  <c:v>16170.252436959696</c:v>
                </c:pt>
                <c:pt idx="29">
                  <c:v>15951.0924346795</c:v>
                </c:pt>
                <c:pt idx="30">
                  <c:v>15743.668012561109</c:v>
                </c:pt>
                <c:pt idx="31">
                  <c:v>15542.149436390515</c:v>
                </c:pt>
                <c:pt idx="32">
                  <c:v>15350.268355059845</c:v>
                </c:pt>
                <c:pt idx="33">
                  <c:v>15168.627053025915</c:v>
                </c:pt>
                <c:pt idx="34">
                  <c:v>14996.90095754803</c:v>
                </c:pt>
                <c:pt idx="35">
                  <c:v>14839.599650937289</c:v>
                </c:pt>
                <c:pt idx="36">
                  <c:v>14690.363085042891</c:v>
                </c:pt>
                <c:pt idx="37">
                  <c:v>14547.426539802686</c:v>
                </c:pt>
                <c:pt idx="38">
                  <c:v>14428.810844693995</c:v>
                </c:pt>
                <c:pt idx="39">
                  <c:v>14332.137569202288</c:v>
                </c:pt>
                <c:pt idx="40">
                  <c:v>14258.308943690305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21389.575785454326</c:v>
                </c:pt>
                <c:pt idx="13">
                  <c:v>20942.778136998219</c:v>
                </c:pt>
                <c:pt idx="14">
                  <c:v>20522.810079210161</c:v>
                </c:pt>
                <c:pt idx="15">
                  <c:v>20128.267224680647</c:v>
                </c:pt>
                <c:pt idx="16">
                  <c:v>19749.110669763875</c:v>
                </c:pt>
                <c:pt idx="17">
                  <c:v>19391.504928300594</c:v>
                </c:pt>
                <c:pt idx="18">
                  <c:v>19053.357013351168</c:v>
                </c:pt>
                <c:pt idx="19">
                  <c:v>18733.864877366061</c:v>
                </c:pt>
                <c:pt idx="20">
                  <c:v>18431.054146133582</c:v>
                </c:pt>
                <c:pt idx="21">
                  <c:v>18041.491419472412</c:v>
                </c:pt>
                <c:pt idx="22">
                  <c:v>17661.453042288933</c:v>
                </c:pt>
                <c:pt idx="23">
                  <c:v>17306.023687207031</c:v>
                </c:pt>
                <c:pt idx="24">
                  <c:v>16973.303656146629</c:v>
                </c:pt>
                <c:pt idx="25">
                  <c:v>16659.853803803351</c:v>
                </c:pt>
                <c:pt idx="26">
                  <c:v>16359.338150645523</c:v>
                </c:pt>
                <c:pt idx="27">
                  <c:v>16078.083804502947</c:v>
                </c:pt>
                <c:pt idx="28">
                  <c:v>15813.051083546248</c:v>
                </c:pt>
                <c:pt idx="29">
                  <c:v>15564.173232598576</c:v>
                </c:pt>
                <c:pt idx="30">
                  <c:v>15330.915844511022</c:v>
                </c:pt>
                <c:pt idx="31">
                  <c:v>15106.919149625703</c:v>
                </c:pt>
                <c:pt idx="32">
                  <c:v>14896.282178774338</c:v>
                </c:pt>
                <c:pt idx="33">
                  <c:v>14699.488869813536</c:v>
                </c:pt>
                <c:pt idx="34">
                  <c:v>14516.101887362733</c:v>
                </c:pt>
                <c:pt idx="35">
                  <c:v>14345.579301001779</c:v>
                </c:pt>
                <c:pt idx="36">
                  <c:v>14189.286568733733</c:v>
                </c:pt>
                <c:pt idx="37">
                  <c:v>14043.702769266889</c:v>
                </c:pt>
                <c:pt idx="38">
                  <c:v>13920.337121062465</c:v>
                </c:pt>
                <c:pt idx="39">
                  <c:v>13816.538102982804</c:v>
                </c:pt>
                <c:pt idx="40">
                  <c:v>13733.02529745135</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20846.025284519972</c:v>
                </c:pt>
                <c:pt idx="13">
                  <c:v>20396.24279040379</c:v>
                </c:pt>
                <c:pt idx="14">
                  <c:v>19972.96863232191</c:v>
                </c:pt>
                <c:pt idx="15">
                  <c:v>19574.695703144687</c:v>
                </c:pt>
                <c:pt idx="16">
                  <c:v>19191.571385374795</c:v>
                </c:pt>
                <c:pt idx="17">
                  <c:v>18829.648601700144</c:v>
                </c:pt>
                <c:pt idx="18">
                  <c:v>18487.082967237471</c:v>
                </c:pt>
                <c:pt idx="19">
                  <c:v>18162.838351712733</c:v>
                </c:pt>
                <c:pt idx="20">
                  <c:v>17855.189543318294</c:v>
                </c:pt>
                <c:pt idx="21">
                  <c:v>17460.275313469316</c:v>
                </c:pt>
                <c:pt idx="22">
                  <c:v>17074.948436847622</c:v>
                </c:pt>
                <c:pt idx="23">
                  <c:v>16713.957973952507</c:v>
                </c:pt>
                <c:pt idx="24">
                  <c:v>16374.996125377733</c:v>
                </c:pt>
                <c:pt idx="25">
                  <c:v>16055.581825383491</c:v>
                </c:pt>
                <c:pt idx="26">
                  <c:v>15748.794624809889</c:v>
                </c:pt>
                <c:pt idx="27">
                  <c:v>15460.761974674424</c:v>
                </c:pt>
                <c:pt idx="28">
                  <c:v>15189.30069331756</c:v>
                </c:pt>
                <c:pt idx="29">
                  <c:v>14934.049587097381</c:v>
                </c:pt>
                <c:pt idx="30">
                  <c:v>14694.379113428669</c:v>
                </c:pt>
                <c:pt idx="31">
                  <c:v>14463.573355214307</c:v>
                </c:pt>
                <c:pt idx="32">
                  <c:v>14246.359596146538</c:v>
                </c:pt>
                <c:pt idx="33">
                  <c:v>14042.76981665663</c:v>
                </c:pt>
                <c:pt idx="34">
                  <c:v>13852.289270361362</c:v>
                </c:pt>
                <c:pt idx="35">
                  <c:v>13674.35184843165</c:v>
                </c:pt>
                <c:pt idx="36">
                  <c:v>13510.385677126753</c:v>
                </c:pt>
                <c:pt idx="37">
                  <c:v>13362.388788052462</c:v>
                </c:pt>
                <c:pt idx="38">
                  <c:v>13236.898122294582</c:v>
                </c:pt>
                <c:pt idx="39">
                  <c:v>13131.882027338757</c:v>
                </c:pt>
                <c:pt idx="40">
                  <c:v>13047.362313208068</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20991.232783653457</c:v>
                </c:pt>
                <c:pt idx="13">
                  <c:v>20675.704768303403</c:v>
                </c:pt>
                <c:pt idx="14">
                  <c:v>20365.245932150981</c:v>
                </c:pt>
                <c:pt idx="15">
                  <c:v>20052.426925997454</c:v>
                </c:pt>
                <c:pt idx="16">
                  <c:v>19735.403882548679</c:v>
                </c:pt>
                <c:pt idx="17">
                  <c:v>19426.381330996952</c:v>
                </c:pt>
                <c:pt idx="18">
                  <c:v>19058.967275277853</c:v>
                </c:pt>
                <c:pt idx="19">
                  <c:v>18709.006653139026</c:v>
                </c:pt>
                <c:pt idx="20">
                  <c:v>18375.363921208329</c:v>
                </c:pt>
                <c:pt idx="21">
                  <c:v>18053.434047556519</c:v>
                </c:pt>
                <c:pt idx="22">
                  <c:v>17745.731316584395</c:v>
                </c:pt>
                <c:pt idx="23">
                  <c:v>17452.317095226288</c:v>
                </c:pt>
                <c:pt idx="24">
                  <c:v>17173.476559084182</c:v>
                </c:pt>
                <c:pt idx="25">
                  <c:v>16906.05306289548</c:v>
                </c:pt>
                <c:pt idx="26">
                  <c:v>16644.644505071923</c:v>
                </c:pt>
                <c:pt idx="27">
                  <c:v>16401.546370098025</c:v>
                </c:pt>
                <c:pt idx="28">
                  <c:v>16170.252436959696</c:v>
                </c:pt>
                <c:pt idx="29">
                  <c:v>15951.0924346795</c:v>
                </c:pt>
                <c:pt idx="30">
                  <c:v>15743.668012561109</c:v>
                </c:pt>
                <c:pt idx="31">
                  <c:v>15542.149436390515</c:v>
                </c:pt>
                <c:pt idx="32">
                  <c:v>15350.268355059845</c:v>
                </c:pt>
                <c:pt idx="33">
                  <c:v>15168.627053025915</c:v>
                </c:pt>
                <c:pt idx="34">
                  <c:v>14996.90095754803</c:v>
                </c:pt>
                <c:pt idx="35">
                  <c:v>14839.599650937289</c:v>
                </c:pt>
                <c:pt idx="36">
                  <c:v>14690.363085042891</c:v>
                </c:pt>
                <c:pt idx="37">
                  <c:v>14547.426539802686</c:v>
                </c:pt>
                <c:pt idx="38">
                  <c:v>14428.810844693995</c:v>
                </c:pt>
                <c:pt idx="39">
                  <c:v>14332.137569202288</c:v>
                </c:pt>
                <c:pt idx="40">
                  <c:v>14258.308943690305</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21389.575785454326</c:v>
                </c:pt>
                <c:pt idx="13">
                  <c:v>20942.778136998219</c:v>
                </c:pt>
                <c:pt idx="14">
                  <c:v>20522.810079210161</c:v>
                </c:pt>
                <c:pt idx="15">
                  <c:v>20128.267224680647</c:v>
                </c:pt>
                <c:pt idx="16">
                  <c:v>19749.110669763875</c:v>
                </c:pt>
                <c:pt idx="17">
                  <c:v>19391.504928300594</c:v>
                </c:pt>
                <c:pt idx="18">
                  <c:v>19053.357013351168</c:v>
                </c:pt>
                <c:pt idx="19">
                  <c:v>18733.864877366061</c:v>
                </c:pt>
                <c:pt idx="20">
                  <c:v>18431.054146133582</c:v>
                </c:pt>
                <c:pt idx="21">
                  <c:v>18041.491419472412</c:v>
                </c:pt>
                <c:pt idx="22">
                  <c:v>17661.453042288933</c:v>
                </c:pt>
                <c:pt idx="23">
                  <c:v>17306.023687207031</c:v>
                </c:pt>
                <c:pt idx="24">
                  <c:v>16973.303656146629</c:v>
                </c:pt>
                <c:pt idx="25">
                  <c:v>16659.853803803351</c:v>
                </c:pt>
                <c:pt idx="26">
                  <c:v>16359.338150645523</c:v>
                </c:pt>
                <c:pt idx="27">
                  <c:v>16078.083804502947</c:v>
                </c:pt>
                <c:pt idx="28">
                  <c:v>15813.051083546248</c:v>
                </c:pt>
                <c:pt idx="29">
                  <c:v>15564.173232598576</c:v>
                </c:pt>
                <c:pt idx="30">
                  <c:v>15330.915844511022</c:v>
                </c:pt>
                <c:pt idx="31">
                  <c:v>15106.919149625703</c:v>
                </c:pt>
                <c:pt idx="32">
                  <c:v>14896.282178774338</c:v>
                </c:pt>
                <c:pt idx="33">
                  <c:v>14699.488869813536</c:v>
                </c:pt>
                <c:pt idx="34">
                  <c:v>14516.101887362733</c:v>
                </c:pt>
                <c:pt idx="35">
                  <c:v>14345.579301001779</c:v>
                </c:pt>
                <c:pt idx="36">
                  <c:v>14189.286568733733</c:v>
                </c:pt>
                <c:pt idx="37">
                  <c:v>14043.702769266889</c:v>
                </c:pt>
                <c:pt idx="38">
                  <c:v>13920.337121062465</c:v>
                </c:pt>
                <c:pt idx="39">
                  <c:v>13816.538102982804</c:v>
                </c:pt>
                <c:pt idx="40">
                  <c:v>13733.02529745135</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20846.025284519972</c:v>
                </c:pt>
                <c:pt idx="13">
                  <c:v>20396.24279040379</c:v>
                </c:pt>
                <c:pt idx="14">
                  <c:v>19972.96863232191</c:v>
                </c:pt>
                <c:pt idx="15">
                  <c:v>19574.695703144687</c:v>
                </c:pt>
                <c:pt idx="16">
                  <c:v>19191.571385374795</c:v>
                </c:pt>
                <c:pt idx="17">
                  <c:v>18829.648601700144</c:v>
                </c:pt>
                <c:pt idx="18">
                  <c:v>18487.082967237471</c:v>
                </c:pt>
                <c:pt idx="19">
                  <c:v>18162.838351712733</c:v>
                </c:pt>
                <c:pt idx="20">
                  <c:v>17855.189543318294</c:v>
                </c:pt>
                <c:pt idx="21">
                  <c:v>17460.275313469316</c:v>
                </c:pt>
                <c:pt idx="22">
                  <c:v>17074.948436847622</c:v>
                </c:pt>
                <c:pt idx="23">
                  <c:v>16713.957973952507</c:v>
                </c:pt>
                <c:pt idx="24">
                  <c:v>16374.996125377733</c:v>
                </c:pt>
                <c:pt idx="25">
                  <c:v>16055.581825383491</c:v>
                </c:pt>
                <c:pt idx="26">
                  <c:v>15748.794624809889</c:v>
                </c:pt>
                <c:pt idx="27">
                  <c:v>15460.761974674424</c:v>
                </c:pt>
                <c:pt idx="28">
                  <c:v>15189.30069331756</c:v>
                </c:pt>
                <c:pt idx="29">
                  <c:v>14934.049587097381</c:v>
                </c:pt>
                <c:pt idx="30">
                  <c:v>14694.379113428669</c:v>
                </c:pt>
                <c:pt idx="31">
                  <c:v>14463.573355214307</c:v>
                </c:pt>
                <c:pt idx="32">
                  <c:v>14246.359596146538</c:v>
                </c:pt>
                <c:pt idx="33">
                  <c:v>14042.76981665663</c:v>
                </c:pt>
                <c:pt idx="34">
                  <c:v>13852.289270361362</c:v>
                </c:pt>
                <c:pt idx="35">
                  <c:v>13674.35184843165</c:v>
                </c:pt>
                <c:pt idx="36">
                  <c:v>13510.385677126753</c:v>
                </c:pt>
                <c:pt idx="37">
                  <c:v>13362.388788052462</c:v>
                </c:pt>
                <c:pt idx="38">
                  <c:v>13236.898122294582</c:v>
                </c:pt>
                <c:pt idx="39">
                  <c:v>13131.882027338757</c:v>
                </c:pt>
                <c:pt idx="40">
                  <c:v>13047.362313208068</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0.4107842281395887</c:v>
                </c:pt>
                <c:pt idx="13">
                  <c:v>0.43045235086433642</c:v>
                </c:pt>
                <c:pt idx="14">
                  <c:v>0.4517961744092141</c:v>
                </c:pt>
                <c:pt idx="15">
                  <c:v>0.47325705070016472</c:v>
                </c:pt>
                <c:pt idx="16">
                  <c:v>0.49439008841544374</c:v>
                </c:pt>
                <c:pt idx="17">
                  <c:v>0.51599207821500448</c:v>
                </c:pt>
                <c:pt idx="18">
                  <c:v>0.52938911170307268</c:v>
                </c:pt>
                <c:pt idx="19">
                  <c:v>0.54759001003060059</c:v>
                </c:pt>
                <c:pt idx="20">
                  <c:v>0.57239929016204694</c:v>
                </c:pt>
                <c:pt idx="21">
                  <c:v>0.58429445399918489</c:v>
                </c:pt>
                <c:pt idx="22">
                  <c:v>0.59074527620567863</c:v>
                </c:pt>
                <c:pt idx="23">
                  <c:v>0.60064268967902656</c:v>
                </c:pt>
                <c:pt idx="24">
                  <c:v>0.60938261637938806</c:v>
                </c:pt>
                <c:pt idx="25">
                  <c:v>0.61459627938805172</c:v>
                </c:pt>
                <c:pt idx="26">
                  <c:v>0.62306574656084368</c:v>
                </c:pt>
                <c:pt idx="27">
                  <c:v>0.63233757327589779</c:v>
                </c:pt>
                <c:pt idx="28">
                  <c:v>0.64547538771917756</c:v>
                </c:pt>
                <c:pt idx="29">
                  <c:v>0.6587948263467025</c:v>
                </c:pt>
                <c:pt idx="30">
                  <c:v>0.67236101509431634</c:v>
                </c:pt>
                <c:pt idx="31">
                  <c:v>0.69147981089407784</c:v>
                </c:pt>
                <c:pt idx="32">
                  <c:v>0.71118630845885433</c:v>
                </c:pt>
                <c:pt idx="33">
                  <c:v>0.73177415609315899</c:v>
                </c:pt>
                <c:pt idx="34">
                  <c:v>0.74560906566382612</c:v>
                </c:pt>
                <c:pt idx="35">
                  <c:v>0.75827844366896535</c:v>
                </c:pt>
                <c:pt idx="36">
                  <c:v>0.7699257867986733</c:v>
                </c:pt>
                <c:pt idx="37">
                  <c:v>0.77896464162238499</c:v>
                </c:pt>
                <c:pt idx="38">
                  <c:v>0.78626068055560927</c:v>
                </c:pt>
                <c:pt idx="39">
                  <c:v>0.79292917667787044</c:v>
                </c:pt>
                <c:pt idx="40">
                  <c:v>0.7992842696557878</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0.4107842281395887</c:v>
                </c:pt>
                <c:pt idx="13">
                  <c:v>0.43045235086433642</c:v>
                </c:pt>
                <c:pt idx="14">
                  <c:v>0.4517961744092141</c:v>
                </c:pt>
                <c:pt idx="15">
                  <c:v>0.47325705070016472</c:v>
                </c:pt>
                <c:pt idx="16">
                  <c:v>0.49439008841544374</c:v>
                </c:pt>
                <c:pt idx="17">
                  <c:v>0.51599207821500448</c:v>
                </c:pt>
                <c:pt idx="18">
                  <c:v>0.52938911170307268</c:v>
                </c:pt>
                <c:pt idx="19">
                  <c:v>0.54759001003060059</c:v>
                </c:pt>
                <c:pt idx="20">
                  <c:v>0.57239929016204694</c:v>
                </c:pt>
                <c:pt idx="21">
                  <c:v>0.58429445399918489</c:v>
                </c:pt>
                <c:pt idx="22">
                  <c:v>0.59074527620567863</c:v>
                </c:pt>
                <c:pt idx="23">
                  <c:v>0.60064268967902656</c:v>
                </c:pt>
                <c:pt idx="24">
                  <c:v>0.60938261637938806</c:v>
                </c:pt>
                <c:pt idx="25">
                  <c:v>0.61459627938805172</c:v>
                </c:pt>
                <c:pt idx="26">
                  <c:v>0.62306574656084368</c:v>
                </c:pt>
                <c:pt idx="27">
                  <c:v>0.63233757327589779</c:v>
                </c:pt>
                <c:pt idx="28">
                  <c:v>0.64547538771917756</c:v>
                </c:pt>
                <c:pt idx="29">
                  <c:v>0.6587948263467025</c:v>
                </c:pt>
                <c:pt idx="30">
                  <c:v>0.67236101509431634</c:v>
                </c:pt>
                <c:pt idx="31">
                  <c:v>0.69147981089407784</c:v>
                </c:pt>
                <c:pt idx="32">
                  <c:v>0.71118630845885433</c:v>
                </c:pt>
                <c:pt idx="33">
                  <c:v>0.73177415609315899</c:v>
                </c:pt>
                <c:pt idx="34">
                  <c:v>0.74560906566382612</c:v>
                </c:pt>
                <c:pt idx="35">
                  <c:v>0.75827844366896535</c:v>
                </c:pt>
                <c:pt idx="36">
                  <c:v>0.7699257867986733</c:v>
                </c:pt>
                <c:pt idx="37">
                  <c:v>0.77896464162238499</c:v>
                </c:pt>
                <c:pt idx="38">
                  <c:v>0.78626068055560927</c:v>
                </c:pt>
                <c:pt idx="39">
                  <c:v>0.79292917667787044</c:v>
                </c:pt>
                <c:pt idx="40">
                  <c:v>0.7992842696557878</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0.51548637426392574</c:v>
                </c:pt>
                <c:pt idx="13">
                  <c:v>0.53967131710898775</c:v>
                </c:pt>
                <c:pt idx="14">
                  <c:v>0.5572223061733943</c:v>
                </c:pt>
                <c:pt idx="15">
                  <c:v>0.57728747302284922</c:v>
                </c:pt>
                <c:pt idx="16">
                  <c:v>0.59968024642986484</c:v>
                </c:pt>
                <c:pt idx="17">
                  <c:v>0.61777623450282537</c:v>
                </c:pt>
                <c:pt idx="18">
                  <c:v>0.63716289233109058</c:v>
                </c:pt>
                <c:pt idx="19">
                  <c:v>0.65974477523465236</c:v>
                </c:pt>
                <c:pt idx="20">
                  <c:v>0.68672648975791351</c:v>
                </c:pt>
                <c:pt idx="21">
                  <c:v>0.69707676286414444</c:v>
                </c:pt>
                <c:pt idx="22">
                  <c:v>0.7031557280350651</c:v>
                </c:pt>
                <c:pt idx="23">
                  <c:v>0.70978177970232637</c:v>
                </c:pt>
                <c:pt idx="24">
                  <c:v>0.71542007279196485</c:v>
                </c:pt>
                <c:pt idx="25">
                  <c:v>0.7182871751463541</c:v>
                </c:pt>
                <c:pt idx="26">
                  <c:v>0.7236464805306041</c:v>
                </c:pt>
                <c:pt idx="27">
                  <c:v>0.7302983374605676</c:v>
                </c:pt>
                <c:pt idx="28">
                  <c:v>0.7395612282236077</c:v>
                </c:pt>
                <c:pt idx="29">
                  <c:v>0.74890359020681485</c:v>
                </c:pt>
                <c:pt idx="30">
                  <c:v>0.75837127881260258</c:v>
                </c:pt>
                <c:pt idx="31">
                  <c:v>0.77194940142757895</c:v>
                </c:pt>
                <c:pt idx="32">
                  <c:v>0.78586637362255019</c:v>
                </c:pt>
                <c:pt idx="33">
                  <c:v>0.80032913143845952</c:v>
                </c:pt>
                <c:pt idx="34">
                  <c:v>0.81537381551273325</c:v>
                </c:pt>
                <c:pt idx="35">
                  <c:v>0.8160635557444561</c:v>
                </c:pt>
                <c:pt idx="36">
                  <c:v>0.81549892642255128</c:v>
                </c:pt>
                <c:pt idx="37">
                  <c:v>0.81302653894697152</c:v>
                </c:pt>
                <c:pt idx="38">
                  <c:v>0.81037868441734628</c:v>
                </c:pt>
                <c:pt idx="39">
                  <c:v>0.80730274034422711</c:v>
                </c:pt>
                <c:pt idx="40">
                  <c:v>0.80404104364598372</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0.51548637426392574</c:v>
                </c:pt>
                <c:pt idx="13">
                  <c:v>0.53967131710898775</c:v>
                </c:pt>
                <c:pt idx="14">
                  <c:v>0.5572223061733943</c:v>
                </c:pt>
                <c:pt idx="15">
                  <c:v>0.57728747302284922</c:v>
                </c:pt>
                <c:pt idx="16">
                  <c:v>0.59968024642986484</c:v>
                </c:pt>
                <c:pt idx="17">
                  <c:v>0.61777623450282537</c:v>
                </c:pt>
                <c:pt idx="18">
                  <c:v>0.63716289233109058</c:v>
                </c:pt>
                <c:pt idx="19">
                  <c:v>0.65974477523465236</c:v>
                </c:pt>
                <c:pt idx="20">
                  <c:v>0.68672648975791351</c:v>
                </c:pt>
                <c:pt idx="21">
                  <c:v>0.69707676286414444</c:v>
                </c:pt>
                <c:pt idx="22">
                  <c:v>0.7031557280350651</c:v>
                </c:pt>
                <c:pt idx="23">
                  <c:v>0.70978177970232637</c:v>
                </c:pt>
                <c:pt idx="24">
                  <c:v>0.71542007279196485</c:v>
                </c:pt>
                <c:pt idx="25">
                  <c:v>0.7182871751463541</c:v>
                </c:pt>
                <c:pt idx="26">
                  <c:v>0.7236464805306041</c:v>
                </c:pt>
                <c:pt idx="27">
                  <c:v>0.7302983374605676</c:v>
                </c:pt>
                <c:pt idx="28">
                  <c:v>0.7395612282236077</c:v>
                </c:pt>
                <c:pt idx="29">
                  <c:v>0.74890359020681485</c:v>
                </c:pt>
                <c:pt idx="30">
                  <c:v>0.75837127881260258</c:v>
                </c:pt>
                <c:pt idx="31">
                  <c:v>0.77194940142757895</c:v>
                </c:pt>
                <c:pt idx="32">
                  <c:v>0.78586637362255019</c:v>
                </c:pt>
                <c:pt idx="33">
                  <c:v>0.80032913143845952</c:v>
                </c:pt>
                <c:pt idx="34">
                  <c:v>0.81537381551273325</c:v>
                </c:pt>
                <c:pt idx="35">
                  <c:v>0.8160635557444561</c:v>
                </c:pt>
                <c:pt idx="36">
                  <c:v>0.81549892642255128</c:v>
                </c:pt>
                <c:pt idx="37">
                  <c:v>0.81302653894697152</c:v>
                </c:pt>
                <c:pt idx="38">
                  <c:v>0.81037868441734628</c:v>
                </c:pt>
                <c:pt idx="39">
                  <c:v>0.80730274034422711</c:v>
                </c:pt>
                <c:pt idx="40">
                  <c:v>0.80404104364598372</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0.51548637426392574</c:v>
                </c:pt>
                <c:pt idx="13">
                  <c:v>0.53967131710898775</c:v>
                </c:pt>
                <c:pt idx="14">
                  <c:v>0.5572223061733943</c:v>
                </c:pt>
                <c:pt idx="15">
                  <c:v>0.57728747302284922</c:v>
                </c:pt>
                <c:pt idx="16">
                  <c:v>0.59968024642986484</c:v>
                </c:pt>
                <c:pt idx="17">
                  <c:v>0.61777623450282537</c:v>
                </c:pt>
                <c:pt idx="18">
                  <c:v>0.63716289233109058</c:v>
                </c:pt>
                <c:pt idx="19">
                  <c:v>0.65974477523465236</c:v>
                </c:pt>
                <c:pt idx="20">
                  <c:v>0.68672648975791351</c:v>
                </c:pt>
                <c:pt idx="21">
                  <c:v>0.69707676286414444</c:v>
                </c:pt>
                <c:pt idx="22">
                  <c:v>0.7031557280350651</c:v>
                </c:pt>
                <c:pt idx="23">
                  <c:v>0.70978177970232637</c:v>
                </c:pt>
                <c:pt idx="24">
                  <c:v>0.71542007279196485</c:v>
                </c:pt>
                <c:pt idx="25">
                  <c:v>0.7182871751463541</c:v>
                </c:pt>
                <c:pt idx="26">
                  <c:v>0.7236464805306041</c:v>
                </c:pt>
                <c:pt idx="27">
                  <c:v>0.7302983374605676</c:v>
                </c:pt>
                <c:pt idx="28">
                  <c:v>0.7395612282236077</c:v>
                </c:pt>
                <c:pt idx="29">
                  <c:v>0.74890359020681485</c:v>
                </c:pt>
                <c:pt idx="30">
                  <c:v>0.75837127881260258</c:v>
                </c:pt>
                <c:pt idx="31">
                  <c:v>0.77194940142757895</c:v>
                </c:pt>
                <c:pt idx="32">
                  <c:v>0.78586637362255019</c:v>
                </c:pt>
                <c:pt idx="33">
                  <c:v>0.80032913143845952</c:v>
                </c:pt>
                <c:pt idx="34">
                  <c:v>0.81537381551273325</c:v>
                </c:pt>
                <c:pt idx="35">
                  <c:v>0.8160635557444561</c:v>
                </c:pt>
                <c:pt idx="36">
                  <c:v>0.81549892642255128</c:v>
                </c:pt>
                <c:pt idx="37">
                  <c:v>0.81302653894697152</c:v>
                </c:pt>
                <c:pt idx="38">
                  <c:v>0.81037868441734628</c:v>
                </c:pt>
                <c:pt idx="39">
                  <c:v>0.80730274034422711</c:v>
                </c:pt>
                <c:pt idx="40">
                  <c:v>0.80404104364598372</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0.51548637426392574</c:v>
                </c:pt>
                <c:pt idx="13">
                  <c:v>0.53967131710898775</c:v>
                </c:pt>
                <c:pt idx="14">
                  <c:v>0.5572223061733943</c:v>
                </c:pt>
                <c:pt idx="15">
                  <c:v>0.57728747302284922</c:v>
                </c:pt>
                <c:pt idx="16">
                  <c:v>0.59968024642986484</c:v>
                </c:pt>
                <c:pt idx="17">
                  <c:v>0.61777623450282537</c:v>
                </c:pt>
                <c:pt idx="18">
                  <c:v>0.63716289233109058</c:v>
                </c:pt>
                <c:pt idx="19">
                  <c:v>0.65974477523465236</c:v>
                </c:pt>
                <c:pt idx="20">
                  <c:v>0.68672648975791351</c:v>
                </c:pt>
                <c:pt idx="21">
                  <c:v>0.69707676286414444</c:v>
                </c:pt>
                <c:pt idx="22">
                  <c:v>0.7031557280350651</c:v>
                </c:pt>
                <c:pt idx="23">
                  <c:v>0.70978177970232637</c:v>
                </c:pt>
                <c:pt idx="24">
                  <c:v>0.71542007279196485</c:v>
                </c:pt>
                <c:pt idx="25">
                  <c:v>0.7182871751463541</c:v>
                </c:pt>
                <c:pt idx="26">
                  <c:v>0.7236464805306041</c:v>
                </c:pt>
                <c:pt idx="27">
                  <c:v>0.7302983374605676</c:v>
                </c:pt>
                <c:pt idx="28">
                  <c:v>0.7395612282236077</c:v>
                </c:pt>
                <c:pt idx="29">
                  <c:v>0.74890359020681485</c:v>
                </c:pt>
                <c:pt idx="30">
                  <c:v>0.75837127881260258</c:v>
                </c:pt>
                <c:pt idx="31">
                  <c:v>0.77194940142757895</c:v>
                </c:pt>
                <c:pt idx="32">
                  <c:v>0.78586637362255019</c:v>
                </c:pt>
                <c:pt idx="33">
                  <c:v>0.80032913143845952</c:v>
                </c:pt>
                <c:pt idx="34">
                  <c:v>0.81537381551273325</c:v>
                </c:pt>
                <c:pt idx="35">
                  <c:v>0.8160635557444561</c:v>
                </c:pt>
                <c:pt idx="36">
                  <c:v>0.81549892642255128</c:v>
                </c:pt>
                <c:pt idx="37">
                  <c:v>0.81302653894697152</c:v>
                </c:pt>
                <c:pt idx="38">
                  <c:v>0.81037868441734628</c:v>
                </c:pt>
                <c:pt idx="39">
                  <c:v>0.80730274034422711</c:v>
                </c:pt>
                <c:pt idx="40">
                  <c:v>0.80404104364598372</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20991.232783653457</c:v>
                </c:pt>
                <c:pt idx="13">
                  <c:v>20675.704768303403</c:v>
                </c:pt>
                <c:pt idx="14">
                  <c:v>20365.245932150981</c:v>
                </c:pt>
                <c:pt idx="15">
                  <c:v>20052.426925997454</c:v>
                </c:pt>
                <c:pt idx="16">
                  <c:v>19735.403882548679</c:v>
                </c:pt>
                <c:pt idx="17">
                  <c:v>19426.381330996952</c:v>
                </c:pt>
                <c:pt idx="18">
                  <c:v>19058.967275277853</c:v>
                </c:pt>
                <c:pt idx="19">
                  <c:v>18709.006653139026</c:v>
                </c:pt>
                <c:pt idx="20">
                  <c:v>18375.363921208329</c:v>
                </c:pt>
                <c:pt idx="21">
                  <c:v>18053.434047556519</c:v>
                </c:pt>
                <c:pt idx="22">
                  <c:v>17745.731316584395</c:v>
                </c:pt>
                <c:pt idx="23">
                  <c:v>17452.317095226288</c:v>
                </c:pt>
                <c:pt idx="24">
                  <c:v>17173.476559084182</c:v>
                </c:pt>
                <c:pt idx="25">
                  <c:v>16906.05306289548</c:v>
                </c:pt>
                <c:pt idx="26">
                  <c:v>16644.644505071923</c:v>
                </c:pt>
                <c:pt idx="27">
                  <c:v>16401.546370098025</c:v>
                </c:pt>
                <c:pt idx="28">
                  <c:v>16170.252436959696</c:v>
                </c:pt>
                <c:pt idx="29">
                  <c:v>15951.0924346795</c:v>
                </c:pt>
                <c:pt idx="30">
                  <c:v>15743.668012561109</c:v>
                </c:pt>
                <c:pt idx="31">
                  <c:v>15542.149436390515</c:v>
                </c:pt>
                <c:pt idx="32">
                  <c:v>15350.268355059845</c:v>
                </c:pt>
                <c:pt idx="33">
                  <c:v>15168.627053025915</c:v>
                </c:pt>
                <c:pt idx="34">
                  <c:v>14996.90095754803</c:v>
                </c:pt>
                <c:pt idx="35">
                  <c:v>14839.599650937289</c:v>
                </c:pt>
                <c:pt idx="36">
                  <c:v>14690.363085042891</c:v>
                </c:pt>
                <c:pt idx="37">
                  <c:v>14547.426539802686</c:v>
                </c:pt>
                <c:pt idx="38">
                  <c:v>14428.810844693995</c:v>
                </c:pt>
                <c:pt idx="39">
                  <c:v>14332.137569202288</c:v>
                </c:pt>
                <c:pt idx="40">
                  <c:v>14258.308943690305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21389.575785454326</c:v>
                </c:pt>
                <c:pt idx="13">
                  <c:v>20942.778136998219</c:v>
                </c:pt>
                <c:pt idx="14">
                  <c:v>20522.810079210161</c:v>
                </c:pt>
                <c:pt idx="15">
                  <c:v>20128.267224680647</c:v>
                </c:pt>
                <c:pt idx="16">
                  <c:v>19749.110669763875</c:v>
                </c:pt>
                <c:pt idx="17">
                  <c:v>19391.504928300594</c:v>
                </c:pt>
                <c:pt idx="18">
                  <c:v>19053.357013351168</c:v>
                </c:pt>
                <c:pt idx="19">
                  <c:v>18733.864877366061</c:v>
                </c:pt>
                <c:pt idx="20">
                  <c:v>18431.054146133582</c:v>
                </c:pt>
                <c:pt idx="21">
                  <c:v>18041.491419472412</c:v>
                </c:pt>
                <c:pt idx="22">
                  <c:v>17661.453042288933</c:v>
                </c:pt>
                <c:pt idx="23">
                  <c:v>17306.023687207031</c:v>
                </c:pt>
                <c:pt idx="24">
                  <c:v>16973.303656146629</c:v>
                </c:pt>
                <c:pt idx="25">
                  <c:v>16659.853803803351</c:v>
                </c:pt>
                <c:pt idx="26">
                  <c:v>16359.338150645523</c:v>
                </c:pt>
                <c:pt idx="27">
                  <c:v>16078.083804502947</c:v>
                </c:pt>
                <c:pt idx="28">
                  <c:v>15813.051083546248</c:v>
                </c:pt>
                <c:pt idx="29">
                  <c:v>15564.173232598576</c:v>
                </c:pt>
                <c:pt idx="30">
                  <c:v>15330.915844511022</c:v>
                </c:pt>
                <c:pt idx="31">
                  <c:v>15106.919149625703</c:v>
                </c:pt>
                <c:pt idx="32">
                  <c:v>14896.282178774338</c:v>
                </c:pt>
                <c:pt idx="33">
                  <c:v>14699.488869813536</c:v>
                </c:pt>
                <c:pt idx="34">
                  <c:v>14516.101887362733</c:v>
                </c:pt>
                <c:pt idx="35">
                  <c:v>14345.579301001779</c:v>
                </c:pt>
                <c:pt idx="36">
                  <c:v>14189.286568733733</c:v>
                </c:pt>
                <c:pt idx="37">
                  <c:v>14043.702769266889</c:v>
                </c:pt>
                <c:pt idx="38">
                  <c:v>13920.337121062465</c:v>
                </c:pt>
                <c:pt idx="39">
                  <c:v>13816.538102982804</c:v>
                </c:pt>
                <c:pt idx="40">
                  <c:v>13733.02529745135</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20846.025284519972</c:v>
                </c:pt>
                <c:pt idx="13">
                  <c:v>20396.24279040379</c:v>
                </c:pt>
                <c:pt idx="14">
                  <c:v>19972.96863232191</c:v>
                </c:pt>
                <c:pt idx="15">
                  <c:v>19574.695703144687</c:v>
                </c:pt>
                <c:pt idx="16">
                  <c:v>19191.571385374795</c:v>
                </c:pt>
                <c:pt idx="17">
                  <c:v>18829.648601700144</c:v>
                </c:pt>
                <c:pt idx="18">
                  <c:v>18487.082967237471</c:v>
                </c:pt>
                <c:pt idx="19">
                  <c:v>18162.838351712733</c:v>
                </c:pt>
                <c:pt idx="20">
                  <c:v>17855.189543318294</c:v>
                </c:pt>
                <c:pt idx="21">
                  <c:v>17460.275313469316</c:v>
                </c:pt>
                <c:pt idx="22">
                  <c:v>17074.948436847622</c:v>
                </c:pt>
                <c:pt idx="23">
                  <c:v>16713.957973952507</c:v>
                </c:pt>
                <c:pt idx="24">
                  <c:v>16374.996125377733</c:v>
                </c:pt>
                <c:pt idx="25">
                  <c:v>16055.581825383491</c:v>
                </c:pt>
                <c:pt idx="26">
                  <c:v>15748.794624809889</c:v>
                </c:pt>
                <c:pt idx="27">
                  <c:v>15460.761974674424</c:v>
                </c:pt>
                <c:pt idx="28">
                  <c:v>15189.30069331756</c:v>
                </c:pt>
                <c:pt idx="29">
                  <c:v>14934.049587097381</c:v>
                </c:pt>
                <c:pt idx="30">
                  <c:v>14694.379113428669</c:v>
                </c:pt>
                <c:pt idx="31">
                  <c:v>14463.573355214307</c:v>
                </c:pt>
                <c:pt idx="32">
                  <c:v>14246.359596146538</c:v>
                </c:pt>
                <c:pt idx="33">
                  <c:v>14042.76981665663</c:v>
                </c:pt>
                <c:pt idx="34">
                  <c:v>13852.289270361362</c:v>
                </c:pt>
                <c:pt idx="35">
                  <c:v>13674.35184843165</c:v>
                </c:pt>
                <c:pt idx="36">
                  <c:v>13510.385677126753</c:v>
                </c:pt>
                <c:pt idx="37">
                  <c:v>13362.388788052462</c:v>
                </c:pt>
                <c:pt idx="38">
                  <c:v>13236.898122294582</c:v>
                </c:pt>
                <c:pt idx="39">
                  <c:v>13131.882027338757</c:v>
                </c:pt>
                <c:pt idx="40">
                  <c:v>13047.362313208068</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20991.232783653457</c:v>
                </c:pt>
                <c:pt idx="13">
                  <c:v>20675.704768303403</c:v>
                </c:pt>
                <c:pt idx="14">
                  <c:v>20365.245932150981</c:v>
                </c:pt>
                <c:pt idx="15">
                  <c:v>20052.426925997454</c:v>
                </c:pt>
                <c:pt idx="16">
                  <c:v>19735.403882548679</c:v>
                </c:pt>
                <c:pt idx="17">
                  <c:v>19426.381330996952</c:v>
                </c:pt>
                <c:pt idx="18">
                  <c:v>19058.967275277853</c:v>
                </c:pt>
                <c:pt idx="19">
                  <c:v>18709.006653139026</c:v>
                </c:pt>
                <c:pt idx="20">
                  <c:v>18375.363921208329</c:v>
                </c:pt>
                <c:pt idx="21">
                  <c:v>18053.434047556519</c:v>
                </c:pt>
                <c:pt idx="22">
                  <c:v>17745.731316584395</c:v>
                </c:pt>
                <c:pt idx="23">
                  <c:v>17452.317095226288</c:v>
                </c:pt>
                <c:pt idx="24">
                  <c:v>17173.476559084182</c:v>
                </c:pt>
                <c:pt idx="25">
                  <c:v>16906.05306289548</c:v>
                </c:pt>
                <c:pt idx="26">
                  <c:v>16644.644505071923</c:v>
                </c:pt>
                <c:pt idx="27">
                  <c:v>16401.546370098025</c:v>
                </c:pt>
                <c:pt idx="28">
                  <c:v>16170.252436959696</c:v>
                </c:pt>
                <c:pt idx="29">
                  <c:v>15951.0924346795</c:v>
                </c:pt>
                <c:pt idx="30">
                  <c:v>15743.668012561109</c:v>
                </c:pt>
                <c:pt idx="31">
                  <c:v>15542.149436390515</c:v>
                </c:pt>
                <c:pt idx="32">
                  <c:v>15350.268355059845</c:v>
                </c:pt>
                <c:pt idx="33">
                  <c:v>15168.627053025915</c:v>
                </c:pt>
                <c:pt idx="34">
                  <c:v>14996.90095754803</c:v>
                </c:pt>
                <c:pt idx="35">
                  <c:v>14839.599650937289</c:v>
                </c:pt>
                <c:pt idx="36">
                  <c:v>14690.363085042891</c:v>
                </c:pt>
                <c:pt idx="37">
                  <c:v>14547.426539802686</c:v>
                </c:pt>
                <c:pt idx="38">
                  <c:v>14428.810844693995</c:v>
                </c:pt>
                <c:pt idx="39">
                  <c:v>14332.137569202288</c:v>
                </c:pt>
                <c:pt idx="40">
                  <c:v>14258.308943690305</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21389.575785454326</c:v>
                </c:pt>
                <c:pt idx="13">
                  <c:v>20942.778136998219</c:v>
                </c:pt>
                <c:pt idx="14">
                  <c:v>20522.810079210161</c:v>
                </c:pt>
                <c:pt idx="15">
                  <c:v>20128.267224680647</c:v>
                </c:pt>
                <c:pt idx="16">
                  <c:v>19749.110669763875</c:v>
                </c:pt>
                <c:pt idx="17">
                  <c:v>19391.504928300594</c:v>
                </c:pt>
                <c:pt idx="18">
                  <c:v>19053.357013351168</c:v>
                </c:pt>
                <c:pt idx="19">
                  <c:v>18733.864877366061</c:v>
                </c:pt>
                <c:pt idx="20">
                  <c:v>18431.054146133582</c:v>
                </c:pt>
                <c:pt idx="21">
                  <c:v>18041.491419472412</c:v>
                </c:pt>
                <c:pt idx="22">
                  <c:v>17661.453042288933</c:v>
                </c:pt>
                <c:pt idx="23">
                  <c:v>17306.023687207031</c:v>
                </c:pt>
                <c:pt idx="24">
                  <c:v>16973.303656146629</c:v>
                </c:pt>
                <c:pt idx="25">
                  <c:v>16659.853803803351</c:v>
                </c:pt>
                <c:pt idx="26">
                  <c:v>16359.338150645523</c:v>
                </c:pt>
                <c:pt idx="27">
                  <c:v>16078.083804502947</c:v>
                </c:pt>
                <c:pt idx="28">
                  <c:v>15813.051083546248</c:v>
                </c:pt>
                <c:pt idx="29">
                  <c:v>15564.173232598576</c:v>
                </c:pt>
                <c:pt idx="30">
                  <c:v>15330.915844511022</c:v>
                </c:pt>
                <c:pt idx="31">
                  <c:v>15106.919149625703</c:v>
                </c:pt>
                <c:pt idx="32">
                  <c:v>14896.282178774338</c:v>
                </c:pt>
                <c:pt idx="33">
                  <c:v>14699.488869813536</c:v>
                </c:pt>
                <c:pt idx="34">
                  <c:v>14516.101887362733</c:v>
                </c:pt>
                <c:pt idx="35">
                  <c:v>14345.579301001779</c:v>
                </c:pt>
                <c:pt idx="36">
                  <c:v>14189.286568733733</c:v>
                </c:pt>
                <c:pt idx="37">
                  <c:v>14043.702769266889</c:v>
                </c:pt>
                <c:pt idx="38">
                  <c:v>13920.337121062465</c:v>
                </c:pt>
                <c:pt idx="39">
                  <c:v>13816.538102982804</c:v>
                </c:pt>
                <c:pt idx="40">
                  <c:v>13733.02529745135</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20846.025284519972</c:v>
                </c:pt>
                <c:pt idx="13">
                  <c:v>20396.24279040379</c:v>
                </c:pt>
                <c:pt idx="14">
                  <c:v>19972.96863232191</c:v>
                </c:pt>
                <c:pt idx="15">
                  <c:v>19574.695703144687</c:v>
                </c:pt>
                <c:pt idx="16">
                  <c:v>19191.571385374795</c:v>
                </c:pt>
                <c:pt idx="17">
                  <c:v>18829.648601700144</c:v>
                </c:pt>
                <c:pt idx="18">
                  <c:v>18487.082967237471</c:v>
                </c:pt>
                <c:pt idx="19">
                  <c:v>18162.838351712733</c:v>
                </c:pt>
                <c:pt idx="20">
                  <c:v>17855.189543318294</c:v>
                </c:pt>
                <c:pt idx="21">
                  <c:v>17460.275313469316</c:v>
                </c:pt>
                <c:pt idx="22">
                  <c:v>17074.948436847622</c:v>
                </c:pt>
                <c:pt idx="23">
                  <c:v>16713.957973952507</c:v>
                </c:pt>
                <c:pt idx="24">
                  <c:v>16374.996125377733</c:v>
                </c:pt>
                <c:pt idx="25">
                  <c:v>16055.581825383491</c:v>
                </c:pt>
                <c:pt idx="26">
                  <c:v>15748.794624809889</c:v>
                </c:pt>
                <c:pt idx="27">
                  <c:v>15460.761974674424</c:v>
                </c:pt>
                <c:pt idx="28">
                  <c:v>15189.30069331756</c:v>
                </c:pt>
                <c:pt idx="29">
                  <c:v>14934.049587097381</c:v>
                </c:pt>
                <c:pt idx="30">
                  <c:v>14694.379113428669</c:v>
                </c:pt>
                <c:pt idx="31">
                  <c:v>14463.573355214307</c:v>
                </c:pt>
                <c:pt idx="32">
                  <c:v>14246.359596146538</c:v>
                </c:pt>
                <c:pt idx="33">
                  <c:v>14042.76981665663</c:v>
                </c:pt>
                <c:pt idx="34">
                  <c:v>13852.289270361362</c:v>
                </c:pt>
                <c:pt idx="35">
                  <c:v>13674.35184843165</c:v>
                </c:pt>
                <c:pt idx="36">
                  <c:v>13510.385677126753</c:v>
                </c:pt>
                <c:pt idx="37">
                  <c:v>13362.388788052462</c:v>
                </c:pt>
                <c:pt idx="38">
                  <c:v>13236.898122294582</c:v>
                </c:pt>
                <c:pt idx="39">
                  <c:v>13131.882027338757</c:v>
                </c:pt>
                <c:pt idx="40">
                  <c:v>13047.362313208068</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0.22443491394054704</c:v>
                </c:pt>
                <c:pt idx="23">
                  <c:v>0.23860840663735894</c:v>
                </c:pt>
                <c:pt idx="24">
                  <c:v>0.2638041023793779</c:v>
                </c:pt>
                <c:pt idx="25">
                  <c:v>0.28307304267246047</c:v>
                </c:pt>
                <c:pt idx="26">
                  <c:v>0.29665139817715902</c:v>
                </c:pt>
                <c:pt idx="27">
                  <c:v>0.31444201129378158</c:v>
                </c:pt>
                <c:pt idx="28">
                  <c:v>0.31939245150596063</c:v>
                </c:pt>
                <c:pt idx="29">
                  <c:v>0.32767593029578612</c:v>
                </c:pt>
                <c:pt idx="30">
                  <c:v>0.34067336527197989</c:v>
                </c:pt>
                <c:pt idx="31">
                  <c:v>0.34998817208322075</c:v>
                </c:pt>
                <c:pt idx="32">
                  <c:v>0.35489449025964892</c:v>
                </c:pt>
                <c:pt idx="33">
                  <c:v>0.36229219738889384</c:v>
                </c:pt>
                <c:pt idx="34">
                  <c:v>0.36875951499770188</c:v>
                </c:pt>
                <c:pt idx="35">
                  <c:v>0.37246036109381075</c:v>
                </c:pt>
                <c:pt idx="36">
                  <c:v>0.378448057865442</c:v>
                </c:pt>
                <c:pt idx="37">
                  <c:v>0.38556058226959899</c:v>
                </c:pt>
                <c:pt idx="38">
                  <c:v>0.39477241394916107</c:v>
                </c:pt>
                <c:pt idx="39">
                  <c:v>0.40382277107100784</c:v>
                </c:pt>
                <c:pt idx="40">
                  <c:v>0.41276855142553448</c:v>
                </c:pt>
                <c:pt idx="41">
                  <c:v>0.42502465127285116</c:v>
                </c:pt>
                <c:pt idx="42">
                  <c:v>0.43716720266697773</c:v>
                </c:pt>
                <c:pt idx="43">
                  <c:v>0.44940142876543376</c:v>
                </c:pt>
                <c:pt idx="44">
                  <c:v>0.4546220253426595</c:v>
                </c:pt>
                <c:pt idx="45">
                  <c:v>0.4585341317716809</c:v>
                </c:pt>
                <c:pt idx="46">
                  <c:v>0.45826216596761671</c:v>
                </c:pt>
                <c:pt idx="47">
                  <c:v>0.45555251878020375</c:v>
                </c:pt>
                <c:pt idx="48">
                  <c:v>0.45214989175516129</c:v>
                </c:pt>
                <c:pt idx="49">
                  <c:v>0.44774159368464916</c:v>
                </c:pt>
                <c:pt idx="50">
                  <c:v>0.44253890328150502</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0.22443491394054704</c:v>
                </c:pt>
                <c:pt idx="23">
                  <c:v>0.23860840663735894</c:v>
                </c:pt>
                <c:pt idx="24">
                  <c:v>0.2638041023793779</c:v>
                </c:pt>
                <c:pt idx="25">
                  <c:v>0.28307304267246047</c:v>
                </c:pt>
                <c:pt idx="26">
                  <c:v>0.29665139817715902</c:v>
                </c:pt>
                <c:pt idx="27">
                  <c:v>0.31444201129378158</c:v>
                </c:pt>
                <c:pt idx="28">
                  <c:v>0.31939245150596063</c:v>
                </c:pt>
                <c:pt idx="29">
                  <c:v>0.32767593029578612</c:v>
                </c:pt>
                <c:pt idx="30">
                  <c:v>0.34067336527197989</c:v>
                </c:pt>
                <c:pt idx="31">
                  <c:v>0.34998817208322075</c:v>
                </c:pt>
                <c:pt idx="32">
                  <c:v>0.35489449025964892</c:v>
                </c:pt>
                <c:pt idx="33">
                  <c:v>0.36229219738889384</c:v>
                </c:pt>
                <c:pt idx="34">
                  <c:v>0.36875951499770188</c:v>
                </c:pt>
                <c:pt idx="35">
                  <c:v>0.37246036109381075</c:v>
                </c:pt>
                <c:pt idx="36">
                  <c:v>0.378448057865442</c:v>
                </c:pt>
                <c:pt idx="37">
                  <c:v>0.38556058226959899</c:v>
                </c:pt>
                <c:pt idx="38">
                  <c:v>0.39477241394916107</c:v>
                </c:pt>
                <c:pt idx="39">
                  <c:v>0.40382277107100784</c:v>
                </c:pt>
                <c:pt idx="40">
                  <c:v>0.41276855142553448</c:v>
                </c:pt>
                <c:pt idx="41">
                  <c:v>0.42502465127285116</c:v>
                </c:pt>
                <c:pt idx="42">
                  <c:v>0.43716720266697773</c:v>
                </c:pt>
                <c:pt idx="43">
                  <c:v>0.44940142876543376</c:v>
                </c:pt>
                <c:pt idx="44">
                  <c:v>0.4546220253426595</c:v>
                </c:pt>
                <c:pt idx="45">
                  <c:v>0.4585341317716809</c:v>
                </c:pt>
                <c:pt idx="46">
                  <c:v>0.45826216596761671</c:v>
                </c:pt>
                <c:pt idx="47">
                  <c:v>0.45555251878020375</c:v>
                </c:pt>
                <c:pt idx="48">
                  <c:v>0.45214989175516129</c:v>
                </c:pt>
                <c:pt idx="49">
                  <c:v>0.44774159368464916</c:v>
                </c:pt>
                <c:pt idx="50">
                  <c:v>0.44253890328150502</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0.28776979927108226</c:v>
                </c:pt>
                <c:pt idx="23">
                  <c:v>0.29577028076883771</c:v>
                </c:pt>
                <c:pt idx="24">
                  <c:v>0.29843558759598798</c:v>
                </c:pt>
                <c:pt idx="25">
                  <c:v>0.30344172078935694</c:v>
                </c:pt>
                <c:pt idx="26">
                  <c:v>0.31077473200834937</c:v>
                </c:pt>
                <c:pt idx="27">
                  <c:v>0.31444201129378158</c:v>
                </c:pt>
                <c:pt idx="28">
                  <c:v>0.31939245150596063</c:v>
                </c:pt>
                <c:pt idx="29">
                  <c:v>0.32767593029578612</c:v>
                </c:pt>
                <c:pt idx="30">
                  <c:v>0.34067336527197989</c:v>
                </c:pt>
                <c:pt idx="31">
                  <c:v>0.34998817208322075</c:v>
                </c:pt>
                <c:pt idx="32">
                  <c:v>0.35489449025964892</c:v>
                </c:pt>
                <c:pt idx="33">
                  <c:v>0.36229219738889384</c:v>
                </c:pt>
                <c:pt idx="34">
                  <c:v>0.36875951499770188</c:v>
                </c:pt>
                <c:pt idx="35">
                  <c:v>0.37246036109381087</c:v>
                </c:pt>
                <c:pt idx="36">
                  <c:v>0.378448057865442</c:v>
                </c:pt>
                <c:pt idx="37">
                  <c:v>0.38556058226959899</c:v>
                </c:pt>
                <c:pt idx="38">
                  <c:v>0.39477241394916107</c:v>
                </c:pt>
                <c:pt idx="39">
                  <c:v>0.40382277107100784</c:v>
                </c:pt>
                <c:pt idx="40">
                  <c:v>0.41276855142553459</c:v>
                </c:pt>
                <c:pt idx="41">
                  <c:v>0.42502465127285116</c:v>
                </c:pt>
                <c:pt idx="42">
                  <c:v>0.43716720266697784</c:v>
                </c:pt>
                <c:pt idx="43">
                  <c:v>0.44940142876543376</c:v>
                </c:pt>
                <c:pt idx="44">
                  <c:v>0.46172944112078196</c:v>
                </c:pt>
                <c:pt idx="45">
                  <c:v>0.4615653486720801</c:v>
                </c:pt>
                <c:pt idx="46">
                  <c:v>0.45981160499880802</c:v>
                </c:pt>
                <c:pt idx="47">
                  <c:v>0.45604426675069953</c:v>
                </c:pt>
                <c:pt idx="48">
                  <c:v>0.45196267622548114</c:v>
                </c:pt>
                <c:pt idx="49">
                  <c:v>0.4472583572033545</c:v>
                </c:pt>
                <c:pt idx="50">
                  <c:v>0.44215368634265018</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0.28776979927108226</c:v>
                </c:pt>
                <c:pt idx="23">
                  <c:v>0.29577028076883771</c:v>
                </c:pt>
                <c:pt idx="24">
                  <c:v>0.29843558759598798</c:v>
                </c:pt>
                <c:pt idx="25">
                  <c:v>0.30344172078935694</c:v>
                </c:pt>
                <c:pt idx="26">
                  <c:v>0.31077473200834937</c:v>
                </c:pt>
                <c:pt idx="27">
                  <c:v>0.31444201129378158</c:v>
                </c:pt>
                <c:pt idx="28">
                  <c:v>0.31939245150596063</c:v>
                </c:pt>
                <c:pt idx="29">
                  <c:v>0.32767593029578612</c:v>
                </c:pt>
                <c:pt idx="30">
                  <c:v>0.34067336527197989</c:v>
                </c:pt>
                <c:pt idx="31">
                  <c:v>0.34998817208322075</c:v>
                </c:pt>
                <c:pt idx="32">
                  <c:v>0.35489449025964892</c:v>
                </c:pt>
                <c:pt idx="33">
                  <c:v>0.36229219738889384</c:v>
                </c:pt>
                <c:pt idx="34">
                  <c:v>0.36875951499770188</c:v>
                </c:pt>
                <c:pt idx="35">
                  <c:v>0.37246036109381087</c:v>
                </c:pt>
                <c:pt idx="36">
                  <c:v>0.378448057865442</c:v>
                </c:pt>
                <c:pt idx="37">
                  <c:v>0.38556058226959899</c:v>
                </c:pt>
                <c:pt idx="38">
                  <c:v>0.39477241394916107</c:v>
                </c:pt>
                <c:pt idx="39">
                  <c:v>0.40382277107100784</c:v>
                </c:pt>
                <c:pt idx="40">
                  <c:v>0.41276855142553459</c:v>
                </c:pt>
                <c:pt idx="41">
                  <c:v>0.42502465127285116</c:v>
                </c:pt>
                <c:pt idx="42">
                  <c:v>0.43716720266697784</c:v>
                </c:pt>
                <c:pt idx="43">
                  <c:v>0.44940142876543376</c:v>
                </c:pt>
                <c:pt idx="44">
                  <c:v>0.46172944112078196</c:v>
                </c:pt>
                <c:pt idx="45">
                  <c:v>0.4615653486720801</c:v>
                </c:pt>
                <c:pt idx="46">
                  <c:v>0.45981160499880802</c:v>
                </c:pt>
                <c:pt idx="47">
                  <c:v>0.45604426675069953</c:v>
                </c:pt>
                <c:pt idx="48">
                  <c:v>0.45196267622548114</c:v>
                </c:pt>
                <c:pt idx="49">
                  <c:v>0.4472583572033545</c:v>
                </c:pt>
                <c:pt idx="50">
                  <c:v>0.44215368634265018</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0.28776979927108226</c:v>
                </c:pt>
                <c:pt idx="23">
                  <c:v>0.29577028076883771</c:v>
                </c:pt>
                <c:pt idx="24">
                  <c:v>0.29843558759598798</c:v>
                </c:pt>
                <c:pt idx="25">
                  <c:v>0.30344172078935694</c:v>
                </c:pt>
                <c:pt idx="26">
                  <c:v>0.31077473200834937</c:v>
                </c:pt>
                <c:pt idx="27">
                  <c:v>0.31444201129378158</c:v>
                </c:pt>
                <c:pt idx="28">
                  <c:v>0.31939245150596063</c:v>
                </c:pt>
                <c:pt idx="29">
                  <c:v>0.32767593029578612</c:v>
                </c:pt>
                <c:pt idx="30">
                  <c:v>0.34067336527197989</c:v>
                </c:pt>
                <c:pt idx="31">
                  <c:v>0.34998817208322075</c:v>
                </c:pt>
                <c:pt idx="32">
                  <c:v>0.35489449025964892</c:v>
                </c:pt>
                <c:pt idx="33">
                  <c:v>0.36229219738889384</c:v>
                </c:pt>
                <c:pt idx="34">
                  <c:v>0.36875951499770188</c:v>
                </c:pt>
                <c:pt idx="35">
                  <c:v>0.37246036109381087</c:v>
                </c:pt>
                <c:pt idx="36">
                  <c:v>0.378448057865442</c:v>
                </c:pt>
                <c:pt idx="37">
                  <c:v>0.38556058226959899</c:v>
                </c:pt>
                <c:pt idx="38">
                  <c:v>0.39477241394916107</c:v>
                </c:pt>
                <c:pt idx="39">
                  <c:v>0.40382277107100784</c:v>
                </c:pt>
                <c:pt idx="40">
                  <c:v>0.41276855142553459</c:v>
                </c:pt>
                <c:pt idx="41">
                  <c:v>0.42502465127285116</c:v>
                </c:pt>
                <c:pt idx="42">
                  <c:v>0.43716720266697784</c:v>
                </c:pt>
                <c:pt idx="43">
                  <c:v>0.44940142876543376</c:v>
                </c:pt>
                <c:pt idx="44">
                  <c:v>0.46172944112078196</c:v>
                </c:pt>
                <c:pt idx="45">
                  <c:v>0.4615653486720801</c:v>
                </c:pt>
                <c:pt idx="46">
                  <c:v>0.45981160499880802</c:v>
                </c:pt>
                <c:pt idx="47">
                  <c:v>0.45604426675069953</c:v>
                </c:pt>
                <c:pt idx="48">
                  <c:v>0.45196267622548114</c:v>
                </c:pt>
                <c:pt idx="49">
                  <c:v>0.4472583572033545</c:v>
                </c:pt>
                <c:pt idx="50">
                  <c:v>0.44215368634265018</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0.28776979927108226</c:v>
                </c:pt>
                <c:pt idx="23">
                  <c:v>0.29577028076883771</c:v>
                </c:pt>
                <c:pt idx="24">
                  <c:v>0.29843558759598798</c:v>
                </c:pt>
                <c:pt idx="25">
                  <c:v>0.30344172078935694</c:v>
                </c:pt>
                <c:pt idx="26">
                  <c:v>0.31077473200834937</c:v>
                </c:pt>
                <c:pt idx="27">
                  <c:v>0.31444201129378158</c:v>
                </c:pt>
                <c:pt idx="28">
                  <c:v>0.31939245150596063</c:v>
                </c:pt>
                <c:pt idx="29">
                  <c:v>0.32767593029578612</c:v>
                </c:pt>
                <c:pt idx="30">
                  <c:v>0.34067336527197989</c:v>
                </c:pt>
                <c:pt idx="31">
                  <c:v>0.34998817208322075</c:v>
                </c:pt>
                <c:pt idx="32">
                  <c:v>0.35489449025964892</c:v>
                </c:pt>
                <c:pt idx="33">
                  <c:v>0.36229219738889384</c:v>
                </c:pt>
                <c:pt idx="34">
                  <c:v>0.36875951499770188</c:v>
                </c:pt>
                <c:pt idx="35">
                  <c:v>0.37246036109381087</c:v>
                </c:pt>
                <c:pt idx="36">
                  <c:v>0.378448057865442</c:v>
                </c:pt>
                <c:pt idx="37">
                  <c:v>0.38556058226959899</c:v>
                </c:pt>
                <c:pt idx="38">
                  <c:v>0.39477241394916107</c:v>
                </c:pt>
                <c:pt idx="39">
                  <c:v>0.40382277107100784</c:v>
                </c:pt>
                <c:pt idx="40">
                  <c:v>0.41276855142553459</c:v>
                </c:pt>
                <c:pt idx="41">
                  <c:v>0.42502465127285116</c:v>
                </c:pt>
                <c:pt idx="42">
                  <c:v>0.43716720266697784</c:v>
                </c:pt>
                <c:pt idx="43">
                  <c:v>0.44940142876543376</c:v>
                </c:pt>
                <c:pt idx="44">
                  <c:v>0.46172944112078196</c:v>
                </c:pt>
                <c:pt idx="45">
                  <c:v>0.4615653486720801</c:v>
                </c:pt>
                <c:pt idx="46">
                  <c:v>0.45981160499880802</c:v>
                </c:pt>
                <c:pt idx="47">
                  <c:v>0.45604426675069953</c:v>
                </c:pt>
                <c:pt idx="48">
                  <c:v>0.45196267622548114</c:v>
                </c:pt>
                <c:pt idx="49">
                  <c:v>0.4472583572033545</c:v>
                </c:pt>
                <c:pt idx="50">
                  <c:v>0.44215368634265018</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4429.6690817752378</v>
      </c>
      <c r="E16">
        <v>4527.7597364431604</v>
      </c>
      <c r="F16">
        <v>4636.4932398497776</v>
      </c>
      <c r="G16">
        <v>4759.1992887202514</v>
      </c>
      <c r="H16">
        <v>4889.8228587208359</v>
      </c>
      <c r="I16">
        <v>5031.9785876968836</v>
      </c>
      <c r="J16">
        <v>5177.5878870797987</v>
      </c>
      <c r="K16">
        <v>5334.247277520456</v>
      </c>
      <c r="L16">
        <v>5493.8607523663677</v>
      </c>
      <c r="M16">
        <v>5670.3172661631806</v>
      </c>
      <c r="N16">
        <v>5844.6035637495497</v>
      </c>
      <c r="O16">
        <v>6027.6258178155485</v>
      </c>
      <c r="P16">
        <v>6232.6437812444947</v>
      </c>
      <c r="Q16">
        <v>6428.551430360948</v>
      </c>
      <c r="R16">
        <v>6634.3351087317124</v>
      </c>
      <c r="S16">
        <v>6856.4797319206027</v>
      </c>
      <c r="T16">
        <v>7067.1770730901162</v>
      </c>
      <c r="U16">
        <v>7275.9941599920994</v>
      </c>
      <c r="V16">
        <v>7486.025537739185</v>
      </c>
      <c r="W16">
        <v>7708.8415605263863</v>
      </c>
      <c r="X16">
        <v>7924.0404668121937</v>
      </c>
      <c r="Y16">
        <v>8146.3036002326198</v>
      </c>
      <c r="Z16">
        <v>8378.1490217550472</v>
      </c>
      <c r="AA16">
        <v>8620.3658722109558</v>
      </c>
      <c r="AB16">
        <v>8870.922802964873</v>
      </c>
      <c r="AC16">
        <v>8950.5962884370456</v>
      </c>
      <c r="AD16">
        <v>9020.85962943507</v>
      </c>
      <c r="AE16">
        <v>9061.5865354982343</v>
      </c>
      <c r="AF16">
        <v>9095.4396062522937</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16659.853803803348</v>
      </c>
      <c r="AR3">
        <v>16842.875377232984</v>
      </c>
      <c r="AS3" s="1391">
        <f ca="1">AQ3/AR3</f>
        <v>0.98913359094985454</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825.7083900781106</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715.44298394966734</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296.84682554890594</v>
      </c>
      <c r="AM17" s="119">
        <f ca="1">SUM(OFFSET('Output data (results)'!$B$10,AM$15-2000+INDEX($I$2:$I$4,MATCH($B$1,$H$2:$H$4,0)),INDEX($M$2:$M$9,MATCH($B17&amp;$C17,$J$2:$J$9,0)),1,INDEX($N$2:$N$9,MATCH($B17&amp;$C17,$J$2:$J$9,0))))</f>
        <v>288.13432371191561</v>
      </c>
      <c r="AN17" s="119">
        <f ca="1">SUM(OFFSET('Output data (results)'!$B$10,AN$15-2000+INDEX($I$2:$I$4,MATCH($B$1,$H$2:$H$4,0)),INDEX($M$2:$M$9,MATCH($B17&amp;$C17,$J$2:$J$9,0)),1,INDEX($N$2:$N$9,MATCH($B17&amp;$C17,$J$2:$J$9,0))))</f>
        <v>280.50730741640672</v>
      </c>
      <c r="AO17" s="119">
        <f ca="1">SUM(OFFSET('Output data (results)'!$B$10,AO$15-2000+INDEX($I$2:$I$4,MATCH($B$1,$H$2:$H$4,0)),INDEX($M$2:$M$9,MATCH($B17&amp;$C17,$J$2:$J$9,0)),1,INDEX($N$2:$N$9,MATCH($B17&amp;$C17,$J$2:$J$9,0))))</f>
        <v>273.91463283120453</v>
      </c>
      <c r="AP17" s="119">
        <f ca="1">SUM(OFFSET('Output data (results)'!$B$10,AP$15-2000+INDEX($I$2:$I$4,MATCH($B$1,$H$2:$H$4,0)),INDEX($M$2:$M$9,MATCH($B17&amp;$C17,$J$2:$J$9,0)),1,INDEX($N$2:$N$9,MATCH($B17&amp;$C17,$J$2:$J$9,0))))</f>
        <v>268.30589880805377</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35.320221284661294</v>
      </c>
      <c r="O18" s="119">
        <f ca="1">SUM(OFFSET('Output data (results)'!$B$10,O$15-2000+INDEX($I$2:$I$4,MATCH($B$1,$H$2:$H$4,0)),INDEX($M$2:$M$9,MATCH($B18&amp;$C18,$J$2:$J$9,0)),1,INDEX($N$2:$N$9,MATCH($B18&amp;$C18,$J$2:$J$9,0))))</f>
        <v>35.516474297369989</v>
      </c>
      <c r="P18" s="119">
        <f ca="1">SUM(OFFSET('Output data (results)'!$B$10,P$15-2000+INDEX($I$2:$I$4,MATCH($B$1,$H$2:$H$4,0)),INDEX($M$2:$M$9,MATCH($B18&amp;$C18,$J$2:$J$9,0)),1,INDEX($N$2:$N$9,MATCH($B18&amp;$C18,$J$2:$J$9,0))))</f>
        <v>35.734020787381304</v>
      </c>
      <c r="Q18" s="119">
        <f ca="1">SUM(OFFSET('Output data (results)'!$B$10,Q$15-2000+INDEX($I$2:$I$4,MATCH($B$1,$H$2:$H$4,0)),INDEX($M$2:$M$9,MATCH($B18&amp;$C18,$J$2:$J$9,0)),1,INDEX($N$2:$N$9,MATCH($B18&amp;$C18,$J$2:$J$9,0))))</f>
        <v>35.979522582123487</v>
      </c>
      <c r="R18" s="119">
        <f ca="1">SUM(OFFSET('Output data (results)'!$B$10,R$15-2000+INDEX($I$2:$I$4,MATCH($B$1,$H$2:$H$4,0)),INDEX($M$2:$M$9,MATCH($B18&amp;$C18,$J$2:$J$9,0)),1,INDEX($N$2:$N$9,MATCH($B18&amp;$C18,$J$2:$J$9,0))))</f>
        <v>36.240865206761534</v>
      </c>
      <c r="S18" s="119">
        <f ca="1">SUM(OFFSET('Output data (results)'!$B$10,S$15-2000+INDEX($I$2:$I$4,MATCH($B$1,$H$2:$H$4,0)),INDEX($M$2:$M$9,MATCH($B18&amp;$C18,$J$2:$J$9,0)),1,INDEX($N$2:$N$9,MATCH($B18&amp;$C18,$J$2:$J$9,0))))</f>
        <v>36.525280579253412</v>
      </c>
      <c r="T18" s="119">
        <f ca="1">SUM(OFFSET('Output data (results)'!$B$10,T$15-2000+INDEX($I$2:$I$4,MATCH($B$1,$H$2:$H$4,0)),INDEX($M$2:$M$9,MATCH($B18&amp;$C18,$J$2:$J$9,0)),1,INDEX($N$2:$N$9,MATCH($B18&amp;$C18,$J$2:$J$9,0))))</f>
        <v>36.816605617087461</v>
      </c>
      <c r="U18" s="119">
        <f ca="1">SUM(OFFSET('Output data (results)'!$B$10,U$15-2000+INDEX($I$2:$I$4,MATCH($B$1,$H$2:$H$4,0)),INDEX($M$2:$M$9,MATCH($B18&amp;$C18,$J$2:$J$9,0)),1,INDEX($N$2:$N$9,MATCH($B18&amp;$C18,$J$2:$J$9,0))))</f>
        <v>37.130038914552642</v>
      </c>
      <c r="V18" s="119">
        <f ca="1">SUM(OFFSET('Output data (results)'!$B$10,V$15-2000+INDEX($I$2:$I$4,MATCH($B$1,$H$2:$H$4,0)),INDEX($M$2:$M$9,MATCH($B18&amp;$C18,$J$2:$J$9,0)),1,INDEX($N$2:$N$9,MATCH($B18&amp;$C18,$J$2:$J$9,0))))</f>
        <v>37.449382540237075</v>
      </c>
      <c r="W18" s="119">
        <f ca="1">SUM(OFFSET('Output data (results)'!$B$10,W$15-2000+INDEX($I$2:$I$4,MATCH($B$1,$H$2:$H$4,0)),INDEX($M$2:$M$9,MATCH($B18&amp;$C18,$J$2:$J$9,0)),1,INDEX($N$2:$N$9,MATCH($B18&amp;$C18,$J$2:$J$9,0))))</f>
        <v>37.802424555930962</v>
      </c>
      <c r="X18" s="119">
        <f ca="1">SUM(OFFSET('Output data (results)'!$B$10,X$15-2000+INDEX($I$2:$I$4,MATCH($B$1,$H$2:$H$4,0)),INDEX($M$2:$M$9,MATCH($B18&amp;$C18,$J$2:$J$9,0)),1,INDEX($N$2:$N$9,MATCH($B18&amp;$C18,$J$2:$J$9,0))))</f>
        <v>38.151124552795743</v>
      </c>
      <c r="Y18" s="119">
        <f ca="1">SUM(OFFSET('Output data (results)'!$B$10,Y$15-2000+INDEX($I$2:$I$4,MATCH($B$1,$H$2:$H$4,0)),INDEX($M$2:$M$9,MATCH($B18&amp;$C18,$J$2:$J$9,0)),1,INDEX($N$2:$N$9,MATCH($B18&amp;$C18,$J$2:$J$9,0))))</f>
        <v>38.517302848524189</v>
      </c>
      <c r="Z18" s="119">
        <f ca="1">SUM(OFFSET('Output data (results)'!$B$10,Z$15-2000+INDEX($I$2:$I$4,MATCH($B$1,$H$2:$H$4,0)),INDEX($M$2:$M$9,MATCH($B18&amp;$C18,$J$2:$J$9,0)),1,INDEX($N$2:$N$9,MATCH($B18&amp;$C18,$J$2:$J$9,0))))</f>
        <v>38.927488641641226</v>
      </c>
      <c r="AA18" s="119">
        <f ca="1">SUM(OFFSET('Output data (results)'!$B$10,AA$15-2000+INDEX($I$2:$I$4,MATCH($B$1,$H$2:$H$4,0)),INDEX($M$2:$M$9,MATCH($B18&amp;$C18,$J$2:$J$9,0)),1,INDEX($N$2:$N$9,MATCH($B18&amp;$C18,$J$2:$J$9,0))))</f>
        <v>39.319447146576692</v>
      </c>
      <c r="AB18" s="119">
        <f ca="1">SUM(OFFSET('Output data (results)'!$B$10,AB$15-2000+INDEX($I$2:$I$4,MATCH($B$1,$H$2:$H$4,0)),INDEX($M$2:$M$9,MATCH($B18&amp;$C18,$J$2:$J$9,0)),1,INDEX($N$2:$N$9,MATCH($B18&amp;$C18,$J$2:$J$9,0))))</f>
        <v>39.731164929308001</v>
      </c>
      <c r="AC18" s="119">
        <f ca="1">SUM(OFFSET('Output data (results)'!$B$10,AC$15-2000+INDEX($I$2:$I$4,MATCH($B$1,$H$2:$H$4,0)),INDEX($M$2:$M$9,MATCH($B18&amp;$C18,$J$2:$J$9,0)),1,INDEX($N$2:$N$9,MATCH($B18&amp;$C18,$J$2:$J$9,0))))</f>
        <v>40.175616561376813</v>
      </c>
      <c r="AD18" s="119">
        <f ca="1">SUM(OFFSET('Output data (results)'!$B$10,AD$15-2000+INDEX($I$2:$I$4,MATCH($B$1,$H$2:$H$4,0)),INDEX($M$2:$M$9,MATCH($B18&amp;$C18,$J$2:$J$9,0)),1,INDEX($N$2:$N$9,MATCH($B18&amp;$C18,$J$2:$J$9,0))))</f>
        <v>40.597165261548248</v>
      </c>
      <c r="AE18" s="119">
        <f ca="1">SUM(OFFSET('Output data (results)'!$B$10,AE$15-2000+INDEX($I$2:$I$4,MATCH($B$1,$H$2:$H$4,0)),INDEX($M$2:$M$9,MATCH($B18&amp;$C18,$J$2:$J$9,0)),1,INDEX($N$2:$N$9,MATCH($B18&amp;$C18,$J$2:$J$9,0))))</f>
        <v>41.014952078735924</v>
      </c>
      <c r="AF18" s="119">
        <f ca="1">SUM(OFFSET('Output data (results)'!$B$10,AF$15-2000+INDEX($I$2:$I$4,MATCH($B$1,$H$2:$H$4,0)),INDEX($M$2:$M$9,MATCH($B18&amp;$C18,$J$2:$J$9,0)),1,INDEX($N$2:$N$9,MATCH($B18&amp;$C18,$J$2:$J$9,0))))</f>
        <v>41.435168365249325</v>
      </c>
      <c r="AG18" s="119">
        <f ca="1">SUM(OFFSET('Output data (results)'!$B$10,AG$15-2000+INDEX($I$2:$I$4,MATCH($B$1,$H$2:$H$4,0)),INDEX($M$2:$M$9,MATCH($B18&amp;$C18,$J$2:$J$9,0)),1,INDEX($N$2:$N$9,MATCH($B18&amp;$C18,$J$2:$J$9,0))))</f>
        <v>41.880963287301732</v>
      </c>
      <c r="AH18" s="119">
        <f ca="1">SUM(OFFSET('Output data (results)'!$B$10,AH$15-2000+INDEX($I$2:$I$4,MATCH($B$1,$H$2:$H$4,0)),INDEX($M$2:$M$9,MATCH($B18&amp;$C18,$J$2:$J$9,0)),1,INDEX($N$2:$N$9,MATCH($B18&amp;$C18,$J$2:$J$9,0))))</f>
        <v>42.31151840830875</v>
      </c>
      <c r="AI18" s="119">
        <f ca="1">SUM(OFFSET('Output data (results)'!$B$10,AI$15-2000+INDEX($I$2:$I$4,MATCH($B$1,$H$2:$H$4,0)),INDEX($M$2:$M$9,MATCH($B18&amp;$C18,$J$2:$J$9,0)),1,INDEX($N$2:$N$9,MATCH($B18&amp;$C18,$J$2:$J$9,0))))</f>
        <v>42.756207147470533</v>
      </c>
      <c r="AJ18" s="119">
        <f ca="1">SUM(OFFSET('Output data (results)'!$B$10,AJ$15-2000+INDEX($I$2:$I$4,MATCH($B$1,$H$2:$H$4,0)),INDEX($M$2:$M$9,MATCH($B18&amp;$C18,$J$2:$J$9,0)),1,INDEX($N$2:$N$9,MATCH($B18&amp;$C18,$J$2:$J$9,0))))</f>
        <v>43.220067467401414</v>
      </c>
      <c r="AK18" s="119">
        <f ca="1">SUM(OFFSET('Output data (results)'!$B$10,AK$15-2000+INDEX($I$2:$I$4,MATCH($B$1,$H$2:$H$4,0)),INDEX($M$2:$M$9,MATCH($B18&amp;$C18,$J$2:$J$9,0)),1,INDEX($N$2:$N$9,MATCH($B18&amp;$C18,$J$2:$J$9,0))))</f>
        <v>43.704678226619109</v>
      </c>
      <c r="AL18" s="119">
        <f ca="1">SUM(OFFSET('Output data (results)'!$B$10,AL$15-2000+INDEX($I$2:$I$4,MATCH($B$1,$H$2:$H$4,0)),INDEX($M$2:$M$9,MATCH($B18&amp;$C18,$J$2:$J$9,0)),1,INDEX($N$2:$N$9,MATCH($B18&amp;$C18,$J$2:$J$9,0))))</f>
        <v>44.205975242955361</v>
      </c>
      <c r="AM18" s="119">
        <f ca="1">SUM(OFFSET('Output data (results)'!$B$10,AM$15-2000+INDEX($I$2:$I$4,MATCH($B$1,$H$2:$H$4,0)),INDEX($M$2:$M$9,MATCH($B18&amp;$C18,$J$2:$J$9,0)),1,INDEX($N$2:$N$9,MATCH($B18&amp;$C18,$J$2:$J$9,0))))</f>
        <v>44.365380454490037</v>
      </c>
      <c r="AN18" s="119">
        <f ca="1">SUM(OFFSET('Output data (results)'!$B$10,AN$15-2000+INDEX($I$2:$I$4,MATCH($B$1,$H$2:$H$4,0)),INDEX($M$2:$M$9,MATCH($B18&amp;$C18,$J$2:$J$9,0)),1,INDEX($N$2:$N$9,MATCH($B18&amp;$C18,$J$2:$J$9,0))))</f>
        <v>44.505958498346757</v>
      </c>
      <c r="AO18" s="119">
        <f ca="1">SUM(OFFSET('Output data (results)'!$B$10,AO$15-2000+INDEX($I$2:$I$4,MATCH($B$1,$H$2:$H$4,0)),INDEX($M$2:$M$9,MATCH($B18&amp;$C18,$J$2:$J$9,0)),1,INDEX($N$2:$N$9,MATCH($B18&amp;$C18,$J$2:$J$9,0))))</f>
        <v>44.587442081469518</v>
      </c>
      <c r="AP18" s="119">
        <f ca="1">SUM(OFFSET('Output data (results)'!$B$10,AP$15-2000+INDEX($I$2:$I$4,MATCH($B$1,$H$2:$H$4,0)),INDEX($M$2:$M$9,MATCH($B18&amp;$C18,$J$2:$J$9,0)),1,INDEX($N$2:$N$9,MATCH($B18&amp;$C18,$J$2:$J$9,0))))</f>
        <v>44.655172969263219</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2.0731434232301194</v>
      </c>
      <c r="O21" s="119">
        <f ca="1">SUM(OFFSET('Output data (results)'!$B$10,O$15-2000+INDEX($I$2:$I$4,MATCH($B$1,$H$2:$H$4,0)),INDEX($M$2:$M$9,MATCH($B21&amp;$C21,$J$2:$J$9,0)),1,INDEX($N$2:$N$9,MATCH($B21&amp;$C21,$J$2:$J$9,0))))</f>
        <v>2.0846626218021513</v>
      </c>
      <c r="P21" s="119">
        <f ca="1">SUM(OFFSET('Output data (results)'!$B$10,P$15-2000+INDEX($I$2:$I$4,MATCH($B$1,$H$2:$H$4,0)),INDEX($M$2:$M$9,MATCH($B21&amp;$C21,$J$2:$J$9,0)),1,INDEX($N$2:$N$9,MATCH($B21&amp;$C21,$J$2:$J$9,0))))</f>
        <v>2.0974316549115115</v>
      </c>
      <c r="Q21" s="119">
        <f ca="1">SUM(OFFSET('Output data (results)'!$B$10,Q$15-2000+INDEX($I$2:$I$4,MATCH($B$1,$H$2:$H$4,0)),INDEX($M$2:$M$9,MATCH($B21&amp;$C21,$J$2:$J$9,0)),1,INDEX($N$2:$N$9,MATCH($B21&amp;$C21,$J$2:$J$9,0))))</f>
        <v>2.11184154286377</v>
      </c>
      <c r="R21" s="119">
        <f ca="1">SUM(OFFSET('Output data (results)'!$B$10,R$15-2000+INDEX($I$2:$I$4,MATCH($B$1,$H$2:$H$4,0)),INDEX($M$2:$M$9,MATCH($B21&amp;$C21,$J$2:$J$9,0)),1,INDEX($N$2:$N$9,MATCH($B21&amp;$C21,$J$2:$J$9,0))))</f>
        <v>2.1271812186577423</v>
      </c>
      <c r="S21" s="119">
        <f ca="1">SUM(OFFSET('Output data (results)'!$B$10,S$15-2000+INDEX($I$2:$I$4,MATCH($B$1,$H$2:$H$4,0)),INDEX($M$2:$M$9,MATCH($B21&amp;$C21,$J$2:$J$9,0)),1,INDEX($N$2:$N$9,MATCH($B21&amp;$C21,$J$2:$J$9,0))))</f>
        <v>2.1438751644344394</v>
      </c>
      <c r="T21" s="119">
        <f ca="1">SUM(OFFSET('Output data (results)'!$B$10,T$15-2000+INDEX($I$2:$I$4,MATCH($B$1,$H$2:$H$4,0)),INDEX($M$2:$M$9,MATCH($B21&amp;$C21,$J$2:$J$9,0)),1,INDEX($N$2:$N$9,MATCH($B21&amp;$C21,$J$2:$J$9,0))))</f>
        <v>2.160974677524699</v>
      </c>
      <c r="U21" s="119">
        <f ca="1">SUM(OFFSET('Output data (results)'!$B$10,U$15-2000+INDEX($I$2:$I$4,MATCH($B$1,$H$2:$H$4,0)),INDEX($M$2:$M$9,MATCH($B21&amp;$C21,$J$2:$J$9,0)),1,INDEX($N$2:$N$9,MATCH($B21&amp;$C21,$J$2:$J$9,0))))</f>
        <v>2.1793718493324379</v>
      </c>
      <c r="V21" s="119">
        <f ca="1">SUM(OFFSET('Output data (results)'!$B$10,V$15-2000+INDEX($I$2:$I$4,MATCH($B$1,$H$2:$H$4,0)),INDEX($M$2:$M$9,MATCH($B21&amp;$C21,$J$2:$J$9,0)),1,INDEX($N$2:$N$9,MATCH($B21&amp;$C21,$J$2:$J$9,0))))</f>
        <v>2.1981159317095669</v>
      </c>
      <c r="W21" s="119">
        <f ca="1">SUM(OFFSET('Output data (results)'!$B$10,W$15-2000+INDEX($I$2:$I$4,MATCH($B$1,$H$2:$H$4,0)),INDEX($M$2:$M$9,MATCH($B21&amp;$C21,$J$2:$J$9,0)),1,INDEX($N$2:$N$9,MATCH($B21&amp;$C21,$J$2:$J$9,0))))</f>
        <v>2.2188379630655133</v>
      </c>
      <c r="X21" s="119">
        <f ca="1">SUM(OFFSET('Output data (results)'!$B$10,X$15-2000+INDEX($I$2:$I$4,MATCH($B$1,$H$2:$H$4,0)),INDEX($M$2:$M$9,MATCH($B21&amp;$C21,$J$2:$J$9,0)),1,INDEX($N$2:$N$9,MATCH($B21&amp;$C21,$J$2:$J$9,0))))</f>
        <v>2.2393051367945325</v>
      </c>
      <c r="Y21" s="119">
        <f ca="1">SUM(OFFSET('Output data (results)'!$B$10,Y$15-2000+INDEX($I$2:$I$4,MATCH($B$1,$H$2:$H$4,0)),INDEX($M$2:$M$9,MATCH($B21&amp;$C21,$J$2:$J$9,0)),1,INDEX($N$2:$N$9,MATCH($B21&amp;$C21,$J$2:$J$9,0))))</f>
        <v>2.2607982106742459</v>
      </c>
      <c r="Z21" s="119">
        <f ca="1">SUM(OFFSET('Output data (results)'!$B$10,Z$15-2000+INDEX($I$2:$I$4,MATCH($B$1,$H$2:$H$4,0)),INDEX($M$2:$M$9,MATCH($B21&amp;$C21,$J$2:$J$9,0)),1,INDEX($N$2:$N$9,MATCH($B21&amp;$C21,$J$2:$J$9,0))))</f>
        <v>2.284874333313724</v>
      </c>
      <c r="AA21" s="119">
        <f ca="1">SUM(OFFSET('Output data (results)'!$B$10,AA$15-2000+INDEX($I$2:$I$4,MATCH($B$1,$H$2:$H$4,0)),INDEX($M$2:$M$9,MATCH($B21&amp;$C21,$J$2:$J$9,0)),1,INDEX($N$2:$N$9,MATCH($B21&amp;$C21,$J$2:$J$9,0))))</f>
        <v>2.3078805933860238</v>
      </c>
      <c r="AB21" s="119">
        <f ca="1">SUM(OFFSET('Output data (results)'!$B$10,AB$15-2000+INDEX($I$2:$I$4,MATCH($B$1,$H$2:$H$4,0)),INDEX($M$2:$M$9,MATCH($B21&amp;$C21,$J$2:$J$9,0)),1,INDEX($N$2:$N$9,MATCH($B21&amp;$C21,$J$2:$J$9,0))))</f>
        <v>2.3320466371550346</v>
      </c>
      <c r="AC21" s="119">
        <f ca="1">SUM(OFFSET('Output data (results)'!$B$10,AC$15-2000+INDEX($I$2:$I$4,MATCH($B$1,$H$2:$H$4,0)),INDEX($M$2:$M$9,MATCH($B21&amp;$C21,$J$2:$J$9,0)),1,INDEX($N$2:$N$9,MATCH($B21&amp;$C21,$J$2:$J$9,0))))</f>
        <v>2.3581340155590738</v>
      </c>
      <c r="AD21" s="119">
        <f ca="1">SUM(OFFSET('Output data (results)'!$B$10,AD$15-2000+INDEX($I$2:$I$4,MATCH($B$1,$H$2:$H$4,0)),INDEX($M$2:$M$9,MATCH($B21&amp;$C21,$J$2:$J$9,0)),1,INDEX($N$2:$N$9,MATCH($B21&amp;$C21,$J$2:$J$9,0))))</f>
        <v>2.3828770914387016</v>
      </c>
      <c r="AE21" s="119">
        <f ca="1">SUM(OFFSET('Output data (results)'!$B$10,AE$15-2000+INDEX($I$2:$I$4,MATCH($B$1,$H$2:$H$4,0)),INDEX($M$2:$M$9,MATCH($B21&amp;$C21,$J$2:$J$9,0)),1,INDEX($N$2:$N$9,MATCH($B21&amp;$C21,$J$2:$J$9,0))))</f>
        <v>2.4073993611431952</v>
      </c>
      <c r="AF21" s="119">
        <f ca="1">SUM(OFFSET('Output data (results)'!$B$10,AF$15-2000+INDEX($I$2:$I$4,MATCH($B$1,$H$2:$H$4,0)),INDEX($M$2:$M$9,MATCH($B21&amp;$C21,$J$2:$J$9,0)),1,INDEX($N$2:$N$9,MATCH($B21&amp;$C21,$J$2:$J$9,0))))</f>
        <v>2.4320642301341993</v>
      </c>
      <c r="AG21" s="119">
        <f ca="1">SUM(OFFSET('Output data (results)'!$B$10,AG$15-2000+INDEX($I$2:$I$4,MATCH($B$1,$H$2:$H$4,0)),INDEX($M$2:$M$9,MATCH($B21&amp;$C21,$J$2:$J$9,0)),1,INDEX($N$2:$N$9,MATCH($B21&amp;$C21,$J$2:$J$9,0))))</f>
        <v>2.4582304538198843</v>
      </c>
      <c r="AH21" s="119">
        <f ca="1">SUM(OFFSET('Output data (results)'!$B$10,AH$15-2000+INDEX($I$2:$I$4,MATCH($B$1,$H$2:$H$4,0)),INDEX($M$2:$M$9,MATCH($B21&amp;$C21,$J$2:$J$9,0)),1,INDEX($N$2:$N$9,MATCH($B21&amp;$C21,$J$2:$J$9,0))))</f>
        <v>2.4835021674442093</v>
      </c>
      <c r="AI21" s="119">
        <f ca="1">SUM(OFFSET('Output data (results)'!$B$10,AI$15-2000+INDEX($I$2:$I$4,MATCH($B$1,$H$2:$H$4,0)),INDEX($M$2:$M$9,MATCH($B21&amp;$C21,$J$2:$J$9,0)),1,INDEX($N$2:$N$9,MATCH($B21&amp;$C21,$J$2:$J$9,0))))</f>
        <v>2.509603463003705</v>
      </c>
      <c r="AJ21" s="119">
        <f ca="1">SUM(OFFSET('Output data (results)'!$B$10,AJ$15-2000+INDEX($I$2:$I$4,MATCH($B$1,$H$2:$H$4,0)),INDEX($M$2:$M$9,MATCH($B21&amp;$C21,$J$2:$J$9,0)),1,INDEX($N$2:$N$9,MATCH($B21&amp;$C21,$J$2:$J$9,0))))</f>
        <v>2.5368300469996483</v>
      </c>
      <c r="AK21" s="119">
        <f ca="1">SUM(OFFSET('Output data (results)'!$B$10,AK$15-2000+INDEX($I$2:$I$4,MATCH($B$1,$H$2:$H$4,0)),INDEX($M$2:$M$9,MATCH($B21&amp;$C21,$J$2:$J$9,0)),1,INDEX($N$2:$N$9,MATCH($B21&amp;$C21,$J$2:$J$9,0))))</f>
        <v>2.5652745915624262</v>
      </c>
      <c r="AL21" s="119">
        <f ca="1">SUM(OFFSET('Output data (results)'!$B$10,AL$15-2000+INDEX($I$2:$I$4,MATCH($B$1,$H$2:$H$4,0)),INDEX($M$2:$M$9,MATCH($B21&amp;$C21,$J$2:$J$9,0)),1,INDEX($N$2:$N$9,MATCH($B21&amp;$C21,$J$2:$J$9,0))))</f>
        <v>2.594698546869119</v>
      </c>
      <c r="AM21" s="119">
        <f ca="1">SUM(OFFSET('Output data (results)'!$B$10,AM$15-2000+INDEX($I$2:$I$4,MATCH($B$1,$H$2:$H$4,0)),INDEX($M$2:$M$9,MATCH($B21&amp;$C21,$J$2:$J$9,0)),1,INDEX($N$2:$N$9,MATCH($B21&amp;$C21,$J$2:$J$9,0))))</f>
        <v>2.6040549397200676</v>
      </c>
      <c r="AN21" s="119">
        <f ca="1">SUM(OFFSET('Output data (results)'!$B$10,AN$15-2000+INDEX($I$2:$I$4,MATCH($B$1,$H$2:$H$4,0)),INDEX($M$2:$M$9,MATCH($B21&amp;$C21,$J$2:$J$9,0)),1,INDEX($N$2:$N$9,MATCH($B21&amp;$C21,$J$2:$J$9,0))))</f>
        <v>2.6123062596855702</v>
      </c>
      <c r="AO21" s="119">
        <f ca="1">SUM(OFFSET('Output data (results)'!$B$10,AO$15-2000+INDEX($I$2:$I$4,MATCH($B$1,$H$2:$H$4,0)),INDEX($M$2:$M$9,MATCH($B21&amp;$C21,$J$2:$J$9,0)),1,INDEX($N$2:$N$9,MATCH($B21&amp;$C21,$J$2:$J$9,0))))</f>
        <v>2.6170889917384281</v>
      </c>
      <c r="AP21" s="119">
        <f ca="1">SUM(OFFSET('Output data (results)'!$B$10,AP$15-2000+INDEX($I$2:$I$4,MATCH($B$1,$H$2:$H$4,0)),INDEX($M$2:$M$9,MATCH($B21&amp;$C21,$J$2:$J$9,0)),1,INDEX($N$2:$N$9,MATCH($B21&amp;$C21,$J$2:$J$9,0))))</f>
        <v>2.6210645003697981</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4429.6690817752378</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103653.34368165486</v>
      </c>
      <c r="M122" s="1122">
        <f t="shared" si="55"/>
        <v>103653.34368165486</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4527.7597364431604</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103139.06665942495</v>
      </c>
      <c r="M123" s="1122">
        <f t="shared" si="55"/>
        <v>103139.06665942495</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4636.4932398497776</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104733.19437987443</v>
      </c>
      <c r="M124" s="1122">
        <f t="shared" si="55"/>
        <v>104733.19437987443</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4759.1992887202514</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105796.96650177008</v>
      </c>
      <c r="M125" s="1122">
        <f t="shared" si="55"/>
        <v>105796.96650177008</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4889.8228587208359</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106202.24213399977</v>
      </c>
      <c r="M126" s="1122">
        <f t="shared" si="55"/>
        <v>106202.24213399977</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5031.9785876968836</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108084.62018688067</v>
      </c>
      <c r="M127" s="1122">
        <f t="shared" si="55"/>
        <v>108084.62018688067</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5177.5878870797987</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109556.62521816819</v>
      </c>
      <c r="M128" s="1122">
        <f t="shared" si="55"/>
        <v>109556.62521816819</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5334.247277520456</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110087.60124637383</v>
      </c>
      <c r="M129" s="1122">
        <f t="shared" si="55"/>
        <v>110087.60124637383</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5493.8607523663677</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109121.96992174216</v>
      </c>
      <c r="M130" s="1122">
        <f t="shared" si="55"/>
        <v>109121.96992174216</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5670.3172661631806</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109698.3248577874</v>
      </c>
      <c r="M131" s="1122">
        <f t="shared" si="55"/>
        <v>109698.3248577874</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5844.6035637495497</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111572.03810347978</v>
      </c>
      <c r="M132" s="1122">
        <f t="shared" si="55"/>
        <v>111572.03810347978</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6027.6258178155485</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112781.32940550358</v>
      </c>
      <c r="M133" s="1122">
        <f t="shared" si="55"/>
        <v>112781.32940550358</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6232.6437812444947</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114641.48143121762</v>
      </c>
      <c r="M134" s="1122">
        <f t="shared" si="55"/>
        <v>114641.48143121762</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6428.551430360948</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117133.49938216689</v>
      </c>
      <c r="M135" s="1122">
        <f t="shared" si="55"/>
        <v>117133.49938216689</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6634.3351087317124</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119034.0710939464</v>
      </c>
      <c r="M136" s="1122">
        <f t="shared" si="55"/>
        <v>119034.0710939464</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6856.4797319206027</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120815.74334444079</v>
      </c>
      <c r="M137" s="1122">
        <f t="shared" si="55"/>
        <v>120815.74334444079</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7067.1770730901162</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121681.08933775658</v>
      </c>
      <c r="M138" s="1122">
        <f t="shared" si="55"/>
        <v>121681.08933775658</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7275.9941599920994</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122523.81390618968</v>
      </c>
      <c r="M139" s="1122">
        <f t="shared" si="55"/>
        <v>122523.81390618968</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7486.025537739185</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123381.14766318444</v>
      </c>
      <c r="M140" s="1122">
        <f t="shared" si="55"/>
        <v>123381.14766318444</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7708.8415605263863</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123442.41156320972</v>
      </c>
      <c r="M141" s="1122">
        <f t="shared" si="55"/>
        <v>123442.41156320972</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7924.0404668121937</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123412.03358706197</v>
      </c>
      <c r="M142" s="1122">
        <f t="shared" si="55"/>
        <v>123412.03358706197</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8146.3036002326198</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123466.645649889</v>
      </c>
      <c r="M143" s="1122">
        <f t="shared" si="55"/>
        <v>123466.645649889</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8378.1490217550472</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123636.54265808048</v>
      </c>
      <c r="M144" s="1122">
        <f t="shared" si="55"/>
        <v>123636.54265808048</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8620.3658722109558</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123931.21880098592</v>
      </c>
      <c r="M145" s="1122">
        <f t="shared" si="55"/>
        <v>123931.21880098592</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8870.922802964873</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122944.07466408709</v>
      </c>
      <c r="M146" s="1122">
        <f t="shared" si="55"/>
        <v>122944.07466408709</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8950.5962884370456</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119901.02400013655</v>
      </c>
      <c r="M147" s="1122">
        <f t="shared" si="55"/>
        <v>119901.02400013655</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9020.85962943507</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116744.75945866261</v>
      </c>
      <c r="M148" s="1122">
        <f t="shared" si="55"/>
        <v>116744.75945866261</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9061.5865354982343</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113233.14072083398</v>
      </c>
      <c r="M149" s="1122">
        <f t="shared" si="55"/>
        <v>113233.14072083398</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9095.4396062522937</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109638.8225567703</v>
      </c>
      <c r="M150" s="1128">
        <f t="shared" si="55"/>
        <v>109638.8225567703</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1111.3958820210391</v>
      </c>
      <c r="Z32" s="465">
        <f t="shared" si="82"/>
        <v>281.88387608267908</v>
      </c>
      <c r="AA32" s="465">
        <f t="shared" si="83"/>
        <v>4075.1800556596418</v>
      </c>
      <c r="AB32" s="986">
        <f t="shared" si="22"/>
        <v>20991.232783653457</v>
      </c>
      <c r="AC32" s="1206" t="str">
        <f>IF(OR('Recycling - Case 1'!AC102="No",'Recycling - Case 1'!T142="No"), "No", "Yes")</f>
        <v>Yes</v>
      </c>
      <c r="AD32" s="948">
        <f t="shared" si="84"/>
        <v>15522.772969890095</v>
      </c>
      <c r="AE32" s="465">
        <f t="shared" si="85"/>
        <v>1111.3958820210391</v>
      </c>
      <c r="AF32" s="465">
        <f t="shared" si="86"/>
        <v>281.88387608267908</v>
      </c>
      <c r="AG32" s="465">
        <f t="shared" si="87"/>
        <v>4075.1800556596418</v>
      </c>
      <c r="AH32" s="986">
        <f t="shared" si="60"/>
        <v>20991.232783653457</v>
      </c>
      <c r="AI32" s="1206" t="str">
        <f>IF(OR('Recycling - Case 1'!AI13="No",'Recycling - Case 1'!Z142="No"), "No", "Yes")</f>
        <v>Yes</v>
      </c>
      <c r="AJ32" s="948">
        <f t="shared" si="88"/>
        <v>15439.870147480971</v>
      </c>
      <c r="AK32" s="465">
        <f t="shared" si="89"/>
        <v>1384.3991081792242</v>
      </c>
      <c r="AL32" s="465">
        <f t="shared" si="90"/>
        <v>229.17353377197622</v>
      </c>
      <c r="AM32" s="465">
        <f t="shared" si="91"/>
        <v>4336.1329960221574</v>
      </c>
      <c r="AN32" s="986">
        <f t="shared" si="92"/>
        <v>21389.575785454326</v>
      </c>
      <c r="AO32" s="1201" t="str">
        <f>IF(OR('Recycling - Case 2'!AC102="No",'Recycling - Case 2'!T142="No"), "No", "Yes")</f>
        <v>No</v>
      </c>
      <c r="AP32" s="948">
        <f t="shared" si="93"/>
        <v>15439.870147480971</v>
      </c>
      <c r="AQ32" s="465">
        <f t="shared" si="94"/>
        <v>1384.3991081792242</v>
      </c>
      <c r="AR32" s="465">
        <f t="shared" si="95"/>
        <v>229.17353377197622</v>
      </c>
      <c r="AS32" s="465">
        <f t="shared" si="96"/>
        <v>4336.1329960221574</v>
      </c>
      <c r="AT32" s="986">
        <f t="shared" si="37"/>
        <v>21389.575785454326</v>
      </c>
      <c r="AU32" s="1206" t="str">
        <f>IF(OR('Recycling - Case 2'!AC102="No",'Recycling - Case 2'!T182="No"), "No", "Yes")</f>
        <v>No</v>
      </c>
      <c r="AV32" s="948">
        <f t="shared" si="63"/>
        <v>15439.943921971402</v>
      </c>
      <c r="AW32" s="465">
        <f t="shared" si="64"/>
        <v>840.77483275443728</v>
      </c>
      <c r="AX32" s="465">
        <f t="shared" si="65"/>
        <v>229.17353377197622</v>
      </c>
      <c r="AY32" s="465">
        <f t="shared" si="66"/>
        <v>4336.1329960221574</v>
      </c>
      <c r="AZ32" s="986">
        <f t="shared" si="67"/>
        <v>20846.025284519972</v>
      </c>
      <c r="BA32" s="1206" t="str">
        <f>IF(OR('Recycling - Case 3'!AC102="No",'Recycling - Case 3'!T142="No"), "No", "Yes")</f>
        <v>No</v>
      </c>
      <c r="BB32" s="948">
        <f t="shared" si="97"/>
        <v>15439.943921971402</v>
      </c>
      <c r="BC32" s="465">
        <f t="shared" si="98"/>
        <v>840.77483275443728</v>
      </c>
      <c r="BD32" s="465">
        <f t="shared" si="99"/>
        <v>229.17353377197622</v>
      </c>
      <c r="BE32" s="465">
        <f t="shared" si="100"/>
        <v>4336.1329960221574</v>
      </c>
      <c r="BF32" s="986">
        <f t="shared" si="47"/>
        <v>20846.025284519972</v>
      </c>
      <c r="BG32" s="1206" t="str">
        <f>IF(OR('Recycling - Case 3'!AC102="No",'Recycling - Case 3'!T182="No"), "No", "Yes")</f>
        <v>No</v>
      </c>
      <c r="BH32" s="535">
        <f t="shared" si="48"/>
        <v>2022</v>
      </c>
      <c r="BI32" s="465">
        <f>'Recycling - Case 1'!BV102</f>
        <v>103.45922311697144</v>
      </c>
      <c r="BJ32" s="100">
        <f>'Recycling - Case 1'!BW102</f>
        <v>0.4107842281395887</v>
      </c>
      <c r="BK32" s="986">
        <f>'Recycling - Case 1'!BX102</f>
        <v>50.359792847133129</v>
      </c>
      <c r="BL32" s="948">
        <f>'Recycling - Case 1'!BY102</f>
        <v>103.45922311697144</v>
      </c>
      <c r="BM32" s="100">
        <f>'Recycling - Case 1'!BZ102</f>
        <v>0.4107842281395887</v>
      </c>
      <c r="BN32" s="986">
        <f>'Recycling - Case 1'!CA102</f>
        <v>50.359792847133129</v>
      </c>
      <c r="BO32" s="465">
        <f>'Recycling - Case 2'!BV102</f>
        <v>95.511749875631949</v>
      </c>
      <c r="BP32" s="100">
        <f>'Recycling - Case 2'!BW102</f>
        <v>0.51548637426392574</v>
      </c>
      <c r="BQ32" s="986">
        <f>'Recycling - Case 2'!BX102</f>
        <v>50.359792847133129</v>
      </c>
      <c r="BR32" s="948">
        <f>'Recycling - Case 2'!BY102</f>
        <v>95.511749875631949</v>
      </c>
      <c r="BS32" s="100">
        <f>'Recycling - Case 2'!BZ102</f>
        <v>0.51548637426392574</v>
      </c>
      <c r="BT32" s="986">
        <f>'Recycling - Case 2'!CA102</f>
        <v>50.359792847133129</v>
      </c>
      <c r="BU32" s="465">
        <f>'Recycling - Case 3'!BV102</f>
        <v>95.511749875631949</v>
      </c>
      <c r="BV32" s="100">
        <f>'Recycling - Case 3'!BW102</f>
        <v>0.51548637426392574</v>
      </c>
      <c r="BW32" s="986">
        <f>'Recycling - Case 3'!BX102</f>
        <v>50.359792847133129</v>
      </c>
      <c r="BX32" s="948">
        <f>'Recycling - Case 3'!BY102</f>
        <v>95.511749875631949</v>
      </c>
      <c r="BY32" s="100">
        <f>'Recycling - Case 3'!BZ102</f>
        <v>0.51548637426392574</v>
      </c>
      <c r="BZ32" s="986">
        <f>'Recycling - Case 3'!CA102</f>
        <v>50.359792847133129</v>
      </c>
      <c r="CA32" s="535">
        <v>2022</v>
      </c>
      <c r="CB32" s="579">
        <f>'Recycling - Case 1'!CB102</f>
        <v>0.10394016738010314</v>
      </c>
      <c r="CC32" s="100">
        <f>'Recycling - Case 1'!CC102</f>
        <v>0.22443491394054704</v>
      </c>
      <c r="CD32" s="100">
        <f>'Recycling - Case 1'!CD102</f>
        <v>0.10394016738010314</v>
      </c>
      <c r="CE32" s="471">
        <f>'Recycling - Case 1'!CE102</f>
        <v>0.22443491394054704</v>
      </c>
      <c r="CF32" s="579">
        <f>'Recycling - Case 2'!CB102</f>
        <v>0.15764324460297707</v>
      </c>
      <c r="CG32" s="100">
        <f>'Recycling - Case 2'!CC102</f>
        <v>0.28776979927108226</v>
      </c>
      <c r="CH32" s="100">
        <f>'Recycling - Case 2'!CD102</f>
        <v>0.15764324460297707</v>
      </c>
      <c r="CI32" s="471">
        <f>'Recycling - Case 2'!CE102</f>
        <v>0.28776979927108226</v>
      </c>
      <c r="CJ32" s="579">
        <f>'Recycling - Case 3'!CB102</f>
        <v>0.15764324460297707</v>
      </c>
      <c r="CK32" s="100">
        <f>'Recycling - Case 3'!CC102</f>
        <v>0.28776979927108226</v>
      </c>
      <c r="CL32" s="100">
        <f>'Recycling - Case 3'!CD102</f>
        <v>0.15764324460297707</v>
      </c>
      <c r="CM32" s="471">
        <f>'Recycling - Case 3'!CE102</f>
        <v>0.28776979927108226</v>
      </c>
    </row>
    <row r="33" spans="1:91">
      <c r="A33">
        <f>'Input data'!A122</f>
        <v>2022</v>
      </c>
      <c r="C33" s="116">
        <f>'4A SWD Case 1'!BG92</f>
        <v>739.17966523286168</v>
      </c>
      <c r="D33" s="3">
        <f>'4B Biological treatment '!T86</f>
        <v>0.61641479868055415</v>
      </c>
      <c r="E33" s="152">
        <f>'4B Biological treatment '!U86</f>
        <v>27.73866594062493</v>
      </c>
      <c r="F33" s="152">
        <f>'4B Biological treatment '!W86</f>
        <v>1.664319956437496</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12.944710772291637</v>
      </c>
      <c r="N33" s="465">
        <f t="shared" si="71"/>
        <v>1098.4511712487474</v>
      </c>
      <c r="O33" s="464">
        <f t="shared" si="72"/>
        <v>281.88387608267908</v>
      </c>
      <c r="P33" s="465">
        <f t="shared" si="73"/>
        <v>4075.1800556596418</v>
      </c>
      <c r="Q33" s="465">
        <f t="shared" si="74"/>
        <v>15522.772969890095</v>
      </c>
      <c r="R33" s="467">
        <f t="shared" si="75"/>
        <v>1111.3958820210391</v>
      </c>
      <c r="S33" s="464">
        <f t="shared" si="76"/>
        <v>281.88387608267908</v>
      </c>
      <c r="T33" s="465">
        <f t="shared" si="77"/>
        <v>4075.1800556596418</v>
      </c>
      <c r="U33" s="465">
        <f t="shared" si="78"/>
        <v>20991.232783653457</v>
      </c>
      <c r="V33" s="3"/>
      <c r="W33" s="535">
        <f t="shared" si="79"/>
        <v>2023</v>
      </c>
      <c r="X33" s="948">
        <f t="shared" si="80"/>
        <v>15070.920670172265</v>
      </c>
      <c r="Y33" s="465">
        <f t="shared" si="81"/>
        <v>1173.6887920768881</v>
      </c>
      <c r="Z33" s="465">
        <f t="shared" si="82"/>
        <v>274.67843923294652</v>
      </c>
      <c r="AA33" s="465">
        <f t="shared" si="83"/>
        <v>4156.4168668213024</v>
      </c>
      <c r="AB33" s="986">
        <f t="shared" si="22"/>
        <v>20675.704768303403</v>
      </c>
      <c r="AC33" s="1206" t="str">
        <f>IF(OR('Recycling - Case 1'!AC103="No",'Recycling - Case 1'!T143="No"), "No", "Yes")</f>
        <v>Yes</v>
      </c>
      <c r="AD33" s="948">
        <f t="shared" si="84"/>
        <v>15070.920670172265</v>
      </c>
      <c r="AE33" s="465">
        <f t="shared" si="85"/>
        <v>1173.6887920768881</v>
      </c>
      <c r="AF33" s="465">
        <f t="shared" si="86"/>
        <v>274.67843923294652</v>
      </c>
      <c r="AG33" s="465">
        <f t="shared" si="87"/>
        <v>4156.4168668213024</v>
      </c>
      <c r="AH33" s="986">
        <f t="shared" si="60"/>
        <v>20675.704768303403</v>
      </c>
      <c r="AI33" s="1206" t="str">
        <f>IF(OR('Recycling - Case 1'!AI14="No",'Recycling - Case 1'!Z143="No"), "No", "Yes")</f>
        <v>Yes</v>
      </c>
      <c r="AJ33" s="948">
        <f t="shared" si="88"/>
        <v>14860.180759262459</v>
      </c>
      <c r="AK33" s="465">
        <f t="shared" si="89"/>
        <v>1392.0913730034367</v>
      </c>
      <c r="AL33" s="465">
        <f t="shared" si="90"/>
        <v>217.34002107405581</v>
      </c>
      <c r="AM33" s="465">
        <f t="shared" si="91"/>
        <v>4473.1659836582639</v>
      </c>
      <c r="AN33" s="986">
        <f t="shared" si="92"/>
        <v>20942.778136998219</v>
      </c>
      <c r="AO33" s="1201" t="str">
        <f>IF(OR('Recycling - Case 2'!AC103="No",'Recycling - Case 2'!T143="No"), "No", "Yes")</f>
        <v>No</v>
      </c>
      <c r="AP33" s="948">
        <f t="shared" si="93"/>
        <v>14860.180759262459</v>
      </c>
      <c r="AQ33" s="465">
        <f t="shared" si="94"/>
        <v>1392.0913730034367</v>
      </c>
      <c r="AR33" s="465">
        <f t="shared" si="95"/>
        <v>217.34002107405581</v>
      </c>
      <c r="AS33" s="465">
        <f t="shared" si="96"/>
        <v>4473.1659836582639</v>
      </c>
      <c r="AT33" s="986">
        <f t="shared" si="37"/>
        <v>20942.778136998219</v>
      </c>
      <c r="AU33" s="1206" t="str">
        <f>IF(OR('Recycling - Case 2'!AC103="No",'Recycling - Case 2'!T183="No"), "No", "Yes")</f>
        <v>No</v>
      </c>
      <c r="AV33" s="948">
        <f t="shared" si="63"/>
        <v>14860.290277940596</v>
      </c>
      <c r="AW33" s="465">
        <f t="shared" si="64"/>
        <v>845.44650773087244</v>
      </c>
      <c r="AX33" s="465">
        <f t="shared" si="65"/>
        <v>217.34002107405581</v>
      </c>
      <c r="AY33" s="465">
        <f t="shared" si="66"/>
        <v>4473.1659836582639</v>
      </c>
      <c r="AZ33" s="986">
        <f t="shared" si="67"/>
        <v>20396.24279040379</v>
      </c>
      <c r="BA33" s="1206" t="str">
        <f>IF(OR('Recycling - Case 3'!AC103="No",'Recycling - Case 3'!T143="No"), "No", "Yes")</f>
        <v>No</v>
      </c>
      <c r="BB33" s="948">
        <f t="shared" si="97"/>
        <v>14860.290277940596</v>
      </c>
      <c r="BC33" s="465">
        <f t="shared" si="98"/>
        <v>845.44650773087244</v>
      </c>
      <c r="BD33" s="465">
        <f t="shared" si="99"/>
        <v>217.34002107405581</v>
      </c>
      <c r="BE33" s="465">
        <f t="shared" si="100"/>
        <v>4473.1659836582639</v>
      </c>
      <c r="BF33" s="986">
        <f t="shared" si="47"/>
        <v>20396.24279040379</v>
      </c>
      <c r="BG33" s="1206" t="str">
        <f>IF(OR('Recycling - Case 3'!AC103="No",'Recycling - Case 3'!T183="No"), "No", "Yes")</f>
        <v>No</v>
      </c>
      <c r="BH33" s="535">
        <f t="shared" si="48"/>
        <v>2023</v>
      </c>
      <c r="BI33" s="465">
        <f>'Recycling - Case 1'!BV103</f>
        <v>101.47460258939597</v>
      </c>
      <c r="BJ33" s="100">
        <f>'Recycling - Case 1'!BW103</f>
        <v>0.43045235086433642</v>
      </c>
      <c r="BK33" s="986">
        <f>'Recycling - Case 1'!BX103</f>
        <v>48.66538268302947</v>
      </c>
      <c r="BL33" s="948">
        <f>'Recycling - Case 1'!BY103</f>
        <v>101.47460258939597</v>
      </c>
      <c r="BM33" s="100">
        <f>'Recycling - Case 1'!BZ103</f>
        <v>0.43045235086433642</v>
      </c>
      <c r="BN33" s="986">
        <f>'Recycling - Case 1'!CA103</f>
        <v>48.66538268302947</v>
      </c>
      <c r="BO33" s="465">
        <f>'Recycling - Case 2'!BV103</f>
        <v>94.075987266509443</v>
      </c>
      <c r="BP33" s="100">
        <f>'Recycling - Case 2'!BW103</f>
        <v>0.53967131710898775</v>
      </c>
      <c r="BQ33" s="986">
        <f>'Recycling - Case 2'!BX103</f>
        <v>48.66538268302947</v>
      </c>
      <c r="BR33" s="948">
        <f>'Recycling - Case 2'!BY103</f>
        <v>94.075987266509443</v>
      </c>
      <c r="BS33" s="100">
        <f>'Recycling - Case 2'!BZ103</f>
        <v>0.53967131710898775</v>
      </c>
      <c r="BT33" s="986">
        <f>'Recycling - Case 2'!CA103</f>
        <v>48.66538268302947</v>
      </c>
      <c r="BU33" s="465">
        <f>'Recycling - Case 3'!BV103</f>
        <v>94.075987266509443</v>
      </c>
      <c r="BV33" s="100">
        <f>'Recycling - Case 3'!BW103</f>
        <v>0.53967131710898775</v>
      </c>
      <c r="BW33" s="986">
        <f>'Recycling - Case 3'!BX103</f>
        <v>48.66538268302947</v>
      </c>
      <c r="BX33" s="948">
        <f>'Recycling - Case 3'!BY103</f>
        <v>94.075987266509443</v>
      </c>
      <c r="BY33" s="100">
        <f>'Recycling - Case 3'!BZ103</f>
        <v>0.53967131710898775</v>
      </c>
      <c r="BZ33" s="986">
        <f>'Recycling - Case 3'!CA103</f>
        <v>48.66538268302947</v>
      </c>
      <c r="CA33" s="535">
        <v>2023</v>
      </c>
      <c r="CB33" s="579">
        <f>'Recycling - Case 1'!CB103</f>
        <v>0.11889879957863858</v>
      </c>
      <c r="CC33" s="100">
        <f>'Recycling - Case 1'!CC103</f>
        <v>0.23860840663735894</v>
      </c>
      <c r="CD33" s="100">
        <f>'Recycling - Case 1'!CD103</f>
        <v>0.11889879957863858</v>
      </c>
      <c r="CE33" s="471">
        <f>'Recycling - Case 1'!CE103</f>
        <v>0.23860840663735894</v>
      </c>
      <c r="CF33" s="579">
        <f>'Recycling - Case 2'!CB103</f>
        <v>0.17661362793734681</v>
      </c>
      <c r="CG33" s="100">
        <f>'Recycling - Case 2'!CC103</f>
        <v>0.29577028076883771</v>
      </c>
      <c r="CH33" s="100">
        <f>'Recycling - Case 2'!CD103</f>
        <v>0.17661362793734681</v>
      </c>
      <c r="CI33" s="471">
        <f>'Recycling - Case 2'!CE103</f>
        <v>0.29577028076883771</v>
      </c>
      <c r="CJ33" s="579">
        <f>'Recycling - Case 3'!CB103</f>
        <v>0.17661362793734681</v>
      </c>
      <c r="CK33" s="100">
        <f>'Recycling - Case 3'!CC103</f>
        <v>0.29577028076883771</v>
      </c>
      <c r="CL33" s="100">
        <f>'Recycling - Case 3'!CD103</f>
        <v>0.17661362793734681</v>
      </c>
      <c r="CM33" s="471">
        <f>'Recycling - Case 3'!CE103</f>
        <v>0.29577028076883771</v>
      </c>
    </row>
    <row r="34" spans="1:91">
      <c r="A34">
        <f>'Input data'!A123</f>
        <v>2023</v>
      </c>
      <c r="C34" s="116">
        <f>'4A SWD Case 1'!BG93</f>
        <v>717.66288905582212</v>
      </c>
      <c r="D34" s="3">
        <f>'4B Biological treatment '!T87</f>
        <v>0.65096438828446401</v>
      </c>
      <c r="E34" s="152">
        <f>'4B Biological treatment '!U87</f>
        <v>29.293397472800873</v>
      </c>
      <c r="F34" s="152">
        <f>'4B Biological treatment '!W87</f>
        <v>1.7576038483680523</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15070.920670172265</v>
      </c>
      <c r="M34" s="688">
        <f t="shared" si="70"/>
        <v>13.670252153973744</v>
      </c>
      <c r="N34" s="465">
        <f t="shared" si="71"/>
        <v>1160.0185399229144</v>
      </c>
      <c r="O34" s="464">
        <f t="shared" si="72"/>
        <v>274.67843923294652</v>
      </c>
      <c r="P34" s="465">
        <f t="shared" si="73"/>
        <v>4156.4168668213024</v>
      </c>
      <c r="Q34" s="465">
        <f t="shared" si="74"/>
        <v>15070.920670172265</v>
      </c>
      <c r="R34" s="467">
        <f t="shared" si="75"/>
        <v>1173.6887920768881</v>
      </c>
      <c r="S34" s="464">
        <f t="shared" si="76"/>
        <v>274.67843923294652</v>
      </c>
      <c r="T34" s="465">
        <f t="shared" si="77"/>
        <v>4156.4168668213024</v>
      </c>
      <c r="U34" s="465">
        <f t="shared" si="78"/>
        <v>20675.704768303403</v>
      </c>
      <c r="V34" s="3"/>
      <c r="W34" s="535">
        <f t="shared" si="79"/>
        <v>2024</v>
      </c>
      <c r="X34" s="948">
        <f t="shared" si="80"/>
        <v>14621.760809110032</v>
      </c>
      <c r="Y34" s="465">
        <f t="shared" si="81"/>
        <v>1236.8163138626649</v>
      </c>
      <c r="Z34" s="465">
        <f t="shared" si="82"/>
        <v>267.68465368255238</v>
      </c>
      <c r="AA34" s="465">
        <f t="shared" si="83"/>
        <v>4238.9841554957311</v>
      </c>
      <c r="AB34" s="986">
        <f t="shared" si="22"/>
        <v>20365.245932150981</v>
      </c>
      <c r="AC34" s="1206" t="str">
        <f>IF(OR('Recycling - Case 1'!AC104="No",'Recycling - Case 1'!T144="No"), "No", "Yes")</f>
        <v>Yes</v>
      </c>
      <c r="AD34" s="948">
        <f t="shared" si="84"/>
        <v>14621.760809110032</v>
      </c>
      <c r="AE34" s="465">
        <f t="shared" si="85"/>
        <v>1236.8163138626649</v>
      </c>
      <c r="AF34" s="465">
        <f t="shared" si="86"/>
        <v>267.68465368255238</v>
      </c>
      <c r="AG34" s="465">
        <f t="shared" si="87"/>
        <v>4238.9841554957311</v>
      </c>
      <c r="AH34" s="986">
        <f t="shared" si="60"/>
        <v>20365.245932150981</v>
      </c>
      <c r="AI34" s="1206" t="str">
        <f>IF(OR('Recycling - Case 1'!AI15="No",'Recycling - Case 1'!Z144="No"), "No", "Yes")</f>
        <v>Yes</v>
      </c>
      <c r="AJ34" s="948">
        <f t="shared" si="88"/>
        <v>14304.10826906426</v>
      </c>
      <c r="AK34" s="465">
        <f t="shared" si="89"/>
        <v>1400.6182495575761</v>
      </c>
      <c r="AL34" s="465">
        <f t="shared" si="90"/>
        <v>205.3038143886219</v>
      </c>
      <c r="AM34" s="465">
        <f t="shared" si="91"/>
        <v>4612.7797461997052</v>
      </c>
      <c r="AN34" s="986">
        <f t="shared" si="92"/>
        <v>20522.810079210161</v>
      </c>
      <c r="AO34" s="1201" t="str">
        <f>IF(OR('Recycling - Case 2'!AC104="No",'Recycling - Case 2'!T144="No"), "No", "Yes")</f>
        <v>No</v>
      </c>
      <c r="AP34" s="948">
        <f t="shared" si="93"/>
        <v>14304.10826906426</v>
      </c>
      <c r="AQ34" s="465">
        <f t="shared" si="94"/>
        <v>1400.6182495575761</v>
      </c>
      <c r="AR34" s="465">
        <f t="shared" si="95"/>
        <v>205.3038143886219</v>
      </c>
      <c r="AS34" s="465">
        <f t="shared" si="96"/>
        <v>4612.7797461997052</v>
      </c>
      <c r="AT34" s="986">
        <f t="shared" si="37"/>
        <v>20522.810079210161</v>
      </c>
      <c r="AU34" s="1206" t="str">
        <f>IF(OR('Recycling - Case 2'!AC104="No",'Recycling - Case 2'!T184="No"), "No", "Yes")</f>
        <v>No</v>
      </c>
      <c r="AV34" s="948">
        <f t="shared" si="63"/>
        <v>14304.260011686136</v>
      </c>
      <c r="AW34" s="465">
        <f t="shared" si="64"/>
        <v>850.62506004744637</v>
      </c>
      <c r="AX34" s="465">
        <f t="shared" si="65"/>
        <v>205.3038143886219</v>
      </c>
      <c r="AY34" s="465">
        <f t="shared" si="66"/>
        <v>4612.7797461997052</v>
      </c>
      <c r="AZ34" s="986">
        <f t="shared" si="67"/>
        <v>19972.96863232191</v>
      </c>
      <c r="BA34" s="1206" t="str">
        <f>IF(OR('Recycling - Case 3'!AC104="No",'Recycling - Case 3'!T144="No"), "No", "Yes")</f>
        <v>No</v>
      </c>
      <c r="BB34" s="948">
        <f t="shared" si="97"/>
        <v>14304.260011686136</v>
      </c>
      <c r="BC34" s="465">
        <f t="shared" si="98"/>
        <v>850.62506004744637</v>
      </c>
      <c r="BD34" s="465">
        <f t="shared" si="99"/>
        <v>205.3038143886219</v>
      </c>
      <c r="BE34" s="465">
        <f t="shared" si="100"/>
        <v>4612.7797461997052</v>
      </c>
      <c r="BF34" s="986">
        <f t="shared" si="47"/>
        <v>19972.96863232191</v>
      </c>
      <c r="BG34" s="1206" t="str">
        <f>IF(OR('Recycling - Case 3'!AC104="No",'Recycling - Case 3'!T184="No"), "No", "Yes")</f>
        <v>No</v>
      </c>
      <c r="BH34" s="535">
        <f t="shared" si="48"/>
        <v>2024</v>
      </c>
      <c r="BI34" s="465">
        <f>'Recycling - Case 1'!BV104</f>
        <v>99.951474972481577</v>
      </c>
      <c r="BJ34" s="100">
        <f>'Recycling - Case 1'!BW104</f>
        <v>0.4517961744092141</v>
      </c>
      <c r="BK34" s="986">
        <f>'Recycling - Case 1'!BX104</f>
        <v>48.951332662830687</v>
      </c>
      <c r="BL34" s="948">
        <f>'Recycling - Case 1'!BY104</f>
        <v>99.951474972481577</v>
      </c>
      <c r="BM34" s="100">
        <f>'Recycling - Case 1'!BZ104</f>
        <v>0.4517961744092141</v>
      </c>
      <c r="BN34" s="986">
        <f>'Recycling - Case 1'!CA104</f>
        <v>48.951332662830687</v>
      </c>
      <c r="BO34" s="465">
        <f>'Recycling - Case 2'!BV104</f>
        <v>94.676854404886271</v>
      </c>
      <c r="BP34" s="100">
        <f>'Recycling - Case 2'!BW104</f>
        <v>0.5572223061733943</v>
      </c>
      <c r="BQ34" s="986">
        <f>'Recycling - Case 2'!BX104</f>
        <v>48.951332662830687</v>
      </c>
      <c r="BR34" s="948">
        <f>'Recycling - Case 2'!BY104</f>
        <v>94.676854404886271</v>
      </c>
      <c r="BS34" s="100">
        <f>'Recycling - Case 2'!BZ104</f>
        <v>0.5572223061733943</v>
      </c>
      <c r="BT34" s="986">
        <f>'Recycling - Case 2'!CA104</f>
        <v>48.951332662830687</v>
      </c>
      <c r="BU34" s="465">
        <f>'Recycling - Case 3'!BV104</f>
        <v>94.676854404886271</v>
      </c>
      <c r="BV34" s="100">
        <f>'Recycling - Case 3'!BW104</f>
        <v>0.5572223061733943</v>
      </c>
      <c r="BW34" s="986">
        <f>'Recycling - Case 3'!BX104</f>
        <v>48.951332662830687</v>
      </c>
      <c r="BX34" s="948">
        <f>'Recycling - Case 3'!BY104</f>
        <v>94.676854404886271</v>
      </c>
      <c r="BY34" s="100">
        <f>'Recycling - Case 3'!BZ104</f>
        <v>0.5572223061733943</v>
      </c>
      <c r="BZ34" s="986">
        <f>'Recycling - Case 3'!CA104</f>
        <v>48.951332662830687</v>
      </c>
      <c r="CA34" s="535">
        <v>2024</v>
      </c>
      <c r="CB34" s="579">
        <f>'Recycling - Case 1'!CB104</f>
        <v>0.13265100107403016</v>
      </c>
      <c r="CC34" s="100">
        <f>'Recycling - Case 1'!CC104</f>
        <v>0.2638041023793779</v>
      </c>
      <c r="CD34" s="100">
        <f>'Recycling - Case 1'!CD104</f>
        <v>0.13265100107403016</v>
      </c>
      <c r="CE34" s="471">
        <f>'Recycling - Case 1'!CE104</f>
        <v>0.2638041023793779</v>
      </c>
      <c r="CF34" s="579">
        <f>'Recycling - Case 2'!CB104</f>
        <v>0.19519681863773264</v>
      </c>
      <c r="CG34" s="100">
        <f>'Recycling - Case 2'!CC104</f>
        <v>0.29843558759598798</v>
      </c>
      <c r="CH34" s="100">
        <f>'Recycling - Case 2'!CD104</f>
        <v>0.19519681863773264</v>
      </c>
      <c r="CI34" s="471">
        <f>'Recycling - Case 2'!CE104</f>
        <v>0.29843558759598798</v>
      </c>
      <c r="CJ34" s="579">
        <f>'Recycling - Case 3'!CB104</f>
        <v>0.19519681863773264</v>
      </c>
      <c r="CK34" s="100">
        <f>'Recycling - Case 3'!CC104</f>
        <v>0.29843558759598798</v>
      </c>
      <c r="CL34" s="100">
        <f>'Recycling - Case 3'!CD104</f>
        <v>0.19519681863773264</v>
      </c>
      <c r="CM34" s="471">
        <f>'Recycling - Case 3'!CE104</f>
        <v>0.29843558759598798</v>
      </c>
    </row>
    <row r="35" spans="1:91">
      <c r="A35">
        <f>'Input data'!A124</f>
        <v>2024</v>
      </c>
      <c r="C35" s="116">
        <f>'4A SWD Case 1'!BG94</f>
        <v>696.27432424333483</v>
      </c>
      <c r="D35" s="3">
        <f>'4B Biological treatment '!T88</f>
        <v>0.68597687956886588</v>
      </c>
      <c r="E35" s="152">
        <f>'4B Biological treatment '!U88</f>
        <v>30.868959580598958</v>
      </c>
      <c r="F35" s="152">
        <f>'4B Biological treatment '!W88</f>
        <v>1.8521375748359374</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14621.760809110032</v>
      </c>
      <c r="M35" s="688">
        <f t="shared" si="70"/>
        <v>14.405514470946184</v>
      </c>
      <c r="N35" s="465">
        <f t="shared" si="71"/>
        <v>1222.4107993917187</v>
      </c>
      <c r="O35" s="464">
        <f t="shared" si="72"/>
        <v>267.68465368255238</v>
      </c>
      <c r="P35" s="465">
        <f t="shared" si="73"/>
        <v>4238.9841554957311</v>
      </c>
      <c r="Q35" s="465">
        <f t="shared" si="74"/>
        <v>14621.760809110032</v>
      </c>
      <c r="R35" s="467">
        <f t="shared" si="75"/>
        <v>1236.8163138626649</v>
      </c>
      <c r="S35" s="464">
        <f t="shared" si="76"/>
        <v>267.68465368255238</v>
      </c>
      <c r="T35" s="465">
        <f t="shared" si="77"/>
        <v>4238.9841554957311</v>
      </c>
      <c r="U35" s="465">
        <f t="shared" si="78"/>
        <v>20365.245932150981</v>
      </c>
      <c r="V35" s="3"/>
      <c r="W35" s="535">
        <f t="shared" si="79"/>
        <v>2025</v>
      </c>
      <c r="X35" s="948">
        <f t="shared" si="80"/>
        <v>14167.590127029729</v>
      </c>
      <c r="Y35" s="465">
        <f t="shared" si="81"/>
        <v>1301.0395620490881</v>
      </c>
      <c r="Z35" s="465">
        <f t="shared" si="82"/>
        <v>260.89544660619578</v>
      </c>
      <c r="AA35" s="465">
        <f t="shared" si="83"/>
        <v>4322.9017903124422</v>
      </c>
      <c r="AB35" s="986">
        <f t="shared" si="22"/>
        <v>20052.426925997454</v>
      </c>
      <c r="AC35" s="1206" t="str">
        <f>IF(OR('Recycling - Case 1'!AC105="No",'Recycling - Case 1'!T145="No"), "No", "Yes")</f>
        <v>Yes</v>
      </c>
      <c r="AD35" s="948">
        <f t="shared" si="84"/>
        <v>14167.590127029729</v>
      </c>
      <c r="AE35" s="465">
        <f t="shared" si="85"/>
        <v>1301.0395620490881</v>
      </c>
      <c r="AF35" s="465">
        <f t="shared" si="86"/>
        <v>260.89544660619578</v>
      </c>
      <c r="AG35" s="465">
        <f t="shared" si="87"/>
        <v>4322.9017903124422</v>
      </c>
      <c r="AH35" s="986">
        <f t="shared" si="60"/>
        <v>20052.426925997454</v>
      </c>
      <c r="AI35" s="1206" t="str">
        <f>IF(OR('Recycling - Case 1'!AI16="No",'Recycling - Case 1'!Z145="No"), "No", "Yes")</f>
        <v>Yes</v>
      </c>
      <c r="AJ35" s="948">
        <f t="shared" si="88"/>
        <v>13769.953294182227</v>
      </c>
      <c r="AK35" s="465">
        <f t="shared" si="89"/>
        <v>1410.2408525123617</v>
      </c>
      <c r="AL35" s="465">
        <f t="shared" si="90"/>
        <v>193.05753067442905</v>
      </c>
      <c r="AM35" s="465">
        <f t="shared" si="91"/>
        <v>4755.015547311632</v>
      </c>
      <c r="AN35" s="986">
        <f t="shared" si="92"/>
        <v>20128.267224680647</v>
      </c>
      <c r="AO35" s="1201" t="str">
        <f>IF(OR('Recycling - Case 2'!AC105="No",'Recycling - Case 2'!T145="No"), "No", "Yes")</f>
        <v>No</v>
      </c>
      <c r="AP35" s="948">
        <f t="shared" si="93"/>
        <v>13769.953294182227</v>
      </c>
      <c r="AQ35" s="465">
        <f t="shared" si="94"/>
        <v>1410.2408525123617</v>
      </c>
      <c r="AR35" s="465">
        <f t="shared" si="95"/>
        <v>193.05753067442905</v>
      </c>
      <c r="AS35" s="465">
        <f t="shared" si="96"/>
        <v>4755.015547311632</v>
      </c>
      <c r="AT35" s="986">
        <f t="shared" si="37"/>
        <v>20128.267224680647</v>
      </c>
      <c r="AU35" s="1206" t="str">
        <f>IF(OR('Recycling - Case 2'!AC105="No",'Recycling - Case 2'!T185="No"), "No", "Yes")</f>
        <v>No</v>
      </c>
      <c r="AV35" s="948">
        <f t="shared" si="63"/>
        <v>13770.153554997209</v>
      </c>
      <c r="AW35" s="465">
        <f t="shared" si="64"/>
        <v>856.46907016141779</v>
      </c>
      <c r="AX35" s="465">
        <f t="shared" si="65"/>
        <v>193.05753067442905</v>
      </c>
      <c r="AY35" s="465">
        <f t="shared" si="66"/>
        <v>4755.015547311632</v>
      </c>
      <c r="AZ35" s="986">
        <f t="shared" si="67"/>
        <v>19574.695703144687</v>
      </c>
      <c r="BA35" s="1206" t="str">
        <f>IF(OR('Recycling - Case 3'!AC105="No",'Recycling - Case 3'!T145="No"), "No", "Yes")</f>
        <v>No</v>
      </c>
      <c r="BB35" s="948">
        <f t="shared" si="97"/>
        <v>13770.153554997209</v>
      </c>
      <c r="BC35" s="465">
        <f t="shared" si="98"/>
        <v>856.46907016141779</v>
      </c>
      <c r="BD35" s="465">
        <f t="shared" si="99"/>
        <v>193.05753067442905</v>
      </c>
      <c r="BE35" s="465">
        <f t="shared" si="100"/>
        <v>4755.015547311632</v>
      </c>
      <c r="BF35" s="986">
        <f t="shared" si="47"/>
        <v>19574.695703144687</v>
      </c>
      <c r="BG35" s="1206" t="str">
        <f>IF(OR('Recycling - Case 3'!AC105="No",'Recycling - Case 3'!T185="No"), "No", "Yes")</f>
        <v>No</v>
      </c>
      <c r="BH35" s="535">
        <f t="shared" si="48"/>
        <v>2025</v>
      </c>
      <c r="BI35" s="465">
        <f>'Recycling - Case 1'!BV105</f>
        <v>98.622585677805333</v>
      </c>
      <c r="BJ35" s="100">
        <f>'Recycling - Case 1'!BW105</f>
        <v>0.47325705070016472</v>
      </c>
      <c r="BK35" s="986">
        <f>'Recycling - Case 1'!BX105</f>
        <v>48.538822712079686</v>
      </c>
      <c r="BL35" s="948">
        <f>'Recycling - Case 1'!BY105</f>
        <v>98.622585677805333</v>
      </c>
      <c r="BM35" s="100">
        <f>'Recycling - Case 1'!BZ105</f>
        <v>0.47325705070016472</v>
      </c>
      <c r="BN35" s="986">
        <f>'Recycling - Case 1'!CA105</f>
        <v>48.538822712079686</v>
      </c>
      <c r="BO35" s="465">
        <f>'Recycling - Case 2'!BV105</f>
        <v>94.652592723693644</v>
      </c>
      <c r="BP35" s="100">
        <f>'Recycling - Case 2'!BW105</f>
        <v>0.57728747302284922</v>
      </c>
      <c r="BQ35" s="986">
        <f>'Recycling - Case 2'!BX105</f>
        <v>48.538822712079686</v>
      </c>
      <c r="BR35" s="948">
        <f>'Recycling - Case 2'!BY105</f>
        <v>94.652592723693644</v>
      </c>
      <c r="BS35" s="100">
        <f>'Recycling - Case 2'!BZ105</f>
        <v>0.57728747302284922</v>
      </c>
      <c r="BT35" s="986">
        <f>'Recycling - Case 2'!CA105</f>
        <v>48.538822712079686</v>
      </c>
      <c r="BU35" s="465">
        <f>'Recycling - Case 3'!BV105</f>
        <v>94.652592723693644</v>
      </c>
      <c r="BV35" s="100">
        <f>'Recycling - Case 3'!BW105</f>
        <v>0.57728747302284922</v>
      </c>
      <c r="BW35" s="986">
        <f>'Recycling - Case 3'!BX105</f>
        <v>48.538822712079686</v>
      </c>
      <c r="BX35" s="948">
        <f>'Recycling - Case 3'!BY105</f>
        <v>94.652592723693644</v>
      </c>
      <c r="BY35" s="100">
        <f>'Recycling - Case 3'!BZ105</f>
        <v>0.57728747302284922</v>
      </c>
      <c r="BZ35" s="986">
        <f>'Recycling - Case 3'!CA105</f>
        <v>48.538822712079686</v>
      </c>
      <c r="CA35" s="535">
        <v>2025</v>
      </c>
      <c r="CB35" s="579">
        <f>'Recycling - Case 1'!CB105</f>
        <v>0.14528032436176563</v>
      </c>
      <c r="CC35" s="100">
        <f>'Recycling - Case 1'!CC105</f>
        <v>0.28307304267246047</v>
      </c>
      <c r="CD35" s="100">
        <f>'Recycling - Case 1'!CD105</f>
        <v>0.14528032436176563</v>
      </c>
      <c r="CE35" s="471">
        <f>'Recycling - Case 1'!CE105</f>
        <v>0.28307304267246047</v>
      </c>
      <c r="CF35" s="579">
        <f>'Recycling - Case 2'!CB105</f>
        <v>0.21340034507035144</v>
      </c>
      <c r="CG35" s="100">
        <f>'Recycling - Case 2'!CC105</f>
        <v>0.30344172078935694</v>
      </c>
      <c r="CH35" s="100">
        <f>'Recycling - Case 2'!CD105</f>
        <v>0.21340034507035144</v>
      </c>
      <c r="CI35" s="471">
        <f>'Recycling - Case 2'!CE105</f>
        <v>0.30344172078935694</v>
      </c>
      <c r="CJ35" s="579">
        <f>'Recycling - Case 3'!CB105</f>
        <v>0.21340034507035144</v>
      </c>
      <c r="CK35" s="100">
        <f>'Recycling - Case 3'!CC105</f>
        <v>0.30344172078935694</v>
      </c>
      <c r="CL35" s="100">
        <f>'Recycling - Case 3'!CD105</f>
        <v>0.21340034507035144</v>
      </c>
      <c r="CM35" s="471">
        <f>'Recycling - Case 3'!CE105</f>
        <v>0.30344172078935694</v>
      </c>
    </row>
    <row r="36" spans="1:91">
      <c r="A36">
        <f>'Input data'!A125</f>
        <v>2025</v>
      </c>
      <c r="C36" s="116">
        <f>'4A SWD Case 1'!BG95</f>
        <v>674.64714890617756</v>
      </c>
      <c r="D36" s="3">
        <f>'4B Biological treatment '!T89</f>
        <v>0.72159709486915591</v>
      </c>
      <c r="E36" s="152">
        <f>'4B Biological treatment '!U89</f>
        <v>32.471869269112013</v>
      </c>
      <c r="F36" s="152">
        <f>'4B Biological treatment '!W89</f>
        <v>1.9483121561467205</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14167.590127029729</v>
      </c>
      <c r="M36" s="688">
        <f t="shared" si="70"/>
        <v>15.153538992252274</v>
      </c>
      <c r="N36" s="465">
        <f t="shared" si="71"/>
        <v>1285.8860230568357</v>
      </c>
      <c r="O36" s="464">
        <f t="shared" si="72"/>
        <v>260.89544660619578</v>
      </c>
      <c r="P36" s="465">
        <f t="shared" si="73"/>
        <v>4322.9017903124422</v>
      </c>
      <c r="Q36" s="465">
        <f t="shared" si="74"/>
        <v>14167.590127029729</v>
      </c>
      <c r="R36" s="467">
        <f t="shared" si="75"/>
        <v>1301.0395620490881</v>
      </c>
      <c r="S36" s="464">
        <f t="shared" si="76"/>
        <v>260.89544660619578</v>
      </c>
      <c r="T36" s="465">
        <f t="shared" si="77"/>
        <v>4322.9017903124422</v>
      </c>
      <c r="U36" s="465">
        <f t="shared" si="78"/>
        <v>20052.426925997454</v>
      </c>
      <c r="V36" s="3"/>
      <c r="W36" s="535">
        <f t="shared" si="79"/>
        <v>2026</v>
      </c>
      <c r="X36" s="948">
        <f t="shared" si="80"/>
        <v>13714.17713520104</v>
      </c>
      <c r="Y36" s="465">
        <f t="shared" si="81"/>
        <v>1365.8837018942554</v>
      </c>
      <c r="Z36" s="465">
        <f t="shared" si="82"/>
        <v>254.421083403664</v>
      </c>
      <c r="AA36" s="465">
        <f t="shared" si="83"/>
        <v>4400.9219620497197</v>
      </c>
      <c r="AB36" s="986">
        <f t="shared" si="22"/>
        <v>19735.403882548679</v>
      </c>
      <c r="AC36" s="1206" t="str">
        <f>IF(OR('Recycling - Case 1'!AC106="No",'Recycling - Case 1'!T146="No"), "No", "Yes")</f>
        <v>Yes</v>
      </c>
      <c r="AD36" s="948">
        <f t="shared" si="84"/>
        <v>13714.17713520104</v>
      </c>
      <c r="AE36" s="465">
        <f t="shared" si="85"/>
        <v>1365.8837018942554</v>
      </c>
      <c r="AF36" s="465">
        <f t="shared" si="86"/>
        <v>254.421083403664</v>
      </c>
      <c r="AG36" s="465">
        <f t="shared" si="87"/>
        <v>4400.9219620497197</v>
      </c>
      <c r="AH36" s="986">
        <f t="shared" si="60"/>
        <v>19735.403882548679</v>
      </c>
      <c r="AI36" s="1206" t="str">
        <f>IF(OR('Recycling - Case 1'!AI17="No",'Recycling - Case 1'!Z146="No"), "No", "Yes")</f>
        <v>Yes</v>
      </c>
      <c r="AJ36" s="948">
        <f t="shared" si="88"/>
        <v>13256.089378655852</v>
      </c>
      <c r="AK36" s="465">
        <f t="shared" si="89"/>
        <v>1420.4843471258926</v>
      </c>
      <c r="AL36" s="465">
        <f t="shared" si="90"/>
        <v>180.70037146955198</v>
      </c>
      <c r="AM36" s="465">
        <f t="shared" si="91"/>
        <v>4891.8365725125823</v>
      </c>
      <c r="AN36" s="986">
        <f t="shared" si="92"/>
        <v>19749.110669763875</v>
      </c>
      <c r="AO36" s="1201" t="str">
        <f>IF(OR('Recycling - Case 2'!AC106="No",'Recycling - Case 2'!T146="No"), "No", "Yes")</f>
        <v>No</v>
      </c>
      <c r="AP36" s="948">
        <f t="shared" si="93"/>
        <v>13256.089378655852</v>
      </c>
      <c r="AQ36" s="465">
        <f t="shared" si="94"/>
        <v>1420.4843471258926</v>
      </c>
      <c r="AR36" s="465">
        <f t="shared" si="95"/>
        <v>180.70037146955198</v>
      </c>
      <c r="AS36" s="465">
        <f t="shared" si="96"/>
        <v>4891.8365725125823</v>
      </c>
      <c r="AT36" s="986">
        <f t="shared" si="37"/>
        <v>19749.110669763875</v>
      </c>
      <c r="AU36" s="1206" t="str">
        <f>IF(OR('Recycling - Case 2'!AC106="No",'Recycling - Case 2'!T186="No"), "No", "Yes")</f>
        <v>No</v>
      </c>
      <c r="AV36" s="948">
        <f t="shared" si="63"/>
        <v>13256.344280492576</v>
      </c>
      <c r="AW36" s="465">
        <f t="shared" si="64"/>
        <v>862.69016090008449</v>
      </c>
      <c r="AX36" s="465">
        <f t="shared" si="65"/>
        <v>180.70037146955198</v>
      </c>
      <c r="AY36" s="465">
        <f t="shared" si="66"/>
        <v>4891.8365725125823</v>
      </c>
      <c r="AZ36" s="986">
        <f t="shared" si="67"/>
        <v>19191.571385374795</v>
      </c>
      <c r="BA36" s="1206" t="str">
        <f>IF(OR('Recycling - Case 3'!AC106="No",'Recycling - Case 3'!T146="No"), "No", "Yes")</f>
        <v>No</v>
      </c>
      <c r="BB36" s="948">
        <f t="shared" si="97"/>
        <v>13256.344280492576</v>
      </c>
      <c r="BC36" s="465">
        <f t="shared" si="98"/>
        <v>862.69016090008449</v>
      </c>
      <c r="BD36" s="465">
        <f t="shared" si="99"/>
        <v>180.70037146955198</v>
      </c>
      <c r="BE36" s="465">
        <f t="shared" si="100"/>
        <v>4891.8365725125823</v>
      </c>
      <c r="BF36" s="986">
        <f t="shared" si="47"/>
        <v>19191.571385374795</v>
      </c>
      <c r="BG36" s="1206" t="str">
        <f>IF(OR('Recycling - Case 3'!AC106="No",'Recycling - Case 3'!T186="No"), "No", "Yes")</f>
        <v>No</v>
      </c>
      <c r="BH36" s="535">
        <f t="shared" si="48"/>
        <v>2026</v>
      </c>
      <c r="BI36" s="465">
        <f>'Recycling - Case 1'!BV106</f>
        <v>97.409964097887041</v>
      </c>
      <c r="BJ36" s="100">
        <f>'Recycling - Case 1'!BW106</f>
        <v>0.49439008841544374</v>
      </c>
      <c r="BK36" s="986">
        <f>'Recycling - Case 1'!BX106</f>
        <v>47.37256021369511</v>
      </c>
      <c r="BL36" s="948">
        <f>'Recycling - Case 1'!BY106</f>
        <v>97.409964097887041</v>
      </c>
      <c r="BM36" s="100">
        <f>'Recycling - Case 1'!BZ106</f>
        <v>0.49439008841544374</v>
      </c>
      <c r="BN36" s="986">
        <f>'Recycling - Case 1'!CA106</f>
        <v>47.37256021369511</v>
      </c>
      <c r="BO36" s="465">
        <f>'Recycling - Case 2'!BV106</f>
        <v>93.903951175357605</v>
      </c>
      <c r="BP36" s="100">
        <f>'Recycling - Case 2'!BW106</f>
        <v>0.59968024642986484</v>
      </c>
      <c r="BQ36" s="986">
        <f>'Recycling - Case 2'!BX106</f>
        <v>47.37256021369511</v>
      </c>
      <c r="BR36" s="948">
        <f>'Recycling - Case 2'!BY106</f>
        <v>93.903951175357605</v>
      </c>
      <c r="BS36" s="100">
        <f>'Recycling - Case 2'!BZ106</f>
        <v>0.59968024642986484</v>
      </c>
      <c r="BT36" s="986">
        <f>'Recycling - Case 2'!CA106</f>
        <v>47.37256021369511</v>
      </c>
      <c r="BU36" s="465">
        <f>'Recycling - Case 3'!BV106</f>
        <v>93.903951175357605</v>
      </c>
      <c r="BV36" s="100">
        <f>'Recycling - Case 3'!BW106</f>
        <v>0.59968024642986484</v>
      </c>
      <c r="BW36" s="986">
        <f>'Recycling - Case 3'!BX106</f>
        <v>47.37256021369511</v>
      </c>
      <c r="BX36" s="948">
        <f>'Recycling - Case 3'!BY106</f>
        <v>93.903951175357605</v>
      </c>
      <c r="BY36" s="100">
        <f>'Recycling - Case 3'!BZ106</f>
        <v>0.59968024642986484</v>
      </c>
      <c r="BZ36" s="986">
        <f>'Recycling - Case 3'!CA106</f>
        <v>47.37256021369511</v>
      </c>
      <c r="CA36" s="535">
        <v>2026</v>
      </c>
      <c r="CB36" s="579">
        <f>'Recycling - Case 1'!CB106</f>
        <v>0.15588583154405877</v>
      </c>
      <c r="CC36" s="100">
        <f>'Recycling - Case 1'!CC106</f>
        <v>0.29665139817715902</v>
      </c>
      <c r="CD36" s="100">
        <f>'Recycling - Case 1'!CD106</f>
        <v>0.15588583154405877</v>
      </c>
      <c r="CE36" s="471">
        <f>'Recycling - Case 1'!CE106</f>
        <v>0.29665139817715902</v>
      </c>
      <c r="CF36" s="579">
        <f>'Recycling - Case 2'!CB106</f>
        <v>0.23044140465623386</v>
      </c>
      <c r="CG36" s="100">
        <f>'Recycling - Case 2'!CC106</f>
        <v>0.31077473200834937</v>
      </c>
      <c r="CH36" s="100">
        <f>'Recycling - Case 2'!CD106</f>
        <v>0.23044140465623386</v>
      </c>
      <c r="CI36" s="471">
        <f>'Recycling - Case 2'!CE106</f>
        <v>0.31077473200834937</v>
      </c>
      <c r="CJ36" s="579">
        <f>'Recycling - Case 3'!CB106</f>
        <v>0.23044140465623386</v>
      </c>
      <c r="CK36" s="100">
        <f>'Recycling - Case 3'!CC106</f>
        <v>0.31077473200834937</v>
      </c>
      <c r="CL36" s="100">
        <f>'Recycling - Case 3'!CD106</f>
        <v>0.23044140465623386</v>
      </c>
      <c r="CM36" s="471">
        <f>'Recycling - Case 3'!CE106</f>
        <v>0.31077473200834937</v>
      </c>
    </row>
    <row r="37" spans="1:91">
      <c r="A37">
        <f>'Input data'!A126</f>
        <v>2026</v>
      </c>
      <c r="C37" s="116">
        <f>'4A SWD Case 1'!BG96</f>
        <v>653.05605405719234</v>
      </c>
      <c r="D37" s="3">
        <f>'4B Biological treatment '!T90</f>
        <v>0.7575616760367474</v>
      </c>
      <c r="E37" s="152">
        <f>'4B Biological treatment '!U90</f>
        <v>34.090275421653629</v>
      </c>
      <c r="F37" s="152">
        <f>'4B Biological treatment '!W90</f>
        <v>2.0454165252992178</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13714.17713520104</v>
      </c>
      <c r="M37" s="688">
        <f t="shared" si="70"/>
        <v>15.908795196771695</v>
      </c>
      <c r="N37" s="465">
        <f t="shared" si="71"/>
        <v>1349.9749066974837</v>
      </c>
      <c r="O37" s="464">
        <f t="shared" si="72"/>
        <v>254.421083403664</v>
      </c>
      <c r="P37" s="465">
        <f t="shared" si="73"/>
        <v>4400.9219620497197</v>
      </c>
      <c r="Q37" s="465">
        <f t="shared" si="74"/>
        <v>13714.17713520104</v>
      </c>
      <c r="R37" s="467">
        <f t="shared" si="75"/>
        <v>1365.8837018942554</v>
      </c>
      <c r="S37" s="464">
        <f t="shared" si="76"/>
        <v>254.421083403664</v>
      </c>
      <c r="T37" s="465">
        <f t="shared" si="77"/>
        <v>4400.9219620497197</v>
      </c>
      <c r="U37" s="465">
        <f t="shared" si="78"/>
        <v>19735.403882548679</v>
      </c>
      <c r="V37" s="3"/>
      <c r="W37" s="535">
        <f t="shared" si="79"/>
        <v>2027</v>
      </c>
      <c r="X37" s="948">
        <f t="shared" si="80"/>
        <v>13266.527833413109</v>
      </c>
      <c r="Y37" s="465">
        <f t="shared" si="81"/>
        <v>1431.6321931389978</v>
      </c>
      <c r="Z37" s="465">
        <f t="shared" si="82"/>
        <v>248.16184383159901</v>
      </c>
      <c r="AA37" s="465">
        <f t="shared" si="83"/>
        <v>4480.0594606132472</v>
      </c>
      <c r="AB37" s="986">
        <f t="shared" si="22"/>
        <v>19426.381330996952</v>
      </c>
      <c r="AC37" s="1206" t="str">
        <f>IF(OR('Recycling - Case 1'!AC107="No",'Recycling - Case 1'!T147="No"), "No", "Yes")</f>
        <v>No</v>
      </c>
      <c r="AD37" s="948">
        <f t="shared" si="84"/>
        <v>13266.527833413109</v>
      </c>
      <c r="AE37" s="465">
        <f t="shared" si="85"/>
        <v>1431.6321931389978</v>
      </c>
      <c r="AF37" s="465">
        <f t="shared" si="86"/>
        <v>248.16184383159901</v>
      </c>
      <c r="AG37" s="465">
        <f t="shared" si="87"/>
        <v>4480.0594606132472</v>
      </c>
      <c r="AH37" s="986">
        <f t="shared" si="60"/>
        <v>19426.381330996952</v>
      </c>
      <c r="AI37" s="1206" t="str">
        <f>IF(OR('Recycling - Case 1'!AI18="No",'Recycling - Case 1'!Z147="No"), "No", "Yes")</f>
        <v>Yes</v>
      </c>
      <c r="AJ37" s="948">
        <f t="shared" si="88"/>
        <v>12760.879459616737</v>
      </c>
      <c r="AK37" s="465">
        <f t="shared" si="89"/>
        <v>1431.6321931389978</v>
      </c>
      <c r="AL37" s="465">
        <f t="shared" si="90"/>
        <v>168.10228643963038</v>
      </c>
      <c r="AM37" s="465">
        <f t="shared" si="91"/>
        <v>5030.8909891052281</v>
      </c>
      <c r="AN37" s="986">
        <f t="shared" si="92"/>
        <v>19391.504928300594</v>
      </c>
      <c r="AO37" s="1201" t="str">
        <f>IF(OR('Recycling - Case 2'!AC107="No",'Recycling - Case 2'!T147="No"), "No", "Yes")</f>
        <v>No</v>
      </c>
      <c r="AP37" s="948">
        <f t="shared" si="93"/>
        <v>12760.879459616737</v>
      </c>
      <c r="AQ37" s="465">
        <f t="shared" si="94"/>
        <v>1431.6321931389978</v>
      </c>
      <c r="AR37" s="465">
        <f t="shared" si="95"/>
        <v>168.10228643963038</v>
      </c>
      <c r="AS37" s="465">
        <f t="shared" si="96"/>
        <v>5030.8909891052281</v>
      </c>
      <c r="AT37" s="986">
        <f t="shared" si="37"/>
        <v>19391.504928300594</v>
      </c>
      <c r="AU37" s="1206" t="str">
        <f>IF(OR('Recycling - Case 2'!AC107="No",'Recycling - Case 2'!T187="No"), "No", "Yes")</f>
        <v>No</v>
      </c>
      <c r="AV37" s="948">
        <f t="shared" si="63"/>
        <v>12761.194842801318</v>
      </c>
      <c r="AW37" s="465">
        <f t="shared" si="64"/>
        <v>869.46048335396711</v>
      </c>
      <c r="AX37" s="465">
        <f t="shared" si="65"/>
        <v>168.10228643963038</v>
      </c>
      <c r="AY37" s="465">
        <f t="shared" si="66"/>
        <v>5030.8909891052281</v>
      </c>
      <c r="AZ37" s="986">
        <f t="shared" si="67"/>
        <v>18829.648601700144</v>
      </c>
      <c r="BA37" s="1206" t="str">
        <f>IF(OR('Recycling - Case 3'!AC107="No",'Recycling - Case 3'!T147="No"), "No", "Yes")</f>
        <v>No</v>
      </c>
      <c r="BB37" s="948">
        <f t="shared" si="97"/>
        <v>12761.194842801318</v>
      </c>
      <c r="BC37" s="465">
        <f t="shared" si="98"/>
        <v>869.46048335396711</v>
      </c>
      <c r="BD37" s="465">
        <f t="shared" si="99"/>
        <v>168.10228643963038</v>
      </c>
      <c r="BE37" s="465">
        <f t="shared" si="100"/>
        <v>5030.8909891052281</v>
      </c>
      <c r="BF37" s="986">
        <f t="shared" si="47"/>
        <v>18829.648601700144</v>
      </c>
      <c r="BG37" s="1206" t="str">
        <f>IF(OR('Recycling - Case 3'!AC107="No",'Recycling - Case 3'!T187="No"), "No", "Yes")</f>
        <v>No</v>
      </c>
      <c r="BH37" s="535">
        <f t="shared" si="48"/>
        <v>2027</v>
      </c>
      <c r="BI37" s="465">
        <f>'Recycling - Case 1'!BV107</f>
        <v>96.772186869014789</v>
      </c>
      <c r="BJ37" s="100">
        <f>'Recycling - Case 1'!BW107</f>
        <v>0.51599207821500448</v>
      </c>
      <c r="BK37" s="986">
        <f>'Recycling - Case 1'!BX107</f>
        <v>47.544656205152293</v>
      </c>
      <c r="BL37" s="948">
        <f>'Recycling - Case 1'!BY107</f>
        <v>96.772186869014789</v>
      </c>
      <c r="BM37" s="100">
        <f>'Recycling - Case 1'!BZ107</f>
        <v>0.51599207821500448</v>
      </c>
      <c r="BN37" s="986">
        <f>'Recycling - Case 1'!CA107</f>
        <v>47.544656205152293</v>
      </c>
      <c r="BO37" s="465">
        <f>'Recycling - Case 2'!BV107</f>
        <v>94.553644565332476</v>
      </c>
      <c r="BP37" s="100">
        <f>'Recycling - Case 2'!BW107</f>
        <v>0.61777623450282537</v>
      </c>
      <c r="BQ37" s="986">
        <f>'Recycling - Case 2'!BX107</f>
        <v>47.544656205152293</v>
      </c>
      <c r="BR37" s="948">
        <f>'Recycling - Case 2'!BY107</f>
        <v>94.553644565332476</v>
      </c>
      <c r="BS37" s="100">
        <f>'Recycling - Case 2'!BZ107</f>
        <v>0.61777623450282537</v>
      </c>
      <c r="BT37" s="986">
        <f>'Recycling - Case 2'!CA107</f>
        <v>47.544656205152293</v>
      </c>
      <c r="BU37" s="465">
        <f>'Recycling - Case 3'!BV107</f>
        <v>94.553644565332476</v>
      </c>
      <c r="BV37" s="100">
        <f>'Recycling - Case 3'!BW107</f>
        <v>0.61777623450282537</v>
      </c>
      <c r="BW37" s="986">
        <f>'Recycling - Case 3'!BX107</f>
        <v>47.544656205152293</v>
      </c>
      <c r="BX37" s="948">
        <f>'Recycling - Case 3'!BY107</f>
        <v>94.553644565332476</v>
      </c>
      <c r="BY37" s="100">
        <f>'Recycling - Case 3'!BZ107</f>
        <v>0.61777623450282537</v>
      </c>
      <c r="BZ37" s="986">
        <f>'Recycling - Case 3'!CA107</f>
        <v>47.544656205152293</v>
      </c>
      <c r="CA37" s="535">
        <v>2027</v>
      </c>
      <c r="CB37" s="579">
        <f>'Recycling - Case 1'!CB107</f>
        <v>0.16554621920854717</v>
      </c>
      <c r="CC37" s="100">
        <f>'Recycling - Case 1'!CC107</f>
        <v>0.31444201129378158</v>
      </c>
      <c r="CD37" s="100">
        <f>'Recycling - Case 1'!CD107</f>
        <v>0.16554621920854717</v>
      </c>
      <c r="CE37" s="471">
        <f>'Recycling - Case 1'!CE107</f>
        <v>0.31444201129378158</v>
      </c>
      <c r="CF37" s="579">
        <f>'Recycling - Case 2'!CB107</f>
        <v>0.24719384179753368</v>
      </c>
      <c r="CG37" s="100">
        <f>'Recycling - Case 2'!CC107</f>
        <v>0.31444201129378158</v>
      </c>
      <c r="CH37" s="100">
        <f>'Recycling - Case 2'!CD107</f>
        <v>0.24719384179753368</v>
      </c>
      <c r="CI37" s="471">
        <f>'Recycling - Case 2'!CE107</f>
        <v>0.31444201129378158</v>
      </c>
      <c r="CJ37" s="579">
        <f>'Recycling - Case 3'!CB107</f>
        <v>0.24719384179753368</v>
      </c>
      <c r="CK37" s="100">
        <f>'Recycling - Case 3'!CC107</f>
        <v>0.31444201129378158</v>
      </c>
      <c r="CL37" s="100">
        <f>'Recycling - Case 3'!CD107</f>
        <v>0.24719384179753368</v>
      </c>
      <c r="CM37" s="471">
        <f>'Recycling - Case 3'!CE107</f>
        <v>0.31444201129378158</v>
      </c>
    </row>
    <row r="38" spans="1:91">
      <c r="A38">
        <f>'Input data'!A127</f>
        <v>2027</v>
      </c>
      <c r="C38" s="116">
        <f>'4A SWD Case 1'!BG97</f>
        <v>631.73942063871948</v>
      </c>
      <c r="D38" s="3">
        <f>'4B Biological treatment '!T91</f>
        <v>0.79402783867942217</v>
      </c>
      <c r="E38" s="152">
        <f>'4B Biological treatment '!U91</f>
        <v>35.731252740573993</v>
      </c>
      <c r="F38" s="152">
        <f>'4B Biological treatment '!W91</f>
        <v>2.1438751644344394</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13266.527833413109</v>
      </c>
      <c r="M38" s="688">
        <f t="shared" si="70"/>
        <v>16.674584612267864</v>
      </c>
      <c r="N38" s="465">
        <f t="shared" si="71"/>
        <v>1414.9576085267299</v>
      </c>
      <c r="O38" s="464">
        <f t="shared" si="72"/>
        <v>248.16184383159901</v>
      </c>
      <c r="P38" s="465">
        <f t="shared" si="73"/>
        <v>4480.0594606132472</v>
      </c>
      <c r="Q38" s="465">
        <f t="shared" si="74"/>
        <v>13266.527833413109</v>
      </c>
      <c r="R38" s="467">
        <f t="shared" si="75"/>
        <v>1431.6321931389978</v>
      </c>
      <c r="S38" s="464">
        <f t="shared" si="76"/>
        <v>248.16184383159901</v>
      </c>
      <c r="T38" s="465">
        <f t="shared" si="77"/>
        <v>4480.0594606132472</v>
      </c>
      <c r="U38" s="465">
        <f t="shared" si="78"/>
        <v>19426.381330996952</v>
      </c>
      <c r="V38" s="3"/>
      <c r="W38" s="535">
        <f t="shared" si="79"/>
        <v>2028</v>
      </c>
      <c r="X38" s="948">
        <f t="shared" si="80"/>
        <v>12821.034140998436</v>
      </c>
      <c r="Y38" s="465">
        <f t="shared" si="81"/>
        <v>1443.0508679914935</v>
      </c>
      <c r="Z38" s="465">
        <f t="shared" si="82"/>
        <v>234.55354113759998</v>
      </c>
      <c r="AA38" s="465">
        <f t="shared" si="83"/>
        <v>4560.3287251503234</v>
      </c>
      <c r="AB38" s="986">
        <f t="shared" si="22"/>
        <v>19058.967275277853</v>
      </c>
      <c r="AC38" s="1206" t="str">
        <f>IF(OR('Recycling - Case 1'!AC108="No",'Recycling - Case 1'!T148="No"), "No", "Yes")</f>
        <v>No</v>
      </c>
      <c r="AD38" s="948">
        <f t="shared" si="84"/>
        <v>12821.034140998436</v>
      </c>
      <c r="AE38" s="465">
        <f t="shared" si="85"/>
        <v>1443.0508679914935</v>
      </c>
      <c r="AF38" s="465">
        <f t="shared" si="86"/>
        <v>234.55354113759998</v>
      </c>
      <c r="AG38" s="465">
        <f t="shared" si="87"/>
        <v>4560.3287251503234</v>
      </c>
      <c r="AH38" s="986">
        <f t="shared" si="60"/>
        <v>19058.967275277853</v>
      </c>
      <c r="AI38" s="1206" t="str">
        <f>IF(OR('Recycling - Case 1'!AI19="No",'Recycling - Case 1'!Z148="No"), "No", "Yes")</f>
        <v>Yes</v>
      </c>
      <c r="AJ38" s="948">
        <f t="shared" si="88"/>
        <v>12282.842054183653</v>
      </c>
      <c r="AK38" s="465">
        <f t="shared" si="89"/>
        <v>1443.0508679914935</v>
      </c>
      <c r="AL38" s="465">
        <f t="shared" si="90"/>
        <v>155.25457728774188</v>
      </c>
      <c r="AM38" s="465">
        <f t="shared" si="91"/>
        <v>5172.2095138882814</v>
      </c>
      <c r="AN38" s="986">
        <f t="shared" si="92"/>
        <v>19053.357013351168</v>
      </c>
      <c r="AO38" s="1201" t="str">
        <f>IF(OR('Recycling - Case 2'!AC108="No",'Recycling - Case 2'!T148="No"), "No", "Yes")</f>
        <v>No</v>
      </c>
      <c r="AP38" s="948">
        <f t="shared" si="93"/>
        <v>12282.842054183653</v>
      </c>
      <c r="AQ38" s="465">
        <f t="shared" si="94"/>
        <v>1443.0508679914935</v>
      </c>
      <c r="AR38" s="465">
        <f t="shared" si="95"/>
        <v>155.25457728774188</v>
      </c>
      <c r="AS38" s="465">
        <f t="shared" si="96"/>
        <v>5172.2095138882814</v>
      </c>
      <c r="AT38" s="986">
        <f t="shared" si="37"/>
        <v>19053.357013351168</v>
      </c>
      <c r="AU38" s="1206" t="str">
        <f>IF(OR('Recycling - Case 2'!AC108="No",'Recycling - Case 2'!T188="No"), "No", "Yes")</f>
        <v>No</v>
      </c>
      <c r="AV38" s="948">
        <f t="shared" si="63"/>
        <v>12283.223590176431</v>
      </c>
      <c r="AW38" s="465">
        <f t="shared" si="64"/>
        <v>876.39528588501662</v>
      </c>
      <c r="AX38" s="465">
        <f t="shared" si="65"/>
        <v>155.25457728774188</v>
      </c>
      <c r="AY38" s="465">
        <f t="shared" si="66"/>
        <v>5172.2095138882814</v>
      </c>
      <c r="AZ38" s="986">
        <f t="shared" si="67"/>
        <v>18487.082967237471</v>
      </c>
      <c r="BA38" s="1206" t="str">
        <f>IF(OR('Recycling - Case 3'!AC108="No",'Recycling - Case 3'!T148="No"), "No", "Yes")</f>
        <v>No</v>
      </c>
      <c r="BB38" s="948">
        <f t="shared" si="97"/>
        <v>12283.223590176431</v>
      </c>
      <c r="BC38" s="465">
        <f t="shared" si="98"/>
        <v>876.39528588501662</v>
      </c>
      <c r="BD38" s="465">
        <f t="shared" si="99"/>
        <v>155.25457728774188</v>
      </c>
      <c r="BE38" s="465">
        <f t="shared" si="100"/>
        <v>5172.2095138882814</v>
      </c>
      <c r="BF38" s="986">
        <f t="shared" si="47"/>
        <v>18487.082967237471</v>
      </c>
      <c r="BG38" s="1206" t="str">
        <f>IF(OR('Recycling - Case 3'!AC108="No",'Recycling - Case 3'!T188="No"), "No", "Yes")</f>
        <v>No</v>
      </c>
      <c r="BH38" s="535">
        <f t="shared" si="48"/>
        <v>2028</v>
      </c>
      <c r="BI38" s="465">
        <f>'Recycling - Case 1'!BV108</f>
        <v>96.849469588799963</v>
      </c>
      <c r="BJ38" s="100">
        <f>'Recycling - Case 1'!BW108</f>
        <v>0.52938911170307268</v>
      </c>
      <c r="BK38" s="986">
        <f>'Recycling - Case 1'!BX108</f>
        <v>47.264829111875663</v>
      </c>
      <c r="BL38" s="948">
        <f>'Recycling - Case 1'!BY108</f>
        <v>96.849469588799963</v>
      </c>
      <c r="BM38" s="100">
        <f>'Recycling - Case 1'!BZ108</f>
        <v>0.52938911170307268</v>
      </c>
      <c r="BN38" s="986">
        <f>'Recycling - Case 1'!CA108</f>
        <v>47.264829111875663</v>
      </c>
      <c r="BO38" s="465">
        <f>'Recycling - Case 2'!BV108</f>
        <v>94.769929956716467</v>
      </c>
      <c r="BP38" s="100">
        <f>'Recycling - Case 2'!BW108</f>
        <v>0.63716289233109058</v>
      </c>
      <c r="BQ38" s="986">
        <f>'Recycling - Case 2'!BX108</f>
        <v>47.264829111875663</v>
      </c>
      <c r="BR38" s="948">
        <f>'Recycling - Case 2'!BY108</f>
        <v>94.769929956716467</v>
      </c>
      <c r="BS38" s="100">
        <f>'Recycling - Case 2'!BZ108</f>
        <v>0.63716289233109058</v>
      </c>
      <c r="BT38" s="986">
        <f>'Recycling - Case 2'!CA108</f>
        <v>47.264829111875663</v>
      </c>
      <c r="BU38" s="465">
        <f>'Recycling - Case 3'!BV108</f>
        <v>94.769929956716467</v>
      </c>
      <c r="BV38" s="100">
        <f>'Recycling - Case 3'!BW108</f>
        <v>0.63716289233109058</v>
      </c>
      <c r="BW38" s="986">
        <f>'Recycling - Case 3'!BX108</f>
        <v>47.264829111875663</v>
      </c>
      <c r="BX38" s="948">
        <f>'Recycling - Case 3'!BY108</f>
        <v>94.769929956716467</v>
      </c>
      <c r="BY38" s="100">
        <f>'Recycling - Case 3'!BZ108</f>
        <v>0.63716289233109058</v>
      </c>
      <c r="BZ38" s="986">
        <f>'Recycling - Case 3'!CA108</f>
        <v>47.264829111875663</v>
      </c>
      <c r="CA38" s="535">
        <v>2028</v>
      </c>
      <c r="CB38" s="579">
        <f>'Recycling - Case 1'!CB108</f>
        <v>0.18787758011779954</v>
      </c>
      <c r="CC38" s="100">
        <f>'Recycling - Case 1'!CC108</f>
        <v>0.31939245150596063</v>
      </c>
      <c r="CD38" s="100">
        <f>'Recycling - Case 1'!CD108</f>
        <v>0.18787758011779954</v>
      </c>
      <c r="CE38" s="471">
        <f>'Recycling - Case 1'!CE108</f>
        <v>0.31939245150596063</v>
      </c>
      <c r="CF38" s="579">
        <f>'Recycling - Case 2'!CB108</f>
        <v>0.26366335378378059</v>
      </c>
      <c r="CG38" s="100">
        <f>'Recycling - Case 2'!CC108</f>
        <v>0.31939245150596063</v>
      </c>
      <c r="CH38" s="100">
        <f>'Recycling - Case 2'!CD108</f>
        <v>0.26366335378378059</v>
      </c>
      <c r="CI38" s="471">
        <f>'Recycling - Case 2'!CE108</f>
        <v>0.31939245150596063</v>
      </c>
      <c r="CJ38" s="579">
        <f>'Recycling - Case 3'!CB108</f>
        <v>0.26366335378378059</v>
      </c>
      <c r="CK38" s="100">
        <f>'Recycling - Case 3'!CC108</f>
        <v>0.31939245150596063</v>
      </c>
      <c r="CL38" s="100">
        <f>'Recycling - Case 3'!CD108</f>
        <v>0.26366335378378059</v>
      </c>
      <c r="CM38" s="471">
        <f>'Recycling - Case 3'!CE108</f>
        <v>0.31939245150596063</v>
      </c>
    </row>
    <row r="39" spans="1:91">
      <c r="A39">
        <f>'Input data'!A128</f>
        <v>2028</v>
      </c>
      <c r="C39" s="116">
        <f>'4A SWD Case 1'!BG98</f>
        <v>610.52543528563979</v>
      </c>
      <c r="D39" s="3">
        <f>'4B Biological treatment '!T92</f>
        <v>0.80036099167581443</v>
      </c>
      <c r="E39" s="152">
        <f>'4B Biological treatment '!U92</f>
        <v>36.016244625411645</v>
      </c>
      <c r="F39" s="152">
        <f>'4B Biological treatment '!W92</f>
        <v>2.160974677524699</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12821.034140998436</v>
      </c>
      <c r="M39" s="688">
        <f t="shared" si="70"/>
        <v>16.807580825192105</v>
      </c>
      <c r="N39" s="465">
        <f t="shared" si="71"/>
        <v>1426.2432871663013</v>
      </c>
      <c r="O39" s="464">
        <f t="shared" si="72"/>
        <v>234.55354113759998</v>
      </c>
      <c r="P39" s="465">
        <f t="shared" si="73"/>
        <v>4560.3287251503234</v>
      </c>
      <c r="Q39" s="465">
        <f t="shared" si="74"/>
        <v>12821.034140998436</v>
      </c>
      <c r="R39" s="467">
        <f t="shared" si="75"/>
        <v>1443.0508679914935</v>
      </c>
      <c r="S39" s="464">
        <f t="shared" si="76"/>
        <v>234.55354113759998</v>
      </c>
      <c r="T39" s="465">
        <f t="shared" si="77"/>
        <v>4560.3287251503234</v>
      </c>
      <c r="U39" s="465">
        <f t="shared" si="78"/>
        <v>19058.967275277853</v>
      </c>
      <c r="V39" s="3"/>
      <c r="W39" s="535">
        <f t="shared" si="79"/>
        <v>2029</v>
      </c>
      <c r="X39" s="948">
        <f t="shared" si="80"/>
        <v>12390.226005249828</v>
      </c>
      <c r="Y39" s="465">
        <f t="shared" si="81"/>
        <v>1455.3360904986612</v>
      </c>
      <c r="Z39" s="465">
        <f t="shared" si="82"/>
        <v>221.70018656133303</v>
      </c>
      <c r="AA39" s="465">
        <f t="shared" si="83"/>
        <v>4641.7443708292039</v>
      </c>
      <c r="AB39" s="986">
        <f t="shared" si="22"/>
        <v>18709.006653139026</v>
      </c>
      <c r="AC39" s="1206" t="str">
        <f>IF(OR('Recycling - Case 1'!AC109="No",'Recycling - Case 1'!T149="No"), "No", "Yes")</f>
        <v>No</v>
      </c>
      <c r="AD39" s="948">
        <f t="shared" si="84"/>
        <v>12390.226005249828</v>
      </c>
      <c r="AE39" s="465">
        <f t="shared" si="85"/>
        <v>1455.3360904986612</v>
      </c>
      <c r="AF39" s="465">
        <f t="shared" si="86"/>
        <v>221.70018656133303</v>
      </c>
      <c r="AG39" s="465">
        <f t="shared" si="87"/>
        <v>4641.7443708292039</v>
      </c>
      <c r="AH39" s="986">
        <f t="shared" si="60"/>
        <v>18709.006653139026</v>
      </c>
      <c r="AI39" s="1206" t="str">
        <f>IF(OR('Recycling - Case 1'!AI20="No",'Recycling - Case 1'!Z149="No"), "No", "Yes")</f>
        <v>Yes</v>
      </c>
      <c r="AJ39" s="948">
        <f t="shared" si="88"/>
        <v>11820.557380115561</v>
      </c>
      <c r="AK39" s="465">
        <f t="shared" si="89"/>
        <v>1455.3360904986612</v>
      </c>
      <c r="AL39" s="465">
        <f t="shared" si="90"/>
        <v>142.1481547216269</v>
      </c>
      <c r="AM39" s="465">
        <f t="shared" si="91"/>
        <v>5315.8232520302154</v>
      </c>
      <c r="AN39" s="986">
        <f t="shared" si="92"/>
        <v>18733.864877366061</v>
      </c>
      <c r="AO39" s="1201" t="str">
        <f>IF(OR('Recycling - Case 2'!AC109="No",'Recycling - Case 2'!T149="No"), "No", "Yes")</f>
        <v>No</v>
      </c>
      <c r="AP39" s="948">
        <f t="shared" si="93"/>
        <v>11820.557380115561</v>
      </c>
      <c r="AQ39" s="465">
        <f t="shared" si="94"/>
        <v>1455.3360904986612</v>
      </c>
      <c r="AR39" s="465">
        <f t="shared" si="95"/>
        <v>142.1481547216269</v>
      </c>
      <c r="AS39" s="465">
        <f t="shared" si="96"/>
        <v>5315.8232520302154</v>
      </c>
      <c r="AT39" s="986">
        <f t="shared" si="37"/>
        <v>18733.864877366061</v>
      </c>
      <c r="AU39" s="1206" t="str">
        <f>IF(OR('Recycling - Case 2'!AC109="No",'Recycling - Case 2'!T189="No"), "No", "Yes")</f>
        <v>No</v>
      </c>
      <c r="AV39" s="948">
        <f t="shared" si="63"/>
        <v>11821.010583842735</v>
      </c>
      <c r="AW39" s="465">
        <f t="shared" si="64"/>
        <v>883.85636111815541</v>
      </c>
      <c r="AX39" s="465">
        <f t="shared" si="65"/>
        <v>142.1481547216269</v>
      </c>
      <c r="AY39" s="465">
        <f t="shared" si="66"/>
        <v>5315.8232520302154</v>
      </c>
      <c r="AZ39" s="986">
        <f t="shared" si="67"/>
        <v>18162.838351712733</v>
      </c>
      <c r="BA39" s="1206" t="str">
        <f>IF(OR('Recycling - Case 3'!AC109="No",'Recycling - Case 3'!T149="No"), "No", "Yes")</f>
        <v>No</v>
      </c>
      <c r="BB39" s="948">
        <f t="shared" si="97"/>
        <v>11821.010583842735</v>
      </c>
      <c r="BC39" s="465">
        <f t="shared" si="98"/>
        <v>883.85636111815541</v>
      </c>
      <c r="BD39" s="465">
        <f t="shared" si="99"/>
        <v>142.1481547216269</v>
      </c>
      <c r="BE39" s="465">
        <f t="shared" si="100"/>
        <v>5315.8232520302154</v>
      </c>
      <c r="BF39" s="986">
        <f t="shared" si="47"/>
        <v>18162.838351712733</v>
      </c>
      <c r="BG39" s="1206" t="str">
        <f>IF(OR('Recycling - Case 3'!AC109="No",'Recycling - Case 3'!T189="No"), "No", "Yes")</f>
        <v>No</v>
      </c>
      <c r="BH39" s="535">
        <f t="shared" si="48"/>
        <v>2029</v>
      </c>
      <c r="BI39" s="465">
        <f>'Recycling - Case 1'!BV109</f>
        <v>95.934631793657275</v>
      </c>
      <c r="BJ39" s="100">
        <f>'Recycling - Case 1'!BW109</f>
        <v>0.54759001003060059</v>
      </c>
      <c r="BK39" s="986">
        <f>'Recycling - Case 1'!BX109</f>
        <v>45.911028865820995</v>
      </c>
      <c r="BL39" s="948">
        <f>'Recycling - Case 1'!BY109</f>
        <v>95.934631793657275</v>
      </c>
      <c r="BM39" s="100">
        <f>'Recycling - Case 1'!BZ109</f>
        <v>0.54759001003060059</v>
      </c>
      <c r="BN39" s="986">
        <f>'Recycling - Case 1'!CA109</f>
        <v>45.911028865820995</v>
      </c>
      <c r="BO39" s="465">
        <f>'Recycling - Case 2'!BV109</f>
        <v>93.969667728576894</v>
      </c>
      <c r="BP39" s="100">
        <f>'Recycling - Case 2'!BW109</f>
        <v>0.65974477523465236</v>
      </c>
      <c r="BQ39" s="986">
        <f>'Recycling - Case 2'!BX109</f>
        <v>45.911028865820995</v>
      </c>
      <c r="BR39" s="948">
        <f>'Recycling - Case 2'!BY109</f>
        <v>93.969667728576894</v>
      </c>
      <c r="BS39" s="100">
        <f>'Recycling - Case 2'!BZ109</f>
        <v>0.65974477523465236</v>
      </c>
      <c r="BT39" s="986">
        <f>'Recycling - Case 2'!CA109</f>
        <v>45.911028865820995</v>
      </c>
      <c r="BU39" s="465">
        <f>'Recycling - Case 3'!BV109</f>
        <v>93.969667728576894</v>
      </c>
      <c r="BV39" s="100">
        <f>'Recycling - Case 3'!BW109</f>
        <v>0.65974477523465236</v>
      </c>
      <c r="BW39" s="986">
        <f>'Recycling - Case 3'!BX109</f>
        <v>45.911028865820995</v>
      </c>
      <c r="BX39" s="948">
        <f>'Recycling - Case 3'!BY109</f>
        <v>93.969667728576894</v>
      </c>
      <c r="BY39" s="100">
        <f>'Recycling - Case 3'!BZ109</f>
        <v>0.65974477523465236</v>
      </c>
      <c r="BZ39" s="986">
        <f>'Recycling - Case 3'!CA109</f>
        <v>45.911028865820995</v>
      </c>
      <c r="CA39" s="535">
        <v>2029</v>
      </c>
      <c r="CB39" s="579">
        <f>'Recycling - Case 1'!CB109</f>
        <v>0.20894363003364869</v>
      </c>
      <c r="CC39" s="100">
        <f>'Recycling - Case 1'!CC109</f>
        <v>0.32767593029578612</v>
      </c>
      <c r="CD39" s="100">
        <f>'Recycling - Case 1'!CD109</f>
        <v>0.20894363003364869</v>
      </c>
      <c r="CE39" s="471">
        <f>'Recycling - Case 1'!CE109</f>
        <v>0.32767593029578612</v>
      </c>
      <c r="CF39" s="579">
        <f>'Recycling - Case 2'!CB109</f>
        <v>0.27985563375052358</v>
      </c>
      <c r="CG39" s="100">
        <f>'Recycling - Case 2'!CC109</f>
        <v>0.32767593029578612</v>
      </c>
      <c r="CH39" s="100">
        <f>'Recycling - Case 2'!CD109</f>
        <v>0.27985563375052358</v>
      </c>
      <c r="CI39" s="471">
        <f>'Recycling - Case 2'!CE109</f>
        <v>0.32767593029578612</v>
      </c>
      <c r="CJ39" s="579">
        <f>'Recycling - Case 3'!CB109</f>
        <v>0.27985563375052358</v>
      </c>
      <c r="CK39" s="100">
        <f>'Recycling - Case 3'!CC109</f>
        <v>0.32767593029578612</v>
      </c>
      <c r="CL39" s="100">
        <f>'Recycling - Case 3'!CD109</f>
        <v>0.27985563375052358</v>
      </c>
      <c r="CM39" s="471">
        <f>'Recycling - Case 3'!CE109</f>
        <v>0.32767593029578612</v>
      </c>
    </row>
    <row r="40" spans="1:91">
      <c r="A40">
        <f>'Input data'!A129</f>
        <v>2029</v>
      </c>
      <c r="C40" s="116">
        <f>'4A SWD Case 1'!BG99</f>
        <v>590.01076215475371</v>
      </c>
      <c r="D40" s="3">
        <f>'4B Biological treatment '!T93</f>
        <v>0.80717475901201419</v>
      </c>
      <c r="E40" s="152">
        <f>'4B Biological treatment '!U93</f>
        <v>36.322864155540628</v>
      </c>
      <c r="F40" s="152">
        <f>'4B Biological treatment '!W93</f>
        <v>2.1793718493324379</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12390.226005249828</v>
      </c>
      <c r="M40" s="688">
        <f t="shared" si="70"/>
        <v>16.950669939252297</v>
      </c>
      <c r="N40" s="465">
        <f t="shared" si="71"/>
        <v>1438.3854205594089</v>
      </c>
      <c r="O40" s="464">
        <f t="shared" si="72"/>
        <v>221.70018656133303</v>
      </c>
      <c r="P40" s="465">
        <f t="shared" si="73"/>
        <v>4641.7443708292039</v>
      </c>
      <c r="Q40" s="465">
        <f t="shared" si="74"/>
        <v>12390.226005249828</v>
      </c>
      <c r="R40" s="467">
        <f t="shared" si="75"/>
        <v>1455.3360904986612</v>
      </c>
      <c r="S40" s="464">
        <f t="shared" si="76"/>
        <v>221.70018656133303</v>
      </c>
      <c r="T40" s="465">
        <f t="shared" si="77"/>
        <v>4641.7443708292039</v>
      </c>
      <c r="U40" s="465">
        <f t="shared" si="78"/>
        <v>18709.006653139026</v>
      </c>
      <c r="V40" s="3"/>
      <c r="W40" s="535">
        <f t="shared" si="79"/>
        <v>2030</v>
      </c>
      <c r="X40" s="948">
        <f t="shared" si="80"/>
        <v>11973.63046158929</v>
      </c>
      <c r="Y40" s="465">
        <f t="shared" si="81"/>
        <v>1467.8529721749442</v>
      </c>
      <c r="Z40" s="465">
        <f t="shared" si="82"/>
        <v>209.55929653855324</v>
      </c>
      <c r="AA40" s="465">
        <f t="shared" si="83"/>
        <v>4724.3211909055435</v>
      </c>
      <c r="AB40" s="986">
        <f t="shared" si="22"/>
        <v>18375.363921208329</v>
      </c>
      <c r="AC40" s="1206" t="str">
        <f>IF(OR('Recycling - Case 1'!AC110="No",'Recycling - Case 1'!T150="No"), "No", "Yes")</f>
        <v>No</v>
      </c>
      <c r="AD40" s="948">
        <f t="shared" si="84"/>
        <v>11973.63046158929</v>
      </c>
      <c r="AE40" s="465">
        <f t="shared" si="85"/>
        <v>1467.8529721749442</v>
      </c>
      <c r="AF40" s="465">
        <f t="shared" si="86"/>
        <v>209.55929653855324</v>
      </c>
      <c r="AG40" s="465">
        <f t="shared" si="87"/>
        <v>4724.3211909055435</v>
      </c>
      <c r="AH40" s="986">
        <f t="shared" si="60"/>
        <v>18375.363921208329</v>
      </c>
      <c r="AI40" s="1206" t="str">
        <f>IF(OR('Recycling - Case 1'!AI21="No",'Recycling - Case 1'!Z150="No"), "No", "Yes")</f>
        <v>Yes</v>
      </c>
      <c r="AJ40" s="948">
        <f t="shared" si="88"/>
        <v>11372.6639565934</v>
      </c>
      <c r="AK40" s="465">
        <f t="shared" si="89"/>
        <v>1467.8529721749442</v>
      </c>
      <c r="AL40" s="465">
        <f t="shared" si="90"/>
        <v>128.77351562592733</v>
      </c>
      <c r="AM40" s="465">
        <f t="shared" si="91"/>
        <v>5461.7637017393099</v>
      </c>
      <c r="AN40" s="986">
        <f t="shared" si="92"/>
        <v>18431.054146133582</v>
      </c>
      <c r="AO40" s="1201" t="str">
        <f>IF(OR('Recycling - Case 2'!AC110="No",'Recycling - Case 2'!T150="No"), "No", "Yes")</f>
        <v>No</v>
      </c>
      <c r="AP40" s="948">
        <f t="shared" si="93"/>
        <v>11372.6639565934</v>
      </c>
      <c r="AQ40" s="465">
        <f t="shared" si="94"/>
        <v>1467.8529721749442</v>
      </c>
      <c r="AR40" s="465">
        <f t="shared" si="95"/>
        <v>128.77351562592733</v>
      </c>
      <c r="AS40" s="465">
        <f t="shared" si="96"/>
        <v>5461.7637017393099</v>
      </c>
      <c r="AT40" s="986">
        <f t="shared" si="37"/>
        <v>18431.054146133582</v>
      </c>
      <c r="AU40" s="1206" t="str">
        <f>IF(OR('Recycling - Case 2'!AC110="No",'Recycling - Case 2'!T190="No"), "No", "Yes")</f>
        <v>No</v>
      </c>
      <c r="AV40" s="948">
        <f t="shared" si="63"/>
        <v>11373.194198093064</v>
      </c>
      <c r="AW40" s="465">
        <f t="shared" si="64"/>
        <v>891.45812785999124</v>
      </c>
      <c r="AX40" s="465">
        <f t="shared" si="65"/>
        <v>128.77351562592733</v>
      </c>
      <c r="AY40" s="465">
        <f t="shared" si="66"/>
        <v>5461.7637017393099</v>
      </c>
      <c r="AZ40" s="986">
        <f t="shared" si="67"/>
        <v>17855.189543318294</v>
      </c>
      <c r="BA40" s="1206" t="str">
        <f>IF(OR('Recycling - Case 3'!AC110="No",'Recycling - Case 3'!T150="No"), "No", "Yes")</f>
        <v>No</v>
      </c>
      <c r="BB40" s="948">
        <f t="shared" si="97"/>
        <v>11373.194198093064</v>
      </c>
      <c r="BC40" s="465">
        <f t="shared" si="98"/>
        <v>891.45812785999124</v>
      </c>
      <c r="BD40" s="465">
        <f t="shared" si="99"/>
        <v>128.77351562592733</v>
      </c>
      <c r="BE40" s="465">
        <f t="shared" si="100"/>
        <v>5461.7637017393099</v>
      </c>
      <c r="BF40" s="986">
        <f t="shared" si="47"/>
        <v>17855.189543318294</v>
      </c>
      <c r="BG40" s="1206" t="str">
        <f>IF(OR('Recycling - Case 3'!AC110="No",'Recycling - Case 3'!T190="No"), "No", "Yes")</f>
        <v>No</v>
      </c>
      <c r="BH40" s="535">
        <f t="shared" si="48"/>
        <v>2030</v>
      </c>
      <c r="BI40" s="465">
        <f>'Recycling - Case 1'!BV110</f>
        <v>93.526692671458107</v>
      </c>
      <c r="BJ40" s="100">
        <f>'Recycling - Case 1'!BW110</f>
        <v>0.57239929016204694</v>
      </c>
      <c r="BK40" s="986">
        <f>'Recycling - Case 1'!BX110</f>
        <v>43.025080542663964</v>
      </c>
      <c r="BL40" s="948">
        <f>'Recycling - Case 1'!BY110</f>
        <v>93.526692671458107</v>
      </c>
      <c r="BM40" s="100">
        <f>'Recycling - Case 1'!BZ110</f>
        <v>0.57239929016204694</v>
      </c>
      <c r="BN40" s="986">
        <f>'Recycling - Case 1'!CA110</f>
        <v>43.025080542663964</v>
      </c>
      <c r="BO40" s="465">
        <f>'Recycling - Case 2'!BV110</f>
        <v>91.653126013495978</v>
      </c>
      <c r="BP40" s="100">
        <f>'Recycling - Case 2'!BW110</f>
        <v>0.68672648975791351</v>
      </c>
      <c r="BQ40" s="986">
        <f>'Recycling - Case 2'!BX110</f>
        <v>43.025080542663964</v>
      </c>
      <c r="BR40" s="948">
        <f>'Recycling - Case 2'!BY110</f>
        <v>91.653126013495978</v>
      </c>
      <c r="BS40" s="100">
        <f>'Recycling - Case 2'!BZ110</f>
        <v>0.68672648975791351</v>
      </c>
      <c r="BT40" s="986">
        <f>'Recycling - Case 2'!CA110</f>
        <v>43.025080542663964</v>
      </c>
      <c r="BU40" s="465">
        <f>'Recycling - Case 3'!BV110</f>
        <v>91.653126013495978</v>
      </c>
      <c r="BV40" s="100">
        <f>'Recycling - Case 3'!BW110</f>
        <v>0.68672648975791351</v>
      </c>
      <c r="BW40" s="986">
        <f>'Recycling - Case 3'!BX110</f>
        <v>43.025080542663964</v>
      </c>
      <c r="BX40" s="948">
        <f>'Recycling - Case 3'!BY110</f>
        <v>91.653126013495978</v>
      </c>
      <c r="BY40" s="100">
        <f>'Recycling - Case 3'!BZ110</f>
        <v>0.68672648975791351</v>
      </c>
      <c r="BZ40" s="986">
        <f>'Recycling - Case 3'!CA110</f>
        <v>43.025080542663964</v>
      </c>
      <c r="CA40" s="535">
        <v>2030</v>
      </c>
      <c r="CB40" s="579">
        <f>'Recycling - Case 1'!CB110</f>
        <v>0.22882200098597416</v>
      </c>
      <c r="CC40" s="100">
        <f>'Recycling - Case 1'!CC110</f>
        <v>0.34067336527197989</v>
      </c>
      <c r="CD40" s="100">
        <f>'Recycling - Case 1'!CD110</f>
        <v>0.22882200098597416</v>
      </c>
      <c r="CE40" s="471">
        <f>'Recycling - Case 1'!CE110</f>
        <v>0.34067336527197989</v>
      </c>
      <c r="CF40" s="579">
        <f>'Recycling - Case 2'!CB110</f>
        <v>0.29577637461695849</v>
      </c>
      <c r="CG40" s="100">
        <f>'Recycling - Case 2'!CC110</f>
        <v>0.34067336527197989</v>
      </c>
      <c r="CH40" s="100">
        <f>'Recycling - Case 2'!CD110</f>
        <v>0.29577637461695849</v>
      </c>
      <c r="CI40" s="471">
        <f>'Recycling - Case 2'!CE110</f>
        <v>0.34067336527197989</v>
      </c>
      <c r="CJ40" s="579">
        <f>'Recycling - Case 3'!CB110</f>
        <v>0.29577637461695849</v>
      </c>
      <c r="CK40" s="100">
        <f>'Recycling - Case 3'!CC110</f>
        <v>0.34067336527197989</v>
      </c>
      <c r="CL40" s="100">
        <f>'Recycling - Case 3'!CD110</f>
        <v>0.29577637461695849</v>
      </c>
      <c r="CM40" s="471">
        <f>'Recycling - Case 3'!CE110</f>
        <v>0.34067336527197989</v>
      </c>
    </row>
    <row r="41" spans="1:91">
      <c r="A41">
        <f>'Input data'!A130</f>
        <v>2030</v>
      </c>
      <c r="C41" s="116">
        <f>'4A SWD Case 1'!BG100</f>
        <v>570.17287912329948</v>
      </c>
      <c r="D41" s="3">
        <f>'4B Biological treatment '!T94</f>
        <v>0.81411701174428419</v>
      </c>
      <c r="E41" s="152">
        <f>'4B Biological treatment '!U94</f>
        <v>36.635265528492788</v>
      </c>
      <c r="F41" s="152">
        <f>'4B Biological treatment '!W94</f>
        <v>2.1981159317095669</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11973.63046158929</v>
      </c>
      <c r="M41" s="688">
        <f t="shared" si="70"/>
        <v>17.096457246629967</v>
      </c>
      <c r="N41" s="465">
        <f t="shared" si="71"/>
        <v>1450.7565149283141</v>
      </c>
      <c r="O41" s="464">
        <f t="shared" si="72"/>
        <v>209.55929653855324</v>
      </c>
      <c r="P41" s="465">
        <f t="shared" si="73"/>
        <v>4724.3211909055435</v>
      </c>
      <c r="Q41" s="465">
        <f t="shared" si="74"/>
        <v>11973.63046158929</v>
      </c>
      <c r="R41" s="467">
        <f t="shared" si="75"/>
        <v>1467.8529721749442</v>
      </c>
      <c r="S41" s="464">
        <f t="shared" si="76"/>
        <v>209.55929653855324</v>
      </c>
      <c r="T41" s="465">
        <f t="shared" si="77"/>
        <v>4724.3211909055435</v>
      </c>
      <c r="U41" s="465">
        <f t="shared" si="78"/>
        <v>18375.363921208329</v>
      </c>
      <c r="V41" s="3"/>
      <c r="W41" s="535">
        <f t="shared" si="79"/>
        <v>2031</v>
      </c>
      <c r="X41" s="948">
        <f t="shared" si="80"/>
        <v>11570.791887799325</v>
      </c>
      <c r="Y41" s="465">
        <f t="shared" si="81"/>
        <v>1481.6906842248593</v>
      </c>
      <c r="Z41" s="465">
        <f t="shared" si="82"/>
        <v>199.12484182484837</v>
      </c>
      <c r="AA41" s="465">
        <f t="shared" si="83"/>
        <v>4801.8266337074856</v>
      </c>
      <c r="AB41" s="986">
        <f t="shared" si="22"/>
        <v>18053.434047556519</v>
      </c>
      <c r="AC41" s="1206" t="str">
        <f>IF(OR('Recycling - Case 1'!AC111="No",'Recycling - Case 1'!T151="No"), "No", "Yes")</f>
        <v>No</v>
      </c>
      <c r="AD41" s="948">
        <f t="shared" si="84"/>
        <v>11570.791887799325</v>
      </c>
      <c r="AE41" s="465">
        <f t="shared" si="85"/>
        <v>1481.6906842248593</v>
      </c>
      <c r="AF41" s="465">
        <f t="shared" si="86"/>
        <v>199.12484182484837</v>
      </c>
      <c r="AG41" s="465">
        <f t="shared" si="87"/>
        <v>4801.8266337074856</v>
      </c>
      <c r="AH41" s="986">
        <f t="shared" si="60"/>
        <v>18053.434047556519</v>
      </c>
      <c r="AI41" s="1206" t="str">
        <f>IF(OR('Recycling - Case 1'!AI22="No",'Recycling - Case 1'!Z151="No"), "No", "Yes")</f>
        <v>Yes</v>
      </c>
      <c r="AJ41" s="948">
        <f t="shared" si="88"/>
        <v>10937.855345906699</v>
      </c>
      <c r="AK41" s="465">
        <f t="shared" si="89"/>
        <v>1481.6906842248593</v>
      </c>
      <c r="AL41" s="465">
        <f t="shared" si="90"/>
        <v>113.56951234567336</v>
      </c>
      <c r="AM41" s="465">
        <f t="shared" si="91"/>
        <v>5508.3758769951792</v>
      </c>
      <c r="AN41" s="986">
        <f t="shared" si="92"/>
        <v>18041.491419472412</v>
      </c>
      <c r="AO41" s="1201" t="str">
        <f>IF(OR('Recycling - Case 2'!AC111="No",'Recycling - Case 2'!T151="No"), "No", "Yes")</f>
        <v>No</v>
      </c>
      <c r="AP41" s="948">
        <f t="shared" si="93"/>
        <v>10937.855345906699</v>
      </c>
      <c r="AQ41" s="465">
        <f t="shared" si="94"/>
        <v>1481.6906842248593</v>
      </c>
      <c r="AR41" s="465">
        <f t="shared" si="95"/>
        <v>113.56951234567336</v>
      </c>
      <c r="AS41" s="465">
        <f t="shared" si="96"/>
        <v>5508.3758769951792</v>
      </c>
      <c r="AT41" s="986">
        <f t="shared" si="37"/>
        <v>18041.491419472412</v>
      </c>
      <c r="AU41" s="1206" t="str">
        <f>IF(OR('Recycling - Case 2'!AC111="No",'Recycling - Case 2'!T191="No"), "No", "Yes")</f>
        <v>No</v>
      </c>
      <c r="AV41" s="948">
        <f t="shared" si="63"/>
        <v>10938.467861329673</v>
      </c>
      <c r="AW41" s="465">
        <f t="shared" si="64"/>
        <v>899.86206279879127</v>
      </c>
      <c r="AX41" s="465">
        <f t="shared" si="65"/>
        <v>113.56951234567336</v>
      </c>
      <c r="AY41" s="465">
        <f t="shared" si="66"/>
        <v>5508.3758769951792</v>
      </c>
      <c r="AZ41" s="986">
        <f t="shared" si="67"/>
        <v>17460.275313469316</v>
      </c>
      <c r="BA41" s="1206" t="str">
        <f>IF(OR('Recycling - Case 3'!AC111="No",'Recycling - Case 3'!T151="No"), "No", "Yes")</f>
        <v>No</v>
      </c>
      <c r="BB41" s="948">
        <f t="shared" si="97"/>
        <v>10938.467861329673</v>
      </c>
      <c r="BC41" s="465">
        <f t="shared" si="98"/>
        <v>899.86206279879127</v>
      </c>
      <c r="BD41" s="465">
        <f t="shared" si="99"/>
        <v>113.56951234567336</v>
      </c>
      <c r="BE41" s="465">
        <f t="shared" si="100"/>
        <v>5508.3758769951792</v>
      </c>
      <c r="BF41" s="986">
        <f t="shared" si="47"/>
        <v>17460.275313469316</v>
      </c>
      <c r="BG41" s="1206" t="str">
        <f>IF(OR('Recycling - Case 3'!AC111="No",'Recycling - Case 3'!T191="No"), "No", "Yes")</f>
        <v>No</v>
      </c>
      <c r="BH41" s="535">
        <f t="shared" si="48"/>
        <v>2031</v>
      </c>
      <c r="BI41" s="465">
        <f>'Recycling - Case 1'!BV111</f>
        <v>92.591947559377161</v>
      </c>
      <c r="BJ41" s="100">
        <f>'Recycling - Case 1'!BW111</f>
        <v>0.58429445399918489</v>
      </c>
      <c r="BK41" s="986">
        <f>'Recycling - Case 1'!BX111</f>
        <v>41.478479110071355</v>
      </c>
      <c r="BL41" s="948">
        <f>'Recycling - Case 1'!BY111</f>
        <v>92.591947559377161</v>
      </c>
      <c r="BM41" s="100">
        <f>'Recycling - Case 1'!BZ111</f>
        <v>0.58429445399918489</v>
      </c>
      <c r="BN41" s="986">
        <f>'Recycling - Case 1'!CA111</f>
        <v>41.478479110071355</v>
      </c>
      <c r="BO41" s="465">
        <f>'Recycling - Case 2'!BV111</f>
        <v>90.617725356549258</v>
      </c>
      <c r="BP41" s="100">
        <f>'Recycling - Case 2'!BW111</f>
        <v>0.69707676286414444</v>
      </c>
      <c r="BQ41" s="986">
        <f>'Recycling - Case 2'!BX111</f>
        <v>41.478479110071355</v>
      </c>
      <c r="BR41" s="948">
        <f>'Recycling - Case 2'!BY111</f>
        <v>90.617725356549258</v>
      </c>
      <c r="BS41" s="100">
        <f>'Recycling - Case 2'!BZ111</f>
        <v>0.69707676286414444</v>
      </c>
      <c r="BT41" s="986">
        <f>'Recycling - Case 2'!CA111</f>
        <v>41.478479110071355</v>
      </c>
      <c r="BU41" s="465">
        <f>'Recycling - Case 3'!BV111</f>
        <v>90.617725356549258</v>
      </c>
      <c r="BV41" s="100">
        <f>'Recycling - Case 3'!BW111</f>
        <v>0.69707676286414444</v>
      </c>
      <c r="BW41" s="986">
        <f>'Recycling - Case 3'!BX111</f>
        <v>41.478479110071355</v>
      </c>
      <c r="BX41" s="948">
        <f>'Recycling - Case 3'!BY111</f>
        <v>90.617725356549258</v>
      </c>
      <c r="BY41" s="100">
        <f>'Recycling - Case 3'!BZ111</f>
        <v>0.69707676286414444</v>
      </c>
      <c r="BZ41" s="986">
        <f>'Recycling - Case 3'!CA111</f>
        <v>41.478479110071355</v>
      </c>
      <c r="CA41" s="535">
        <v>2031</v>
      </c>
      <c r="CB41" s="579">
        <f>'Recycling - Case 1'!CB111</f>
        <v>0.24572749882361522</v>
      </c>
      <c r="CC41" s="100">
        <f>'Recycling - Case 1'!CC111</f>
        <v>0.34998817208322075</v>
      </c>
      <c r="CD41" s="100">
        <f>'Recycling - Case 1'!CD111</f>
        <v>0.24572749882361522</v>
      </c>
      <c r="CE41" s="471">
        <f>'Recycling - Case 1'!CE111</f>
        <v>0.34998817208322075</v>
      </c>
      <c r="CF41" s="579">
        <f>'Recycling - Case 2'!CB111</f>
        <v>0.31568192095747505</v>
      </c>
      <c r="CG41" s="100">
        <f>'Recycling - Case 2'!CC111</f>
        <v>0.34998817208322075</v>
      </c>
      <c r="CH41" s="100">
        <f>'Recycling - Case 2'!CD111</f>
        <v>0.31568192095747505</v>
      </c>
      <c r="CI41" s="471">
        <f>'Recycling - Case 2'!CE111</f>
        <v>0.34998817208322075</v>
      </c>
      <c r="CJ41" s="579">
        <f>'Recycling - Case 3'!CB111</f>
        <v>0.31568192095747505</v>
      </c>
      <c r="CK41" s="100">
        <f>'Recycling - Case 3'!CC111</f>
        <v>0.34998817208322075</v>
      </c>
      <c r="CL41" s="100">
        <f>'Recycling - Case 3'!CD111</f>
        <v>0.31568192095747505</v>
      </c>
      <c r="CM41" s="471">
        <f>'Recycling - Case 3'!CE111</f>
        <v>0.34998817208322075</v>
      </c>
    </row>
    <row r="42" spans="1:91">
      <c r="A42">
        <f>'Input data'!A131</f>
        <v>2031</v>
      </c>
      <c r="C42" s="116">
        <f>'4A SWD Case 1'!BG101</f>
        <v>550.99008989520598</v>
      </c>
      <c r="D42" s="3">
        <f>'4B Biological treatment '!T95</f>
        <v>0.8217918381724123</v>
      </c>
      <c r="E42" s="152">
        <f>'4B Biological treatment '!U95</f>
        <v>36.980632717758553</v>
      </c>
      <c r="F42" s="152">
        <f>'4B Biological treatment '!W95</f>
        <v>2.2188379630655133</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11570.791887799325</v>
      </c>
      <c r="M42" s="688">
        <f t="shared" si="70"/>
        <v>17.257628601620659</v>
      </c>
      <c r="N42" s="465">
        <f t="shared" si="71"/>
        <v>1464.4330556232387</v>
      </c>
      <c r="O42" s="464">
        <f t="shared" si="72"/>
        <v>199.12484182484837</v>
      </c>
      <c r="P42" s="465">
        <f t="shared" si="73"/>
        <v>4801.8266337074856</v>
      </c>
      <c r="Q42" s="465">
        <f t="shared" si="74"/>
        <v>11570.791887799325</v>
      </c>
      <c r="R42" s="467">
        <f t="shared" si="75"/>
        <v>1481.6906842248593</v>
      </c>
      <c r="S42" s="464">
        <f t="shared" si="76"/>
        <v>199.12484182484837</v>
      </c>
      <c r="T42" s="465">
        <f t="shared" si="77"/>
        <v>4801.8266337074856</v>
      </c>
      <c r="U42" s="465">
        <f t="shared" si="78"/>
        <v>18053.434047556519</v>
      </c>
      <c r="V42" s="3"/>
      <c r="W42" s="535">
        <f t="shared" si="79"/>
        <v>2032</v>
      </c>
      <c r="X42" s="948">
        <f t="shared" si="80"/>
        <v>11181.314287056393</v>
      </c>
      <c r="Y42" s="465">
        <f t="shared" si="81"/>
        <v>1495.3582080150159</v>
      </c>
      <c r="Z42" s="465">
        <f t="shared" si="82"/>
        <v>188.7479302250164</v>
      </c>
      <c r="AA42" s="465">
        <f t="shared" si="83"/>
        <v>4880.3108912879725</v>
      </c>
      <c r="AB42" s="986">
        <f t="shared" si="22"/>
        <v>17745.731316584395</v>
      </c>
      <c r="AC42" s="1206" t="str">
        <f>IF(OR('Recycling - Case 1'!AC112="No",'Recycling - Case 1'!T152="No"), "No", "Yes")</f>
        <v>No</v>
      </c>
      <c r="AD42" s="948">
        <f t="shared" si="84"/>
        <v>11181.314287056393</v>
      </c>
      <c r="AE42" s="465">
        <f t="shared" si="85"/>
        <v>1495.3582080150159</v>
      </c>
      <c r="AF42" s="465">
        <f t="shared" si="86"/>
        <v>188.7479302250164</v>
      </c>
      <c r="AG42" s="465">
        <f t="shared" si="87"/>
        <v>4880.3108912879725</v>
      </c>
      <c r="AH42" s="986">
        <f t="shared" si="60"/>
        <v>17745.731316584395</v>
      </c>
      <c r="AI42" s="1206" t="str">
        <f>IF(OR('Recycling - Case 1'!AI23="No",'Recycling - Case 1'!Z152="No"), "No", "Yes")</f>
        <v>Yes</v>
      </c>
      <c r="AJ42" s="948">
        <f t="shared" si="88"/>
        <v>10512.248999538073</v>
      </c>
      <c r="AK42" s="465">
        <f t="shared" si="89"/>
        <v>1495.3582080150159</v>
      </c>
      <c r="AL42" s="465">
        <f t="shared" si="90"/>
        <v>98.459981517794233</v>
      </c>
      <c r="AM42" s="465">
        <f t="shared" si="91"/>
        <v>5555.3858532180511</v>
      </c>
      <c r="AN42" s="986">
        <f t="shared" si="92"/>
        <v>17661.453042288933</v>
      </c>
      <c r="AO42" s="1201" t="str">
        <f>IF(OR('Recycling - Case 2'!AC112="No",'Recycling - Case 2'!T152="No"), "No", "Yes")</f>
        <v>No</v>
      </c>
      <c r="AP42" s="948">
        <f t="shared" si="93"/>
        <v>10512.248999538073</v>
      </c>
      <c r="AQ42" s="465">
        <f t="shared" si="94"/>
        <v>1495.3582080150159</v>
      </c>
      <c r="AR42" s="465">
        <f t="shared" si="95"/>
        <v>98.459981517794233</v>
      </c>
      <c r="AS42" s="465">
        <f t="shared" si="96"/>
        <v>5555.3858532180511</v>
      </c>
      <c r="AT42" s="986">
        <f t="shared" si="37"/>
        <v>17661.453042288933</v>
      </c>
      <c r="AU42" s="1206" t="str">
        <f>IF(OR('Recycling - Case 2'!AC112="No",'Recycling - Case 2'!T192="No"), "No", "Yes")</f>
        <v>No</v>
      </c>
      <c r="AV42" s="948">
        <f t="shared" si="63"/>
        <v>10512.939963300661</v>
      </c>
      <c r="AW42" s="465">
        <f t="shared" si="64"/>
        <v>908.16263881111593</v>
      </c>
      <c r="AX42" s="465">
        <f t="shared" si="65"/>
        <v>98.459981517794233</v>
      </c>
      <c r="AY42" s="465">
        <f t="shared" si="66"/>
        <v>5555.3858532180511</v>
      </c>
      <c r="AZ42" s="986">
        <f t="shared" si="67"/>
        <v>17074.948436847622</v>
      </c>
      <c r="BA42" s="1206" t="str">
        <f>IF(OR('Recycling - Case 3'!AC112="No",'Recycling - Case 3'!T152="No"), "No", "Yes")</f>
        <v>No</v>
      </c>
      <c r="BB42" s="948">
        <f t="shared" si="97"/>
        <v>10512.939963300661</v>
      </c>
      <c r="BC42" s="465">
        <f t="shared" si="98"/>
        <v>908.16263881111593</v>
      </c>
      <c r="BD42" s="465">
        <f t="shared" si="99"/>
        <v>98.459981517794233</v>
      </c>
      <c r="BE42" s="465">
        <f t="shared" si="100"/>
        <v>5555.3858532180511</v>
      </c>
      <c r="BF42" s="986">
        <f t="shared" si="47"/>
        <v>17074.948436847622</v>
      </c>
      <c r="BG42" s="1206" t="str">
        <f>IF(OR('Recycling - Case 3'!AC112="No",'Recycling - Case 3'!T192="No"), "No", "Yes")</f>
        <v>No</v>
      </c>
      <c r="BH42" s="535">
        <f t="shared" si="48"/>
        <v>2032</v>
      </c>
      <c r="BI42" s="465">
        <f>'Recycling - Case 1'!BV112</f>
        <v>92.970623104709645</v>
      </c>
      <c r="BJ42" s="100">
        <f>'Recycling - Case 1'!BW112</f>
        <v>0.59074527620567863</v>
      </c>
      <c r="BK42" s="986">
        <f>'Recycling - Case 1'!BX112</f>
        <v>41.25534595737377</v>
      </c>
      <c r="BL42" s="948">
        <f>'Recycling - Case 1'!BY112</f>
        <v>92.970623104709645</v>
      </c>
      <c r="BM42" s="100">
        <f>'Recycling - Case 1'!BZ112</f>
        <v>0.59074527620567863</v>
      </c>
      <c r="BN42" s="986">
        <f>'Recycling - Case 1'!CA112</f>
        <v>41.25534595737377</v>
      </c>
      <c r="BO42" s="465">
        <f>'Recycling - Case 2'!BV112</f>
        <v>90.896191771568681</v>
      </c>
      <c r="BP42" s="100">
        <f>'Recycling - Case 2'!BW112</f>
        <v>0.7031557280350651</v>
      </c>
      <c r="BQ42" s="986">
        <f>'Recycling - Case 2'!BX112</f>
        <v>41.25534595737377</v>
      </c>
      <c r="BR42" s="948">
        <f>'Recycling - Case 2'!BY112</f>
        <v>90.896191771568681</v>
      </c>
      <c r="BS42" s="100">
        <f>'Recycling - Case 2'!BZ112</f>
        <v>0.7031557280350651</v>
      </c>
      <c r="BT42" s="986">
        <f>'Recycling - Case 2'!CA112</f>
        <v>41.25534595737377</v>
      </c>
      <c r="BU42" s="465">
        <f>'Recycling - Case 3'!BV112</f>
        <v>90.896191771568681</v>
      </c>
      <c r="BV42" s="100">
        <f>'Recycling - Case 3'!BW112</f>
        <v>0.7031557280350651</v>
      </c>
      <c r="BW42" s="986">
        <f>'Recycling - Case 3'!BX112</f>
        <v>41.25534595737377</v>
      </c>
      <c r="BX42" s="948">
        <f>'Recycling - Case 3'!BY112</f>
        <v>90.896191771568681</v>
      </c>
      <c r="BY42" s="100">
        <f>'Recycling - Case 3'!BZ112</f>
        <v>0.7031557280350651</v>
      </c>
      <c r="BZ42" s="986">
        <f>'Recycling - Case 3'!CA112</f>
        <v>41.25534595737377</v>
      </c>
      <c r="CA42" s="535">
        <v>2032</v>
      </c>
      <c r="CB42" s="579">
        <f>'Recycling - Case 1'!CB112</f>
        <v>0.26236415346842734</v>
      </c>
      <c r="CC42" s="100">
        <f>'Recycling - Case 1'!CC112</f>
        <v>0.35489449025964892</v>
      </c>
      <c r="CD42" s="100">
        <f>'Recycling - Case 1'!CD112</f>
        <v>0.26236415346842734</v>
      </c>
      <c r="CE42" s="471">
        <f>'Recycling - Case 1'!CE112</f>
        <v>0.35489449025964892</v>
      </c>
      <c r="CF42" s="579">
        <f>'Recycling - Case 2'!CB112</f>
        <v>0.33524737223917422</v>
      </c>
      <c r="CG42" s="100">
        <f>'Recycling - Case 2'!CC112</f>
        <v>0.35489449025964892</v>
      </c>
      <c r="CH42" s="100">
        <f>'Recycling - Case 2'!CD112</f>
        <v>0.33524737223917422</v>
      </c>
      <c r="CI42" s="471">
        <f>'Recycling - Case 2'!CE112</f>
        <v>0.35489449025964892</v>
      </c>
      <c r="CJ42" s="579">
        <f>'Recycling - Case 3'!CB112</f>
        <v>0.33524737223917422</v>
      </c>
      <c r="CK42" s="100">
        <f>'Recycling - Case 3'!CC112</f>
        <v>0.35489449025964892</v>
      </c>
      <c r="CL42" s="100">
        <f>'Recycling - Case 3'!CD112</f>
        <v>0.33524737223917422</v>
      </c>
      <c r="CM42" s="471">
        <f>'Recycling - Case 3'!CE112</f>
        <v>0.35489449025964892</v>
      </c>
    </row>
    <row r="43" spans="1:91">
      <c r="A43">
        <f>'Input data'!A132</f>
        <v>2032</v>
      </c>
      <c r="C43" s="116">
        <f>'4A SWD Case 1'!BG102</f>
        <v>532.4435374788759</v>
      </c>
      <c r="D43" s="3">
        <f>'4B Biological treatment '!T96</f>
        <v>0.82937227288686399</v>
      </c>
      <c r="E43" s="152">
        <f>'4B Biological treatment '!U96</f>
        <v>37.321752279908878</v>
      </c>
      <c r="F43" s="152">
        <f>'4B Biological treatment '!W96</f>
        <v>2.2393051367945325</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11181.314287056393</v>
      </c>
      <c r="M43" s="688">
        <f t="shared" si="70"/>
        <v>17.416817730624143</v>
      </c>
      <c r="N43" s="465">
        <f t="shared" si="71"/>
        <v>1477.9413902843917</v>
      </c>
      <c r="O43" s="464">
        <f t="shared" si="72"/>
        <v>188.7479302250164</v>
      </c>
      <c r="P43" s="465">
        <f t="shared" si="73"/>
        <v>4880.3108912879725</v>
      </c>
      <c r="Q43" s="465">
        <f t="shared" si="74"/>
        <v>11181.314287056393</v>
      </c>
      <c r="R43" s="467">
        <f t="shared" si="75"/>
        <v>1495.3582080150159</v>
      </c>
      <c r="S43" s="464">
        <f t="shared" si="76"/>
        <v>188.7479302250164</v>
      </c>
      <c r="T43" s="465">
        <f t="shared" si="77"/>
        <v>4880.3108912879725</v>
      </c>
      <c r="U43" s="465">
        <f t="shared" si="78"/>
        <v>17745.731316584395</v>
      </c>
      <c r="V43" s="3"/>
      <c r="W43" s="535">
        <f t="shared" si="79"/>
        <v>2033</v>
      </c>
      <c r="X43" s="948">
        <f t="shared" si="80"/>
        <v>10804.393845807021</v>
      </c>
      <c r="Y43" s="465">
        <f t="shared" si="81"/>
        <v>1509.7108051280243</v>
      </c>
      <c r="Z43" s="465">
        <f t="shared" si="82"/>
        <v>178.42741871714372</v>
      </c>
      <c r="AA43" s="465">
        <f t="shared" si="83"/>
        <v>4959.7850255740987</v>
      </c>
      <c r="AB43" s="986">
        <f t="shared" si="22"/>
        <v>17452.317095226288</v>
      </c>
      <c r="AC43" s="1206" t="str">
        <f>IF(OR('Recycling - Case 1'!AC113="No",'Recycling - Case 1'!T153="No"), "No", "Yes")</f>
        <v>No</v>
      </c>
      <c r="AD43" s="948">
        <f t="shared" si="84"/>
        <v>10804.393845807021</v>
      </c>
      <c r="AE43" s="465">
        <f t="shared" si="85"/>
        <v>1509.7108051280243</v>
      </c>
      <c r="AF43" s="465">
        <f t="shared" si="86"/>
        <v>178.42741871714372</v>
      </c>
      <c r="AG43" s="465">
        <f t="shared" si="87"/>
        <v>4959.7850255740987</v>
      </c>
      <c r="AH43" s="986">
        <f t="shared" si="60"/>
        <v>17452.317095226288</v>
      </c>
      <c r="AI43" s="1206" t="str">
        <f>IF(OR('Recycling - Case 1'!AI24="No",'Recycling - Case 1'!Z153="No"), "No", "Yes")</f>
        <v>Yes</v>
      </c>
      <c r="AJ43" s="948">
        <f t="shared" si="88"/>
        <v>10095.347737523829</v>
      </c>
      <c r="AK43" s="465">
        <f t="shared" si="89"/>
        <v>1509.7108051280243</v>
      </c>
      <c r="AL43" s="465">
        <f t="shared" si="90"/>
        <v>98.168119205727166</v>
      </c>
      <c r="AM43" s="465">
        <f t="shared" si="91"/>
        <v>5602.7970253494477</v>
      </c>
      <c r="AN43" s="986">
        <f t="shared" si="92"/>
        <v>17306.023687207031</v>
      </c>
      <c r="AO43" s="1201" t="str">
        <f>IF(OR('Recycling - Case 2'!AC113="No",'Recycling - Case 2'!T153="No"), "No", "Yes")</f>
        <v>No</v>
      </c>
      <c r="AP43" s="948">
        <f t="shared" si="93"/>
        <v>10095.347737523829</v>
      </c>
      <c r="AQ43" s="465">
        <f t="shared" si="94"/>
        <v>1509.7108051280243</v>
      </c>
      <c r="AR43" s="465">
        <f t="shared" si="95"/>
        <v>98.168119205727166</v>
      </c>
      <c r="AS43" s="465">
        <f t="shared" si="96"/>
        <v>5602.7970253494477</v>
      </c>
      <c r="AT43" s="986">
        <f t="shared" si="37"/>
        <v>17306.023687207031</v>
      </c>
      <c r="AU43" s="1206" t="str">
        <f>IF(OR('Recycling - Case 2'!AC113="No",'Recycling - Case 2'!T193="No"), "No", "Yes")</f>
        <v>No</v>
      </c>
      <c r="AV43" s="948">
        <f t="shared" si="63"/>
        <v>10096.11355506833</v>
      </c>
      <c r="AW43" s="465">
        <f t="shared" si="64"/>
        <v>916.8792743289996</v>
      </c>
      <c r="AX43" s="465">
        <f t="shared" si="65"/>
        <v>98.168119205727166</v>
      </c>
      <c r="AY43" s="465">
        <f t="shared" si="66"/>
        <v>5602.7970253494477</v>
      </c>
      <c r="AZ43" s="986">
        <f t="shared" si="67"/>
        <v>16713.957973952507</v>
      </c>
      <c r="BA43" s="1206" t="str">
        <f>IF(OR('Recycling - Case 3'!AC113="No",'Recycling - Case 3'!T153="No"), "No", "Yes")</f>
        <v>No</v>
      </c>
      <c r="BB43" s="948">
        <f t="shared" si="97"/>
        <v>10096.11355506833</v>
      </c>
      <c r="BC43" s="465">
        <f t="shared" si="98"/>
        <v>916.8792743289996</v>
      </c>
      <c r="BD43" s="465">
        <f t="shared" si="99"/>
        <v>98.168119205727166</v>
      </c>
      <c r="BE43" s="465">
        <f t="shared" si="100"/>
        <v>5602.7970253494477</v>
      </c>
      <c r="BF43" s="986">
        <f t="shared" si="47"/>
        <v>16713.957973952507</v>
      </c>
      <c r="BG43" s="1206" t="str">
        <f>IF(OR('Recycling - Case 3'!AC113="No",'Recycling - Case 3'!T193="No"), "No", "Yes")</f>
        <v>No</v>
      </c>
      <c r="BH43" s="535">
        <f t="shared" si="48"/>
        <v>2033</v>
      </c>
      <c r="BI43" s="465">
        <f>'Recycling - Case 1'!BV113</f>
        <v>92.625642702001912</v>
      </c>
      <c r="BJ43" s="100">
        <f>'Recycling - Case 1'!BW113</f>
        <v>0.60064268967902656</v>
      </c>
      <c r="BK43" s="986">
        <f>'Recycling - Case 1'!BX113</f>
        <v>40.262688170007344</v>
      </c>
      <c r="BL43" s="948">
        <f>'Recycling - Case 1'!BY113</f>
        <v>92.625642702001912</v>
      </c>
      <c r="BM43" s="100">
        <f>'Recycling - Case 1'!BZ113</f>
        <v>0.60064268967902656</v>
      </c>
      <c r="BN43" s="986">
        <f>'Recycling - Case 1'!CA113</f>
        <v>40.262688170007344</v>
      </c>
      <c r="BO43" s="465">
        <f>'Recycling - Case 2'!BV113</f>
        <v>90.919237156551688</v>
      </c>
      <c r="BP43" s="100">
        <f>'Recycling - Case 2'!BW113</f>
        <v>0.70978177970232637</v>
      </c>
      <c r="BQ43" s="986">
        <f>'Recycling - Case 2'!BX113</f>
        <v>40.262688170007344</v>
      </c>
      <c r="BR43" s="948">
        <f>'Recycling - Case 2'!BY113</f>
        <v>90.919237156551688</v>
      </c>
      <c r="BS43" s="100">
        <f>'Recycling - Case 2'!BZ113</f>
        <v>0.70978177970232637</v>
      </c>
      <c r="BT43" s="986">
        <f>'Recycling - Case 2'!CA113</f>
        <v>40.262688170007344</v>
      </c>
      <c r="BU43" s="465">
        <f>'Recycling - Case 3'!BV113</f>
        <v>90.919237156551688</v>
      </c>
      <c r="BV43" s="100">
        <f>'Recycling - Case 3'!BW113</f>
        <v>0.70978177970232637</v>
      </c>
      <c r="BW43" s="986">
        <f>'Recycling - Case 3'!BX113</f>
        <v>40.262688170007344</v>
      </c>
      <c r="BX43" s="948">
        <f>'Recycling - Case 3'!BY113</f>
        <v>90.919237156551688</v>
      </c>
      <c r="BY43" s="100">
        <f>'Recycling - Case 3'!BZ113</f>
        <v>0.70978177970232637</v>
      </c>
      <c r="BZ43" s="986">
        <f>'Recycling - Case 3'!CA113</f>
        <v>40.262688170007344</v>
      </c>
      <c r="CA43" s="535">
        <v>2033</v>
      </c>
      <c r="CB43" s="579">
        <f>'Recycling - Case 1'!CB113</f>
        <v>0.27873582031809607</v>
      </c>
      <c r="CC43" s="100">
        <f>'Recycling - Case 1'!CC113</f>
        <v>0.36229219738889384</v>
      </c>
      <c r="CD43" s="100">
        <f>'Recycling - Case 1'!CD113</f>
        <v>0.27873582031809607</v>
      </c>
      <c r="CE43" s="471">
        <f>'Recycling - Case 1'!CE113</f>
        <v>0.36229219738889384</v>
      </c>
      <c r="CF43" s="579">
        <f>'Recycling - Case 2'!CB113</f>
        <v>0.33818146943254268</v>
      </c>
      <c r="CG43" s="100">
        <f>'Recycling - Case 2'!CC113</f>
        <v>0.36229219738889384</v>
      </c>
      <c r="CH43" s="100">
        <f>'Recycling - Case 2'!CD113</f>
        <v>0.33818146943254268</v>
      </c>
      <c r="CI43" s="471">
        <f>'Recycling - Case 2'!CE113</f>
        <v>0.36229219738889384</v>
      </c>
      <c r="CJ43" s="579">
        <f>'Recycling - Case 3'!CB113</f>
        <v>0.33818146943254268</v>
      </c>
      <c r="CK43" s="100">
        <f>'Recycling - Case 3'!CC113</f>
        <v>0.36229219738889384</v>
      </c>
      <c r="CL43" s="100">
        <f>'Recycling - Case 3'!CD113</f>
        <v>0.33818146943254268</v>
      </c>
      <c r="CM43" s="471">
        <f>'Recycling - Case 3'!CE113</f>
        <v>0.36229219738889384</v>
      </c>
    </row>
    <row r="44" spans="1:91">
      <c r="A44">
        <f>'Input data'!A133</f>
        <v>2033</v>
      </c>
      <c r="C44" s="116">
        <f>'4A SWD Case 1'!BG103</f>
        <v>514.49494503842959</v>
      </c>
      <c r="D44" s="3">
        <f>'4B Biological treatment '!T97</f>
        <v>0.83733267062009109</v>
      </c>
      <c r="E44" s="152">
        <f>'4B Biological treatment '!U97</f>
        <v>37.679970177904096</v>
      </c>
      <c r="F44" s="152">
        <f>'4B Biological treatment '!W97</f>
        <v>2.2607982106742459</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10804.393845807021</v>
      </c>
      <c r="M44" s="688">
        <f t="shared" si="70"/>
        <v>17.583986083021912</v>
      </c>
      <c r="N44" s="465">
        <f t="shared" si="71"/>
        <v>1492.1268190450023</v>
      </c>
      <c r="O44" s="464">
        <f t="shared" si="72"/>
        <v>178.42741871714372</v>
      </c>
      <c r="P44" s="465">
        <f t="shared" si="73"/>
        <v>4959.7850255740987</v>
      </c>
      <c r="Q44" s="465">
        <f t="shared" si="74"/>
        <v>10804.393845807021</v>
      </c>
      <c r="R44" s="467">
        <f t="shared" si="75"/>
        <v>1509.7108051280243</v>
      </c>
      <c r="S44" s="464">
        <f t="shared" si="76"/>
        <v>178.42741871714372</v>
      </c>
      <c r="T44" s="465">
        <f t="shared" si="77"/>
        <v>4959.7850255740987</v>
      </c>
      <c r="U44" s="465">
        <f t="shared" si="78"/>
        <v>17452.317095226288</v>
      </c>
      <c r="V44" s="3"/>
      <c r="W44" s="535">
        <f t="shared" si="79"/>
        <v>2034</v>
      </c>
      <c r="X44" s="948">
        <f t="shared" si="80"/>
        <v>10439.265847434182</v>
      </c>
      <c r="Y44" s="465">
        <f t="shared" si="81"/>
        <v>1525.7883048017204</v>
      </c>
      <c r="Z44" s="465">
        <f t="shared" si="82"/>
        <v>168.16219083511854</v>
      </c>
      <c r="AA44" s="465">
        <f t="shared" si="83"/>
        <v>5040.2602160131582</v>
      </c>
      <c r="AB44" s="986">
        <f t="shared" si="22"/>
        <v>17173.476559084182</v>
      </c>
      <c r="AC44" s="1206" t="str">
        <f>IF(OR('Recycling - Case 1'!AC114="No",'Recycling - Case 1'!T154="No"), "No", "Yes")</f>
        <v>No</v>
      </c>
      <c r="AD44" s="948">
        <f t="shared" si="84"/>
        <v>10439.265847434182</v>
      </c>
      <c r="AE44" s="465">
        <f t="shared" si="85"/>
        <v>1525.7883048017204</v>
      </c>
      <c r="AF44" s="465">
        <f t="shared" si="86"/>
        <v>168.16219083511854</v>
      </c>
      <c r="AG44" s="465">
        <f t="shared" si="87"/>
        <v>5040.2602160131582</v>
      </c>
      <c r="AH44" s="986">
        <f t="shared" si="60"/>
        <v>17173.476559084182</v>
      </c>
      <c r="AI44" s="1206" t="str">
        <f>IF(OR('Recycling - Case 1'!AI25="No",'Recycling - Case 1'!Z154="No"), "No", "Yes")</f>
        <v>Yes</v>
      </c>
      <c r="AJ44" s="948">
        <f t="shared" si="88"/>
        <v>9699.0221039806547</v>
      </c>
      <c r="AK44" s="465">
        <f t="shared" si="89"/>
        <v>1525.7883048017204</v>
      </c>
      <c r="AL44" s="465">
        <f t="shared" si="90"/>
        <v>97.880430060004471</v>
      </c>
      <c r="AM44" s="465">
        <f t="shared" si="91"/>
        <v>5650.6128173042498</v>
      </c>
      <c r="AN44" s="986">
        <f t="shared" si="92"/>
        <v>16973.303656146629</v>
      </c>
      <c r="AO44" s="1201" t="str">
        <f>IF(OR('Recycling - Case 2'!AC114="No",'Recycling - Case 2'!T154="No"), "No", "Yes")</f>
        <v>No</v>
      </c>
      <c r="AP44" s="948">
        <f t="shared" si="93"/>
        <v>9699.0221039806547</v>
      </c>
      <c r="AQ44" s="465">
        <f t="shared" si="94"/>
        <v>1525.7883048017204</v>
      </c>
      <c r="AR44" s="465">
        <f t="shared" si="95"/>
        <v>97.880430060004471</v>
      </c>
      <c r="AS44" s="465">
        <f t="shared" si="96"/>
        <v>5650.6128173042498</v>
      </c>
      <c r="AT44" s="986">
        <f t="shared" si="37"/>
        <v>16973.303656146629</v>
      </c>
      <c r="AU44" s="1206" t="str">
        <f>IF(OR('Recycling - Case 2'!AC114="No",'Recycling - Case 2'!T194="No"), "No", "Yes")</f>
        <v>No</v>
      </c>
      <c r="AV44" s="948">
        <f t="shared" si="63"/>
        <v>9699.8593983918017</v>
      </c>
      <c r="AW44" s="465">
        <f t="shared" si="64"/>
        <v>926.64347962167687</v>
      </c>
      <c r="AX44" s="465">
        <f t="shared" si="65"/>
        <v>97.880430060004471</v>
      </c>
      <c r="AY44" s="465">
        <f t="shared" si="66"/>
        <v>5650.6128173042498</v>
      </c>
      <c r="AZ44" s="986">
        <f t="shared" si="67"/>
        <v>16374.996125377733</v>
      </c>
      <c r="BA44" s="1206" t="str">
        <f>IF(OR('Recycling - Case 3'!AC114="No",'Recycling - Case 3'!T154="No"), "No", "Yes")</f>
        <v>No</v>
      </c>
      <c r="BB44" s="948">
        <f t="shared" si="97"/>
        <v>9699.8593983918017</v>
      </c>
      <c r="BC44" s="465">
        <f t="shared" si="98"/>
        <v>926.64347962167687</v>
      </c>
      <c r="BD44" s="465">
        <f t="shared" si="99"/>
        <v>97.880430060004471</v>
      </c>
      <c r="BE44" s="465">
        <f t="shared" si="100"/>
        <v>5650.6128173042498</v>
      </c>
      <c r="BF44" s="986">
        <f t="shared" si="47"/>
        <v>16374.996125377733</v>
      </c>
      <c r="BG44" s="1206" t="str">
        <f>IF(OR('Recycling - Case 3'!AC114="No",'Recycling - Case 3'!T194="No"), "No", "Yes")</f>
        <v>No</v>
      </c>
      <c r="BH44" s="535">
        <f t="shared" si="48"/>
        <v>2034</v>
      </c>
      <c r="BI44" s="465">
        <f>'Recycling - Case 1'!BV114</f>
        <v>92.780745007862677</v>
      </c>
      <c r="BJ44" s="100">
        <f>'Recycling - Case 1'!BW114</f>
        <v>0.60938261637938806</v>
      </c>
      <c r="BK44" s="986">
        <f>'Recycling - Case 1'!BX114</f>
        <v>39.6562597233914</v>
      </c>
      <c r="BL44" s="948">
        <f>'Recycling - Case 1'!BY114</f>
        <v>92.780745007862677</v>
      </c>
      <c r="BM44" s="100">
        <f>'Recycling - Case 1'!BZ114</f>
        <v>0.60938261637938806</v>
      </c>
      <c r="BN44" s="986">
        <f>'Recycling - Case 1'!CA114</f>
        <v>39.6562597233914</v>
      </c>
      <c r="BO44" s="465">
        <f>'Recycling - Case 2'!BV114</f>
        <v>91.442015555102159</v>
      </c>
      <c r="BP44" s="100">
        <f>'Recycling - Case 2'!BW114</f>
        <v>0.71542007279196485</v>
      </c>
      <c r="BQ44" s="986">
        <f>'Recycling - Case 2'!BX114</f>
        <v>39.6562597233914</v>
      </c>
      <c r="BR44" s="948">
        <f>'Recycling - Case 2'!BY114</f>
        <v>91.442015555102159</v>
      </c>
      <c r="BS44" s="100">
        <f>'Recycling - Case 2'!BZ114</f>
        <v>0.71542007279196485</v>
      </c>
      <c r="BT44" s="986">
        <f>'Recycling - Case 2'!CA114</f>
        <v>39.6562597233914</v>
      </c>
      <c r="BU44" s="465">
        <f>'Recycling - Case 3'!BV114</f>
        <v>91.442015555102159</v>
      </c>
      <c r="BV44" s="100">
        <f>'Recycling - Case 3'!BW114</f>
        <v>0.71542007279196485</v>
      </c>
      <c r="BW44" s="986">
        <f>'Recycling - Case 3'!BX114</f>
        <v>39.6562597233914</v>
      </c>
      <c r="BX44" s="948">
        <f>'Recycling - Case 3'!BY114</f>
        <v>91.442015555102159</v>
      </c>
      <c r="BY44" s="100">
        <f>'Recycling - Case 3'!BZ114</f>
        <v>0.71542007279196485</v>
      </c>
      <c r="BZ44" s="986">
        <f>'Recycling - Case 3'!CA114</f>
        <v>39.6562597233914</v>
      </c>
      <c r="CA44" s="535">
        <v>2034</v>
      </c>
      <c r="CB44" s="579">
        <f>'Recycling - Case 1'!CB114</f>
        <v>0.29484629303664733</v>
      </c>
      <c r="CC44" s="100">
        <f>'Recycling - Case 1'!CC114</f>
        <v>0.36875951499770188</v>
      </c>
      <c r="CD44" s="100">
        <f>'Recycling - Case 1'!CD114</f>
        <v>0.29484629303664733</v>
      </c>
      <c r="CE44" s="471">
        <f>'Recycling - Case 1'!CE114</f>
        <v>0.36875951499770188</v>
      </c>
      <c r="CF44" s="579">
        <f>'Recycling - Case 2'!CB114</f>
        <v>0.34108865163413971</v>
      </c>
      <c r="CG44" s="100">
        <f>'Recycling - Case 2'!CC114</f>
        <v>0.36875951499770188</v>
      </c>
      <c r="CH44" s="100">
        <f>'Recycling - Case 2'!CD114</f>
        <v>0.34108865163413971</v>
      </c>
      <c r="CI44" s="471">
        <f>'Recycling - Case 2'!CE114</f>
        <v>0.36875951499770188</v>
      </c>
      <c r="CJ44" s="579">
        <f>'Recycling - Case 3'!CB114</f>
        <v>0.34108865163413971</v>
      </c>
      <c r="CK44" s="100">
        <f>'Recycling - Case 3'!CC114</f>
        <v>0.36875951499770188</v>
      </c>
      <c r="CL44" s="100">
        <f>'Recycling - Case 3'!CD114</f>
        <v>0.34108865163413971</v>
      </c>
      <c r="CM44" s="471">
        <f>'Recycling - Case 3'!CE114</f>
        <v>0.36875951499770188</v>
      </c>
    </row>
    <row r="45" spans="1:91">
      <c r="A45">
        <f>'Input data'!A134</f>
        <v>2034</v>
      </c>
      <c r="C45" s="116">
        <f>'4A SWD Case 1'!BG104</f>
        <v>497.1078974968658</v>
      </c>
      <c r="D45" s="3">
        <f>'4B Biological treatment '!T98</f>
        <v>0.84624975307915706</v>
      </c>
      <c r="E45" s="152">
        <f>'4B Biological treatment '!U98</f>
        <v>38.081238888562069</v>
      </c>
      <c r="F45" s="152">
        <f>'4B Biological treatment '!W98</f>
        <v>2.284874333313724</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10439.265847434182</v>
      </c>
      <c r="M45" s="688">
        <f t="shared" si="70"/>
        <v>17.7712448146623</v>
      </c>
      <c r="N45" s="465">
        <f t="shared" si="71"/>
        <v>1508.017059987058</v>
      </c>
      <c r="O45" s="464">
        <f t="shared" si="72"/>
        <v>168.16219083511854</v>
      </c>
      <c r="P45" s="465">
        <f t="shared" si="73"/>
        <v>5040.2602160131582</v>
      </c>
      <c r="Q45" s="465">
        <f t="shared" si="74"/>
        <v>10439.265847434182</v>
      </c>
      <c r="R45" s="467">
        <f t="shared" si="75"/>
        <v>1525.7883048017204</v>
      </c>
      <c r="S45" s="464">
        <f t="shared" si="76"/>
        <v>168.16219083511854</v>
      </c>
      <c r="T45" s="465">
        <f t="shared" si="77"/>
        <v>5040.2602160131582</v>
      </c>
      <c r="U45" s="465">
        <f t="shared" si="78"/>
        <v>17173.476559084182</v>
      </c>
      <c r="V45" s="3"/>
      <c r="W45" s="535">
        <f t="shared" si="79"/>
        <v>2035</v>
      </c>
      <c r="X45" s="948">
        <f t="shared" si="80"/>
        <v>10085.202772177641</v>
      </c>
      <c r="Y45" s="465">
        <f t="shared" si="81"/>
        <v>1541.151374027778</v>
      </c>
      <c r="Z45" s="465">
        <f t="shared" si="82"/>
        <v>157.95115591721603</v>
      </c>
      <c r="AA45" s="465">
        <f t="shared" si="83"/>
        <v>5121.7477607728442</v>
      </c>
      <c r="AB45" s="986">
        <f t="shared" si="22"/>
        <v>16906.05306289548</v>
      </c>
      <c r="AC45" s="1206" t="str">
        <f>IF(OR('Recycling - Case 1'!AC115="No",'Recycling - Case 1'!T155="No"), "No", "Yes")</f>
        <v>No</v>
      </c>
      <c r="AD45" s="948">
        <f t="shared" si="84"/>
        <v>10085.202772177641</v>
      </c>
      <c r="AE45" s="465">
        <f t="shared" si="85"/>
        <v>1541.151374027778</v>
      </c>
      <c r="AF45" s="465">
        <f t="shared" si="86"/>
        <v>157.95115591721603</v>
      </c>
      <c r="AG45" s="465">
        <f t="shared" si="87"/>
        <v>5121.7477607728442</v>
      </c>
      <c r="AH45" s="986">
        <f t="shared" si="60"/>
        <v>16906.05306289548</v>
      </c>
      <c r="AI45" s="1206" t="str">
        <f>IF(OR('Recycling - Case 1'!AI26="No",'Recycling - Case 1'!Z155="No"), "No", "Yes")</f>
        <v>Yes</v>
      </c>
      <c r="AJ45" s="948">
        <f t="shared" si="88"/>
        <v>9322.2689121785443</v>
      </c>
      <c r="AK45" s="465">
        <f t="shared" si="89"/>
        <v>1541.151374027778</v>
      </c>
      <c r="AL45" s="465">
        <f t="shared" si="90"/>
        <v>97.596835379073497</v>
      </c>
      <c r="AM45" s="465">
        <f t="shared" si="91"/>
        <v>5698.8366822179532</v>
      </c>
      <c r="AN45" s="986">
        <f t="shared" si="92"/>
        <v>16659.853803803351</v>
      </c>
      <c r="AO45" s="1201" t="str">
        <f>IF(OR('Recycling - Case 2'!AC115="No",'Recycling - Case 2'!T155="No"), "No", "Yes")</f>
        <v>No</v>
      </c>
      <c r="AP45" s="948">
        <f t="shared" si="93"/>
        <v>9322.2689121785443</v>
      </c>
      <c r="AQ45" s="465">
        <f t="shared" si="94"/>
        <v>1541.151374027778</v>
      </c>
      <c r="AR45" s="465">
        <f t="shared" si="95"/>
        <v>97.596835379073497</v>
      </c>
      <c r="AS45" s="465">
        <f t="shared" si="96"/>
        <v>5698.8366822179532</v>
      </c>
      <c r="AT45" s="986">
        <f t="shared" si="37"/>
        <v>16659.853803803351</v>
      </c>
      <c r="AU45" s="1206" t="str">
        <f>IF(OR('Recycling - Case 2'!AC115="No",'Recycling - Case 2'!T195="No"), "No", "Yes")</f>
        <v>No</v>
      </c>
      <c r="AV45" s="948">
        <f t="shared" si="63"/>
        <v>9323.1745115799094</v>
      </c>
      <c r="AW45" s="465">
        <f t="shared" si="64"/>
        <v>935.97379620655408</v>
      </c>
      <c r="AX45" s="465">
        <f t="shared" si="65"/>
        <v>97.596835379073497</v>
      </c>
      <c r="AY45" s="465">
        <f t="shared" si="66"/>
        <v>5698.8366822179532</v>
      </c>
      <c r="AZ45" s="986">
        <f t="shared" si="67"/>
        <v>16055.581825383491</v>
      </c>
      <c r="BA45" s="1206" t="str">
        <f>IF(OR('Recycling - Case 3'!AC115="No",'Recycling - Case 3'!T155="No"), "No", "Yes")</f>
        <v>No</v>
      </c>
      <c r="BB45" s="948">
        <f t="shared" si="97"/>
        <v>9323.1745115799094</v>
      </c>
      <c r="BC45" s="465">
        <f t="shared" si="98"/>
        <v>935.97379620655408</v>
      </c>
      <c r="BD45" s="465">
        <f t="shared" si="99"/>
        <v>97.596835379073497</v>
      </c>
      <c r="BE45" s="465">
        <f t="shared" si="100"/>
        <v>5698.8366822179532</v>
      </c>
      <c r="BF45" s="986">
        <f t="shared" si="47"/>
        <v>16055.581825383491</v>
      </c>
      <c r="BG45" s="1206" t="str">
        <f>IF(OR('Recycling - Case 3'!AC115="No",'Recycling - Case 3'!T195="No"), "No", "Yes")</f>
        <v>No</v>
      </c>
      <c r="BH45" s="535">
        <f t="shared" si="48"/>
        <v>2035</v>
      </c>
      <c r="BI45" s="465">
        <f>'Recycling - Case 1'!BV115</f>
        <v>93.631670610462692</v>
      </c>
      <c r="BJ45" s="100">
        <f>'Recycling - Case 1'!BW115</f>
        <v>0.61459627938805172</v>
      </c>
      <c r="BK45" s="986">
        <f>'Recycling - Case 1'!BX115</f>
        <v>39.791303809178913</v>
      </c>
      <c r="BL45" s="948">
        <f>'Recycling - Case 1'!BY115</f>
        <v>93.631670610462692</v>
      </c>
      <c r="BM45" s="100">
        <f>'Recycling - Case 1'!BZ115</f>
        <v>0.61459627938805172</v>
      </c>
      <c r="BN45" s="986">
        <f>'Recycling - Case 1'!CA115</f>
        <v>39.791303809178913</v>
      </c>
      <c r="BO45" s="465">
        <f>'Recycling - Case 2'!BV115</f>
        <v>92.660277697547912</v>
      </c>
      <c r="BP45" s="100">
        <f>'Recycling - Case 2'!BW115</f>
        <v>0.7182871751463541</v>
      </c>
      <c r="BQ45" s="986">
        <f>'Recycling - Case 2'!BX115</f>
        <v>39.791303809178913</v>
      </c>
      <c r="BR45" s="948">
        <f>'Recycling - Case 2'!BY115</f>
        <v>92.660277697547912</v>
      </c>
      <c r="BS45" s="100">
        <f>'Recycling - Case 2'!BZ115</f>
        <v>0.7182871751463541</v>
      </c>
      <c r="BT45" s="986">
        <f>'Recycling - Case 2'!CA115</f>
        <v>39.791303809178913</v>
      </c>
      <c r="BU45" s="465">
        <f>'Recycling - Case 3'!BV115</f>
        <v>92.660277697547912</v>
      </c>
      <c r="BV45" s="100">
        <f>'Recycling - Case 3'!BW115</f>
        <v>0.7182871751463541</v>
      </c>
      <c r="BW45" s="986">
        <f>'Recycling - Case 3'!BX115</f>
        <v>39.791303809178913</v>
      </c>
      <c r="BX45" s="948">
        <f>'Recycling - Case 3'!BY115</f>
        <v>92.660277697547912</v>
      </c>
      <c r="BY45" s="100">
        <f>'Recycling - Case 3'!BZ115</f>
        <v>0.7182871751463541</v>
      </c>
      <c r="BZ45" s="986">
        <f>'Recycling - Case 3'!CA115</f>
        <v>39.791303809178913</v>
      </c>
      <c r="CA45" s="535">
        <v>2035</v>
      </c>
      <c r="CB45" s="579">
        <f>'Recycling - Case 1'!CB115</f>
        <v>0.31069930485615582</v>
      </c>
      <c r="CC45" s="100">
        <f>'Recycling - Case 1'!CC115</f>
        <v>0.37246036109381075</v>
      </c>
      <c r="CD45" s="100">
        <f>'Recycling - Case 1'!CD115</f>
        <v>0.31069930485615582</v>
      </c>
      <c r="CE45" s="471">
        <f>'Recycling - Case 1'!CE115</f>
        <v>0.37246036109381075</v>
      </c>
      <c r="CF45" s="579">
        <f>'Recycling - Case 2'!CB115</f>
        <v>0.34396919974586804</v>
      </c>
      <c r="CG45" s="100">
        <f>'Recycling - Case 2'!CC115</f>
        <v>0.37246036109381087</v>
      </c>
      <c r="CH45" s="100">
        <f>'Recycling - Case 2'!CD115</f>
        <v>0.34396919974586804</v>
      </c>
      <c r="CI45" s="471">
        <f>'Recycling - Case 2'!CE115</f>
        <v>0.37246036109381087</v>
      </c>
      <c r="CJ45" s="579">
        <f>'Recycling - Case 3'!CB115</f>
        <v>0.34396919974586804</v>
      </c>
      <c r="CK45" s="100">
        <f>'Recycling - Case 3'!CC115</f>
        <v>0.37246036109381087</v>
      </c>
      <c r="CL45" s="100">
        <f>'Recycling - Case 3'!CD115</f>
        <v>0.34396919974586804</v>
      </c>
      <c r="CM45" s="471">
        <f>'Recycling - Case 3'!CE115</f>
        <v>0.37246036109381087</v>
      </c>
    </row>
    <row r="46" spans="1:91">
      <c r="A46">
        <f>'Input data'!A135</f>
        <v>2035</v>
      </c>
      <c r="C46" s="116">
        <f>'4A SWD Case 1'!BG105</f>
        <v>480.24775105607813</v>
      </c>
      <c r="D46" s="3">
        <f>'4B Biological treatment '!T99</f>
        <v>0.85477059014297185</v>
      </c>
      <c r="E46" s="152">
        <f>'4B Biological treatment '!U99</f>
        <v>38.464676556433723</v>
      </c>
      <c r="F46" s="152">
        <f>'4B Biological treatment '!W99</f>
        <v>2.3078805933860238</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10085.202772177641</v>
      </c>
      <c r="M46" s="688">
        <f t="shared" si="70"/>
        <v>17.950182393002407</v>
      </c>
      <c r="N46" s="465">
        <f t="shared" si="71"/>
        <v>1523.2011916347756</v>
      </c>
      <c r="O46" s="464">
        <f t="shared" si="72"/>
        <v>157.95115591721603</v>
      </c>
      <c r="P46" s="465">
        <f t="shared" si="73"/>
        <v>5121.7477607728442</v>
      </c>
      <c r="Q46" s="465">
        <f t="shared" si="74"/>
        <v>10085.202772177641</v>
      </c>
      <c r="R46" s="467">
        <f t="shared" si="75"/>
        <v>1541.151374027778</v>
      </c>
      <c r="S46" s="464">
        <f t="shared" si="76"/>
        <v>157.95115591721603</v>
      </c>
      <c r="T46" s="465">
        <f t="shared" si="77"/>
        <v>5121.7477607728442</v>
      </c>
      <c r="U46" s="465">
        <f t="shared" si="78"/>
        <v>16906.05306289548</v>
      </c>
      <c r="V46" s="3"/>
      <c r="W46" s="535">
        <f t="shared" si="79"/>
        <v>2036</v>
      </c>
      <c r="X46" s="948">
        <f t="shared" si="80"/>
        <v>9741.5124894844503</v>
      </c>
      <c r="Y46" s="465">
        <f t="shared" si="81"/>
        <v>1557.2889210335286</v>
      </c>
      <c r="Z46" s="465">
        <f t="shared" si="82"/>
        <v>147.84395852682215</v>
      </c>
      <c r="AA46" s="465">
        <f t="shared" si="83"/>
        <v>5197.9991360271206</v>
      </c>
      <c r="AB46" s="986">
        <f t="shared" si="22"/>
        <v>16644.644505071923</v>
      </c>
      <c r="AC46" s="1206" t="str">
        <f>IF(OR('Recycling - Case 1'!AC116="No",'Recycling - Case 1'!T156="No"), "No", "Yes")</f>
        <v>No</v>
      </c>
      <c r="AD46" s="948">
        <f t="shared" si="84"/>
        <v>9741.5124894844503</v>
      </c>
      <c r="AE46" s="465">
        <f t="shared" si="85"/>
        <v>1557.2889210335286</v>
      </c>
      <c r="AF46" s="465">
        <f t="shared" si="86"/>
        <v>147.84395852682215</v>
      </c>
      <c r="AG46" s="465">
        <f t="shared" si="87"/>
        <v>5197.9991360271206</v>
      </c>
      <c r="AH46" s="986">
        <f t="shared" si="60"/>
        <v>16644.644505071923</v>
      </c>
      <c r="AI46" s="1206" t="str">
        <f>IF(OR('Recycling - Case 1'!AI27="No",'Recycling - Case 1'!Z156="No"), "No", "Yes")</f>
        <v>Yes</v>
      </c>
      <c r="AJ46" s="948">
        <f t="shared" si="88"/>
        <v>8964.1338592227439</v>
      </c>
      <c r="AK46" s="465">
        <f t="shared" si="89"/>
        <v>1557.2889210335286</v>
      </c>
      <c r="AL46" s="465">
        <f t="shared" si="90"/>
        <v>97.356613290882166</v>
      </c>
      <c r="AM46" s="465">
        <f t="shared" si="91"/>
        <v>5740.5587570983689</v>
      </c>
      <c r="AN46" s="986">
        <f t="shared" si="92"/>
        <v>16359.338150645523</v>
      </c>
      <c r="AO46" s="1201" t="str">
        <f>IF(OR('Recycling - Case 2'!AC116="No",'Recycling - Case 2'!T156="No"), "No", "Yes")</f>
        <v>No</v>
      </c>
      <c r="AP46" s="948">
        <f t="shared" si="93"/>
        <v>8964.1338592227439</v>
      </c>
      <c r="AQ46" s="465">
        <f t="shared" si="94"/>
        <v>1557.2889210335286</v>
      </c>
      <c r="AR46" s="465">
        <f t="shared" si="95"/>
        <v>97.356613290882166</v>
      </c>
      <c r="AS46" s="465">
        <f t="shared" si="96"/>
        <v>5740.5587570983689</v>
      </c>
      <c r="AT46" s="986">
        <f t="shared" si="37"/>
        <v>16359.338150645523</v>
      </c>
      <c r="AU46" s="1206" t="str">
        <f>IF(OR('Recycling - Case 2'!AC116="No",'Recycling - Case 2'!T196="No"), "No", "Yes")</f>
        <v>No</v>
      </c>
      <c r="AV46" s="948">
        <f t="shared" si="63"/>
        <v>8965.104784907764</v>
      </c>
      <c r="AW46" s="465">
        <f t="shared" si="64"/>
        <v>945.77446951287516</v>
      </c>
      <c r="AX46" s="465">
        <f t="shared" si="65"/>
        <v>97.356613290882166</v>
      </c>
      <c r="AY46" s="465">
        <f t="shared" si="66"/>
        <v>5740.5587570983689</v>
      </c>
      <c r="AZ46" s="986">
        <f t="shared" si="67"/>
        <v>15748.794624809889</v>
      </c>
      <c r="BA46" s="1206" t="str">
        <f>IF(OR('Recycling - Case 3'!AC116="No",'Recycling - Case 3'!T156="No"), "No", "Yes")</f>
        <v>No</v>
      </c>
      <c r="BB46" s="948">
        <f t="shared" si="97"/>
        <v>8965.104784907764</v>
      </c>
      <c r="BC46" s="465">
        <f t="shared" si="98"/>
        <v>945.77446951287516</v>
      </c>
      <c r="BD46" s="465">
        <f t="shared" si="99"/>
        <v>97.356613290882166</v>
      </c>
      <c r="BE46" s="465">
        <f t="shared" si="100"/>
        <v>5740.5587570983689</v>
      </c>
      <c r="BF46" s="986">
        <f t="shared" si="47"/>
        <v>15748.794624809889</v>
      </c>
      <c r="BG46" s="1206" t="str">
        <f>IF(OR('Recycling - Case 3'!AC116="No",'Recycling - Case 3'!T196="No"), "No", "Yes")</f>
        <v>No</v>
      </c>
      <c r="BH46" s="535">
        <f t="shared" si="48"/>
        <v>2036</v>
      </c>
      <c r="BI46" s="465">
        <f>'Recycling - Case 1'!BV116</f>
        <v>93.814780945459802</v>
      </c>
      <c r="BJ46" s="100">
        <f>'Recycling - Case 1'!BW116</f>
        <v>0.62306574656084368</v>
      </c>
      <c r="BK46" s="986">
        <f>'Recycling - Case 1'!BX116</f>
        <v>39.216082697226298</v>
      </c>
      <c r="BL46" s="948">
        <f>'Recycling - Case 1'!BY116</f>
        <v>93.814780945459802</v>
      </c>
      <c r="BM46" s="100">
        <f>'Recycling - Case 1'!BZ116</f>
        <v>0.62306574656084368</v>
      </c>
      <c r="BN46" s="986">
        <f>'Recycling - Case 1'!CA116</f>
        <v>39.216082697226298</v>
      </c>
      <c r="BO46" s="465">
        <f>'Recycling - Case 2'!BV116</f>
        <v>93.208351260315695</v>
      </c>
      <c r="BP46" s="100">
        <f>'Recycling - Case 2'!BW116</f>
        <v>0.7236464805306041</v>
      </c>
      <c r="BQ46" s="986">
        <f>'Recycling - Case 2'!BX116</f>
        <v>39.216082697226298</v>
      </c>
      <c r="BR46" s="948">
        <f>'Recycling - Case 2'!BY116</f>
        <v>93.208351260315695</v>
      </c>
      <c r="BS46" s="100">
        <f>'Recycling - Case 2'!BZ116</f>
        <v>0.7236464805306041</v>
      </c>
      <c r="BT46" s="986">
        <f>'Recycling - Case 2'!CA116</f>
        <v>39.216082697226298</v>
      </c>
      <c r="BU46" s="465">
        <f>'Recycling - Case 3'!BV116</f>
        <v>93.208351260315695</v>
      </c>
      <c r="BV46" s="100">
        <f>'Recycling - Case 3'!BW116</f>
        <v>0.7236464805306041</v>
      </c>
      <c r="BW46" s="986">
        <f>'Recycling - Case 3'!BX116</f>
        <v>39.216082697226298</v>
      </c>
      <c r="BX46" s="948">
        <f>'Recycling - Case 3'!BY116</f>
        <v>93.208351260315695</v>
      </c>
      <c r="BY46" s="100">
        <f>'Recycling - Case 3'!BZ116</f>
        <v>0.7236464805306041</v>
      </c>
      <c r="BZ46" s="986">
        <f>'Recycling - Case 3'!CA116</f>
        <v>39.216082697226298</v>
      </c>
      <c r="CA46" s="535">
        <v>2036</v>
      </c>
      <c r="CB46" s="579">
        <f>'Recycling - Case 1'!CB116</f>
        <v>0.32580167937132221</v>
      </c>
      <c r="CC46" s="100">
        <f>'Recycling - Case 1'!CC116</f>
        <v>0.378448057865442</v>
      </c>
      <c r="CD46" s="100">
        <f>'Recycling - Case 1'!CD116</f>
        <v>0.32580167937132221</v>
      </c>
      <c r="CE46" s="471">
        <f>'Recycling - Case 1'!CE116</f>
        <v>0.378448057865442</v>
      </c>
      <c r="CF46" s="579">
        <f>'Recycling - Case 2'!CB116</f>
        <v>0.34642074566368197</v>
      </c>
      <c r="CG46" s="100">
        <f>'Recycling - Case 2'!CC116</f>
        <v>0.378448057865442</v>
      </c>
      <c r="CH46" s="100">
        <f>'Recycling - Case 2'!CD116</f>
        <v>0.34642074566368197</v>
      </c>
      <c r="CI46" s="471">
        <f>'Recycling - Case 2'!CE116</f>
        <v>0.378448057865442</v>
      </c>
      <c r="CJ46" s="579">
        <f>'Recycling - Case 3'!CB116</f>
        <v>0.34642074566368197</v>
      </c>
      <c r="CK46" s="100">
        <f>'Recycling - Case 3'!CC116</f>
        <v>0.378448057865442</v>
      </c>
      <c r="CL46" s="100">
        <f>'Recycling - Case 3'!CD116</f>
        <v>0.34642074566368197</v>
      </c>
      <c r="CM46" s="471">
        <f>'Recycling - Case 3'!CE116</f>
        <v>0.378448057865442</v>
      </c>
    </row>
    <row r="47" spans="1:91">
      <c r="A47">
        <f>'Input data'!A136</f>
        <v>2036</v>
      </c>
      <c r="C47" s="116">
        <f>'4A SWD Case 1'!BG106</f>
        <v>463.8815471183072</v>
      </c>
      <c r="D47" s="3">
        <f>'4B Biological treatment '!T100</f>
        <v>0.86372097672408699</v>
      </c>
      <c r="E47" s="152">
        <f>'4B Biological treatment '!U100</f>
        <v>38.867443952583912</v>
      </c>
      <c r="F47" s="152">
        <f>'4B Biological treatment '!W100</f>
        <v>2.3320466371550346</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9741.5124894844503</v>
      </c>
      <c r="M47" s="688">
        <f t="shared" si="70"/>
        <v>18.138140511205826</v>
      </c>
      <c r="N47" s="465">
        <f t="shared" si="71"/>
        <v>1539.1507805223227</v>
      </c>
      <c r="O47" s="464">
        <f t="shared" si="72"/>
        <v>147.84395852682215</v>
      </c>
      <c r="P47" s="465">
        <f t="shared" si="73"/>
        <v>5197.9991360271206</v>
      </c>
      <c r="Q47" s="465">
        <f t="shared" si="74"/>
        <v>9741.5124894844503</v>
      </c>
      <c r="R47" s="467">
        <f t="shared" si="75"/>
        <v>1557.2889210335286</v>
      </c>
      <c r="S47" s="464">
        <f t="shared" si="76"/>
        <v>147.84395852682215</v>
      </c>
      <c r="T47" s="465">
        <f t="shared" si="77"/>
        <v>5197.9991360271206</v>
      </c>
      <c r="U47" s="465">
        <f t="shared" si="78"/>
        <v>16644.644505071923</v>
      </c>
      <c r="V47" s="3"/>
      <c r="W47" s="535">
        <f t="shared" si="79"/>
        <v>2037</v>
      </c>
      <c r="X47" s="948">
        <f t="shared" si="80"/>
        <v>9407.4878816277305</v>
      </c>
      <c r="Y47" s="465">
        <f t="shared" si="81"/>
        <v>1574.7094926122259</v>
      </c>
      <c r="Z47" s="465">
        <f t="shared" si="82"/>
        <v>144.25651033931339</v>
      </c>
      <c r="AA47" s="465">
        <f t="shared" si="83"/>
        <v>5275.0924855187541</v>
      </c>
      <c r="AB47" s="986">
        <f t="shared" si="22"/>
        <v>16401.546370098025</v>
      </c>
      <c r="AC47" s="1206" t="str">
        <f>IF(OR('Recycling - Case 1'!AC117="No",'Recycling - Case 1'!T157="No"), "No", "Yes")</f>
        <v>No</v>
      </c>
      <c r="AD47" s="948">
        <f t="shared" si="84"/>
        <v>9407.4878816277305</v>
      </c>
      <c r="AE47" s="465">
        <f t="shared" si="85"/>
        <v>1574.7094926122259</v>
      </c>
      <c r="AF47" s="465">
        <f t="shared" si="86"/>
        <v>144.25651033931339</v>
      </c>
      <c r="AG47" s="465">
        <f t="shared" si="87"/>
        <v>5275.0924855187541</v>
      </c>
      <c r="AH47" s="986">
        <f t="shared" si="60"/>
        <v>16401.546370098025</v>
      </c>
      <c r="AI47" s="1206" t="str">
        <f>IF(OR('Recycling - Case 1'!AI28="No",'Recycling - Case 1'!Z157="No"), "No", "Yes")</f>
        <v>Yes</v>
      </c>
      <c r="AJ47" s="948">
        <f t="shared" si="88"/>
        <v>8623.6687221110005</v>
      </c>
      <c r="AK47" s="465">
        <f t="shared" si="89"/>
        <v>1574.7094926122259</v>
      </c>
      <c r="AL47" s="465">
        <f t="shared" si="90"/>
        <v>97.11930396370947</v>
      </c>
      <c r="AM47" s="465">
        <f t="shared" si="91"/>
        <v>5782.5862858160108</v>
      </c>
      <c r="AN47" s="986">
        <f t="shared" si="92"/>
        <v>16078.083804502947</v>
      </c>
      <c r="AO47" s="1201" t="str">
        <f>IF(OR('Recycling - Case 2'!AC117="No",'Recycling - Case 2'!T157="No"), "No", "Yes")</f>
        <v>No</v>
      </c>
      <c r="AP47" s="948">
        <f t="shared" si="93"/>
        <v>8623.6687221110005</v>
      </c>
      <c r="AQ47" s="465">
        <f t="shared" si="94"/>
        <v>1574.7094926122259</v>
      </c>
      <c r="AR47" s="465">
        <f t="shared" si="95"/>
        <v>97.11930396370947</v>
      </c>
      <c r="AS47" s="465">
        <f t="shared" si="96"/>
        <v>5782.5862858160108</v>
      </c>
      <c r="AT47" s="986">
        <f t="shared" si="37"/>
        <v>16078.083804502947</v>
      </c>
      <c r="AU47" s="1206" t="str">
        <f>IF(OR('Recycling - Case 2'!AC117="No",'Recycling - Case 2'!T197="No"), "No", "Yes")</f>
        <v>No</v>
      </c>
      <c r="AV47" s="948">
        <f t="shared" si="63"/>
        <v>8624.7020341401912</v>
      </c>
      <c r="AW47" s="465">
        <f t="shared" si="64"/>
        <v>956.35435075451323</v>
      </c>
      <c r="AX47" s="465">
        <f t="shared" si="65"/>
        <v>97.11930396370947</v>
      </c>
      <c r="AY47" s="465">
        <f t="shared" si="66"/>
        <v>5782.5862858160108</v>
      </c>
      <c r="AZ47" s="986">
        <f t="shared" si="67"/>
        <v>15460.761974674424</v>
      </c>
      <c r="BA47" s="1206" t="str">
        <f>IF(OR('Recycling - Case 3'!AC117="No",'Recycling - Case 3'!T157="No"), "No", "Yes")</f>
        <v>No</v>
      </c>
      <c r="BB47" s="948">
        <f t="shared" si="97"/>
        <v>8624.7020341401912</v>
      </c>
      <c r="BC47" s="465">
        <f t="shared" si="98"/>
        <v>956.35435075451323</v>
      </c>
      <c r="BD47" s="465">
        <f t="shared" si="99"/>
        <v>97.11930396370947</v>
      </c>
      <c r="BE47" s="465">
        <f t="shared" si="100"/>
        <v>5782.5862858160108</v>
      </c>
      <c r="BF47" s="986">
        <f t="shared" si="47"/>
        <v>15460.761974674424</v>
      </c>
      <c r="BG47" s="1206" t="str">
        <f>IF(OR('Recycling - Case 3'!AC117="No",'Recycling - Case 3'!T197="No"), "No", "Yes")</f>
        <v>No</v>
      </c>
      <c r="BH47" s="535">
        <f t="shared" si="48"/>
        <v>2037</v>
      </c>
      <c r="BI47" s="465">
        <f>'Recycling - Case 1'!BV117</f>
        <v>94.00065600102235</v>
      </c>
      <c r="BJ47" s="100">
        <f>'Recycling - Case 1'!BW117</f>
        <v>0.63233757327589779</v>
      </c>
      <c r="BK47" s="986">
        <f>'Recycling - Case 1'!BX117</f>
        <v>38.325122850383927</v>
      </c>
      <c r="BL47" s="948">
        <f>'Recycling - Case 1'!BY117</f>
        <v>94.00065600102235</v>
      </c>
      <c r="BM47" s="100">
        <f>'Recycling - Case 1'!BZ117</f>
        <v>0.63233757327589779</v>
      </c>
      <c r="BN47" s="986">
        <f>'Recycling - Case 1'!CA117</f>
        <v>38.325122850383927</v>
      </c>
      <c r="BO47" s="465">
        <f>'Recycling - Case 2'!BV117</f>
        <v>93.525118714960044</v>
      </c>
      <c r="BP47" s="100">
        <f>'Recycling - Case 2'!BW117</f>
        <v>0.7302983374605676</v>
      </c>
      <c r="BQ47" s="986">
        <f>'Recycling - Case 2'!BX117</f>
        <v>38.325122850383927</v>
      </c>
      <c r="BR47" s="948">
        <f>'Recycling - Case 2'!BY117</f>
        <v>93.525118714960044</v>
      </c>
      <c r="BS47" s="100">
        <f>'Recycling - Case 2'!BZ117</f>
        <v>0.7302983374605676</v>
      </c>
      <c r="BT47" s="986">
        <f>'Recycling - Case 2'!CA117</f>
        <v>38.325122850383927</v>
      </c>
      <c r="BU47" s="465">
        <f>'Recycling - Case 3'!BV117</f>
        <v>93.525118714960044</v>
      </c>
      <c r="BV47" s="100">
        <f>'Recycling - Case 3'!BW117</f>
        <v>0.7302983374605676</v>
      </c>
      <c r="BW47" s="986">
        <f>'Recycling - Case 3'!BX117</f>
        <v>38.325122850383927</v>
      </c>
      <c r="BX47" s="948">
        <f>'Recycling - Case 3'!BY117</f>
        <v>93.525118714960044</v>
      </c>
      <c r="BY47" s="100">
        <f>'Recycling - Case 3'!BZ117</f>
        <v>0.7302983374605676</v>
      </c>
      <c r="BZ47" s="986">
        <f>'Recycling - Case 3'!CA117</f>
        <v>38.325122850383927</v>
      </c>
      <c r="CA47" s="535">
        <v>2037</v>
      </c>
      <c r="CB47" s="579">
        <f>'Recycling - Case 1'!CB117</f>
        <v>0.33280193124638935</v>
      </c>
      <c r="CC47" s="100">
        <f>'Recycling - Case 1'!CC117</f>
        <v>0.38556058226959899</v>
      </c>
      <c r="CD47" s="100">
        <f>'Recycling - Case 1'!CD117</f>
        <v>0.33280193124638935</v>
      </c>
      <c r="CE47" s="471">
        <f>'Recycling - Case 1'!CE117</f>
        <v>0.38556058226959899</v>
      </c>
      <c r="CF47" s="579">
        <f>'Recycling - Case 2'!CB117</f>
        <v>0.34885304461912336</v>
      </c>
      <c r="CG47" s="100">
        <f>'Recycling - Case 2'!CC117</f>
        <v>0.38556058226959899</v>
      </c>
      <c r="CH47" s="100">
        <f>'Recycling - Case 2'!CD117</f>
        <v>0.34885304461912336</v>
      </c>
      <c r="CI47" s="471">
        <f>'Recycling - Case 2'!CE117</f>
        <v>0.38556058226959899</v>
      </c>
      <c r="CJ47" s="579">
        <f>'Recycling - Case 3'!CB117</f>
        <v>0.34885304461912336</v>
      </c>
      <c r="CK47" s="100">
        <f>'Recycling - Case 3'!CC117</f>
        <v>0.38556058226959899</v>
      </c>
      <c r="CL47" s="100">
        <f>'Recycling - Case 3'!CD117</f>
        <v>0.34885304461912336</v>
      </c>
      <c r="CM47" s="471">
        <f>'Recycling - Case 3'!CE117</f>
        <v>0.38556058226959899</v>
      </c>
    </row>
    <row r="48" spans="1:91">
      <c r="A48">
        <f>'Input data'!A137</f>
        <v>2037</v>
      </c>
      <c r="C48" s="116">
        <f>'4A SWD Case 1'!BG107</f>
        <v>447.97561341084435</v>
      </c>
      <c r="D48" s="3">
        <f>'4B Biological treatment '!T101</f>
        <v>0.87338296872558296</v>
      </c>
      <c r="E48" s="152">
        <f>'4B Biological treatment '!U101</f>
        <v>39.302233592651227</v>
      </c>
      <c r="F48" s="152">
        <f>'4B Biological treatment '!W101</f>
        <v>2.3581340155590738</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9407.4878816277305</v>
      </c>
      <c r="M48" s="688">
        <f t="shared" si="70"/>
        <v>18.341042343237241</v>
      </c>
      <c r="N48" s="465">
        <f t="shared" si="71"/>
        <v>1556.3684502689887</v>
      </c>
      <c r="O48" s="464">
        <f t="shared" si="72"/>
        <v>144.25651033931339</v>
      </c>
      <c r="P48" s="465">
        <f t="shared" si="73"/>
        <v>5275.0924855187541</v>
      </c>
      <c r="Q48" s="465">
        <f t="shared" si="74"/>
        <v>9407.4878816277305</v>
      </c>
      <c r="R48" s="467">
        <f t="shared" si="75"/>
        <v>1574.7094926122259</v>
      </c>
      <c r="S48" s="464">
        <f t="shared" si="76"/>
        <v>144.25651033931339</v>
      </c>
      <c r="T48" s="465">
        <f t="shared" si="77"/>
        <v>5275.0924855187541</v>
      </c>
      <c r="U48" s="465">
        <f t="shared" si="78"/>
        <v>16401.546370098025</v>
      </c>
      <c r="V48" s="3"/>
      <c r="W48" s="535">
        <f t="shared" si="79"/>
        <v>2038</v>
      </c>
      <c r="X48" s="948">
        <f t="shared" si="80"/>
        <v>9088.1929341171872</v>
      </c>
      <c r="Y48" s="465">
        <f t="shared" si="81"/>
        <v>1591.2323688385106</v>
      </c>
      <c r="Z48" s="465">
        <f t="shared" si="82"/>
        <v>137.79108332877814</v>
      </c>
      <c r="AA48" s="465">
        <f t="shared" si="83"/>
        <v>5353.0360506752186</v>
      </c>
      <c r="AB48" s="986">
        <f t="shared" si="22"/>
        <v>16170.252436959696</v>
      </c>
      <c r="AC48" s="1206" t="str">
        <f>IF(OR('Recycling - Case 1'!AC118="No",'Recycling - Case 1'!T158="No"), "No", "Yes")</f>
        <v>No</v>
      </c>
      <c r="AD48" s="948">
        <f t="shared" si="84"/>
        <v>9088.1929341171872</v>
      </c>
      <c r="AE48" s="465">
        <f t="shared" si="85"/>
        <v>1591.2323688385106</v>
      </c>
      <c r="AF48" s="465">
        <f t="shared" si="86"/>
        <v>137.79108332877814</v>
      </c>
      <c r="AG48" s="465">
        <f t="shared" si="87"/>
        <v>5353.0360506752186</v>
      </c>
      <c r="AH48" s="986">
        <f t="shared" si="60"/>
        <v>16170.252436959696</v>
      </c>
      <c r="AI48" s="1206" t="str">
        <f>IF(OR('Recycling - Case 1'!AI29="No",'Recycling - Case 1'!Z158="No"), "No", "Yes")</f>
        <v>Yes</v>
      </c>
      <c r="AJ48" s="948">
        <f t="shared" si="88"/>
        <v>8300.012349122062</v>
      </c>
      <c r="AK48" s="465">
        <f t="shared" si="89"/>
        <v>1591.2323688385106</v>
      </c>
      <c r="AL48" s="465">
        <f t="shared" si="90"/>
        <v>96.88486093946301</v>
      </c>
      <c r="AM48" s="465">
        <f t="shared" si="91"/>
        <v>5824.9215046462123</v>
      </c>
      <c r="AN48" s="986">
        <f t="shared" si="92"/>
        <v>15813.051083546248</v>
      </c>
      <c r="AO48" s="1201" t="str">
        <f>IF(OR('Recycling - Case 2'!AC118="No",'Recycling - Case 2'!T158="No"), "No", "Yes")</f>
        <v>No</v>
      </c>
      <c r="AP48" s="948">
        <f t="shared" si="93"/>
        <v>8300.012349122062</v>
      </c>
      <c r="AQ48" s="465">
        <f t="shared" si="94"/>
        <v>1591.2323688385106</v>
      </c>
      <c r="AR48" s="465">
        <f t="shared" si="95"/>
        <v>96.88486093946301</v>
      </c>
      <c r="AS48" s="465">
        <f t="shared" si="96"/>
        <v>5824.9215046462123</v>
      </c>
      <c r="AT48" s="986">
        <f t="shared" si="37"/>
        <v>15813.051083546248</v>
      </c>
      <c r="AU48" s="1206" t="str">
        <f>IF(OR('Recycling - Case 2'!AC118="No",'Recycling - Case 2'!T198="No"), "No", "Yes")</f>
        <v>No</v>
      </c>
      <c r="AV48" s="948">
        <f t="shared" si="63"/>
        <v>8301.1052850928572</v>
      </c>
      <c r="AW48" s="465">
        <f t="shared" si="64"/>
        <v>966.38904263902896</v>
      </c>
      <c r="AX48" s="465">
        <f t="shared" si="65"/>
        <v>96.88486093946301</v>
      </c>
      <c r="AY48" s="465">
        <f t="shared" si="66"/>
        <v>5824.9215046462123</v>
      </c>
      <c r="AZ48" s="986">
        <f t="shared" si="67"/>
        <v>15189.30069331756</v>
      </c>
      <c r="BA48" s="1206" t="str">
        <f>IF(OR('Recycling - Case 3'!AC118="No",'Recycling - Case 3'!T158="No"), "No", "Yes")</f>
        <v>No</v>
      </c>
      <c r="BB48" s="948">
        <f t="shared" si="97"/>
        <v>8301.1052850928572</v>
      </c>
      <c r="BC48" s="465">
        <f t="shared" si="98"/>
        <v>966.38904263902896</v>
      </c>
      <c r="BD48" s="465">
        <f t="shared" si="99"/>
        <v>96.88486093946301</v>
      </c>
      <c r="BE48" s="465">
        <f t="shared" si="100"/>
        <v>5824.9215046462123</v>
      </c>
      <c r="BF48" s="986">
        <f t="shared" si="47"/>
        <v>15189.30069331756</v>
      </c>
      <c r="BG48" s="1206" t="str">
        <f>IF(OR('Recycling - Case 3'!AC118="No",'Recycling - Case 3'!T198="No"), "No", "Yes")</f>
        <v>No</v>
      </c>
      <c r="BH48" s="535">
        <f t="shared" si="48"/>
        <v>2038</v>
      </c>
      <c r="BI48" s="465">
        <f>'Recycling - Case 1'!BV118</f>
        <v>93.245142978068841</v>
      </c>
      <c r="BJ48" s="100">
        <f>'Recycling - Case 1'!BW118</f>
        <v>0.64547538771917756</v>
      </c>
      <c r="BK48" s="986">
        <f>'Recycling - Case 1'!BX118</f>
        <v>36.655559518641049</v>
      </c>
      <c r="BL48" s="948">
        <f>'Recycling - Case 1'!BY118</f>
        <v>93.245142978068841</v>
      </c>
      <c r="BM48" s="100">
        <f>'Recycling - Case 1'!BZ118</f>
        <v>0.64547538771917756</v>
      </c>
      <c r="BN48" s="986">
        <f>'Recycling - Case 1'!CA118</f>
        <v>36.655559518641049</v>
      </c>
      <c r="BO48" s="465">
        <f>'Recycling - Case 2'!BV118</f>
        <v>93.005130696797565</v>
      </c>
      <c r="BP48" s="100">
        <f>'Recycling - Case 2'!BW118</f>
        <v>0.7395612282236077</v>
      </c>
      <c r="BQ48" s="986">
        <f>'Recycling - Case 2'!BX118</f>
        <v>36.655559518641049</v>
      </c>
      <c r="BR48" s="948">
        <f>'Recycling - Case 2'!BY118</f>
        <v>93.005130696797565</v>
      </c>
      <c r="BS48" s="100">
        <f>'Recycling - Case 2'!BZ118</f>
        <v>0.7395612282236077</v>
      </c>
      <c r="BT48" s="986">
        <f>'Recycling - Case 2'!CA118</f>
        <v>36.655559518641049</v>
      </c>
      <c r="BU48" s="465">
        <f>'Recycling - Case 3'!BV118</f>
        <v>93.005130696797565</v>
      </c>
      <c r="BV48" s="100">
        <f>'Recycling - Case 3'!BW118</f>
        <v>0.7395612282236077</v>
      </c>
      <c r="BW48" s="986">
        <f>'Recycling - Case 3'!BX118</f>
        <v>36.655559518641049</v>
      </c>
      <c r="BX48" s="948">
        <f>'Recycling - Case 3'!BY118</f>
        <v>93.005130696797565</v>
      </c>
      <c r="BY48" s="100">
        <f>'Recycling - Case 3'!BZ118</f>
        <v>0.7395612282236077</v>
      </c>
      <c r="BZ48" s="986">
        <f>'Recycling - Case 3'!CA118</f>
        <v>36.655559518641049</v>
      </c>
      <c r="CA48" s="535">
        <v>2038</v>
      </c>
      <c r="CB48" s="579">
        <f>'Recycling - Case 1'!CB118</f>
        <v>0.3432238595609628</v>
      </c>
      <c r="CC48" s="100">
        <f>'Recycling - Case 1'!CC118</f>
        <v>0.39477241394916107</v>
      </c>
      <c r="CD48" s="100">
        <f>'Recycling - Case 1'!CD118</f>
        <v>0.3432238595609628</v>
      </c>
      <c r="CE48" s="471">
        <f>'Recycling - Case 1'!CE118</f>
        <v>0.39477241394916107</v>
      </c>
      <c r="CF48" s="579">
        <f>'Recycling - Case 2'!CB118</f>
        <v>0.35126626747362921</v>
      </c>
      <c r="CG48" s="100">
        <f>'Recycling - Case 2'!CC118</f>
        <v>0.39477241394916107</v>
      </c>
      <c r="CH48" s="100">
        <f>'Recycling - Case 2'!CD118</f>
        <v>0.35126626747362921</v>
      </c>
      <c r="CI48" s="471">
        <f>'Recycling - Case 2'!CE118</f>
        <v>0.39477241394916107</v>
      </c>
      <c r="CJ48" s="579">
        <f>'Recycling - Case 3'!CB118</f>
        <v>0.35126626747362921</v>
      </c>
      <c r="CK48" s="100">
        <f>'Recycling - Case 3'!CC118</f>
        <v>0.39477241394916107</v>
      </c>
      <c r="CL48" s="100">
        <f>'Recycling - Case 3'!CD118</f>
        <v>0.35126626747362921</v>
      </c>
      <c r="CM48" s="471">
        <f>'Recycling - Case 3'!CE118</f>
        <v>0.39477241394916107</v>
      </c>
    </row>
    <row r="49" spans="1:91">
      <c r="A49">
        <f>'Input data'!A138</f>
        <v>2038</v>
      </c>
      <c r="C49" s="116">
        <f>'4A SWD Case 1'!BG108</f>
        <v>432.77109210081846</v>
      </c>
      <c r="D49" s="3">
        <f>'4B Biological treatment '!T102</f>
        <v>0.88254707090322282</v>
      </c>
      <c r="E49" s="152">
        <f>'4B Biological treatment '!U102</f>
        <v>39.714618190645027</v>
      </c>
      <c r="F49" s="152">
        <f>'4B Biological treatment '!W102</f>
        <v>2.3828770914387016</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9088.1929341171872</v>
      </c>
      <c r="M49" s="688">
        <f t="shared" si="70"/>
        <v>18.533488488967681</v>
      </c>
      <c r="N49" s="465">
        <f t="shared" si="71"/>
        <v>1572.6988803495431</v>
      </c>
      <c r="O49" s="464">
        <f t="shared" si="72"/>
        <v>137.79108332877814</v>
      </c>
      <c r="P49" s="465">
        <f t="shared" si="73"/>
        <v>5353.0360506752186</v>
      </c>
      <c r="Q49" s="465">
        <f t="shared" si="74"/>
        <v>9088.1929341171872</v>
      </c>
      <c r="R49" s="467">
        <f t="shared" si="75"/>
        <v>1591.2323688385106</v>
      </c>
      <c r="S49" s="464">
        <f t="shared" si="76"/>
        <v>137.79108332877814</v>
      </c>
      <c r="T49" s="465">
        <f t="shared" si="77"/>
        <v>5353.0360506752186</v>
      </c>
      <c r="U49" s="465">
        <f t="shared" si="78"/>
        <v>16170.252436959696</v>
      </c>
      <c r="V49" s="3"/>
      <c r="W49" s="535">
        <f t="shared" si="79"/>
        <v>2039</v>
      </c>
      <c r="X49" s="948">
        <f t="shared" si="80"/>
        <v>8780.2924318681162</v>
      </c>
      <c r="Y49" s="465">
        <f t="shared" si="81"/>
        <v>1607.607795607845</v>
      </c>
      <c r="Z49" s="465">
        <f t="shared" si="82"/>
        <v>131.35405873525082</v>
      </c>
      <c r="AA49" s="465">
        <f t="shared" si="83"/>
        <v>5431.8381484682886</v>
      </c>
      <c r="AB49" s="986">
        <f t="shared" si="22"/>
        <v>15951.0924346795</v>
      </c>
      <c r="AC49" s="1206" t="str">
        <f>IF(OR('Recycling - Case 1'!AC119="No",'Recycling - Case 1'!T159="No"), "No", "Yes")</f>
        <v>No</v>
      </c>
      <c r="AD49" s="948">
        <f t="shared" si="84"/>
        <v>8780.2924318681162</v>
      </c>
      <c r="AE49" s="465">
        <f t="shared" si="85"/>
        <v>1607.607795607845</v>
      </c>
      <c r="AF49" s="465">
        <f t="shared" si="86"/>
        <v>131.35405873525082</v>
      </c>
      <c r="AG49" s="465">
        <f t="shared" si="87"/>
        <v>5431.8381484682886</v>
      </c>
      <c r="AH49" s="986">
        <f t="shared" si="60"/>
        <v>15951.0924346795</v>
      </c>
      <c r="AI49" s="1206" t="str">
        <f>IF(OR('Recycling - Case 1'!AI30="No",'Recycling - Case 1'!Z159="No"), "No", "Yes")</f>
        <v>Yes</v>
      </c>
      <c r="AJ49" s="948">
        <f t="shared" si="88"/>
        <v>7992.3455320294206</v>
      </c>
      <c r="AK49" s="465">
        <f t="shared" si="89"/>
        <v>1607.607795607845</v>
      </c>
      <c r="AL49" s="465">
        <f t="shared" si="90"/>
        <v>96.653238724891821</v>
      </c>
      <c r="AM49" s="465">
        <f t="shared" si="91"/>
        <v>5867.5666662364183</v>
      </c>
      <c r="AN49" s="986">
        <f t="shared" si="92"/>
        <v>15564.173232598576</v>
      </c>
      <c r="AO49" s="1201" t="str">
        <f>IF(OR('Recycling - Case 2'!AC119="No",'Recycling - Case 2'!T159="No"), "No", "Yes")</f>
        <v>No</v>
      </c>
      <c r="AP49" s="948">
        <f t="shared" si="93"/>
        <v>7992.3455320294206</v>
      </c>
      <c r="AQ49" s="465">
        <f t="shared" si="94"/>
        <v>1607.607795607845</v>
      </c>
      <c r="AR49" s="465">
        <f t="shared" si="95"/>
        <v>96.653238724891821</v>
      </c>
      <c r="AS49" s="465">
        <f t="shared" si="96"/>
        <v>5867.5666662364183</v>
      </c>
      <c r="AT49" s="986">
        <f t="shared" si="37"/>
        <v>15564.173232598576</v>
      </c>
      <c r="AU49" s="1206" t="str">
        <f>IF(OR('Recycling - Case 2'!AC119="No",'Recycling - Case 2'!T199="No"), "No", "Yes")</f>
        <v>No</v>
      </c>
      <c r="AV49" s="948">
        <f t="shared" si="63"/>
        <v>7993.4954967835529</v>
      </c>
      <c r="AW49" s="465">
        <f t="shared" si="64"/>
        <v>976.33418535251815</v>
      </c>
      <c r="AX49" s="465">
        <f t="shared" si="65"/>
        <v>96.653238724891821</v>
      </c>
      <c r="AY49" s="465">
        <f t="shared" si="66"/>
        <v>5867.5666662364183</v>
      </c>
      <c r="AZ49" s="986">
        <f t="shared" si="67"/>
        <v>14934.049587097381</v>
      </c>
      <c r="BA49" s="1206" t="str">
        <f>IF(OR('Recycling - Case 3'!AC119="No",'Recycling - Case 3'!T159="No"), "No", "Yes")</f>
        <v>No</v>
      </c>
      <c r="BB49" s="948">
        <f t="shared" si="97"/>
        <v>7993.4954967835529</v>
      </c>
      <c r="BC49" s="465">
        <f t="shared" si="98"/>
        <v>976.33418535251815</v>
      </c>
      <c r="BD49" s="465">
        <f t="shared" si="99"/>
        <v>96.653238724891821</v>
      </c>
      <c r="BE49" s="465">
        <f t="shared" si="100"/>
        <v>5867.5666662364183</v>
      </c>
      <c r="BF49" s="986">
        <f t="shared" si="47"/>
        <v>14934.049587097381</v>
      </c>
      <c r="BG49" s="1206" t="str">
        <f>IF(OR('Recycling - Case 3'!AC119="No",'Recycling - Case 3'!T199="No"), "No", "Yes")</f>
        <v>No</v>
      </c>
      <c r="BH49" s="535">
        <f t="shared" si="48"/>
        <v>2039</v>
      </c>
      <c r="BI49" s="465">
        <f>'Recycling - Case 1'!BV119</f>
        <v>92.480681596608122</v>
      </c>
      <c r="BJ49" s="100">
        <f>'Recycling - Case 1'!BW119</f>
        <v>0.6587948263467025</v>
      </c>
      <c r="BK49" s="986">
        <f>'Recycling - Case 1'!BX119</f>
        <v>34.985996186898177</v>
      </c>
      <c r="BL49" s="948">
        <f>'Recycling - Case 1'!BY119</f>
        <v>92.480681596608122</v>
      </c>
      <c r="BM49" s="100">
        <f>'Recycling - Case 1'!BZ119</f>
        <v>0.6587948263467025</v>
      </c>
      <c r="BN49" s="986">
        <f>'Recycling - Case 1'!CA119</f>
        <v>34.985996186898177</v>
      </c>
      <c r="BO49" s="465">
        <f>'Recycling - Case 2'!BV119</f>
        <v>92.476049449119927</v>
      </c>
      <c r="BP49" s="100">
        <f>'Recycling - Case 2'!BW119</f>
        <v>0.74890359020681485</v>
      </c>
      <c r="BQ49" s="986">
        <f>'Recycling - Case 2'!BX119</f>
        <v>34.985996186898177</v>
      </c>
      <c r="BR49" s="948">
        <f>'Recycling - Case 2'!BY119</f>
        <v>92.476049449119927</v>
      </c>
      <c r="BS49" s="100">
        <f>'Recycling - Case 2'!BZ119</f>
        <v>0.74890359020681485</v>
      </c>
      <c r="BT49" s="986">
        <f>'Recycling - Case 2'!CA119</f>
        <v>34.985996186898177</v>
      </c>
      <c r="BU49" s="465">
        <f>'Recycling - Case 3'!BV119</f>
        <v>92.476049449119927</v>
      </c>
      <c r="BV49" s="100">
        <f>'Recycling - Case 3'!BW119</f>
        <v>0.74890359020681485</v>
      </c>
      <c r="BW49" s="986">
        <f>'Recycling - Case 3'!BX119</f>
        <v>34.985996186898177</v>
      </c>
      <c r="BX49" s="948">
        <f>'Recycling - Case 3'!BY119</f>
        <v>92.476049449119927</v>
      </c>
      <c r="BY49" s="100">
        <f>'Recycling - Case 3'!BZ119</f>
        <v>0.74890359020681485</v>
      </c>
      <c r="BZ49" s="986">
        <f>'Recycling - Case 3'!CA119</f>
        <v>34.985996186898177</v>
      </c>
      <c r="CA49" s="535">
        <v>2039</v>
      </c>
      <c r="CB49" s="579">
        <f>'Recycling - Case 1'!CB119</f>
        <v>0.35350649570399229</v>
      </c>
      <c r="CC49" s="100">
        <f>'Recycling - Case 1'!CC119</f>
        <v>0.40382277107100784</v>
      </c>
      <c r="CD49" s="100">
        <f>'Recycling - Case 1'!CD119</f>
        <v>0.35350649570399229</v>
      </c>
      <c r="CE49" s="471">
        <f>'Recycling - Case 1'!CE119</f>
        <v>0.40382277107100784</v>
      </c>
      <c r="CF49" s="579">
        <f>'Recycling - Case 2'!CB119</f>
        <v>0.35366058307858594</v>
      </c>
      <c r="CG49" s="100">
        <f>'Recycling - Case 2'!CC119</f>
        <v>0.40382277107100784</v>
      </c>
      <c r="CH49" s="100">
        <f>'Recycling - Case 2'!CD119</f>
        <v>0.35366058307858594</v>
      </c>
      <c r="CI49" s="471">
        <f>'Recycling - Case 2'!CE119</f>
        <v>0.40382277107100784</v>
      </c>
      <c r="CJ49" s="579">
        <f>'Recycling - Case 3'!CB119</f>
        <v>0.35366058307858594</v>
      </c>
      <c r="CK49" s="100">
        <f>'Recycling - Case 3'!CC119</f>
        <v>0.40382277107100784</v>
      </c>
      <c r="CL49" s="100">
        <f>'Recycling - Case 3'!CD119</f>
        <v>0.35366058307858594</v>
      </c>
      <c r="CM49" s="471">
        <f>'Recycling - Case 3'!CE119</f>
        <v>0.40382277107100784</v>
      </c>
    </row>
    <row r="50" spans="1:91">
      <c r="A50">
        <f>'Input data'!A139</f>
        <v>2039</v>
      </c>
      <c r="C50" s="116">
        <f>'4A SWD Case 1'!BG109</f>
        <v>418.10916342229126</v>
      </c>
      <c r="D50" s="3">
        <f>'4B Biological treatment '!T103</f>
        <v>0.89162939301599842</v>
      </c>
      <c r="E50" s="152">
        <f>'4B Biological treatment '!U103</f>
        <v>40.123322685719927</v>
      </c>
      <c r="F50" s="152">
        <f>'4B Biological treatment '!W103</f>
        <v>2.4073993611431952</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8780.2924318681162</v>
      </c>
      <c r="M50" s="688">
        <f t="shared" si="70"/>
        <v>18.724217253335965</v>
      </c>
      <c r="N50" s="465">
        <f t="shared" si="71"/>
        <v>1588.8835783545089</v>
      </c>
      <c r="O50" s="464">
        <f t="shared" si="72"/>
        <v>131.35405873525082</v>
      </c>
      <c r="P50" s="465">
        <f t="shared" si="73"/>
        <v>5431.8381484682886</v>
      </c>
      <c r="Q50" s="465">
        <f t="shared" si="74"/>
        <v>8780.2924318681162</v>
      </c>
      <c r="R50" s="467">
        <f t="shared" si="75"/>
        <v>1607.607795607845</v>
      </c>
      <c r="S50" s="464">
        <f t="shared" si="76"/>
        <v>131.35405873525082</v>
      </c>
      <c r="T50" s="465">
        <f t="shared" si="77"/>
        <v>5431.8381484682886</v>
      </c>
      <c r="U50" s="465">
        <f t="shared" si="78"/>
        <v>15951.0924346795</v>
      </c>
      <c r="V50" s="3"/>
      <c r="W50" s="535">
        <f t="shared" si="79"/>
        <v>2040</v>
      </c>
      <c r="X50" s="948">
        <f t="shared" si="80"/>
        <v>8483.1374295738224</v>
      </c>
      <c r="Y50" s="465">
        <f t="shared" si="81"/>
        <v>1624.0784470118376</v>
      </c>
      <c r="Z50" s="465">
        <f t="shared" si="82"/>
        <v>124.94496389699975</v>
      </c>
      <c r="AA50" s="465">
        <f t="shared" si="83"/>
        <v>5511.507172078449</v>
      </c>
      <c r="AB50" s="986">
        <f t="shared" si="22"/>
        <v>15743.668012561109</v>
      </c>
      <c r="AC50" s="1206" t="str">
        <f>IF(OR('Recycling - Case 1'!AC120="No",'Recycling - Case 1'!T160="No"), "No", "Yes")</f>
        <v>No</v>
      </c>
      <c r="AD50" s="948">
        <f t="shared" si="84"/>
        <v>8483.1374295738224</v>
      </c>
      <c r="AE50" s="465">
        <f t="shared" si="85"/>
        <v>1624.0784470118376</v>
      </c>
      <c r="AF50" s="465">
        <f t="shared" si="86"/>
        <v>124.94496389699975</v>
      </c>
      <c r="AG50" s="465">
        <f t="shared" si="87"/>
        <v>5511.507172078449</v>
      </c>
      <c r="AH50" s="986">
        <f t="shared" si="60"/>
        <v>15743.668012561109</v>
      </c>
      <c r="AI50" s="1206" t="str">
        <f>IF(OR('Recycling - Case 1'!AI31="No",'Recycling - Case 1'!Z160="No"), "No", "Yes")</f>
        <v>Yes</v>
      </c>
      <c r="AJ50" s="948">
        <f t="shared" si="88"/>
        <v>7699.8889650064884</v>
      </c>
      <c r="AK50" s="465">
        <f t="shared" si="89"/>
        <v>1624.0784470118376</v>
      </c>
      <c r="AL50" s="465">
        <f t="shared" si="90"/>
        <v>96.424392766634725</v>
      </c>
      <c r="AM50" s="465">
        <f t="shared" si="91"/>
        <v>5910.5240397260632</v>
      </c>
      <c r="AN50" s="986">
        <f t="shared" si="92"/>
        <v>15330.915844511022</v>
      </c>
      <c r="AO50" s="1201" t="str">
        <f>IF(OR('Recycling - Case 2'!AC120="No",'Recycling - Case 2'!T160="No"), "No", "Yes")</f>
        <v>No</v>
      </c>
      <c r="AP50" s="948">
        <f t="shared" si="93"/>
        <v>7699.8889650064884</v>
      </c>
      <c r="AQ50" s="465">
        <f t="shared" si="94"/>
        <v>1624.0784470118376</v>
      </c>
      <c r="AR50" s="465">
        <f t="shared" si="95"/>
        <v>96.424392766634725</v>
      </c>
      <c r="AS50" s="465">
        <f t="shared" si="96"/>
        <v>5910.5240397260632</v>
      </c>
      <c r="AT50" s="986">
        <f t="shared" si="37"/>
        <v>15330.915844511022</v>
      </c>
      <c r="AU50" s="1206" t="str">
        <f>IF(OR('Recycling - Case 2'!AC120="No",'Recycling - Case 2'!T200="No"), "No", "Yes")</f>
        <v>No</v>
      </c>
      <c r="AV50" s="948">
        <f t="shared" si="63"/>
        <v>7701.0935209371037</v>
      </c>
      <c r="AW50" s="465">
        <f t="shared" si="64"/>
        <v>986.33715999886977</v>
      </c>
      <c r="AX50" s="465">
        <f t="shared" si="65"/>
        <v>96.424392766634725</v>
      </c>
      <c r="AY50" s="465">
        <f t="shared" si="66"/>
        <v>5910.5240397260632</v>
      </c>
      <c r="AZ50" s="986">
        <f t="shared" si="67"/>
        <v>14694.379113428669</v>
      </c>
      <c r="BA50" s="1206" t="str">
        <f>IF(OR('Recycling - Case 3'!AC120="No",'Recycling - Case 3'!T160="No"), "No", "Yes")</f>
        <v>No</v>
      </c>
      <c r="BB50" s="948">
        <f t="shared" si="97"/>
        <v>7701.0935209371037</v>
      </c>
      <c r="BC50" s="465">
        <f t="shared" si="98"/>
        <v>986.33715999886977</v>
      </c>
      <c r="BD50" s="465">
        <f t="shared" si="99"/>
        <v>96.424392766634725</v>
      </c>
      <c r="BE50" s="465">
        <f t="shared" si="100"/>
        <v>5910.5240397260632</v>
      </c>
      <c r="BF50" s="986">
        <f t="shared" si="47"/>
        <v>14694.379113428669</v>
      </c>
      <c r="BG50" s="1206" t="str">
        <f>IF(OR('Recycling - Case 3'!AC120="No",'Recycling - Case 3'!T200="No"), "No", "Yes")</f>
        <v>No</v>
      </c>
      <c r="BH50" s="535">
        <f t="shared" si="48"/>
        <v>2040</v>
      </c>
      <c r="BI50" s="465">
        <f>'Recycling - Case 1'!BV120</f>
        <v>91.723138181414143</v>
      </c>
      <c r="BJ50" s="100">
        <f>'Recycling - Case 1'!BW120</f>
        <v>0.67236101509431634</v>
      </c>
      <c r="BK50" s="986">
        <f>'Recycling - Case 1'!BX120</f>
        <v>33.316432855155306</v>
      </c>
      <c r="BL50" s="948">
        <f>'Recycling - Case 1'!BY120</f>
        <v>91.723138181414143</v>
      </c>
      <c r="BM50" s="100">
        <f>'Recycling - Case 1'!BZ120</f>
        <v>0.67236101509431634</v>
      </c>
      <c r="BN50" s="986">
        <f>'Recycling - Case 1'!CA120</f>
        <v>33.316432855155306</v>
      </c>
      <c r="BO50" s="465">
        <f>'Recycling - Case 2'!BV120</f>
        <v>91.953745814238076</v>
      </c>
      <c r="BP50" s="100">
        <f>'Recycling - Case 2'!BW120</f>
        <v>0.75837127881260258</v>
      </c>
      <c r="BQ50" s="986">
        <f>'Recycling - Case 2'!BX120</f>
        <v>33.316432855155306</v>
      </c>
      <c r="BR50" s="948">
        <f>'Recycling - Case 2'!BY120</f>
        <v>91.953745814238076</v>
      </c>
      <c r="BS50" s="100">
        <f>'Recycling - Case 2'!BZ120</f>
        <v>0.75837127881260258</v>
      </c>
      <c r="BT50" s="986">
        <f>'Recycling - Case 2'!CA120</f>
        <v>33.316432855155306</v>
      </c>
      <c r="BU50" s="465">
        <f>'Recycling - Case 3'!BV120</f>
        <v>91.953745814238076</v>
      </c>
      <c r="BV50" s="100">
        <f>'Recycling - Case 3'!BW120</f>
        <v>0.75837127881260258</v>
      </c>
      <c r="BW50" s="986">
        <f>'Recycling - Case 3'!BX120</f>
        <v>33.316432855155306</v>
      </c>
      <c r="BX50" s="948">
        <f>'Recycling - Case 3'!BY120</f>
        <v>91.953745814238076</v>
      </c>
      <c r="BY50" s="100">
        <f>'Recycling - Case 3'!BZ120</f>
        <v>0.75837127881260258</v>
      </c>
      <c r="BZ50" s="986">
        <f>'Recycling - Case 3'!CA120</f>
        <v>33.316432855155306</v>
      </c>
      <c r="CA50" s="535">
        <v>2040</v>
      </c>
      <c r="CB50" s="579">
        <f>'Recycling - Case 1'!CB120</f>
        <v>0.36365151761921655</v>
      </c>
      <c r="CC50" s="100">
        <f>'Recycling - Case 1'!CC120</f>
        <v>0.41276855142553448</v>
      </c>
      <c r="CD50" s="100">
        <f>'Recycling - Case 1'!CD120</f>
        <v>0.36365151761921655</v>
      </c>
      <c r="CE50" s="471">
        <f>'Recycling - Case 1'!CE120</f>
        <v>0.41276855142553448</v>
      </c>
      <c r="CF50" s="579">
        <f>'Recycling - Case 2'!CB120</f>
        <v>0.3560361583119136</v>
      </c>
      <c r="CG50" s="100">
        <f>'Recycling - Case 2'!CC120</f>
        <v>0.41276855142553459</v>
      </c>
      <c r="CH50" s="100">
        <f>'Recycling - Case 2'!CD120</f>
        <v>0.3560361583119136</v>
      </c>
      <c r="CI50" s="471">
        <f>'Recycling - Case 2'!CE120</f>
        <v>0.41276855142553459</v>
      </c>
      <c r="CJ50" s="579">
        <f>'Recycling - Case 3'!CB120</f>
        <v>0.3560361583119136</v>
      </c>
      <c r="CK50" s="100">
        <f>'Recycling - Case 3'!CC120</f>
        <v>0.41276855142553459</v>
      </c>
      <c r="CL50" s="100">
        <f>'Recycling - Case 3'!CD120</f>
        <v>0.3560361583119136</v>
      </c>
      <c r="CM50" s="471">
        <f>'Recycling - Case 3'!CE120</f>
        <v>0.41276855142553459</v>
      </c>
    </row>
    <row r="51" spans="1:91">
      <c r="A51">
        <f>'Input data'!A140</f>
        <v>2040</v>
      </c>
      <c r="C51" s="116">
        <f>'4A SWD Case 1'!BG110</f>
        <v>403.95892521780104</v>
      </c>
      <c r="D51" s="3">
        <f>'4B Biological treatment '!T104</f>
        <v>0.90076452967933307</v>
      </c>
      <c r="E51" s="152">
        <f>'4B Biological treatment '!U104</f>
        <v>40.534403835569989</v>
      </c>
      <c r="F51" s="152">
        <f>'4B Biological treatment '!W104</f>
        <v>2.4320642301341993</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8483.1374295738224</v>
      </c>
      <c r="M51" s="688">
        <f t="shared" si="70"/>
        <v>18.916055123265995</v>
      </c>
      <c r="N51" s="465">
        <f t="shared" si="71"/>
        <v>1605.1623918885716</v>
      </c>
      <c r="O51" s="464">
        <f t="shared" si="72"/>
        <v>124.94496389699975</v>
      </c>
      <c r="P51" s="465">
        <f t="shared" si="73"/>
        <v>5511.507172078449</v>
      </c>
      <c r="Q51" s="465">
        <f t="shared" si="74"/>
        <v>8483.1374295738224</v>
      </c>
      <c r="R51" s="467">
        <f t="shared" si="75"/>
        <v>1624.0784470118376</v>
      </c>
      <c r="S51" s="464">
        <f t="shared" si="76"/>
        <v>124.94496389699975</v>
      </c>
      <c r="T51" s="465">
        <f t="shared" si="77"/>
        <v>5511.507172078449</v>
      </c>
      <c r="U51" s="465">
        <f t="shared" si="78"/>
        <v>15743.668012561109</v>
      </c>
      <c r="V51" s="3"/>
      <c r="W51" s="535">
        <f t="shared" si="79"/>
        <v>2041</v>
      </c>
      <c r="X51" s="948">
        <f t="shared" si="80"/>
        <v>8196.1105364726245</v>
      </c>
      <c r="Y51" s="465">
        <f t="shared" si="81"/>
        <v>1641.5516697175005</v>
      </c>
      <c r="Z51" s="465">
        <f t="shared" si="82"/>
        <v>118.59896220497515</v>
      </c>
      <c r="AA51" s="465">
        <f t="shared" si="83"/>
        <v>5585.8882679954158</v>
      </c>
      <c r="AB51" s="986">
        <f t="shared" si="22"/>
        <v>15542.149436390515</v>
      </c>
      <c r="AC51" s="1206" t="str">
        <f>IF(OR('Recycling - Case 1'!AC121="No",'Recycling - Case 1'!T161="No"), "No", "Yes")</f>
        <v>No</v>
      </c>
      <c r="AD51" s="948">
        <f t="shared" si="84"/>
        <v>8196.1105364726245</v>
      </c>
      <c r="AE51" s="465">
        <f t="shared" si="85"/>
        <v>1641.5516697175005</v>
      </c>
      <c r="AF51" s="465">
        <f t="shared" si="86"/>
        <v>118.59896220497515</v>
      </c>
      <c r="AG51" s="465">
        <f t="shared" si="87"/>
        <v>5585.8882679954158</v>
      </c>
      <c r="AH51" s="986">
        <f t="shared" si="60"/>
        <v>15542.149436390515</v>
      </c>
      <c r="AI51" s="1206" t="str">
        <f>IF(OR('Recycling - Case 1'!AI32="No",'Recycling - Case 1'!Z161="No"), "No", "Yes")</f>
        <v>Yes</v>
      </c>
      <c r="AJ51" s="948">
        <f t="shared" si="88"/>
        <v>7421.9013027998963</v>
      </c>
      <c r="AK51" s="465">
        <f t="shared" si="89"/>
        <v>1641.5516697175005</v>
      </c>
      <c r="AL51" s="465">
        <f t="shared" si="90"/>
        <v>96.232289152450377</v>
      </c>
      <c r="AM51" s="465">
        <f t="shared" si="91"/>
        <v>5947.2338879558556</v>
      </c>
      <c r="AN51" s="986">
        <f t="shared" si="92"/>
        <v>15106.919149625703</v>
      </c>
      <c r="AO51" s="1201" t="str">
        <f>IF(OR('Recycling - Case 2'!AC121="No",'Recycling - Case 2'!T161="No"), "No", "Yes")</f>
        <v>No</v>
      </c>
      <c r="AP51" s="948">
        <f t="shared" si="93"/>
        <v>7421.9013027998963</v>
      </c>
      <c r="AQ51" s="465">
        <f t="shared" si="94"/>
        <v>1641.5516697175005</v>
      </c>
      <c r="AR51" s="465">
        <f t="shared" si="95"/>
        <v>96.232289152450377</v>
      </c>
      <c r="AS51" s="465">
        <f t="shared" si="96"/>
        <v>5947.2338879558556</v>
      </c>
      <c r="AT51" s="986">
        <f t="shared" si="37"/>
        <v>15106.919149625703</v>
      </c>
      <c r="AU51" s="1206" t="str">
        <f>IF(OR('Recycling - Case 2'!AC121="No",'Recycling - Case 2'!T201="No"), "No", "Yes")</f>
        <v>No</v>
      </c>
      <c r="AV51" s="948">
        <f t="shared" si="63"/>
        <v>7423.1581607234912</v>
      </c>
      <c r="AW51" s="465">
        <f t="shared" si="64"/>
        <v>996.9490173825086</v>
      </c>
      <c r="AX51" s="465">
        <f t="shared" si="65"/>
        <v>96.232289152450349</v>
      </c>
      <c r="AY51" s="465">
        <f t="shared" si="66"/>
        <v>5947.2338879558556</v>
      </c>
      <c r="AZ51" s="986">
        <f t="shared" si="67"/>
        <v>14463.573355214307</v>
      </c>
      <c r="BA51" s="1206" t="str">
        <f>IF(OR('Recycling - Case 3'!AC121="No",'Recycling - Case 3'!T161="No"), "No", "Yes")</f>
        <v>No</v>
      </c>
      <c r="BB51" s="948">
        <f t="shared" si="97"/>
        <v>7423.1581607234912</v>
      </c>
      <c r="BC51" s="465">
        <f t="shared" si="98"/>
        <v>996.9490173825086</v>
      </c>
      <c r="BD51" s="465">
        <f t="shared" si="99"/>
        <v>96.232289152450349</v>
      </c>
      <c r="BE51" s="465">
        <f t="shared" si="100"/>
        <v>5947.2338879558556</v>
      </c>
      <c r="BF51" s="986">
        <f t="shared" si="47"/>
        <v>14463.573355214307</v>
      </c>
      <c r="BG51" s="1206" t="str">
        <f>IF(OR('Recycling - Case 3'!AC121="No",'Recycling - Case 3'!T201="No"), "No", "Yes")</f>
        <v>No</v>
      </c>
      <c r="BH51" s="535">
        <f t="shared" si="48"/>
        <v>2041</v>
      </c>
      <c r="BI51" s="465">
        <f>'Recycling - Case 1'!BV121</f>
        <v>90.073064019619395</v>
      </c>
      <c r="BJ51" s="100">
        <f>'Recycling - Case 1'!BW121</f>
        <v>0.69147981089407784</v>
      </c>
      <c r="BK51" s="986">
        <f>'Recycling - Case 1'!BX121</f>
        <v>30.696987018642712</v>
      </c>
      <c r="BL51" s="948">
        <f>'Recycling - Case 1'!BY121</f>
        <v>90.073064019619395</v>
      </c>
      <c r="BM51" s="100">
        <f>'Recycling - Case 1'!BZ121</f>
        <v>0.69147981089407784</v>
      </c>
      <c r="BN51" s="986">
        <f>'Recycling - Case 1'!CA121</f>
        <v>30.696987018642712</v>
      </c>
      <c r="BO51" s="465">
        <f>'Recycling - Case 2'!BV121</f>
        <v>90.536918722539554</v>
      </c>
      <c r="BP51" s="100">
        <f>'Recycling - Case 2'!BW121</f>
        <v>0.77194940142757895</v>
      </c>
      <c r="BQ51" s="986">
        <f>'Recycling - Case 2'!BX121</f>
        <v>30.696987018642712</v>
      </c>
      <c r="BR51" s="948">
        <f>'Recycling - Case 2'!BY121</f>
        <v>90.536918722539554</v>
      </c>
      <c r="BS51" s="100">
        <f>'Recycling - Case 2'!BZ121</f>
        <v>0.77194940142757895</v>
      </c>
      <c r="BT51" s="986">
        <f>'Recycling - Case 2'!CA121</f>
        <v>30.696987018642712</v>
      </c>
      <c r="BU51" s="465">
        <f>'Recycling - Case 3'!BV121</f>
        <v>90.536918722539554</v>
      </c>
      <c r="BV51" s="100">
        <f>'Recycling - Case 3'!BW121</f>
        <v>0.77194940142757895</v>
      </c>
      <c r="BW51" s="986">
        <f>'Recycling - Case 3'!BX121</f>
        <v>30.696987018642712</v>
      </c>
      <c r="BX51" s="948">
        <f>'Recycling - Case 3'!BY121</f>
        <v>90.536918722539554</v>
      </c>
      <c r="BY51" s="100">
        <f>'Recycling - Case 3'!BZ121</f>
        <v>0.77194940142757895</v>
      </c>
      <c r="BZ51" s="986">
        <f>'Recycling - Case 3'!CA121</f>
        <v>30.696987018642712</v>
      </c>
      <c r="CA51" s="535">
        <v>2041</v>
      </c>
      <c r="CB51" s="579">
        <f>'Recycling - Case 1'!CB121</f>
        <v>0.37326134680596657</v>
      </c>
      <c r="CC51" s="100">
        <f>'Recycling - Case 1'!CC121</f>
        <v>0.42502465127285116</v>
      </c>
      <c r="CD51" s="100">
        <f>'Recycling - Case 1'!CD121</f>
        <v>0.37326134680596657</v>
      </c>
      <c r="CE51" s="471">
        <f>'Recycling - Case 1'!CE121</f>
        <v>0.42502465127285116</v>
      </c>
      <c r="CF51" s="579">
        <f>'Recycling - Case 2'!CB121</f>
        <v>0.35803801704304605</v>
      </c>
      <c r="CG51" s="100">
        <f>'Recycling - Case 2'!CC121</f>
        <v>0.42502465127285116</v>
      </c>
      <c r="CH51" s="100">
        <f>'Recycling - Case 2'!CD121</f>
        <v>0.35803801704304605</v>
      </c>
      <c r="CI51" s="471">
        <f>'Recycling - Case 2'!CE121</f>
        <v>0.42502465127285116</v>
      </c>
      <c r="CJ51" s="579">
        <f>'Recycling - Case 3'!CB121</f>
        <v>0.35803801704304605</v>
      </c>
      <c r="CK51" s="100">
        <f>'Recycling - Case 3'!CC121</f>
        <v>0.42502465127285116</v>
      </c>
      <c r="CL51" s="100">
        <f>'Recycling - Case 3'!CD121</f>
        <v>0.35803801704304605</v>
      </c>
      <c r="CM51" s="471">
        <f>'Recycling - Case 3'!CE121</f>
        <v>0.42502465127285116</v>
      </c>
    </row>
    <row r="52" spans="1:91">
      <c r="A52">
        <f>'Input data'!A141</f>
        <v>2041</v>
      </c>
      <c r="C52" s="116">
        <f>'4A SWD Case 1'!BG111</f>
        <v>390.29097792726782</v>
      </c>
      <c r="D52" s="3">
        <f>'4B Biological treatment '!T105</f>
        <v>0.91045572363699434</v>
      </c>
      <c r="E52" s="152">
        <f>'4B Biological treatment '!U105</f>
        <v>40.970507563664739</v>
      </c>
      <c r="F52" s="152">
        <f>'4B Biological treatment '!W105</f>
        <v>2.4582304538198843</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8196.1105364726245</v>
      </c>
      <c r="M52" s="688">
        <f t="shared" si="70"/>
        <v>19.11957019637688</v>
      </c>
      <c r="N52" s="465">
        <f t="shared" si="71"/>
        <v>1622.4320995211237</v>
      </c>
      <c r="O52" s="464">
        <f t="shared" si="72"/>
        <v>118.59896220497515</v>
      </c>
      <c r="P52" s="465">
        <f t="shared" si="73"/>
        <v>5585.8882679954158</v>
      </c>
      <c r="Q52" s="465">
        <f t="shared" si="74"/>
        <v>8196.1105364726245</v>
      </c>
      <c r="R52" s="467">
        <f t="shared" si="75"/>
        <v>1641.5516697175005</v>
      </c>
      <c r="S52" s="464">
        <f t="shared" si="76"/>
        <v>118.59896220497515</v>
      </c>
      <c r="T52" s="465">
        <f t="shared" si="77"/>
        <v>5585.8882679954158</v>
      </c>
      <c r="U52" s="465">
        <f t="shared" si="78"/>
        <v>15542.149436390515</v>
      </c>
      <c r="V52" s="3"/>
      <c r="W52" s="535">
        <f t="shared" si="79"/>
        <v>2042</v>
      </c>
      <c r="X52" s="948">
        <f t="shared" si="80"/>
        <v>7918.5845036918681</v>
      </c>
      <c r="Y52" s="465">
        <f t="shared" si="81"/>
        <v>1658.4275584821887</v>
      </c>
      <c r="Z52" s="465">
        <f t="shared" si="82"/>
        <v>112.27558743164121</v>
      </c>
      <c r="AA52" s="465">
        <f t="shared" si="83"/>
        <v>5660.9807054541461</v>
      </c>
      <c r="AB52" s="986">
        <f t="shared" si="22"/>
        <v>15350.268355059845</v>
      </c>
      <c r="AC52" s="1206" t="str">
        <f>IF(OR('Recycling - Case 1'!AC122="No",'Recycling - Case 1'!T162="No"), "No", "Yes")</f>
        <v>No</v>
      </c>
      <c r="AD52" s="948">
        <f t="shared" si="84"/>
        <v>7918.5845036918681</v>
      </c>
      <c r="AE52" s="465">
        <f t="shared" si="85"/>
        <v>1658.4275584821887</v>
      </c>
      <c r="AF52" s="465">
        <f t="shared" si="86"/>
        <v>112.27558743164121</v>
      </c>
      <c r="AG52" s="465">
        <f t="shared" si="87"/>
        <v>5660.9807054541461</v>
      </c>
      <c r="AH52" s="986">
        <f t="shared" si="60"/>
        <v>15350.268355059845</v>
      </c>
      <c r="AI52" s="1206" t="str">
        <f>IF(OR('Recycling - Case 1'!AI33="No",'Recycling - Case 1'!Z162="No"), "No", "Yes")</f>
        <v>Yes</v>
      </c>
      <c r="AJ52" s="948">
        <f t="shared" si="88"/>
        <v>7157.6407536369015</v>
      </c>
      <c r="AK52" s="465">
        <f t="shared" si="89"/>
        <v>1658.4275584821887</v>
      </c>
      <c r="AL52" s="465">
        <f t="shared" si="90"/>
        <v>96.042128189602451</v>
      </c>
      <c r="AM52" s="465">
        <f t="shared" si="91"/>
        <v>5984.171738465644</v>
      </c>
      <c r="AN52" s="986">
        <f t="shared" si="92"/>
        <v>14896.282178774338</v>
      </c>
      <c r="AO52" s="1201" t="str">
        <f>IF(OR('Recycling - Case 2'!AC122="No",'Recycling - Case 2'!T162="No"), "No", "Yes")</f>
        <v>No</v>
      </c>
      <c r="AP52" s="948">
        <f t="shared" si="93"/>
        <v>7157.6407536369015</v>
      </c>
      <c r="AQ52" s="465">
        <f t="shared" si="94"/>
        <v>1658.4275584821887</v>
      </c>
      <c r="AR52" s="465">
        <f t="shared" si="95"/>
        <v>96.042128189602451</v>
      </c>
      <c r="AS52" s="465">
        <f t="shared" si="96"/>
        <v>5984.171738465644</v>
      </c>
      <c r="AT52" s="986">
        <f t="shared" si="37"/>
        <v>14896.282178774338</v>
      </c>
      <c r="AU52" s="1206" t="str">
        <f>IF(OR('Recycling - Case 2'!AC122="No",'Recycling - Case 2'!T202="No"), "No", "Yes")</f>
        <v>No</v>
      </c>
      <c r="AV52" s="948">
        <f t="shared" si="63"/>
        <v>7158.9476282500291</v>
      </c>
      <c r="AW52" s="465">
        <f t="shared" si="64"/>
        <v>1007.1981012412626</v>
      </c>
      <c r="AX52" s="465">
        <f t="shared" si="65"/>
        <v>96.042128189602451</v>
      </c>
      <c r="AY52" s="465">
        <f t="shared" si="66"/>
        <v>5984.171738465644</v>
      </c>
      <c r="AZ52" s="986">
        <f t="shared" si="67"/>
        <v>14246.359596146538</v>
      </c>
      <c r="BA52" s="1206" t="str">
        <f>IF(OR('Recycling - Case 3'!AC122="No",'Recycling - Case 3'!T162="No"), "No", "Yes")</f>
        <v>No</v>
      </c>
      <c r="BB52" s="948">
        <f t="shared" si="97"/>
        <v>7158.9476282500291</v>
      </c>
      <c r="BC52" s="465">
        <f t="shared" si="98"/>
        <v>1007.1981012412626</v>
      </c>
      <c r="BD52" s="465">
        <f t="shared" si="99"/>
        <v>96.042128189602451</v>
      </c>
      <c r="BE52" s="465">
        <f t="shared" si="100"/>
        <v>5984.171738465644</v>
      </c>
      <c r="BF52" s="986">
        <f t="shared" si="47"/>
        <v>14246.359596146538</v>
      </c>
      <c r="BG52" s="1206" t="str">
        <f>IF(OR('Recycling - Case 3'!AC122="No",'Recycling - Case 3'!T202="No"), "No", "Yes")</f>
        <v>No</v>
      </c>
      <c r="BH52" s="535">
        <f t="shared" si="48"/>
        <v>2042</v>
      </c>
      <c r="BI52" s="465">
        <f>'Recycling - Case 1'!BV122</f>
        <v>88.38445804639656</v>
      </c>
      <c r="BJ52" s="100">
        <f>'Recycling - Case 1'!BW122</f>
        <v>0.71118630845885433</v>
      </c>
      <c r="BK52" s="986">
        <f>'Recycling - Case 1'!BX122</f>
        <v>28.077541182130112</v>
      </c>
      <c r="BL52" s="948">
        <f>'Recycling - Case 1'!BY122</f>
        <v>88.38445804639656</v>
      </c>
      <c r="BM52" s="100">
        <f>'Recycling - Case 1'!BZ122</f>
        <v>0.71118630845885433</v>
      </c>
      <c r="BN52" s="986">
        <f>'Recycling - Case 1'!CA122</f>
        <v>28.077541182130112</v>
      </c>
      <c r="BO52" s="465">
        <f>'Recycling - Case 2'!BV122</f>
        <v>89.08143633660994</v>
      </c>
      <c r="BP52" s="100">
        <f>'Recycling - Case 2'!BW122</f>
        <v>0.78586637362255019</v>
      </c>
      <c r="BQ52" s="986">
        <f>'Recycling - Case 2'!BX122</f>
        <v>28.077541182130112</v>
      </c>
      <c r="BR52" s="948">
        <f>'Recycling - Case 2'!BY122</f>
        <v>89.08143633660994</v>
      </c>
      <c r="BS52" s="100">
        <f>'Recycling - Case 2'!BZ122</f>
        <v>0.78586637362255019</v>
      </c>
      <c r="BT52" s="986">
        <f>'Recycling - Case 2'!CA122</f>
        <v>28.077541182130112</v>
      </c>
      <c r="BU52" s="465">
        <f>'Recycling - Case 3'!BV122</f>
        <v>89.08143633660994</v>
      </c>
      <c r="BV52" s="100">
        <f>'Recycling - Case 3'!BW122</f>
        <v>0.78586637362255019</v>
      </c>
      <c r="BW52" s="986">
        <f>'Recycling - Case 3'!BX122</f>
        <v>28.077541182130112</v>
      </c>
      <c r="BX52" s="948">
        <f>'Recycling - Case 3'!BY122</f>
        <v>89.08143633660994</v>
      </c>
      <c r="BY52" s="100">
        <f>'Recycling - Case 3'!BZ122</f>
        <v>0.78586637362255019</v>
      </c>
      <c r="BZ52" s="986">
        <f>'Recycling - Case 3'!CA122</f>
        <v>28.077541182130112</v>
      </c>
      <c r="CA52" s="535">
        <v>2042</v>
      </c>
      <c r="CB52" s="579">
        <f>'Recycling - Case 1'!CB122</f>
        <v>0.38275965270757828</v>
      </c>
      <c r="CC52" s="100">
        <f>'Recycling - Case 1'!CC122</f>
        <v>0.43716720266697773</v>
      </c>
      <c r="CD52" s="100">
        <f>'Recycling - Case 1'!CD122</f>
        <v>0.38275965270757828</v>
      </c>
      <c r="CE52" s="471">
        <f>'Recycling - Case 1'!CE122</f>
        <v>0.43716720266697773</v>
      </c>
      <c r="CF52" s="579">
        <f>'Recycling - Case 2'!CB122</f>
        <v>0.36002659202487586</v>
      </c>
      <c r="CG52" s="100">
        <f>'Recycling - Case 2'!CC122</f>
        <v>0.43716720266697784</v>
      </c>
      <c r="CH52" s="100">
        <f>'Recycling - Case 2'!CD122</f>
        <v>0.36002659202487586</v>
      </c>
      <c r="CI52" s="471">
        <f>'Recycling - Case 2'!CE122</f>
        <v>0.43716720266697784</v>
      </c>
      <c r="CJ52" s="579">
        <f>'Recycling - Case 3'!CB122</f>
        <v>0.36002659202487586</v>
      </c>
      <c r="CK52" s="100">
        <f>'Recycling - Case 3'!CC122</f>
        <v>0.43716720266697784</v>
      </c>
      <c r="CL52" s="100">
        <f>'Recycling - Case 3'!CD122</f>
        <v>0.36002659202487586</v>
      </c>
      <c r="CM52" s="471">
        <f>'Recycling - Case 3'!CE122</f>
        <v>0.43716720266697784</v>
      </c>
    </row>
    <row r="53" spans="1:91">
      <c r="A53">
        <f>'Input data'!A142</f>
        <v>2042</v>
      </c>
      <c r="C53" s="116">
        <f>'4A SWD Case 1'!BG112</f>
        <v>377.07545255675564</v>
      </c>
      <c r="D53" s="3">
        <f>'4B Biological treatment '!T106</f>
        <v>0.91981561757192942</v>
      </c>
      <c r="E53" s="152">
        <f>'4B Biological treatment '!U106</f>
        <v>41.391702790736822</v>
      </c>
      <c r="F53" s="152">
        <f>'4B Biological treatment '!W106</f>
        <v>2.4835021674442093</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7918.5845036918681</v>
      </c>
      <c r="M53" s="688">
        <f t="shared" si="70"/>
        <v>19.316127969010516</v>
      </c>
      <c r="N53" s="465">
        <f t="shared" si="71"/>
        <v>1639.1114305131782</v>
      </c>
      <c r="O53" s="464">
        <f t="shared" si="72"/>
        <v>112.27558743164121</v>
      </c>
      <c r="P53" s="465">
        <f t="shared" si="73"/>
        <v>5660.9807054541461</v>
      </c>
      <c r="Q53" s="465">
        <f t="shared" si="74"/>
        <v>7918.5845036918681</v>
      </c>
      <c r="R53" s="467">
        <f t="shared" si="75"/>
        <v>1658.4275584821887</v>
      </c>
      <c r="S53" s="464">
        <f t="shared" si="76"/>
        <v>112.27558743164121</v>
      </c>
      <c r="T53" s="465">
        <f t="shared" si="77"/>
        <v>5660.9807054541461</v>
      </c>
      <c r="U53" s="465">
        <f t="shared" si="78"/>
        <v>15350.268355059845</v>
      </c>
      <c r="V53" s="3"/>
      <c r="W53" s="535">
        <f t="shared" si="79"/>
        <v>2043</v>
      </c>
      <c r="X53" s="948">
        <f t="shared" si="80"/>
        <v>7650.0046567644758</v>
      </c>
      <c r="Y53" s="465">
        <f t="shared" si="81"/>
        <v>1675.8574236280299</v>
      </c>
      <c r="Z53" s="465">
        <f t="shared" si="82"/>
        <v>105.9745212931887</v>
      </c>
      <c r="AA53" s="465">
        <f t="shared" si="83"/>
        <v>5736.7904513402209</v>
      </c>
      <c r="AB53" s="986">
        <f t="shared" si="22"/>
        <v>15168.627053025915</v>
      </c>
      <c r="AC53" s="1206" t="str">
        <f>IF(OR('Recycling - Case 1'!AC123="No",'Recycling - Case 1'!T163="No"), "No", "Yes")</f>
        <v>No</v>
      </c>
      <c r="AD53" s="948">
        <f t="shared" si="84"/>
        <v>7650.0046567644758</v>
      </c>
      <c r="AE53" s="465">
        <f t="shared" si="85"/>
        <v>1675.8574236280299</v>
      </c>
      <c r="AF53" s="465">
        <f t="shared" si="86"/>
        <v>105.9745212931887</v>
      </c>
      <c r="AG53" s="465">
        <f t="shared" si="87"/>
        <v>5736.7904513402209</v>
      </c>
      <c r="AH53" s="986">
        <f t="shared" si="60"/>
        <v>15168.627053025915</v>
      </c>
      <c r="AI53" s="1206" t="str">
        <f>IF(OR('Recycling - Case 1'!AI34="No",'Recycling - Case 1'!Z163="No"), "No", "Yes")</f>
        <v>Yes</v>
      </c>
      <c r="AJ53" s="948">
        <f t="shared" si="88"/>
        <v>6906.4385546750382</v>
      </c>
      <c r="AK53" s="465">
        <f t="shared" si="89"/>
        <v>1675.8574236280299</v>
      </c>
      <c r="AL53" s="465">
        <f t="shared" si="90"/>
        <v>95.853884148944275</v>
      </c>
      <c r="AM53" s="465">
        <f t="shared" si="91"/>
        <v>6021.3390073615255</v>
      </c>
      <c r="AN53" s="986">
        <f t="shared" si="92"/>
        <v>14699.488869813536</v>
      </c>
      <c r="AO53" s="1201" t="str">
        <f>IF(OR('Recycling - Case 2'!AC123="No",'Recycling - Case 2'!T163="No"), "No", "Yes")</f>
        <v>No</v>
      </c>
      <c r="AP53" s="948">
        <f t="shared" si="93"/>
        <v>6906.4385546750382</v>
      </c>
      <c r="AQ53" s="465">
        <f t="shared" si="94"/>
        <v>1675.8574236280299</v>
      </c>
      <c r="AR53" s="465">
        <f t="shared" si="95"/>
        <v>95.853884148944275</v>
      </c>
      <c r="AS53" s="465">
        <f t="shared" si="96"/>
        <v>6021.3390073615255</v>
      </c>
      <c r="AT53" s="986">
        <f t="shared" si="37"/>
        <v>14699.488869813536</v>
      </c>
      <c r="AU53" s="1206" t="str">
        <f>IF(OR('Recycling - Case 2'!AC123="No",'Recycling - Case 2'!T203="No"), "No", "Yes")</f>
        <v>No</v>
      </c>
      <c r="AV53" s="948">
        <f t="shared" si="63"/>
        <v>6907.7932984835452</v>
      </c>
      <c r="AW53" s="465">
        <f t="shared" si="64"/>
        <v>1017.7836266626136</v>
      </c>
      <c r="AX53" s="465">
        <f t="shared" si="65"/>
        <v>95.853884148944275</v>
      </c>
      <c r="AY53" s="465">
        <f t="shared" si="66"/>
        <v>6021.3390073615255</v>
      </c>
      <c r="AZ53" s="986">
        <f t="shared" si="67"/>
        <v>14042.76981665663</v>
      </c>
      <c r="BA53" s="1206" t="str">
        <f>IF(OR('Recycling - Case 3'!AC123="No",'Recycling - Case 3'!T163="No"), "No", "Yes")</f>
        <v>No</v>
      </c>
      <c r="BB53" s="948">
        <f t="shared" si="97"/>
        <v>6907.7932984835452</v>
      </c>
      <c r="BC53" s="465">
        <f t="shared" si="98"/>
        <v>1017.7836266626136</v>
      </c>
      <c r="BD53" s="465">
        <f t="shared" si="99"/>
        <v>95.853884148944275</v>
      </c>
      <c r="BE53" s="465">
        <f t="shared" si="100"/>
        <v>6021.3390073615255</v>
      </c>
      <c r="BF53" s="986">
        <f t="shared" si="47"/>
        <v>14042.76981665663</v>
      </c>
      <c r="BG53" s="1206" t="str">
        <f>IF(OR('Recycling - Case 3'!AC123="No",'Recycling - Case 3'!T203="No"), "No", "Yes")</f>
        <v>No</v>
      </c>
      <c r="BH53" s="535">
        <f t="shared" si="48"/>
        <v>2043</v>
      </c>
      <c r="BI53" s="465">
        <f>'Recycling - Case 1'!BV123</f>
        <v>86.732598630144523</v>
      </c>
      <c r="BJ53" s="100">
        <f>'Recycling - Case 1'!BW123</f>
        <v>0.73177415609315899</v>
      </c>
      <c r="BK53" s="986">
        <f>'Recycling - Case 1'!BX123</f>
        <v>25.458095345617522</v>
      </c>
      <c r="BL53" s="948">
        <f>'Recycling - Case 1'!BY123</f>
        <v>86.732598630144523</v>
      </c>
      <c r="BM53" s="100">
        <f>'Recycling - Case 1'!BZ123</f>
        <v>0.73177415609315899</v>
      </c>
      <c r="BN53" s="986">
        <f>'Recycling - Case 1'!CA123</f>
        <v>25.458095345617522</v>
      </c>
      <c r="BO53" s="465">
        <f>'Recycling - Case 2'!BV123</f>
        <v>87.662580074207924</v>
      </c>
      <c r="BP53" s="100">
        <f>'Recycling - Case 2'!BW123</f>
        <v>0.80032913143845952</v>
      </c>
      <c r="BQ53" s="986">
        <f>'Recycling - Case 2'!BX123</f>
        <v>25.458095345617522</v>
      </c>
      <c r="BR53" s="948">
        <f>'Recycling - Case 2'!BY123</f>
        <v>87.662580074207924</v>
      </c>
      <c r="BS53" s="100">
        <f>'Recycling - Case 2'!BZ123</f>
        <v>0.80032913143845952</v>
      </c>
      <c r="BT53" s="986">
        <f>'Recycling - Case 2'!CA123</f>
        <v>25.458095345617522</v>
      </c>
      <c r="BU53" s="465">
        <f>'Recycling - Case 3'!BV123</f>
        <v>87.662580074207924</v>
      </c>
      <c r="BV53" s="100">
        <f>'Recycling - Case 3'!BW123</f>
        <v>0.80032913143845952</v>
      </c>
      <c r="BW53" s="986">
        <f>'Recycling - Case 3'!BX123</f>
        <v>25.458095345617522</v>
      </c>
      <c r="BX53" s="948">
        <f>'Recycling - Case 3'!BY123</f>
        <v>87.662580074207924</v>
      </c>
      <c r="BY53" s="100">
        <f>'Recycling - Case 3'!BZ123</f>
        <v>0.80032913143845952</v>
      </c>
      <c r="BZ53" s="986">
        <f>'Recycling - Case 3'!CA123</f>
        <v>25.458095345617522</v>
      </c>
      <c r="CA53" s="535">
        <v>2043</v>
      </c>
      <c r="CB53" s="579">
        <f>'Recycling - Case 1'!CB123</f>
        <v>0.39214758076794598</v>
      </c>
      <c r="CC53" s="100">
        <f>'Recycling - Case 1'!CC123</f>
        <v>0.44940142876543376</v>
      </c>
      <c r="CD53" s="100">
        <f>'Recycling - Case 1'!CD123</f>
        <v>0.39214758076794598</v>
      </c>
      <c r="CE53" s="471">
        <f>'Recycling - Case 1'!CE123</f>
        <v>0.44940142876543376</v>
      </c>
      <c r="CF53" s="579">
        <f>'Recycling - Case 2'!CB123</f>
        <v>0.36200198208013235</v>
      </c>
      <c r="CG53" s="100">
        <f>'Recycling - Case 2'!CC123</f>
        <v>0.44940142876543376</v>
      </c>
      <c r="CH53" s="100">
        <f>'Recycling - Case 2'!CD123</f>
        <v>0.36200198208013235</v>
      </c>
      <c r="CI53" s="471">
        <f>'Recycling - Case 2'!CE123</f>
        <v>0.44940142876543376</v>
      </c>
      <c r="CJ53" s="579">
        <f>'Recycling - Case 3'!CB123</f>
        <v>0.36200198208013235</v>
      </c>
      <c r="CK53" s="100">
        <f>'Recycling - Case 3'!CC123</f>
        <v>0.44940142876543376</v>
      </c>
      <c r="CL53" s="100">
        <f>'Recycling - Case 3'!CD123</f>
        <v>0.36200198208013235</v>
      </c>
      <c r="CM53" s="471">
        <f>'Recycling - Case 3'!CE123</f>
        <v>0.44940142876543376</v>
      </c>
    </row>
    <row r="54" spans="1:91">
      <c r="A54">
        <f>'Input data'!A143</f>
        <v>2043</v>
      </c>
      <c r="C54" s="116">
        <f>'4A SWD Case 1'!BG113</f>
        <v>364.2859360364036</v>
      </c>
      <c r="D54" s="3">
        <f>'4B Biological treatment '!T107</f>
        <v>0.92948276407544639</v>
      </c>
      <c r="E54" s="152">
        <f>'4B Biological treatment '!U107</f>
        <v>41.826724383395089</v>
      </c>
      <c r="F54" s="152">
        <f>'4B Biological treatment '!W107</f>
        <v>2.509603463003705</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7650.0046567644758</v>
      </c>
      <c r="M54" s="688">
        <f t="shared" si="70"/>
        <v>19.519138045584373</v>
      </c>
      <c r="N54" s="465">
        <f t="shared" si="71"/>
        <v>1656.3382855824455</v>
      </c>
      <c r="O54" s="464">
        <f t="shared" si="72"/>
        <v>105.9745212931887</v>
      </c>
      <c r="P54" s="465">
        <f t="shared" si="73"/>
        <v>5736.7904513402209</v>
      </c>
      <c r="Q54" s="465">
        <f t="shared" si="74"/>
        <v>7650.0046567644758</v>
      </c>
      <c r="R54" s="467">
        <f t="shared" si="75"/>
        <v>1675.8574236280299</v>
      </c>
      <c r="S54" s="464">
        <f t="shared" si="76"/>
        <v>105.9745212931887</v>
      </c>
      <c r="T54" s="465">
        <f t="shared" si="77"/>
        <v>5736.7904513402209</v>
      </c>
      <c r="U54" s="465">
        <f t="shared" si="78"/>
        <v>15168.627053025915</v>
      </c>
      <c r="V54" s="3"/>
      <c r="W54" s="535">
        <f t="shared" si="79"/>
        <v>2044</v>
      </c>
      <c r="X54" s="948">
        <f t="shared" si="80"/>
        <v>7389.8432562692169</v>
      </c>
      <c r="Y54" s="465">
        <f t="shared" si="81"/>
        <v>1694.0387313853207</v>
      </c>
      <c r="Z54" s="465">
        <f t="shared" si="82"/>
        <v>99.695450674930214</v>
      </c>
      <c r="AA54" s="465">
        <f t="shared" si="83"/>
        <v>5813.3235192185621</v>
      </c>
      <c r="AB54" s="986">
        <f t="shared" si="22"/>
        <v>14996.90095754803</v>
      </c>
      <c r="AC54" s="1206" t="str">
        <f>IF(OR('Recycling - Case 1'!AC124="No",'Recycling - Case 1'!T164="No"), "No", "Yes")</f>
        <v>Yes</v>
      </c>
      <c r="AD54" s="948">
        <f t="shared" si="84"/>
        <v>7389.8432562692169</v>
      </c>
      <c r="AE54" s="465">
        <f t="shared" si="85"/>
        <v>1694.0387313853207</v>
      </c>
      <c r="AF54" s="465">
        <f t="shared" si="86"/>
        <v>99.695450674930214</v>
      </c>
      <c r="AG54" s="465">
        <f t="shared" si="87"/>
        <v>5813.3235192185621</v>
      </c>
      <c r="AH54" s="986">
        <f t="shared" si="60"/>
        <v>14996.90095754803</v>
      </c>
      <c r="AI54" s="1206" t="str">
        <f>IF(OR('Recycling - Case 1'!AI35="No",'Recycling - Case 1'!Z164="No"), "No", "Yes")</f>
        <v>Yes</v>
      </c>
      <c r="AJ54" s="948">
        <f t="shared" si="88"/>
        <v>6667.6585046877917</v>
      </c>
      <c r="AK54" s="465">
        <f t="shared" si="89"/>
        <v>1694.0387313853207</v>
      </c>
      <c r="AL54" s="465">
        <f t="shared" si="90"/>
        <v>95.667531744697669</v>
      </c>
      <c r="AM54" s="465">
        <f t="shared" si="91"/>
        <v>6058.7371195449232</v>
      </c>
      <c r="AN54" s="986">
        <f t="shared" si="92"/>
        <v>14516.101887362733</v>
      </c>
      <c r="AO54" s="1201" t="str">
        <f>IF(OR('Recycling - Case 2'!AC124="No",'Recycling - Case 2'!T164="No"), "No", "Yes")</f>
        <v>No</v>
      </c>
      <c r="AP54" s="948">
        <f t="shared" si="93"/>
        <v>6667.6585046877917</v>
      </c>
      <c r="AQ54" s="465">
        <f t="shared" si="94"/>
        <v>1694.0387313853207</v>
      </c>
      <c r="AR54" s="465">
        <f t="shared" si="95"/>
        <v>95.667531744697669</v>
      </c>
      <c r="AS54" s="465">
        <f t="shared" si="96"/>
        <v>6058.7371195449232</v>
      </c>
      <c r="AT54" s="986">
        <f t="shared" si="37"/>
        <v>14516.101887362733</v>
      </c>
      <c r="AU54" s="1206" t="str">
        <f>IF(OR('Recycling - Case 2'!AC124="No",'Recycling - Case 2'!T204="No"), "No", "Yes")</f>
        <v>No</v>
      </c>
      <c r="AV54" s="948">
        <f t="shared" si="63"/>
        <v>6669.0591000107706</v>
      </c>
      <c r="AW54" s="465">
        <f t="shared" si="64"/>
        <v>1028.8255190609684</v>
      </c>
      <c r="AX54" s="465">
        <f t="shared" si="65"/>
        <v>95.667531744697669</v>
      </c>
      <c r="AY54" s="465">
        <f t="shared" si="66"/>
        <v>6058.7371195449232</v>
      </c>
      <c r="AZ54" s="986">
        <f t="shared" si="67"/>
        <v>13852.289270361362</v>
      </c>
      <c r="BA54" s="1206" t="str">
        <f>IF(OR('Recycling - Case 3'!AC124="No",'Recycling - Case 3'!T164="No"), "No", "Yes")</f>
        <v>No</v>
      </c>
      <c r="BB54" s="948">
        <f t="shared" si="97"/>
        <v>6669.0591000107706</v>
      </c>
      <c r="BC54" s="465">
        <f t="shared" si="98"/>
        <v>1028.8255190609684</v>
      </c>
      <c r="BD54" s="465">
        <f t="shared" si="99"/>
        <v>95.667531744697669</v>
      </c>
      <c r="BE54" s="465">
        <f t="shared" si="100"/>
        <v>6058.7371195449232</v>
      </c>
      <c r="BF54" s="986">
        <f t="shared" si="47"/>
        <v>13852.289270361362</v>
      </c>
      <c r="BG54" s="1206" t="str">
        <f>IF(OR('Recycling - Case 3'!AC124="No",'Recycling - Case 3'!T204="No"), "No", "Yes")</f>
        <v>No</v>
      </c>
      <c r="BH54" s="535">
        <f t="shared" si="48"/>
        <v>2044</v>
      </c>
      <c r="BI54" s="465">
        <f>'Recycling - Case 1'!BV124</f>
        <v>86.00913272125824</v>
      </c>
      <c r="BJ54" s="100">
        <f>'Recycling - Case 1'!BW124</f>
        <v>0.74560906566382612</v>
      </c>
      <c r="BK54" s="986">
        <f>'Recycling - Case 1'!BX124</f>
        <v>22.838649509104933</v>
      </c>
      <c r="BL54" s="948">
        <f>'Recycling - Case 1'!BY124</f>
        <v>86.00913272125824</v>
      </c>
      <c r="BM54" s="100">
        <f>'Recycling - Case 1'!BZ124</f>
        <v>0.74560906566382612</v>
      </c>
      <c r="BN54" s="986">
        <f>'Recycling - Case 1'!CA124</f>
        <v>22.838649509104933</v>
      </c>
      <c r="BO54" s="465">
        <f>'Recycling - Case 2'!BV124</f>
        <v>86.293263580680858</v>
      </c>
      <c r="BP54" s="100">
        <f>'Recycling - Case 2'!BW124</f>
        <v>0.81537381551273325</v>
      </c>
      <c r="BQ54" s="986">
        <f>'Recycling - Case 2'!BX124</f>
        <v>22.838649509104933</v>
      </c>
      <c r="BR54" s="948">
        <f>'Recycling - Case 2'!BY124</f>
        <v>86.293263580680858</v>
      </c>
      <c r="BS54" s="100">
        <f>'Recycling - Case 2'!BZ124</f>
        <v>0.81537381551273325</v>
      </c>
      <c r="BT54" s="986">
        <f>'Recycling - Case 2'!CA124</f>
        <v>22.838649509104933</v>
      </c>
      <c r="BU54" s="465">
        <f>'Recycling - Case 3'!BV124</f>
        <v>86.293263580680858</v>
      </c>
      <c r="BV54" s="100">
        <f>'Recycling - Case 3'!BW124</f>
        <v>0.81537381551273325</v>
      </c>
      <c r="BW54" s="986">
        <f>'Recycling - Case 3'!BX124</f>
        <v>22.838649509104933</v>
      </c>
      <c r="BX54" s="948">
        <f>'Recycling - Case 3'!BY124</f>
        <v>86.293263580680858</v>
      </c>
      <c r="BY54" s="100">
        <f>'Recycling - Case 3'!BZ124</f>
        <v>0.81537381551273325</v>
      </c>
      <c r="BZ54" s="986">
        <f>'Recycling - Case 3'!CA124</f>
        <v>22.838649509104933</v>
      </c>
      <c r="CA54" s="535">
        <v>2044</v>
      </c>
      <c r="CB54" s="579">
        <f>'Recycling - Case 1'!CB124</f>
        <v>0.40142626362055789</v>
      </c>
      <c r="CC54" s="100">
        <f>'Recycling - Case 1'!CC124</f>
        <v>0.4546220253426595</v>
      </c>
      <c r="CD54" s="100">
        <f>'Recycling - Case 1'!CD124</f>
        <v>0.40142626362055789</v>
      </c>
      <c r="CE54" s="471">
        <f>'Recycling - Case 1'!CE124</f>
        <v>0.4546220253426595</v>
      </c>
      <c r="CF54" s="579">
        <f>'Recycling - Case 2'!CB124</f>
        <v>0.36396428507300427</v>
      </c>
      <c r="CG54" s="100">
        <f>'Recycling - Case 2'!CC124</f>
        <v>0.46172944112078196</v>
      </c>
      <c r="CH54" s="100">
        <f>'Recycling - Case 2'!CD124</f>
        <v>0.36396428507300427</v>
      </c>
      <c r="CI54" s="471">
        <f>'Recycling - Case 2'!CE124</f>
        <v>0.46172944112078196</v>
      </c>
      <c r="CJ54" s="579">
        <f>'Recycling - Case 3'!CB124</f>
        <v>0.36396428507300427</v>
      </c>
      <c r="CK54" s="100">
        <f>'Recycling - Case 3'!CC124</f>
        <v>0.46172944112078196</v>
      </c>
      <c r="CL54" s="100">
        <f>'Recycling - Case 3'!CD124</f>
        <v>0.36396428507300427</v>
      </c>
      <c r="CM54" s="471">
        <f>'Recycling - Case 3'!CE124</f>
        <v>0.46172944112078196</v>
      </c>
    </row>
    <row r="55" spans="1:91">
      <c r="A55">
        <f>'Input data'!A144</f>
        <v>2044</v>
      </c>
      <c r="C55" s="116">
        <f>'4A SWD Case 1'!BG114</f>
        <v>351.89729791758174</v>
      </c>
      <c r="D55" s="3">
        <f>'4B Biological treatment '!T108</f>
        <v>0.93956668407394395</v>
      </c>
      <c r="E55" s="152">
        <f>'4B Biological treatment '!U108</f>
        <v>42.280500783327469</v>
      </c>
      <c r="F55" s="152">
        <f>'4B Biological treatment '!W108</f>
        <v>2.5368300469996483</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7389.8432562692169</v>
      </c>
      <c r="M55" s="688">
        <f t="shared" si="70"/>
        <v>19.730900365552824</v>
      </c>
      <c r="N55" s="465">
        <f t="shared" si="71"/>
        <v>1674.3078310197679</v>
      </c>
      <c r="O55" s="464">
        <f t="shared" si="72"/>
        <v>99.695450674930214</v>
      </c>
      <c r="P55" s="465">
        <f t="shared" si="73"/>
        <v>5813.3235192185621</v>
      </c>
      <c r="Q55" s="465">
        <f t="shared" si="74"/>
        <v>7389.8432562692169</v>
      </c>
      <c r="R55" s="467">
        <f t="shared" si="75"/>
        <v>1694.0387313853207</v>
      </c>
      <c r="S55" s="464">
        <f t="shared" si="76"/>
        <v>99.695450674930214</v>
      </c>
      <c r="T55" s="465">
        <f t="shared" si="77"/>
        <v>5813.3235192185621</v>
      </c>
      <c r="U55" s="465">
        <f t="shared" si="78"/>
        <v>14996.90095754803</v>
      </c>
      <c r="V55" s="3"/>
      <c r="W55" s="535">
        <f t="shared" si="79"/>
        <v>2045</v>
      </c>
      <c r="X55" s="948">
        <f t="shared" si="80"/>
        <v>7142.5422475814748</v>
      </c>
      <c r="Y55" s="465">
        <f t="shared" si="81"/>
        <v>1713.0333661433535</v>
      </c>
      <c r="Z55" s="465">
        <f t="shared" si="82"/>
        <v>93.438067529346228</v>
      </c>
      <c r="AA55" s="465">
        <f t="shared" si="83"/>
        <v>5890.5859696831139</v>
      </c>
      <c r="AB55" s="986">
        <f t="shared" si="22"/>
        <v>14839.599650937289</v>
      </c>
      <c r="AC55" s="1206" t="str">
        <f>IF(OR('Recycling - Case 1'!AC125="No",'Recycling - Case 1'!T165="No"), "No", "Yes")</f>
        <v>Yes</v>
      </c>
      <c r="AD55" s="948">
        <f t="shared" si="84"/>
        <v>7142.5422475814748</v>
      </c>
      <c r="AE55" s="465">
        <f t="shared" si="85"/>
        <v>1713.0333661433535</v>
      </c>
      <c r="AF55" s="465">
        <f t="shared" si="86"/>
        <v>93.438067529346228</v>
      </c>
      <c r="AG55" s="465">
        <f t="shared" si="87"/>
        <v>5890.5859696831139</v>
      </c>
      <c r="AH55" s="986">
        <f t="shared" si="60"/>
        <v>14839.599650937289</v>
      </c>
      <c r="AI55" s="1206" t="str">
        <f>IF(OR('Recycling - Case 1'!AI36="No",'Recycling - Case 1'!Z165="No"), "No", "Yes")</f>
        <v>Yes</v>
      </c>
      <c r="AJ55" s="948">
        <f t="shared" si="88"/>
        <v>6440.695379966266</v>
      </c>
      <c r="AK55" s="465">
        <f t="shared" si="89"/>
        <v>1713.0333661433535</v>
      </c>
      <c r="AL55" s="465">
        <f t="shared" si="90"/>
        <v>95.48304612493115</v>
      </c>
      <c r="AM55" s="465">
        <f t="shared" si="91"/>
        <v>6096.3675087672291</v>
      </c>
      <c r="AN55" s="986">
        <f t="shared" si="92"/>
        <v>14345.579301001779</v>
      </c>
      <c r="AO55" s="1201" t="str">
        <f>IF(OR('Recycling - Case 2'!AC125="No",'Recycling - Case 2'!T165="No"), "No", "Yes")</f>
        <v>Yes</v>
      </c>
      <c r="AP55" s="948">
        <f t="shared" si="93"/>
        <v>6440.695379966266</v>
      </c>
      <c r="AQ55" s="465">
        <f t="shared" si="94"/>
        <v>1713.0333661433535</v>
      </c>
      <c r="AR55" s="465">
        <f t="shared" si="95"/>
        <v>95.48304612493115</v>
      </c>
      <c r="AS55" s="465">
        <f t="shared" si="96"/>
        <v>6096.3675087672291</v>
      </c>
      <c r="AT55" s="986">
        <f t="shared" si="37"/>
        <v>14345.579301001779</v>
      </c>
      <c r="AU55" s="1206" t="str">
        <f>IF(OR('Recycling - Case 2'!AC125="No",'Recycling - Case 2'!T205="No"), "No", "Yes")</f>
        <v>Yes</v>
      </c>
      <c r="AV55" s="948">
        <f t="shared" si="63"/>
        <v>6442.139931405839</v>
      </c>
      <c r="AW55" s="465">
        <f t="shared" si="64"/>
        <v>1040.3613621336506</v>
      </c>
      <c r="AX55" s="465">
        <f t="shared" si="65"/>
        <v>95.483046124931136</v>
      </c>
      <c r="AY55" s="465">
        <f t="shared" si="66"/>
        <v>6096.3675087672291</v>
      </c>
      <c r="AZ55" s="986">
        <f t="shared" si="67"/>
        <v>13674.35184843165</v>
      </c>
      <c r="BA55" s="1206" t="str">
        <f>IF(OR('Recycling - Case 3'!AC125="No",'Recycling - Case 3'!T165="No"), "No", "Yes")</f>
        <v>Yes</v>
      </c>
      <c r="BB55" s="948">
        <f t="shared" si="97"/>
        <v>6442.139931405839</v>
      </c>
      <c r="BC55" s="465">
        <f t="shared" si="98"/>
        <v>1040.3613621336506</v>
      </c>
      <c r="BD55" s="465">
        <f t="shared" si="99"/>
        <v>95.483046124931136</v>
      </c>
      <c r="BE55" s="465">
        <f t="shared" si="100"/>
        <v>6096.3675087672291</v>
      </c>
      <c r="BF55" s="986">
        <f t="shared" si="47"/>
        <v>13674.35184843165</v>
      </c>
      <c r="BG55" s="1206" t="str">
        <f>IF(OR('Recycling - Case 3'!AC125="No",'Recycling - Case 3'!T205="No"), "No", "Yes")</f>
        <v>Yes</v>
      </c>
      <c r="BH55" s="535">
        <f t="shared" si="48"/>
        <v>2045</v>
      </c>
      <c r="BI55" s="465">
        <f>'Recycling - Case 1'!BV125</f>
        <v>85.513978825707426</v>
      </c>
      <c r="BJ55" s="100">
        <f>'Recycling - Case 1'!BW125</f>
        <v>0.75827844366896535</v>
      </c>
      <c r="BK55" s="986">
        <f>'Recycling - Case 1'!BX125</f>
        <v>20.219203672592339</v>
      </c>
      <c r="BL55" s="948">
        <f>'Recycling - Case 1'!BY125</f>
        <v>85.513978825707426</v>
      </c>
      <c r="BM55" s="100">
        <f>'Recycling - Case 1'!BZ125</f>
        <v>0.75827844366896535</v>
      </c>
      <c r="BN55" s="986">
        <f>'Recycling - Case 1'!CA125</f>
        <v>20.219203672592339</v>
      </c>
      <c r="BO55" s="465">
        <f>'Recycling - Case 2'!BV125</f>
        <v>86.533954868682898</v>
      </c>
      <c r="BP55" s="100">
        <f>'Recycling - Case 2'!BW125</f>
        <v>0.8160635557444561</v>
      </c>
      <c r="BQ55" s="986">
        <f>'Recycling - Case 2'!BX125</f>
        <v>20.219203672592339</v>
      </c>
      <c r="BR55" s="948">
        <f>'Recycling - Case 2'!BY125</f>
        <v>86.533954868682898</v>
      </c>
      <c r="BS55" s="100">
        <f>'Recycling - Case 2'!BZ125</f>
        <v>0.8160635557444561</v>
      </c>
      <c r="BT55" s="986">
        <f>'Recycling - Case 2'!CA125</f>
        <v>20.219203672592339</v>
      </c>
      <c r="BU55" s="465">
        <f>'Recycling - Case 3'!BV125</f>
        <v>86.533954868682898</v>
      </c>
      <c r="BV55" s="100">
        <f>'Recycling - Case 3'!BW125</f>
        <v>0.8160635557444561</v>
      </c>
      <c r="BW55" s="986">
        <f>'Recycling - Case 3'!BX125</f>
        <v>20.219203672592339</v>
      </c>
      <c r="BX55" s="948">
        <f>'Recycling - Case 3'!BY125</f>
        <v>86.533954868682898</v>
      </c>
      <c r="BY55" s="100">
        <f>'Recycling - Case 3'!BZ125</f>
        <v>0.8160635557444561</v>
      </c>
      <c r="BZ55" s="986">
        <f>'Recycling - Case 3'!CA125</f>
        <v>20.219203672592339</v>
      </c>
      <c r="CA55" s="535">
        <v>2045</v>
      </c>
      <c r="CB55" s="579">
        <f>'Recycling - Case 1'!CB125</f>
        <v>0.41059682127280317</v>
      </c>
      <c r="CC55" s="100">
        <f>'Recycling - Case 1'!CC125</f>
        <v>0.4585341317716809</v>
      </c>
      <c r="CD55" s="100">
        <f>'Recycling - Case 1'!CD125</f>
        <v>0.41059682127280317</v>
      </c>
      <c r="CE55" s="471">
        <f>'Recycling - Case 1'!CE125</f>
        <v>0.4585341317716809</v>
      </c>
      <c r="CF55" s="579">
        <f>'Recycling - Case 2'!CB125</f>
        <v>0.36591359792336786</v>
      </c>
      <c r="CG55" s="100">
        <f>'Recycling - Case 2'!CC125</f>
        <v>0.4615653486720801</v>
      </c>
      <c r="CH55" s="100">
        <f>'Recycling - Case 2'!CD125</f>
        <v>0.36591359792336786</v>
      </c>
      <c r="CI55" s="471">
        <f>'Recycling - Case 2'!CE125</f>
        <v>0.4615653486720801</v>
      </c>
      <c r="CJ55" s="579">
        <f>'Recycling - Case 3'!CB125</f>
        <v>0.36591359792336786</v>
      </c>
      <c r="CK55" s="100">
        <f>'Recycling - Case 3'!CC125</f>
        <v>0.4615653486720801</v>
      </c>
      <c r="CL55" s="100">
        <f>'Recycling - Case 3'!CD125</f>
        <v>0.36591359792336786</v>
      </c>
      <c r="CM55" s="471">
        <f>'Recycling - Case 3'!CE125</f>
        <v>0.4615653486720801</v>
      </c>
    </row>
    <row r="56" spans="1:91">
      <c r="A56">
        <f>'Input data'!A145</f>
        <v>2045</v>
      </c>
      <c r="C56" s="116">
        <f>'4A SWD Case 1'!BG115</f>
        <v>340.12105940864166</v>
      </c>
      <c r="D56" s="3">
        <f>'4B Biological treatment '!T109</f>
        <v>0.95010170057867627</v>
      </c>
      <c r="E56" s="152">
        <f>'4B Biological treatment '!U109</f>
        <v>42.754576526040431</v>
      </c>
      <c r="F56" s="152">
        <f>'4B Biological treatment '!W109</f>
        <v>2.5652745915624262</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7142.5422475814748</v>
      </c>
      <c r="M56" s="688">
        <f t="shared" si="70"/>
        <v>19.952135712152202</v>
      </c>
      <c r="N56" s="465">
        <f t="shared" si="71"/>
        <v>1693.0812304312012</v>
      </c>
      <c r="O56" s="464">
        <f t="shared" si="72"/>
        <v>93.438067529346228</v>
      </c>
      <c r="P56" s="465">
        <f t="shared" si="73"/>
        <v>5890.5859696831139</v>
      </c>
      <c r="Q56" s="465">
        <f t="shared" si="74"/>
        <v>7142.5422475814748</v>
      </c>
      <c r="R56" s="467">
        <f t="shared" si="75"/>
        <v>1713.0333661433535</v>
      </c>
      <c r="S56" s="464">
        <f t="shared" si="76"/>
        <v>93.438067529346228</v>
      </c>
      <c r="T56" s="465">
        <f t="shared" si="77"/>
        <v>5890.5859696831139</v>
      </c>
      <c r="U56" s="465">
        <f t="shared" si="78"/>
        <v>14839.599650937289</v>
      </c>
      <c r="V56" s="3"/>
      <c r="W56" s="535">
        <f t="shared" si="79"/>
        <v>2046</v>
      </c>
      <c r="X56" s="948">
        <f t="shared" si="80"/>
        <v>6908.4309502499909</v>
      </c>
      <c r="Y56" s="465">
        <f t="shared" si="81"/>
        <v>1732.6820296314895</v>
      </c>
      <c r="Z56" s="465">
        <f t="shared" si="82"/>
        <v>87.227232528263414</v>
      </c>
      <c r="AA56" s="465">
        <f t="shared" si="83"/>
        <v>5962.0228726331479</v>
      </c>
      <c r="AB56" s="986">
        <f t="shared" si="22"/>
        <v>14690.363085042891</v>
      </c>
      <c r="AC56" s="1206" t="str">
        <f>IF(OR('Recycling - Case 1'!AC126="No",'Recycling - Case 1'!T166="No"), "No", "Yes")</f>
        <v>Yes</v>
      </c>
      <c r="AD56" s="948">
        <f t="shared" si="84"/>
        <v>6908.4309502499909</v>
      </c>
      <c r="AE56" s="465">
        <f t="shared" si="85"/>
        <v>1732.6820296314895</v>
      </c>
      <c r="AF56" s="465">
        <f t="shared" si="86"/>
        <v>87.227232528263414</v>
      </c>
      <c r="AG56" s="465">
        <f t="shared" si="87"/>
        <v>5962.0228726331479</v>
      </c>
      <c r="AH56" s="986">
        <f t="shared" si="60"/>
        <v>14690.363085042891</v>
      </c>
      <c r="AI56" s="1206" t="str">
        <f>IF(OR('Recycling - Case 1'!AI37="No",'Recycling - Case 1'!Z166="No"), "No", "Yes")</f>
        <v>Yes</v>
      </c>
      <c r="AJ56" s="948">
        <f t="shared" si="88"/>
        <v>6233.7833365270244</v>
      </c>
      <c r="AK56" s="465">
        <f t="shared" si="89"/>
        <v>1732.6820296314895</v>
      </c>
      <c r="AL56" s="465">
        <f t="shared" si="90"/>
        <v>95.332713212379986</v>
      </c>
      <c r="AM56" s="465">
        <f t="shared" si="91"/>
        <v>6127.4884893628396</v>
      </c>
      <c r="AN56" s="986">
        <f t="shared" si="92"/>
        <v>14189.286568733733</v>
      </c>
      <c r="AO56" s="1201" t="str">
        <f>IF(OR('Recycling - Case 2'!AC126="No",'Recycling - Case 2'!T166="No"), "No", "Yes")</f>
        <v>Yes</v>
      </c>
      <c r="AP56" s="948">
        <f t="shared" si="93"/>
        <v>6233.7833365270244</v>
      </c>
      <c r="AQ56" s="465">
        <f t="shared" si="94"/>
        <v>1732.6820296314895</v>
      </c>
      <c r="AR56" s="465">
        <f t="shared" si="95"/>
        <v>95.332713212379986</v>
      </c>
      <c r="AS56" s="465">
        <f t="shared" si="96"/>
        <v>6127.4884893628396</v>
      </c>
      <c r="AT56" s="986">
        <f t="shared" si="37"/>
        <v>14189.286568733733</v>
      </c>
      <c r="AU56" s="1206" t="str">
        <f>IF(OR('Recycling - Case 2'!AC126="No",'Recycling - Case 2'!T206="No"), "No", "Yes")</f>
        <v>Yes</v>
      </c>
      <c r="AV56" s="948">
        <f t="shared" si="63"/>
        <v>6235.2700638768356</v>
      </c>
      <c r="AW56" s="465">
        <f t="shared" si="64"/>
        <v>1052.2944106746982</v>
      </c>
      <c r="AX56" s="465">
        <f t="shared" si="65"/>
        <v>95.332713212379986</v>
      </c>
      <c r="AY56" s="465">
        <f t="shared" si="66"/>
        <v>6127.4884893628396</v>
      </c>
      <c r="AZ56" s="986">
        <f t="shared" si="67"/>
        <v>13510.385677126753</v>
      </c>
      <c r="BA56" s="1206" t="str">
        <f>IF(OR('Recycling - Case 3'!AC126="No",'Recycling - Case 3'!T166="No"), "No", "Yes")</f>
        <v>Yes</v>
      </c>
      <c r="BB56" s="948">
        <f t="shared" si="97"/>
        <v>6235.2700638768356</v>
      </c>
      <c r="BC56" s="465">
        <f t="shared" si="98"/>
        <v>1052.2944106746982</v>
      </c>
      <c r="BD56" s="465">
        <f t="shared" si="99"/>
        <v>95.332713212379986</v>
      </c>
      <c r="BE56" s="465">
        <f t="shared" si="100"/>
        <v>6127.4884893628396</v>
      </c>
      <c r="BF56" s="986">
        <f t="shared" si="47"/>
        <v>13510.385677126753</v>
      </c>
      <c r="BG56" s="1206" t="str">
        <f>IF(OR('Recycling - Case 3'!AC126="No",'Recycling - Case 3'!T206="No"), "No", "Yes")</f>
        <v>Yes</v>
      </c>
      <c r="BH56" s="535">
        <f t="shared" si="48"/>
        <v>2046</v>
      </c>
      <c r="BI56" s="465">
        <f>'Recycling - Case 1'!BV126</f>
        <v>84.83315904220639</v>
      </c>
      <c r="BJ56" s="100">
        <f>'Recycling - Case 1'!BW126</f>
        <v>0.7699257867986733</v>
      </c>
      <c r="BK56" s="986">
        <f>'Recycling - Case 1'!BX126</f>
        <v>16.217597669678842</v>
      </c>
      <c r="BL56" s="948">
        <f>'Recycling - Case 1'!BY126</f>
        <v>84.83315904220639</v>
      </c>
      <c r="BM56" s="100">
        <f>'Recycling - Case 1'!BZ126</f>
        <v>0.7699257867986733</v>
      </c>
      <c r="BN56" s="986">
        <f>'Recycling - Case 1'!CA126</f>
        <v>16.217597669678842</v>
      </c>
      <c r="BO56" s="465">
        <f>'Recycling - Case 2'!BV126</f>
        <v>86.269134684648876</v>
      </c>
      <c r="BP56" s="100">
        <f>'Recycling - Case 2'!BW126</f>
        <v>0.81549892642255128</v>
      </c>
      <c r="BQ56" s="986">
        <f>'Recycling - Case 2'!BX126</f>
        <v>16.217597669678842</v>
      </c>
      <c r="BR56" s="948">
        <f>'Recycling - Case 2'!BY126</f>
        <v>86.269134684648876</v>
      </c>
      <c r="BS56" s="100">
        <f>'Recycling - Case 2'!BZ126</f>
        <v>0.81549892642255128</v>
      </c>
      <c r="BT56" s="986">
        <f>'Recycling - Case 2'!CA126</f>
        <v>16.217597669678842</v>
      </c>
      <c r="BU56" s="465">
        <f>'Recycling - Case 3'!BV126</f>
        <v>86.269134684648876</v>
      </c>
      <c r="BV56" s="100">
        <f>'Recycling - Case 3'!BW126</f>
        <v>0.81549892642255128</v>
      </c>
      <c r="BW56" s="986">
        <f>'Recycling - Case 3'!BX126</f>
        <v>16.217597669678842</v>
      </c>
      <c r="BX56" s="948">
        <f>'Recycling - Case 3'!BY126</f>
        <v>86.269134684648876</v>
      </c>
      <c r="BY56" s="100">
        <f>'Recycling - Case 3'!BZ126</f>
        <v>0.81549892642255128</v>
      </c>
      <c r="BZ56" s="986">
        <f>'Recycling - Case 3'!CA126</f>
        <v>16.217597669678842</v>
      </c>
      <c r="CA56" s="535">
        <v>2046</v>
      </c>
      <c r="CB56" s="579">
        <f>'Recycling - Case 1'!CB126</f>
        <v>0.41931610360905747</v>
      </c>
      <c r="CC56" s="100">
        <f>'Recycling - Case 1'!CC126</f>
        <v>0.45826216596761671</v>
      </c>
      <c r="CD56" s="100">
        <f>'Recycling - Case 1'!CD126</f>
        <v>0.41931610360905747</v>
      </c>
      <c r="CE56" s="471">
        <f>'Recycling - Case 1'!CE126</f>
        <v>0.45826216596761671</v>
      </c>
      <c r="CF56" s="579">
        <f>'Recycling - Case 2'!CB126</f>
        <v>0.36750697834425616</v>
      </c>
      <c r="CG56" s="100">
        <f>'Recycling - Case 2'!CC126</f>
        <v>0.45981160499880802</v>
      </c>
      <c r="CH56" s="100">
        <f>'Recycling - Case 2'!CD126</f>
        <v>0.36750697834425616</v>
      </c>
      <c r="CI56" s="471">
        <f>'Recycling - Case 2'!CE126</f>
        <v>0.45981160499880802</v>
      </c>
      <c r="CJ56" s="579">
        <f>'Recycling - Case 3'!CB126</f>
        <v>0.36750697834425616</v>
      </c>
      <c r="CK56" s="100">
        <f>'Recycling - Case 3'!CC126</f>
        <v>0.45981160499880802</v>
      </c>
      <c r="CL56" s="100">
        <f>'Recycling - Case 3'!CD126</f>
        <v>0.36750697834425616</v>
      </c>
      <c r="CM56" s="471">
        <f>'Recycling - Case 3'!CE126</f>
        <v>0.45981160499880802</v>
      </c>
    </row>
    <row r="57" spans="1:91">
      <c r="A57">
        <f>'Input data'!A146</f>
        <v>2046</v>
      </c>
      <c r="C57" s="116">
        <f>'4A SWD Case 1'!BG116</f>
        <v>328.97290239285672</v>
      </c>
      <c r="D57" s="3">
        <f>'4B Biological treatment '!T110</f>
        <v>0.96099946180337747</v>
      </c>
      <c r="E57" s="152">
        <f>'4B Biological treatment '!U110</f>
        <v>43.244975781151986</v>
      </c>
      <c r="F57" s="152">
        <f>'4B Biological treatment '!W110</f>
        <v>2.594698546869119</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6908.4309502499909</v>
      </c>
      <c r="M57" s="688">
        <f t="shared" si="70"/>
        <v>20.180988697870927</v>
      </c>
      <c r="N57" s="465">
        <f t="shared" si="71"/>
        <v>1712.5010409336187</v>
      </c>
      <c r="O57" s="464">
        <f t="shared" si="72"/>
        <v>87.227232528263414</v>
      </c>
      <c r="P57" s="465">
        <f t="shared" si="73"/>
        <v>5962.0228726331479</v>
      </c>
      <c r="Q57" s="465">
        <f t="shared" si="74"/>
        <v>6908.4309502499909</v>
      </c>
      <c r="R57" s="467">
        <f t="shared" si="75"/>
        <v>1732.6820296314895</v>
      </c>
      <c r="S57" s="464">
        <f t="shared" si="76"/>
        <v>87.227232528263414</v>
      </c>
      <c r="T57" s="465">
        <f t="shared" si="77"/>
        <v>5962.0228726331479</v>
      </c>
      <c r="U57" s="465">
        <f t="shared" si="78"/>
        <v>14690.363085042891</v>
      </c>
      <c r="V57" s="3"/>
      <c r="W57" s="535">
        <f t="shared" si="79"/>
        <v>2047</v>
      </c>
      <c r="X57" s="948">
        <f t="shared" si="80"/>
        <v>6693.4273285088211</v>
      </c>
      <c r="Y57" s="465">
        <f t="shared" si="81"/>
        <v>1738.9300208575119</v>
      </c>
      <c r="Z57" s="465">
        <f t="shared" si="82"/>
        <v>81.033572020965295</v>
      </c>
      <c r="AA57" s="465">
        <f t="shared" si="83"/>
        <v>6034.0356184153861</v>
      </c>
      <c r="AB57" s="986">
        <f t="shared" si="22"/>
        <v>14547.426539802686</v>
      </c>
      <c r="AC57" s="1206" t="str">
        <f>IF(OR('Recycling - Case 1'!AC127="No",'Recycling - Case 1'!T167="No"), "No", "Yes")</f>
        <v>Yes</v>
      </c>
      <c r="AD57" s="948">
        <f t="shared" si="84"/>
        <v>6693.4273285088211</v>
      </c>
      <c r="AE57" s="465">
        <f t="shared" si="85"/>
        <v>1738.9300208575119</v>
      </c>
      <c r="AF57" s="465">
        <f t="shared" si="86"/>
        <v>81.033572020965295</v>
      </c>
      <c r="AG57" s="465">
        <f t="shared" si="87"/>
        <v>6034.0356184153861</v>
      </c>
      <c r="AH57" s="986">
        <f t="shared" si="60"/>
        <v>14547.426539802686</v>
      </c>
      <c r="AI57" s="1206" t="str">
        <f>IF(OR('Recycling - Case 1'!AI38="No",'Recycling - Case 1'!Z167="No"), "No", "Yes")</f>
        <v>Yes</v>
      </c>
      <c r="AJ57" s="948">
        <f t="shared" si="88"/>
        <v>6050.8207979502276</v>
      </c>
      <c r="AK57" s="465">
        <f t="shared" si="89"/>
        <v>1738.9300208575119</v>
      </c>
      <c r="AL57" s="465">
        <f t="shared" si="90"/>
        <v>95.183612874715863</v>
      </c>
      <c r="AM57" s="465">
        <f t="shared" si="91"/>
        <v>6158.7683375844354</v>
      </c>
      <c r="AN57" s="986">
        <f t="shared" si="92"/>
        <v>14043.702769266889</v>
      </c>
      <c r="AO57" s="1201" t="str">
        <f>IF(OR('Recycling - Case 2'!AC127="No",'Recycling - Case 2'!T167="No"), "No", "Yes")</f>
        <v>Yes</v>
      </c>
      <c r="AP57" s="948">
        <f t="shared" si="93"/>
        <v>6050.8207979502276</v>
      </c>
      <c r="AQ57" s="465">
        <f t="shared" si="94"/>
        <v>1738.9300208575119</v>
      </c>
      <c r="AR57" s="465">
        <f t="shared" si="95"/>
        <v>95.183612874715863</v>
      </c>
      <c r="AS57" s="465">
        <f t="shared" si="96"/>
        <v>6158.7683375844354</v>
      </c>
      <c r="AT57" s="986">
        <f t="shared" si="37"/>
        <v>14043.702769266889</v>
      </c>
      <c r="AU57" s="1206" t="str">
        <f>IF(OR('Recycling - Case 2'!AC127="No",'Recycling - Case 2'!T207="No"), "No", "Yes")</f>
        <v>Yes</v>
      </c>
      <c r="AV57" s="948">
        <f t="shared" si="63"/>
        <v>6052.3478898179501</v>
      </c>
      <c r="AW57" s="465">
        <f t="shared" si="64"/>
        <v>1056.0889477753608</v>
      </c>
      <c r="AX57" s="465">
        <f t="shared" si="65"/>
        <v>95.183612874715863</v>
      </c>
      <c r="AY57" s="465">
        <f t="shared" si="66"/>
        <v>6158.7683375844354</v>
      </c>
      <c r="AZ57" s="986">
        <f t="shared" si="67"/>
        <v>13362.388788052462</v>
      </c>
      <c r="BA57" s="1206" t="str">
        <f>IF(OR('Recycling - Case 3'!AC127="No",'Recycling - Case 3'!T167="No"), "No", "Yes")</f>
        <v>Yes</v>
      </c>
      <c r="BB57" s="948">
        <f t="shared" si="97"/>
        <v>6052.3478898179501</v>
      </c>
      <c r="BC57" s="465">
        <f t="shared" si="98"/>
        <v>1056.0889477753608</v>
      </c>
      <c r="BD57" s="465">
        <f t="shared" si="99"/>
        <v>95.183612874715863</v>
      </c>
      <c r="BE57" s="465">
        <f t="shared" si="100"/>
        <v>6158.7683375844354</v>
      </c>
      <c r="BF57" s="986">
        <f t="shared" si="47"/>
        <v>13362.388788052462</v>
      </c>
      <c r="BG57" s="1206" t="str">
        <f>IF(OR('Recycling - Case 3'!AC127="No",'Recycling - Case 3'!T207="No"), "No", "Yes")</f>
        <v>Yes</v>
      </c>
      <c r="BH57" s="535">
        <f t="shared" si="48"/>
        <v>2047</v>
      </c>
      <c r="BI57" s="465">
        <f>'Recycling - Case 1'!BV127</f>
        <v>83.330140117283946</v>
      </c>
      <c r="BJ57" s="100">
        <f>'Recycling - Case 1'!BW127</f>
        <v>0.77896464162238499</v>
      </c>
      <c r="BK57" s="986">
        <f>'Recycling - Case 1'!BX127</f>
        <v>12.215991666765346</v>
      </c>
      <c r="BL57" s="948">
        <f>'Recycling - Case 1'!BY127</f>
        <v>83.330140117283946</v>
      </c>
      <c r="BM57" s="100">
        <f>'Recycling - Case 1'!BZ127</f>
        <v>0.77896464162238499</v>
      </c>
      <c r="BN57" s="986">
        <f>'Recycling - Case 1'!CA127</f>
        <v>12.215991666765346</v>
      </c>
      <c r="BO57" s="465">
        <f>'Recycling - Case 2'!BV127</f>
        <v>85.128380660402954</v>
      </c>
      <c r="BP57" s="100">
        <f>'Recycling - Case 2'!BW127</f>
        <v>0.81302653894697152</v>
      </c>
      <c r="BQ57" s="986">
        <f>'Recycling - Case 2'!BX127</f>
        <v>12.215991666765346</v>
      </c>
      <c r="BR57" s="948">
        <f>'Recycling - Case 2'!BY127</f>
        <v>85.128380660402954</v>
      </c>
      <c r="BS57" s="100">
        <f>'Recycling - Case 2'!BZ127</f>
        <v>0.81302653894697152</v>
      </c>
      <c r="BT57" s="986">
        <f>'Recycling - Case 2'!CA127</f>
        <v>12.215991666765346</v>
      </c>
      <c r="BU57" s="465">
        <f>'Recycling - Case 3'!BV127</f>
        <v>85.128380660402954</v>
      </c>
      <c r="BV57" s="100">
        <f>'Recycling - Case 3'!BW127</f>
        <v>0.81302653894697152</v>
      </c>
      <c r="BW57" s="986">
        <f>'Recycling - Case 3'!BX127</f>
        <v>12.215991666765346</v>
      </c>
      <c r="BX57" s="948">
        <f>'Recycling - Case 3'!BY127</f>
        <v>85.128380660402954</v>
      </c>
      <c r="BY57" s="100">
        <f>'Recycling - Case 3'!BZ127</f>
        <v>0.81302653894697152</v>
      </c>
      <c r="BZ57" s="986">
        <f>'Recycling - Case 3'!CA127</f>
        <v>12.215991666765346</v>
      </c>
      <c r="CA57" s="535">
        <v>2047</v>
      </c>
      <c r="CB57" s="579">
        <f>'Recycling - Case 1'!CB127</f>
        <v>0.4279500163115344</v>
      </c>
      <c r="CC57" s="100">
        <f>'Recycling - Case 1'!CC127</f>
        <v>0.45555251878020375</v>
      </c>
      <c r="CD57" s="100">
        <f>'Recycling - Case 1'!CD127</f>
        <v>0.4279500163115344</v>
      </c>
      <c r="CE57" s="471">
        <f>'Recycling - Case 1'!CE127</f>
        <v>0.45555251878020375</v>
      </c>
      <c r="CF57" s="579">
        <f>'Recycling - Case 2'!CB127</f>
        <v>0.36909169159072286</v>
      </c>
      <c r="CG57" s="100">
        <f>'Recycling - Case 2'!CC127</f>
        <v>0.45604426675069953</v>
      </c>
      <c r="CH57" s="100">
        <f>'Recycling - Case 2'!CD127</f>
        <v>0.36909169159072286</v>
      </c>
      <c r="CI57" s="471">
        <f>'Recycling - Case 2'!CE127</f>
        <v>0.45604426675069953</v>
      </c>
      <c r="CJ57" s="579">
        <f>'Recycling - Case 3'!CB127</f>
        <v>0.36909169159072286</v>
      </c>
      <c r="CK57" s="100">
        <f>'Recycling - Case 3'!CC127</f>
        <v>0.45604426675069953</v>
      </c>
      <c r="CL57" s="100">
        <f>'Recycling - Case 3'!CD127</f>
        <v>0.36909169159072286</v>
      </c>
      <c r="CM57" s="471">
        <f>'Recycling - Case 3'!CE127</f>
        <v>0.45604426675069953</v>
      </c>
    </row>
    <row r="58" spans="1:91">
      <c r="A58">
        <f>'Input data'!A147</f>
        <v>2047</v>
      </c>
      <c r="C58" s="116">
        <f>'4A SWD Case 1'!BG117</f>
        <v>318.73463469089626</v>
      </c>
      <c r="D58" s="3">
        <f>'4B Biological treatment '!T111</f>
        <v>0.96446479248891415</v>
      </c>
      <c r="E58" s="152">
        <f>'4B Biological treatment '!U111</f>
        <v>43.400915662001125</v>
      </c>
      <c r="F58" s="152">
        <f>'4B Biological treatment '!W111</f>
        <v>2.6040549397200676</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6693.4273285088211</v>
      </c>
      <c r="M58" s="688">
        <f t="shared" si="70"/>
        <v>20.253760642267196</v>
      </c>
      <c r="N58" s="465">
        <f t="shared" si="71"/>
        <v>1718.6762602152446</v>
      </c>
      <c r="O58" s="464">
        <f t="shared" si="72"/>
        <v>81.033572020965295</v>
      </c>
      <c r="P58" s="465">
        <f t="shared" si="73"/>
        <v>6034.0356184153861</v>
      </c>
      <c r="Q58" s="465">
        <f t="shared" si="74"/>
        <v>6693.4273285088211</v>
      </c>
      <c r="R58" s="467">
        <f t="shared" si="75"/>
        <v>1738.9300208575119</v>
      </c>
      <c r="S58" s="464">
        <f t="shared" si="76"/>
        <v>81.033572020965295</v>
      </c>
      <c r="T58" s="465">
        <f t="shared" si="77"/>
        <v>6034.0356184153861</v>
      </c>
      <c r="U58" s="465">
        <f t="shared" si="78"/>
        <v>14547.426539802686</v>
      </c>
      <c r="V58" s="3"/>
      <c r="W58" s="535">
        <f t="shared" si="79"/>
        <v>2048</v>
      </c>
      <c r="X58" s="948">
        <f t="shared" si="80"/>
        <v>6496.8161848733953</v>
      </c>
      <c r="Y58" s="465">
        <f t="shared" si="81"/>
        <v>1744.4400689678087</v>
      </c>
      <c r="Z58" s="465">
        <f t="shared" si="82"/>
        <v>80.926366254145591</v>
      </c>
      <c r="AA58" s="465">
        <f t="shared" si="83"/>
        <v>6106.6282245986458</v>
      </c>
      <c r="AB58" s="986">
        <f t="shared" si="22"/>
        <v>14428.810844693995</v>
      </c>
      <c r="AC58" s="1206" t="str">
        <f>IF(OR('Recycling - Case 1'!AC128="No",'Recycling - Case 1'!T168="No"), "No", "Yes")</f>
        <v>Yes</v>
      </c>
      <c r="AD58" s="948">
        <f t="shared" si="84"/>
        <v>6496.8161848733953</v>
      </c>
      <c r="AE58" s="465">
        <f t="shared" si="85"/>
        <v>1744.4400689678087</v>
      </c>
      <c r="AF58" s="465">
        <f t="shared" si="86"/>
        <v>80.926366254145591</v>
      </c>
      <c r="AG58" s="465">
        <f t="shared" si="87"/>
        <v>6106.6282245986458</v>
      </c>
      <c r="AH58" s="986">
        <f t="shared" si="60"/>
        <v>14428.810844693995</v>
      </c>
      <c r="AI58" s="1206" t="str">
        <f>IF(OR('Recycling - Case 1'!AI39="No",'Recycling - Case 1'!Z168="No"), "No", "Yes")</f>
        <v>Yes</v>
      </c>
      <c r="AJ58" s="948">
        <f t="shared" si="88"/>
        <v>5890.6534557445411</v>
      </c>
      <c r="AK58" s="465">
        <f t="shared" si="89"/>
        <v>1744.4400689678087</v>
      </c>
      <c r="AL58" s="465">
        <f t="shared" si="90"/>
        <v>95.035731924294083</v>
      </c>
      <c r="AM58" s="465">
        <f t="shared" si="91"/>
        <v>6190.2078644258199</v>
      </c>
      <c r="AN58" s="986">
        <f t="shared" si="92"/>
        <v>13920.337121062465</v>
      </c>
      <c r="AO58" s="1201" t="str">
        <f>IF(OR('Recycling - Case 2'!AC128="No",'Recycling - Case 2'!T168="No"), "No", "Yes")</f>
        <v>Yes</v>
      </c>
      <c r="AP58" s="948">
        <f t="shared" si="93"/>
        <v>5890.6534557445411</v>
      </c>
      <c r="AQ58" s="465">
        <f t="shared" si="94"/>
        <v>1744.4400689678087</v>
      </c>
      <c r="AR58" s="465">
        <f t="shared" si="95"/>
        <v>95.035731924294083</v>
      </c>
      <c r="AS58" s="465">
        <f t="shared" si="96"/>
        <v>6190.2078644258199</v>
      </c>
      <c r="AT58" s="986">
        <f t="shared" si="37"/>
        <v>13920.337121062465</v>
      </c>
      <c r="AU58" s="1206" t="str">
        <f>IF(OR('Recycling - Case 2'!AC128="No",'Recycling - Case 2'!T208="No"), "No", "Yes")</f>
        <v>Yes</v>
      </c>
      <c r="AV58" s="948">
        <f t="shared" si="63"/>
        <v>5892.219209516431</v>
      </c>
      <c r="AW58" s="465">
        <f t="shared" si="64"/>
        <v>1059.4353164280369</v>
      </c>
      <c r="AX58" s="465">
        <f t="shared" si="65"/>
        <v>95.035731924294083</v>
      </c>
      <c r="AY58" s="465">
        <f t="shared" si="66"/>
        <v>6190.2078644258199</v>
      </c>
      <c r="AZ58" s="986">
        <f t="shared" si="67"/>
        <v>13236.898122294582</v>
      </c>
      <c r="BA58" s="1206" t="str">
        <f>IF(OR('Recycling - Case 3'!AC128="No",'Recycling - Case 3'!T168="No"), "No", "Yes")</f>
        <v>Yes</v>
      </c>
      <c r="BB58" s="948">
        <f t="shared" si="97"/>
        <v>5892.219209516431</v>
      </c>
      <c r="BC58" s="465">
        <f t="shared" si="98"/>
        <v>1059.4353164280369</v>
      </c>
      <c r="BD58" s="465">
        <f t="shared" si="99"/>
        <v>95.035731924294083</v>
      </c>
      <c r="BE58" s="465">
        <f t="shared" si="100"/>
        <v>6190.2078644258199</v>
      </c>
      <c r="BF58" s="986">
        <f t="shared" si="47"/>
        <v>13236.898122294582</v>
      </c>
      <c r="BG58" s="1206" t="str">
        <f>IF(OR('Recycling - Case 3'!AC128="No",'Recycling - Case 3'!T208="No"), "No", "Yes")</f>
        <v>Yes</v>
      </c>
      <c r="BH58" s="535">
        <f t="shared" si="48"/>
        <v>2048</v>
      </c>
      <c r="BI58" s="465">
        <f>'Recycling - Case 1'!BV128</f>
        <v>82.052140487277171</v>
      </c>
      <c r="BJ58" s="100">
        <f>'Recycling - Case 1'!BW128</f>
        <v>0.78626068055560927</v>
      </c>
      <c r="BK58" s="986">
        <f>'Recycling - Case 1'!BX128</f>
        <v>8.2143856638518482</v>
      </c>
      <c r="BL58" s="948">
        <f>'Recycling - Case 1'!BY128</f>
        <v>82.052140487277171</v>
      </c>
      <c r="BM58" s="100">
        <f>'Recycling - Case 1'!BZ128</f>
        <v>0.78626068055560927</v>
      </c>
      <c r="BN58" s="986">
        <f>'Recycling - Case 1'!CA128</f>
        <v>8.2143856638518482</v>
      </c>
      <c r="BO58" s="465">
        <f>'Recycling - Case 2'!BV128</f>
        <v>83.93965581879597</v>
      </c>
      <c r="BP58" s="100">
        <f>'Recycling - Case 2'!BW128</f>
        <v>0.81037868441734628</v>
      </c>
      <c r="BQ58" s="986">
        <f>'Recycling - Case 2'!BX128</f>
        <v>8.2143856638518482</v>
      </c>
      <c r="BR58" s="948">
        <f>'Recycling - Case 2'!BY128</f>
        <v>83.93965581879597</v>
      </c>
      <c r="BS58" s="100">
        <f>'Recycling - Case 2'!BZ128</f>
        <v>0.81037868441734628</v>
      </c>
      <c r="BT58" s="986">
        <f>'Recycling - Case 2'!CA128</f>
        <v>8.2143856638518482</v>
      </c>
      <c r="BU58" s="465">
        <f>'Recycling - Case 3'!BV128</f>
        <v>83.93965581879597</v>
      </c>
      <c r="BV58" s="100">
        <f>'Recycling - Case 3'!BW128</f>
        <v>0.81037868441734628</v>
      </c>
      <c r="BW58" s="986">
        <f>'Recycling - Case 3'!BX128</f>
        <v>8.2143856638518482</v>
      </c>
      <c r="BX58" s="948">
        <f>'Recycling - Case 3'!BY128</f>
        <v>83.93965581879597</v>
      </c>
      <c r="BY58" s="100">
        <f>'Recycling - Case 3'!BZ128</f>
        <v>0.81037868441734628</v>
      </c>
      <c r="BZ58" s="986">
        <f>'Recycling - Case 3'!CA128</f>
        <v>8.2143856638518482</v>
      </c>
      <c r="CA58" s="535">
        <v>2048</v>
      </c>
      <c r="CB58" s="579">
        <f>'Recycling - Case 1'!CB128</f>
        <v>0.42949384463559215</v>
      </c>
      <c r="CC58" s="100">
        <f>'Recycling - Case 1'!CC128</f>
        <v>0.45214989175516129</v>
      </c>
      <c r="CD58" s="100">
        <f>'Recycling - Case 1'!CD128</f>
        <v>0.42949384463559215</v>
      </c>
      <c r="CE58" s="471">
        <f>'Recycling - Case 1'!CE128</f>
        <v>0.45214989175516129</v>
      </c>
      <c r="CF58" s="579">
        <f>'Recycling - Case 2'!CB128</f>
        <v>0.3706677901680655</v>
      </c>
      <c r="CG58" s="100">
        <f>'Recycling - Case 2'!CC128</f>
        <v>0.45196267622548114</v>
      </c>
      <c r="CH58" s="100">
        <f>'Recycling - Case 2'!CD128</f>
        <v>0.3706677901680655</v>
      </c>
      <c r="CI58" s="471">
        <f>'Recycling - Case 2'!CE128</f>
        <v>0.45196267622548114</v>
      </c>
      <c r="CJ58" s="579">
        <f>'Recycling - Case 3'!CB128</f>
        <v>0.3706677901680655</v>
      </c>
      <c r="CK58" s="100">
        <f>'Recycling - Case 3'!CC128</f>
        <v>0.45196267622548114</v>
      </c>
      <c r="CL58" s="100">
        <f>'Recycling - Case 3'!CD128</f>
        <v>0.3706677901680655</v>
      </c>
      <c r="CM58" s="471">
        <f>'Recycling - Case 3'!CE128</f>
        <v>0.45196267622548114</v>
      </c>
    </row>
    <row r="59" spans="1:91">
      <c r="A59">
        <f>'Input data'!A148</f>
        <v>2048</v>
      </c>
      <c r="C59" s="116">
        <f>'4A SWD Case 1'!BG118</f>
        <v>309.3721992796855</v>
      </c>
      <c r="D59" s="3">
        <f>'4B Biological treatment '!T112</f>
        <v>0.96752083692058166</v>
      </c>
      <c r="E59" s="152">
        <f>'4B Biological treatment '!U112</f>
        <v>43.538437661426173</v>
      </c>
      <c r="F59" s="152">
        <f>'4B Biological treatment '!W112</f>
        <v>2.6123062596855702</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6496.8161848733953</v>
      </c>
      <c r="M59" s="688">
        <f t="shared" si="70"/>
        <v>20.317937575332216</v>
      </c>
      <c r="N59" s="465">
        <f t="shared" si="71"/>
        <v>1724.1221313924764</v>
      </c>
      <c r="O59" s="464">
        <f t="shared" si="72"/>
        <v>80.926366254145591</v>
      </c>
      <c r="P59" s="465">
        <f t="shared" si="73"/>
        <v>6106.6282245986458</v>
      </c>
      <c r="Q59" s="465">
        <f t="shared" si="74"/>
        <v>6496.8161848733953</v>
      </c>
      <c r="R59" s="467">
        <f t="shared" si="75"/>
        <v>1744.4400689678087</v>
      </c>
      <c r="S59" s="464">
        <f t="shared" si="76"/>
        <v>80.926366254145591</v>
      </c>
      <c r="T59" s="465">
        <f t="shared" si="77"/>
        <v>6106.6282245986458</v>
      </c>
      <c r="U59" s="465">
        <f t="shared" si="78"/>
        <v>14428.810844693995</v>
      </c>
      <c r="V59" s="3"/>
      <c r="W59" s="535">
        <f t="shared" si="79"/>
        <v>2049</v>
      </c>
      <c r="X59" s="948">
        <f t="shared" si="80"/>
        <v>6323.8789771780375</v>
      </c>
      <c r="Y59" s="465">
        <f t="shared" si="81"/>
        <v>1747.6338711497726</v>
      </c>
      <c r="Z59" s="465">
        <f t="shared" si="82"/>
        <v>80.81998611074799</v>
      </c>
      <c r="AA59" s="465">
        <f t="shared" si="83"/>
        <v>6179.8047347637312</v>
      </c>
      <c r="AB59" s="986">
        <f t="shared" si="22"/>
        <v>14332.137569202288</v>
      </c>
      <c r="AC59" s="1206" t="str">
        <f>IF(OR('Recycling - Case 1'!AC129="No",'Recycling - Case 1'!T169="No"), "No", "Yes")</f>
        <v>Yes</v>
      </c>
      <c r="AD59" s="948">
        <f t="shared" si="84"/>
        <v>6323.8789771780375</v>
      </c>
      <c r="AE59" s="465">
        <f t="shared" si="85"/>
        <v>1747.6338711497726</v>
      </c>
      <c r="AF59" s="465">
        <f t="shared" si="86"/>
        <v>80.81998611074799</v>
      </c>
      <c r="AG59" s="465">
        <f t="shared" si="87"/>
        <v>6179.8047347637312</v>
      </c>
      <c r="AH59" s="986">
        <f t="shared" si="60"/>
        <v>14332.137569202288</v>
      </c>
      <c r="AI59" s="1206" t="str">
        <f>IF(OR('Recycling - Case 1'!AI40="No",'Recycling - Case 1'!Z169="No"), "No", "Yes")</f>
        <v>Yes</v>
      </c>
      <c r="AJ59" s="948">
        <f t="shared" si="88"/>
        <v>5752.2072894552948</v>
      </c>
      <c r="AK59" s="465">
        <f t="shared" si="89"/>
        <v>1747.6338711497726</v>
      </c>
      <c r="AL59" s="465">
        <f t="shared" si="90"/>
        <v>94.889057356937755</v>
      </c>
      <c r="AM59" s="465">
        <f t="shared" si="91"/>
        <v>6221.8078850207985</v>
      </c>
      <c r="AN59" s="986">
        <f t="shared" si="92"/>
        <v>13816.538102982804</v>
      </c>
      <c r="AO59" s="1201" t="str">
        <f>IF(OR('Recycling - Case 2'!AC129="No",'Recycling - Case 2'!T169="No"), "No", "Yes")</f>
        <v>Yes</v>
      </c>
      <c r="AP59" s="948">
        <f t="shared" si="93"/>
        <v>5752.2072894552948</v>
      </c>
      <c r="AQ59" s="465">
        <f t="shared" si="94"/>
        <v>1747.6338711497726</v>
      </c>
      <c r="AR59" s="465">
        <f t="shared" si="95"/>
        <v>94.889057356937755</v>
      </c>
      <c r="AS59" s="465">
        <f t="shared" si="96"/>
        <v>6221.8078850207985</v>
      </c>
      <c r="AT59" s="986">
        <f t="shared" si="37"/>
        <v>13816.538102982804</v>
      </c>
      <c r="AU59" s="1206" t="str">
        <f>IF(OR('Recycling - Case 2'!AC129="No",'Recycling - Case 2'!T209="No"), "No", "Yes")</f>
        <v>Yes</v>
      </c>
      <c r="AV59" s="948">
        <f t="shared" si="63"/>
        <v>5753.8101049782153</v>
      </c>
      <c r="AW59" s="465">
        <f t="shared" si="64"/>
        <v>1061.374979982807</v>
      </c>
      <c r="AX59" s="465">
        <f t="shared" si="65"/>
        <v>94.889057356937755</v>
      </c>
      <c r="AY59" s="465">
        <f t="shared" si="66"/>
        <v>6221.8078850207985</v>
      </c>
      <c r="AZ59" s="986">
        <f t="shared" si="67"/>
        <v>13131.882027338757</v>
      </c>
      <c r="BA59" s="1206" t="str">
        <f>IF(OR('Recycling - Case 3'!AC129="No",'Recycling - Case 3'!T169="No"), "No", "Yes")</f>
        <v>Yes</v>
      </c>
      <c r="BB59" s="948">
        <f t="shared" si="97"/>
        <v>5753.8101049782153</v>
      </c>
      <c r="BC59" s="465">
        <f t="shared" si="98"/>
        <v>1061.374979982807</v>
      </c>
      <c r="BD59" s="465">
        <f t="shared" si="99"/>
        <v>94.889057356937755</v>
      </c>
      <c r="BE59" s="465">
        <f t="shared" si="100"/>
        <v>6221.8078850207985</v>
      </c>
      <c r="BF59" s="986">
        <f t="shared" si="47"/>
        <v>13131.882027338757</v>
      </c>
      <c r="BG59" s="1206" t="str">
        <f>IF(OR('Recycling - Case 3'!AC129="No",'Recycling - Case 3'!T209="No"), "No", "Yes")</f>
        <v>Yes</v>
      </c>
      <c r="BH59" s="535">
        <f t="shared" si="48"/>
        <v>2049</v>
      </c>
      <c r="BI59" s="465">
        <f>'Recycling - Case 1'!BV129</f>
        <v>80.670879873928754</v>
      </c>
      <c r="BJ59" s="100">
        <f>'Recycling - Case 1'!BW129</f>
        <v>0.79292917667787044</v>
      </c>
      <c r="BK59" s="986">
        <f>'Recycling - Case 1'!BX129</f>
        <v>4.2127796609383523</v>
      </c>
      <c r="BL59" s="948">
        <f>'Recycling - Case 1'!BY129</f>
        <v>80.670879873928754</v>
      </c>
      <c r="BM59" s="100">
        <f>'Recycling - Case 1'!BZ129</f>
        <v>0.79292917667787044</v>
      </c>
      <c r="BN59" s="986">
        <f>'Recycling - Case 1'!CA129</f>
        <v>4.2127796609383523</v>
      </c>
      <c r="BO59" s="465">
        <f>'Recycling - Case 2'!BV129</f>
        <v>82.599762935644875</v>
      </c>
      <c r="BP59" s="100">
        <f>'Recycling - Case 2'!BW129</f>
        <v>0.80730274034422711</v>
      </c>
      <c r="BQ59" s="986">
        <f>'Recycling - Case 2'!BX129</f>
        <v>4.2127796609383523</v>
      </c>
      <c r="BR59" s="948">
        <f>'Recycling - Case 2'!BY129</f>
        <v>82.599762935644875</v>
      </c>
      <c r="BS59" s="100">
        <f>'Recycling - Case 2'!BZ129</f>
        <v>0.80730274034422711</v>
      </c>
      <c r="BT59" s="986">
        <f>'Recycling - Case 2'!CA129</f>
        <v>4.2127796609383523</v>
      </c>
      <c r="BU59" s="465">
        <f>'Recycling - Case 3'!BV129</f>
        <v>82.599762935644875</v>
      </c>
      <c r="BV59" s="100">
        <f>'Recycling - Case 3'!BW129</f>
        <v>0.80730274034422711</v>
      </c>
      <c r="BW59" s="986">
        <f>'Recycling - Case 3'!BX129</f>
        <v>4.2127796609383523</v>
      </c>
      <c r="BX59" s="948">
        <f>'Recycling - Case 3'!BY129</f>
        <v>82.599762935644875</v>
      </c>
      <c r="BY59" s="100">
        <f>'Recycling - Case 3'!BZ129</f>
        <v>0.80730274034422711</v>
      </c>
      <c r="BZ59" s="986">
        <f>'Recycling - Case 3'!CA129</f>
        <v>4.2127796609383523</v>
      </c>
      <c r="CA59" s="535">
        <v>2049</v>
      </c>
      <c r="CB59" s="579">
        <f>'Recycling - Case 1'!CB129</f>
        <v>0.43102944159952994</v>
      </c>
      <c r="CC59" s="100">
        <f>'Recycling - Case 1'!CC129</f>
        <v>0.44774159368464916</v>
      </c>
      <c r="CD59" s="100">
        <f>'Recycling - Case 1'!CD129</f>
        <v>0.43102944159952994</v>
      </c>
      <c r="CE59" s="471">
        <f>'Recycling - Case 1'!CE129</f>
        <v>0.44774159368464916</v>
      </c>
      <c r="CF59" s="579">
        <f>'Recycling - Case 2'!CB129</f>
        <v>0.37223532617222466</v>
      </c>
      <c r="CG59" s="100">
        <f>'Recycling - Case 2'!CC129</f>
        <v>0.4472583572033545</v>
      </c>
      <c r="CH59" s="100">
        <f>'Recycling - Case 2'!CD129</f>
        <v>0.37223532617222466</v>
      </c>
      <c r="CI59" s="471">
        <f>'Recycling - Case 2'!CE129</f>
        <v>0.4472583572033545</v>
      </c>
      <c r="CJ59" s="579">
        <f>'Recycling - Case 3'!CB129</f>
        <v>0.37223532617222466</v>
      </c>
      <c r="CK59" s="100">
        <f>'Recycling - Case 3'!CC129</f>
        <v>0.4472583572033545</v>
      </c>
      <c r="CL59" s="100">
        <f>'Recycling - Case 3'!CD129</f>
        <v>0.37223532617222466</v>
      </c>
      <c r="CM59" s="471">
        <f>'Recycling - Case 3'!CE129</f>
        <v>0.4472583572033545</v>
      </c>
    </row>
    <row r="60" spans="1:91" ht="15" thickBot="1">
      <c r="A60">
        <f>'Input data'!A149</f>
        <v>2049</v>
      </c>
      <c r="C60" s="116">
        <f>'4A SWD Case 1'!BG119</f>
        <v>301.13709415133513</v>
      </c>
      <c r="D60" s="3">
        <f>'4B Biological treatment '!T113</f>
        <v>0.96929221916238084</v>
      </c>
      <c r="E60" s="152">
        <f>'4B Biological treatment '!U113</f>
        <v>43.618149862307135</v>
      </c>
      <c r="F60" s="152">
        <f>'4B Biological treatment '!W113</f>
        <v>2.6170889917384281</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6323.8789771780375</v>
      </c>
      <c r="M60" s="688">
        <f t="shared" si="70"/>
        <v>20.355136602409999</v>
      </c>
      <c r="N60" s="465">
        <f t="shared" si="71"/>
        <v>1727.2787345473625</v>
      </c>
      <c r="O60" s="464">
        <f t="shared" si="72"/>
        <v>80.81998611074799</v>
      </c>
      <c r="P60" s="465">
        <f t="shared" si="73"/>
        <v>6179.8047347637312</v>
      </c>
      <c r="Q60" s="465">
        <f t="shared" si="74"/>
        <v>6323.8789771780375</v>
      </c>
      <c r="R60" s="467">
        <f t="shared" si="75"/>
        <v>1747.6338711497726</v>
      </c>
      <c r="S60" s="464">
        <f t="shared" si="76"/>
        <v>80.81998611074799</v>
      </c>
      <c r="T60" s="465">
        <f t="shared" si="77"/>
        <v>6179.8047347637312</v>
      </c>
      <c r="U60" s="465">
        <f t="shared" si="78"/>
        <v>14332.137569202288</v>
      </c>
      <c r="V60" s="3"/>
      <c r="W60" s="987">
        <f t="shared" si="79"/>
        <v>2050</v>
      </c>
      <c r="X60" s="991">
        <f t="shared" si="80"/>
        <v>6173.736674103824</v>
      </c>
      <c r="Y60" s="988">
        <f t="shared" si="81"/>
        <v>1750.288627469165</v>
      </c>
      <c r="Z60" s="988">
        <f t="shared" si="82"/>
        <v>80.714423453015158</v>
      </c>
      <c r="AA60" s="988">
        <f t="shared" si="83"/>
        <v>6253.5692186643009</v>
      </c>
      <c r="AB60" s="989">
        <f t="shared" si="22"/>
        <v>14258.308943690305</v>
      </c>
      <c r="AC60" s="1206" t="str">
        <f>IF(OR('Recycling - Case 1'!AC130="No",'Recycling - Case 1'!T170="No"), "No", "Yes")</f>
        <v>Yes</v>
      </c>
      <c r="AD60" s="991">
        <f t="shared" si="84"/>
        <v>6173.736674103824</v>
      </c>
      <c r="AE60" s="988">
        <f t="shared" si="85"/>
        <v>1750.288627469165</v>
      </c>
      <c r="AF60" s="988">
        <f t="shared" si="86"/>
        <v>80.714423453015158</v>
      </c>
      <c r="AG60" s="988">
        <f t="shared" si="87"/>
        <v>6253.5692186643009</v>
      </c>
      <c r="AH60" s="989">
        <f t="shared" si="60"/>
        <v>14258.308943690305</v>
      </c>
      <c r="AI60" s="1206" t="str">
        <f>IF(OR('Recycling - Case 1'!AI41="No",'Recycling - Case 1'!Z170="No"), "No", "Yes")</f>
        <v>Yes</v>
      </c>
      <c r="AJ60" s="991">
        <f t="shared" si="88"/>
        <v>5634.4238749691294</v>
      </c>
      <c r="AK60" s="988">
        <f t="shared" si="89"/>
        <v>1750.288627469165</v>
      </c>
      <c r="AL60" s="988">
        <f t="shared" si="90"/>
        <v>94.743576348754203</v>
      </c>
      <c r="AM60" s="988">
        <f t="shared" si="91"/>
        <v>6253.5692186643009</v>
      </c>
      <c r="AN60" s="989">
        <f t="shared" si="92"/>
        <v>13733.02529745135</v>
      </c>
      <c r="AO60" s="1201" t="str">
        <f>IF(OR('Recycling - Case 2'!AC130="No",'Recycling - Case 2'!T170="No"), "No", "Yes")</f>
        <v>Yes</v>
      </c>
      <c r="AP60" s="991">
        <f t="shared" si="93"/>
        <v>5634.4238749691294</v>
      </c>
      <c r="AQ60" s="988">
        <f t="shared" si="94"/>
        <v>1750.288627469165</v>
      </c>
      <c r="AR60" s="988">
        <f t="shared" si="95"/>
        <v>94.743576348754203</v>
      </c>
      <c r="AS60" s="988">
        <f t="shared" si="96"/>
        <v>6253.5692186643009</v>
      </c>
      <c r="AT60" s="989">
        <f t="shared" si="37"/>
        <v>13733.02529745135</v>
      </c>
      <c r="AU60" s="1206" t="str">
        <f>IF(OR('Recycling - Case 2'!AC130="No",'Recycling - Case 2'!T210="No"), "No", "Yes")</f>
        <v>Yes</v>
      </c>
      <c r="AV60" s="991">
        <f t="shared" si="63"/>
        <v>5636.0622486005959</v>
      </c>
      <c r="AW60" s="988">
        <f t="shared" si="64"/>
        <v>1062.987269594418</v>
      </c>
      <c r="AX60" s="988">
        <f t="shared" si="65"/>
        <v>94.743576348754203</v>
      </c>
      <c r="AY60" s="988">
        <f t="shared" si="66"/>
        <v>6253.5692186643009</v>
      </c>
      <c r="AZ60" s="989">
        <f t="shared" si="67"/>
        <v>13047.362313208068</v>
      </c>
      <c r="BA60" s="1206" t="str">
        <f>IF(OR('Recycling - Case 3'!AC130="No",'Recycling - Case 3'!T170="No"), "No", "Yes")</f>
        <v>Yes</v>
      </c>
      <c r="BB60" s="991">
        <f t="shared" si="97"/>
        <v>5636.0622486005959</v>
      </c>
      <c r="BC60" s="988">
        <f t="shared" si="98"/>
        <v>1062.987269594418</v>
      </c>
      <c r="BD60" s="988">
        <f t="shared" si="99"/>
        <v>94.743576348754203</v>
      </c>
      <c r="BE60" s="988">
        <f t="shared" si="100"/>
        <v>6253.5692186643009</v>
      </c>
      <c r="BF60" s="989">
        <f t="shared" si="47"/>
        <v>13047.362313208068</v>
      </c>
      <c r="BG60" s="1206" t="str">
        <f>IF(OR('Recycling - Case 3'!AC130="No",'Recycling - Case 3'!T210="No"), "No", "Yes")</f>
        <v>Yes</v>
      </c>
      <c r="BH60" s="987">
        <f t="shared" si="48"/>
        <v>2050</v>
      </c>
      <c r="BI60" s="988">
        <f>'Recycling - Case 1'!BV130</f>
        <v>79.299952916591195</v>
      </c>
      <c r="BJ60" s="581">
        <f>'Recycling - Case 1'!BW130</f>
        <v>0.7992842696557878</v>
      </c>
      <c r="BK60" s="989">
        <f>'Recycling - Case 1'!BX130</f>
        <v>0.21117365802485455</v>
      </c>
      <c r="BL60" s="991">
        <f>'Recycling - Case 1'!BY130</f>
        <v>79.299952916591195</v>
      </c>
      <c r="BM60" s="581">
        <f>'Recycling - Case 1'!BZ130</f>
        <v>0.7992842696557878</v>
      </c>
      <c r="BN60" s="989">
        <f>'Recycling - Case 1'!CA130</f>
        <v>0.21117365802485455</v>
      </c>
      <c r="BO60" s="988">
        <f>'Recycling - Case 2'!BV130</f>
        <v>81.224906797116773</v>
      </c>
      <c r="BP60" s="581">
        <f>'Recycling - Case 2'!BW130</f>
        <v>0.80404104364598372</v>
      </c>
      <c r="BQ60" s="989">
        <f>'Recycling - Case 2'!BX130</f>
        <v>0.21117365802485455</v>
      </c>
      <c r="BR60" s="991">
        <f>'Recycling - Case 2'!BY130</f>
        <v>81.224906797116773</v>
      </c>
      <c r="BS60" s="581">
        <f>'Recycling - Case 2'!BZ130</f>
        <v>0.80404104364598372</v>
      </c>
      <c r="BT60" s="989">
        <f>'Recycling - Case 2'!CA130</f>
        <v>0.21117365802485455</v>
      </c>
      <c r="BU60" s="988">
        <f>'Recycling - Case 3'!BV130</f>
        <v>81.224906797116773</v>
      </c>
      <c r="BV60" s="581">
        <f>'Recycling - Case 3'!BW130</f>
        <v>0.80404104364598372</v>
      </c>
      <c r="BW60" s="989">
        <f>'Recycling - Case 3'!BX130</f>
        <v>0.21117365802485455</v>
      </c>
      <c r="BX60" s="991">
        <f>'Recycling - Case 3'!BY130</f>
        <v>81.224906797116773</v>
      </c>
      <c r="BY60" s="581">
        <f>'Recycling - Case 3'!BZ130</f>
        <v>0.80404104364598372</v>
      </c>
      <c r="BZ60" s="989">
        <f>'Recycling - Case 3'!CA130</f>
        <v>0.21117365802485455</v>
      </c>
      <c r="CA60" s="987">
        <v>2050</v>
      </c>
      <c r="CB60" s="580">
        <f>'Recycling - Case 1'!CB130</f>
        <v>0.43255685448712144</v>
      </c>
      <c r="CC60" s="581">
        <f>'Recycling - Case 1'!CC130</f>
        <v>0.44253890328150502</v>
      </c>
      <c r="CD60" s="581">
        <f>'Recycling - Case 1'!CD130</f>
        <v>0.43255685448712144</v>
      </c>
      <c r="CE60" s="582">
        <f>'Recycling - Case 1'!CE130</f>
        <v>0.44253890328150502</v>
      </c>
      <c r="CF60" s="580">
        <f>'Recycling - Case 2'!CB130</f>
        <v>0.37379435129462157</v>
      </c>
      <c r="CG60" s="581">
        <f>'Recycling - Case 2'!CC130</f>
        <v>0.44215368634265018</v>
      </c>
      <c r="CH60" s="581">
        <f>'Recycling - Case 2'!CD130</f>
        <v>0.37379435129462157</v>
      </c>
      <c r="CI60" s="582">
        <f>'Recycling - Case 2'!CE130</f>
        <v>0.44215368634265018</v>
      </c>
      <c r="CJ60" s="580">
        <f>'Recycling - Case 3'!CB130</f>
        <v>0.37379435129462157</v>
      </c>
      <c r="CK60" s="581">
        <f>'Recycling - Case 3'!CC130</f>
        <v>0.44215368634265018</v>
      </c>
      <c r="CL60" s="581">
        <f>'Recycling - Case 3'!CD130</f>
        <v>0.37379435129462157</v>
      </c>
      <c r="CM60" s="582">
        <f>'Recycling - Case 3'!CE130</f>
        <v>0.44215368634265018</v>
      </c>
    </row>
    <row r="61" spans="1:91">
      <c r="A61">
        <f>'Input data'!A150</f>
        <v>2050</v>
      </c>
      <c r="C61" s="116">
        <f>'4A SWD Case 1'!BG120</f>
        <v>293.98746067161068</v>
      </c>
      <c r="D61" s="3">
        <f>'4B Biological treatment '!T114</f>
        <v>0.97076462976659195</v>
      </c>
      <c r="E61" s="152">
        <f>'4B Biological treatment '!U114</f>
        <v>43.684408339496628</v>
      </c>
      <c r="F61" s="152">
        <f>'4B Biological treatment '!W114</f>
        <v>2.6210645003697981</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6173.736674103824</v>
      </c>
      <c r="M61" s="688">
        <f t="shared" si="70"/>
        <v>20.38605722509843</v>
      </c>
      <c r="N61" s="465">
        <f t="shared" si="71"/>
        <v>1729.9025702440665</v>
      </c>
      <c r="O61" s="464">
        <f t="shared" si="72"/>
        <v>80.714423453015158</v>
      </c>
      <c r="P61" s="465">
        <f t="shared" si="73"/>
        <v>6253.5692186643009</v>
      </c>
      <c r="Q61" s="417">
        <f t="shared" si="74"/>
        <v>6173.736674103824</v>
      </c>
      <c r="R61" s="463">
        <f t="shared" si="75"/>
        <v>1750.288627469165</v>
      </c>
      <c r="S61" s="460">
        <f t="shared" si="76"/>
        <v>80.714423453015158</v>
      </c>
      <c r="T61" s="417">
        <f t="shared" si="77"/>
        <v>6253.5692186643009</v>
      </c>
      <c r="U61" s="417">
        <f t="shared" si="78"/>
        <v>14258.308943690305</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0.61641479868055415</v>
      </c>
      <c r="E67" s="152">
        <f>'4B Biological treatment '!U120</f>
        <v>27.73866594062493</v>
      </c>
      <c r="F67" s="152">
        <f>'4B Biological treatment '!W120</f>
        <v>1.664319956437496</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12.944710772291637</v>
      </c>
      <c r="N67" s="465">
        <f t="shared" si="103"/>
        <v>1098.4511712487474</v>
      </c>
      <c r="O67" s="464">
        <f t="shared" si="104"/>
        <v>281.88387608267908</v>
      </c>
      <c r="P67" s="465">
        <f t="shared" si="105"/>
        <v>4075.1800556596418</v>
      </c>
      <c r="Q67" s="465">
        <f t="shared" si="106"/>
        <v>15522.772969890095</v>
      </c>
      <c r="R67" s="467">
        <f t="shared" si="107"/>
        <v>1111.3958820210391</v>
      </c>
      <c r="S67" s="464">
        <f t="shared" si="108"/>
        <v>281.88387608267908</v>
      </c>
      <c r="T67" s="465">
        <f t="shared" si="109"/>
        <v>4075.1800556596418</v>
      </c>
      <c r="U67" s="465">
        <f t="shared" si="110"/>
        <v>20991.232783653457</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717.66288905582212</v>
      </c>
      <c r="D68" s="3">
        <f>'4B Biological treatment '!T121</f>
        <v>0.65096438828446401</v>
      </c>
      <c r="E68" s="152">
        <f>'4B Biological treatment '!U121</f>
        <v>29.293397472800873</v>
      </c>
      <c r="F68" s="152">
        <f>'4B Biological treatment '!W121</f>
        <v>1.7576038483680523</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15070.920670172265</v>
      </c>
      <c r="M68" s="688">
        <f t="shared" si="102"/>
        <v>13.670252153973744</v>
      </c>
      <c r="N68" s="465">
        <f t="shared" si="103"/>
        <v>1160.0185399229144</v>
      </c>
      <c r="O68" s="464">
        <f t="shared" si="104"/>
        <v>274.67843923294652</v>
      </c>
      <c r="P68" s="465">
        <f t="shared" si="105"/>
        <v>4156.4168668213024</v>
      </c>
      <c r="Q68" s="465">
        <f t="shared" si="106"/>
        <v>15070.920670172265</v>
      </c>
      <c r="R68" s="467">
        <f t="shared" si="107"/>
        <v>1173.6887920768881</v>
      </c>
      <c r="S68" s="464">
        <f t="shared" si="108"/>
        <v>274.67843923294652</v>
      </c>
      <c r="T68" s="465">
        <f t="shared" si="109"/>
        <v>4156.4168668213024</v>
      </c>
      <c r="U68" s="465">
        <f t="shared" si="110"/>
        <v>20675.704768303403</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696.27432424333483</v>
      </c>
      <c r="D69" s="3">
        <f>'4B Biological treatment '!T122</f>
        <v>0.68597687956886588</v>
      </c>
      <c r="E69" s="152">
        <f>'4B Biological treatment '!U122</f>
        <v>30.868959580598958</v>
      </c>
      <c r="F69" s="152">
        <f>'4B Biological treatment '!W122</f>
        <v>1.8521375748359374</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14621.760809110032</v>
      </c>
      <c r="M69" s="688">
        <f t="shared" si="102"/>
        <v>14.405514470946184</v>
      </c>
      <c r="N69" s="465">
        <f t="shared" si="103"/>
        <v>1222.4107993917187</v>
      </c>
      <c r="O69" s="464">
        <f t="shared" si="104"/>
        <v>267.68465368255238</v>
      </c>
      <c r="P69" s="465">
        <f t="shared" si="105"/>
        <v>4238.9841554957311</v>
      </c>
      <c r="Q69" s="465">
        <f t="shared" si="106"/>
        <v>14621.760809110032</v>
      </c>
      <c r="R69" s="467">
        <f t="shared" si="107"/>
        <v>1236.8163138626649</v>
      </c>
      <c r="S69" s="464">
        <f t="shared" si="108"/>
        <v>267.68465368255238</v>
      </c>
      <c r="T69" s="465">
        <f t="shared" si="109"/>
        <v>4238.9841554957311</v>
      </c>
      <c r="U69" s="465">
        <f t="shared" si="110"/>
        <v>20365.245932150981</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674.64714890617756</v>
      </c>
      <c r="D70" s="3">
        <f>'4B Biological treatment '!T123</f>
        <v>0.72159709486915591</v>
      </c>
      <c r="E70" s="152">
        <f>'4B Biological treatment '!U123</f>
        <v>32.471869269112013</v>
      </c>
      <c r="F70" s="152">
        <f>'4B Biological treatment '!W123</f>
        <v>1.9483121561467205</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14167.590127029729</v>
      </c>
      <c r="M70" s="688">
        <f t="shared" si="102"/>
        <v>15.153538992252274</v>
      </c>
      <c r="N70" s="465">
        <f t="shared" si="103"/>
        <v>1285.8860230568357</v>
      </c>
      <c r="O70" s="464">
        <f t="shared" si="104"/>
        <v>260.89544660619578</v>
      </c>
      <c r="P70" s="465">
        <f t="shared" si="105"/>
        <v>4322.9017903124422</v>
      </c>
      <c r="Q70" s="465">
        <f t="shared" si="106"/>
        <v>14167.590127029729</v>
      </c>
      <c r="R70" s="467">
        <f t="shared" si="107"/>
        <v>1301.0395620490881</v>
      </c>
      <c r="S70" s="464">
        <f t="shared" si="108"/>
        <v>260.89544660619578</v>
      </c>
      <c r="T70" s="465">
        <f t="shared" si="109"/>
        <v>4322.9017903124422</v>
      </c>
      <c r="U70" s="465">
        <f t="shared" si="110"/>
        <v>20052.426925997454</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653.05605405719234</v>
      </c>
      <c r="D71" s="3">
        <f>'4B Biological treatment '!T124</f>
        <v>0.7575616760367474</v>
      </c>
      <c r="E71" s="152">
        <f>'4B Biological treatment '!U124</f>
        <v>34.090275421653629</v>
      </c>
      <c r="F71" s="152">
        <f>'4B Biological treatment '!W124</f>
        <v>2.0454165252992178</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13714.17713520104</v>
      </c>
      <c r="M71" s="688">
        <f t="shared" si="102"/>
        <v>15.908795196771695</v>
      </c>
      <c r="N71" s="465">
        <f t="shared" si="103"/>
        <v>1349.9749066974837</v>
      </c>
      <c r="O71" s="464">
        <f t="shared" si="104"/>
        <v>254.421083403664</v>
      </c>
      <c r="P71" s="465">
        <f t="shared" si="105"/>
        <v>4400.9219620497197</v>
      </c>
      <c r="Q71" s="465">
        <f t="shared" si="106"/>
        <v>13714.17713520104</v>
      </c>
      <c r="R71" s="467">
        <f t="shared" si="107"/>
        <v>1365.8837018942554</v>
      </c>
      <c r="S71" s="464">
        <f t="shared" si="108"/>
        <v>254.421083403664</v>
      </c>
      <c r="T71" s="465">
        <f t="shared" si="109"/>
        <v>4400.9219620497197</v>
      </c>
      <c r="U71" s="465">
        <f t="shared" si="110"/>
        <v>19735.403882548679</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631.73942063871948</v>
      </c>
      <c r="D72" s="3">
        <f>'4B Biological treatment '!T125</f>
        <v>0.79402783867942217</v>
      </c>
      <c r="E72" s="152">
        <f>'4B Biological treatment '!U125</f>
        <v>35.731252740573993</v>
      </c>
      <c r="F72" s="152">
        <f>'4B Biological treatment '!W125</f>
        <v>2.1438751644344394</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13266.527833413109</v>
      </c>
      <c r="M72" s="688">
        <f t="shared" si="102"/>
        <v>16.674584612267864</v>
      </c>
      <c r="N72" s="465">
        <f t="shared" si="103"/>
        <v>1414.9576085267299</v>
      </c>
      <c r="O72" s="464">
        <f t="shared" si="104"/>
        <v>248.16184383159901</v>
      </c>
      <c r="P72" s="465">
        <f t="shared" si="105"/>
        <v>4480.0594606132472</v>
      </c>
      <c r="Q72" s="465">
        <f t="shared" si="106"/>
        <v>13266.527833413109</v>
      </c>
      <c r="R72" s="467">
        <f t="shared" si="107"/>
        <v>1431.6321931389978</v>
      </c>
      <c r="S72" s="464">
        <f t="shared" si="108"/>
        <v>248.16184383159901</v>
      </c>
      <c r="T72" s="465">
        <f t="shared" si="109"/>
        <v>4480.0594606132472</v>
      </c>
      <c r="U72" s="465">
        <f t="shared" si="110"/>
        <v>19426.381330996952</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610.52543528563979</v>
      </c>
      <c r="D73" s="3">
        <f>'4B Biological treatment '!T126</f>
        <v>0.80036099167581443</v>
      </c>
      <c r="E73" s="152">
        <f>'4B Biological treatment '!U126</f>
        <v>36.016244625411645</v>
      </c>
      <c r="F73" s="152">
        <f>'4B Biological treatment '!W126</f>
        <v>2.160974677524699</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12821.034140998436</v>
      </c>
      <c r="M73" s="688">
        <f t="shared" si="102"/>
        <v>16.807580825192105</v>
      </c>
      <c r="N73" s="465">
        <f t="shared" si="103"/>
        <v>1426.2432871663013</v>
      </c>
      <c r="O73" s="464">
        <f t="shared" si="104"/>
        <v>234.55354113759998</v>
      </c>
      <c r="P73" s="465">
        <f t="shared" si="105"/>
        <v>4560.3287251503234</v>
      </c>
      <c r="Q73" s="465">
        <f t="shared" si="106"/>
        <v>12821.034140998436</v>
      </c>
      <c r="R73" s="467">
        <f t="shared" si="107"/>
        <v>1443.0508679914935</v>
      </c>
      <c r="S73" s="464">
        <f t="shared" si="108"/>
        <v>234.55354113759998</v>
      </c>
      <c r="T73" s="465">
        <f t="shared" si="109"/>
        <v>4560.3287251503234</v>
      </c>
      <c r="U73" s="465">
        <f t="shared" si="110"/>
        <v>19058.967275277853</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590.01076215475371</v>
      </c>
      <c r="D74" s="3">
        <f>'4B Biological treatment '!T127</f>
        <v>0.80717475901201419</v>
      </c>
      <c r="E74" s="152">
        <f>'4B Biological treatment '!U127</f>
        <v>36.322864155540628</v>
      </c>
      <c r="F74" s="152">
        <f>'4B Biological treatment '!W127</f>
        <v>2.1793718493324379</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12390.226005249828</v>
      </c>
      <c r="M74" s="688">
        <f t="shared" si="102"/>
        <v>16.950669939252297</v>
      </c>
      <c r="N74" s="465">
        <f t="shared" si="103"/>
        <v>1438.3854205594089</v>
      </c>
      <c r="O74" s="464">
        <f t="shared" si="104"/>
        <v>221.70018656133303</v>
      </c>
      <c r="P74" s="465">
        <f t="shared" si="105"/>
        <v>4641.7443708292039</v>
      </c>
      <c r="Q74" s="465">
        <f t="shared" si="106"/>
        <v>12390.226005249828</v>
      </c>
      <c r="R74" s="467">
        <f t="shared" si="107"/>
        <v>1455.3360904986612</v>
      </c>
      <c r="S74" s="464">
        <f t="shared" si="108"/>
        <v>221.70018656133303</v>
      </c>
      <c r="T74" s="465">
        <f t="shared" si="109"/>
        <v>4641.7443708292039</v>
      </c>
      <c r="U74" s="465">
        <f t="shared" si="110"/>
        <v>18709.006653139026</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570.17287912329948</v>
      </c>
      <c r="D75" s="3">
        <f>'4B Biological treatment '!T128</f>
        <v>0.81411701174428419</v>
      </c>
      <c r="E75" s="152">
        <f>'4B Biological treatment '!U128</f>
        <v>36.635265528492788</v>
      </c>
      <c r="F75" s="152">
        <f>'4B Biological treatment '!W128</f>
        <v>2.1981159317095669</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11973.63046158929</v>
      </c>
      <c r="M75" s="688">
        <f t="shared" si="102"/>
        <v>17.096457246629967</v>
      </c>
      <c r="N75" s="465">
        <f t="shared" si="103"/>
        <v>1450.7565149283141</v>
      </c>
      <c r="O75" s="464">
        <f t="shared" si="104"/>
        <v>209.55929653855324</v>
      </c>
      <c r="P75" s="465">
        <f t="shared" si="105"/>
        <v>4724.3211909055435</v>
      </c>
      <c r="Q75" s="465">
        <f t="shared" si="106"/>
        <v>11973.63046158929</v>
      </c>
      <c r="R75" s="467">
        <f t="shared" si="107"/>
        <v>1467.8529721749442</v>
      </c>
      <c r="S75" s="464">
        <f t="shared" si="108"/>
        <v>209.55929653855324</v>
      </c>
      <c r="T75" s="465">
        <f t="shared" si="109"/>
        <v>4724.3211909055435</v>
      </c>
      <c r="U75" s="465">
        <f t="shared" si="110"/>
        <v>18375.363921208329</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550.99008989520598</v>
      </c>
      <c r="D76" s="3">
        <f>'4B Biological treatment '!T129</f>
        <v>0.8217918381724123</v>
      </c>
      <c r="E76" s="152">
        <f>'4B Biological treatment '!U129</f>
        <v>36.980632717758553</v>
      </c>
      <c r="F76" s="152">
        <f>'4B Biological treatment '!W129</f>
        <v>2.2188379630655133</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11570.791887799325</v>
      </c>
      <c r="M76" s="688">
        <f t="shared" si="102"/>
        <v>17.257628601620659</v>
      </c>
      <c r="N76" s="465">
        <f t="shared" si="103"/>
        <v>1464.4330556232387</v>
      </c>
      <c r="O76" s="464">
        <f t="shared" si="104"/>
        <v>199.12484182484837</v>
      </c>
      <c r="P76" s="465">
        <f t="shared" si="105"/>
        <v>4801.8266337074856</v>
      </c>
      <c r="Q76" s="465">
        <f t="shared" si="106"/>
        <v>11570.791887799325</v>
      </c>
      <c r="R76" s="467">
        <f t="shared" si="107"/>
        <v>1481.6906842248593</v>
      </c>
      <c r="S76" s="464">
        <f t="shared" si="108"/>
        <v>199.12484182484837</v>
      </c>
      <c r="T76" s="465">
        <f t="shared" si="109"/>
        <v>4801.8266337074856</v>
      </c>
      <c r="U76" s="465">
        <f t="shared" si="110"/>
        <v>18053.434047556519</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532.4435374788759</v>
      </c>
      <c r="D77" s="3">
        <f>'4B Biological treatment '!T130</f>
        <v>0.82937227288686399</v>
      </c>
      <c r="E77" s="152">
        <f>'4B Biological treatment '!U130</f>
        <v>37.321752279908878</v>
      </c>
      <c r="F77" s="152">
        <f>'4B Biological treatment '!W130</f>
        <v>2.2393051367945325</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11181.314287056393</v>
      </c>
      <c r="M77" s="688">
        <f t="shared" si="102"/>
        <v>17.416817730624143</v>
      </c>
      <c r="N77" s="465">
        <f t="shared" si="103"/>
        <v>1477.9413902843917</v>
      </c>
      <c r="O77" s="464">
        <f t="shared" si="104"/>
        <v>188.7479302250164</v>
      </c>
      <c r="P77" s="465">
        <f t="shared" si="105"/>
        <v>4880.3108912879725</v>
      </c>
      <c r="Q77" s="465">
        <f t="shared" si="106"/>
        <v>11181.314287056393</v>
      </c>
      <c r="R77" s="467">
        <f t="shared" si="107"/>
        <v>1495.3582080150159</v>
      </c>
      <c r="S77" s="464">
        <f t="shared" si="108"/>
        <v>188.7479302250164</v>
      </c>
      <c r="T77" s="465">
        <f t="shared" si="109"/>
        <v>4880.3108912879725</v>
      </c>
      <c r="U77" s="465">
        <f t="shared" si="110"/>
        <v>17745.731316584395</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514.49494503842959</v>
      </c>
      <c r="D78" s="3">
        <f>'4B Biological treatment '!T131</f>
        <v>0.83733267062009109</v>
      </c>
      <c r="E78" s="152">
        <f>'4B Biological treatment '!U131</f>
        <v>37.679970177904096</v>
      </c>
      <c r="F78" s="152">
        <f>'4B Biological treatment '!W131</f>
        <v>2.2607982106742459</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10804.393845807021</v>
      </c>
      <c r="M78" s="688">
        <f t="shared" si="102"/>
        <v>17.583986083021912</v>
      </c>
      <c r="N78" s="465">
        <f t="shared" si="103"/>
        <v>1492.1268190450023</v>
      </c>
      <c r="O78" s="464">
        <f t="shared" si="104"/>
        <v>178.42741871714372</v>
      </c>
      <c r="P78" s="465">
        <f t="shared" si="105"/>
        <v>4959.7850255740987</v>
      </c>
      <c r="Q78" s="465">
        <f t="shared" si="106"/>
        <v>10804.393845807021</v>
      </c>
      <c r="R78" s="467">
        <f t="shared" si="107"/>
        <v>1509.7108051280243</v>
      </c>
      <c r="S78" s="464">
        <f t="shared" si="108"/>
        <v>178.42741871714372</v>
      </c>
      <c r="T78" s="465">
        <f t="shared" si="109"/>
        <v>4959.7850255740987</v>
      </c>
      <c r="U78" s="465">
        <f t="shared" si="110"/>
        <v>17452.317095226288</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497.1078974968658</v>
      </c>
      <c r="D79" s="3">
        <f>'4B Biological treatment '!T132</f>
        <v>0.84624975307915706</v>
      </c>
      <c r="E79" s="152">
        <f>'4B Biological treatment '!U132</f>
        <v>38.081238888562069</v>
      </c>
      <c r="F79" s="152">
        <f>'4B Biological treatment '!W132</f>
        <v>2.284874333313724</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10439.265847434182</v>
      </c>
      <c r="M79" s="688">
        <f t="shared" si="102"/>
        <v>17.7712448146623</v>
      </c>
      <c r="N79" s="465">
        <f t="shared" si="103"/>
        <v>1508.017059987058</v>
      </c>
      <c r="O79" s="464">
        <f t="shared" si="104"/>
        <v>168.16219083511854</v>
      </c>
      <c r="P79" s="465">
        <f t="shared" si="105"/>
        <v>5040.2602160131582</v>
      </c>
      <c r="Q79" s="465">
        <f t="shared" si="106"/>
        <v>10439.265847434182</v>
      </c>
      <c r="R79" s="467">
        <f t="shared" si="107"/>
        <v>1525.7883048017204</v>
      </c>
      <c r="S79" s="464">
        <f t="shared" si="108"/>
        <v>168.16219083511854</v>
      </c>
      <c r="T79" s="465">
        <f t="shared" si="109"/>
        <v>5040.2602160131582</v>
      </c>
      <c r="U79" s="465">
        <f t="shared" si="110"/>
        <v>17173.476559084182</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480.24775105607813</v>
      </c>
      <c r="D80" s="3">
        <f>'4B Biological treatment '!T133</f>
        <v>0.85477059014297185</v>
      </c>
      <c r="E80" s="152">
        <f>'4B Biological treatment '!U133</f>
        <v>38.464676556433723</v>
      </c>
      <c r="F80" s="152">
        <f>'4B Biological treatment '!W133</f>
        <v>2.3078805933860238</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10085.202772177641</v>
      </c>
      <c r="M80" s="688">
        <f t="shared" si="102"/>
        <v>17.950182393002407</v>
      </c>
      <c r="N80" s="465">
        <f t="shared" si="103"/>
        <v>1523.2011916347756</v>
      </c>
      <c r="O80" s="464">
        <f t="shared" si="104"/>
        <v>157.95115591721603</v>
      </c>
      <c r="P80" s="465">
        <f t="shared" si="105"/>
        <v>5121.7477607728442</v>
      </c>
      <c r="Q80" s="465">
        <f t="shared" si="106"/>
        <v>10085.202772177641</v>
      </c>
      <c r="R80" s="467">
        <f t="shared" si="107"/>
        <v>1541.151374027778</v>
      </c>
      <c r="S80" s="464">
        <f t="shared" si="108"/>
        <v>157.95115591721603</v>
      </c>
      <c r="T80" s="465">
        <f t="shared" si="109"/>
        <v>5121.7477607728442</v>
      </c>
      <c r="U80" s="465">
        <f t="shared" si="110"/>
        <v>16906.05306289548</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463.8815471183072</v>
      </c>
      <c r="D81" s="3">
        <f>'4B Biological treatment '!T134</f>
        <v>0.86372097672408699</v>
      </c>
      <c r="E81" s="152">
        <f>'4B Biological treatment '!U134</f>
        <v>38.867443952583912</v>
      </c>
      <c r="F81" s="152">
        <f>'4B Biological treatment '!W134</f>
        <v>2.3320466371550346</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9741.5124894844503</v>
      </c>
      <c r="M81" s="688">
        <f t="shared" si="102"/>
        <v>18.138140511205826</v>
      </c>
      <c r="N81" s="465">
        <f t="shared" si="103"/>
        <v>1539.1507805223227</v>
      </c>
      <c r="O81" s="464">
        <f t="shared" si="104"/>
        <v>147.84395852682215</v>
      </c>
      <c r="P81" s="465">
        <f t="shared" si="105"/>
        <v>5197.9991360271206</v>
      </c>
      <c r="Q81" s="465">
        <f t="shared" si="106"/>
        <v>9741.5124894844503</v>
      </c>
      <c r="R81" s="467">
        <f t="shared" si="107"/>
        <v>1557.2889210335286</v>
      </c>
      <c r="S81" s="464">
        <f t="shared" si="108"/>
        <v>147.84395852682215</v>
      </c>
      <c r="T81" s="465">
        <f t="shared" si="109"/>
        <v>5197.9991360271206</v>
      </c>
      <c r="U81" s="465">
        <f t="shared" si="110"/>
        <v>16644.644505071923</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447.97561341084435</v>
      </c>
      <c r="D82" s="3">
        <f>'4B Biological treatment '!T135</f>
        <v>0.87338296872558296</v>
      </c>
      <c r="E82" s="152">
        <f>'4B Biological treatment '!U135</f>
        <v>39.302233592651227</v>
      </c>
      <c r="F82" s="152">
        <f>'4B Biological treatment '!W135</f>
        <v>2.3581340155590738</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9407.4878816277305</v>
      </c>
      <c r="M82" s="688">
        <f t="shared" si="102"/>
        <v>18.341042343237241</v>
      </c>
      <c r="N82" s="465">
        <f t="shared" si="103"/>
        <v>1556.3684502689887</v>
      </c>
      <c r="O82" s="464">
        <f t="shared" si="104"/>
        <v>144.25651033931339</v>
      </c>
      <c r="P82" s="465">
        <f t="shared" si="105"/>
        <v>5275.0924855187541</v>
      </c>
      <c r="Q82" s="465">
        <f t="shared" si="106"/>
        <v>9407.4878816277305</v>
      </c>
      <c r="R82" s="467">
        <f t="shared" si="107"/>
        <v>1574.7094926122259</v>
      </c>
      <c r="S82" s="464">
        <f t="shared" si="108"/>
        <v>144.25651033931339</v>
      </c>
      <c r="T82" s="465">
        <f t="shared" si="109"/>
        <v>5275.0924855187541</v>
      </c>
      <c r="U82" s="465">
        <f t="shared" si="110"/>
        <v>16401.546370098025</v>
      </c>
    </row>
    <row r="83" spans="1:42">
      <c r="A83">
        <f>'Input data'!A138</f>
        <v>2038</v>
      </c>
      <c r="C83" s="116">
        <f>'4A SWD Case 1'!BN108</f>
        <v>432.77109210081846</v>
      </c>
      <c r="D83" s="3">
        <f>'4B Biological treatment '!T136</f>
        <v>0.88254707090322282</v>
      </c>
      <c r="E83" s="152">
        <f>'4B Biological treatment '!U136</f>
        <v>39.714618190645027</v>
      </c>
      <c r="F83" s="152">
        <f>'4B Biological treatment '!W136</f>
        <v>2.3828770914387016</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9088.1929341171872</v>
      </c>
      <c r="M83" s="688">
        <f t="shared" si="102"/>
        <v>18.533488488967681</v>
      </c>
      <c r="N83" s="465">
        <f t="shared" si="103"/>
        <v>1572.6988803495431</v>
      </c>
      <c r="O83" s="464">
        <f t="shared" si="104"/>
        <v>137.79108332877814</v>
      </c>
      <c r="P83" s="465">
        <f t="shared" si="105"/>
        <v>5353.0360506752186</v>
      </c>
      <c r="Q83" s="465">
        <f t="shared" si="106"/>
        <v>9088.1929341171872</v>
      </c>
      <c r="R83" s="467">
        <f t="shared" si="107"/>
        <v>1591.2323688385106</v>
      </c>
      <c r="S83" s="464">
        <f t="shared" si="108"/>
        <v>137.79108332877814</v>
      </c>
      <c r="T83" s="465">
        <f t="shared" si="109"/>
        <v>5353.0360506752186</v>
      </c>
      <c r="U83" s="465">
        <f t="shared" si="110"/>
        <v>16170.252436959696</v>
      </c>
    </row>
    <row r="84" spans="1:42">
      <c r="A84">
        <f>'Input data'!A139</f>
        <v>2039</v>
      </c>
      <c r="C84" s="116">
        <f>'4A SWD Case 1'!BN109</f>
        <v>418.10916342229126</v>
      </c>
      <c r="D84" s="3">
        <f>'4B Biological treatment '!T137</f>
        <v>0.89162939301599842</v>
      </c>
      <c r="E84" s="152">
        <f>'4B Biological treatment '!U137</f>
        <v>40.123322685719927</v>
      </c>
      <c r="F84" s="152">
        <f>'4B Biological treatment '!W137</f>
        <v>2.4073993611431952</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8780.2924318681162</v>
      </c>
      <c r="M84" s="688">
        <f t="shared" si="102"/>
        <v>18.724217253335965</v>
      </c>
      <c r="N84" s="465">
        <f t="shared" si="103"/>
        <v>1588.8835783545089</v>
      </c>
      <c r="O84" s="464">
        <f t="shared" si="104"/>
        <v>131.35405873525082</v>
      </c>
      <c r="P84" s="465">
        <f t="shared" si="105"/>
        <v>5431.8381484682886</v>
      </c>
      <c r="Q84" s="465">
        <f t="shared" si="106"/>
        <v>8780.2924318681162</v>
      </c>
      <c r="R84" s="467">
        <f t="shared" si="107"/>
        <v>1607.607795607845</v>
      </c>
      <c r="S84" s="464">
        <f t="shared" si="108"/>
        <v>131.35405873525082</v>
      </c>
      <c r="T84" s="465">
        <f t="shared" si="109"/>
        <v>5431.8381484682886</v>
      </c>
      <c r="U84" s="465">
        <f t="shared" si="110"/>
        <v>15951.0924346795</v>
      </c>
    </row>
    <row r="85" spans="1:42">
      <c r="A85">
        <f>'Input data'!A140</f>
        <v>2040</v>
      </c>
      <c r="C85" s="116">
        <f>'4A SWD Case 1'!BN110</f>
        <v>403.95892521780104</v>
      </c>
      <c r="D85" s="3">
        <f>'4B Biological treatment '!T138</f>
        <v>0.90076452967933307</v>
      </c>
      <c r="E85" s="152">
        <f>'4B Biological treatment '!U138</f>
        <v>40.534403835569989</v>
      </c>
      <c r="F85" s="152">
        <f>'4B Biological treatment '!W138</f>
        <v>2.4320642301341993</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8483.1374295738224</v>
      </c>
      <c r="M85" s="688">
        <f t="shared" si="102"/>
        <v>18.916055123265995</v>
      </c>
      <c r="N85" s="465">
        <f t="shared" si="103"/>
        <v>1605.1623918885716</v>
      </c>
      <c r="O85" s="464">
        <f t="shared" si="104"/>
        <v>124.94496389699975</v>
      </c>
      <c r="P85" s="465">
        <f t="shared" si="105"/>
        <v>5511.507172078449</v>
      </c>
      <c r="Q85" s="465">
        <f t="shared" si="106"/>
        <v>8483.1374295738224</v>
      </c>
      <c r="R85" s="467">
        <f t="shared" si="107"/>
        <v>1624.0784470118376</v>
      </c>
      <c r="S85" s="464">
        <f t="shared" si="108"/>
        <v>124.94496389699975</v>
      </c>
      <c r="T85" s="465">
        <f t="shared" si="109"/>
        <v>5511.507172078449</v>
      </c>
      <c r="U85" s="465">
        <f t="shared" si="110"/>
        <v>15743.668012561109</v>
      </c>
    </row>
    <row r="86" spans="1:42">
      <c r="A86">
        <f>'Input data'!A141</f>
        <v>2041</v>
      </c>
      <c r="C86" s="116">
        <f>'4A SWD Case 1'!BN111</f>
        <v>390.29097792726782</v>
      </c>
      <c r="D86" s="3">
        <f>'4B Biological treatment '!T139</f>
        <v>0.91045572363699434</v>
      </c>
      <c r="E86" s="152">
        <f>'4B Biological treatment '!U139</f>
        <v>40.970507563664739</v>
      </c>
      <c r="F86" s="152">
        <f>'4B Biological treatment '!W139</f>
        <v>2.4582304538198843</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8196.1105364726245</v>
      </c>
      <c r="M86" s="688">
        <f t="shared" si="102"/>
        <v>19.11957019637688</v>
      </c>
      <c r="N86" s="465">
        <f t="shared" si="103"/>
        <v>1622.4320995211237</v>
      </c>
      <c r="O86" s="464">
        <f t="shared" si="104"/>
        <v>118.59896220497515</v>
      </c>
      <c r="P86" s="465">
        <f t="shared" si="105"/>
        <v>5585.8882679954158</v>
      </c>
      <c r="Q86" s="465">
        <f t="shared" si="106"/>
        <v>8196.1105364726245</v>
      </c>
      <c r="R86" s="467">
        <f t="shared" si="107"/>
        <v>1641.5516697175005</v>
      </c>
      <c r="S86" s="464">
        <f t="shared" si="108"/>
        <v>118.59896220497515</v>
      </c>
      <c r="T86" s="465">
        <f t="shared" si="109"/>
        <v>5585.8882679954158</v>
      </c>
      <c r="U86" s="465">
        <f t="shared" si="110"/>
        <v>15542.149436390515</v>
      </c>
    </row>
    <row r="87" spans="1:42">
      <c r="A87">
        <f>'Input data'!A142</f>
        <v>2042</v>
      </c>
      <c r="C87" s="116">
        <f>'4A SWD Case 1'!BN112</f>
        <v>377.07545255675564</v>
      </c>
      <c r="D87" s="3">
        <f>'4B Biological treatment '!T140</f>
        <v>0.91981561757192942</v>
      </c>
      <c r="E87" s="152">
        <f>'4B Biological treatment '!U140</f>
        <v>41.391702790736822</v>
      </c>
      <c r="F87" s="152">
        <f>'4B Biological treatment '!W140</f>
        <v>2.4835021674442093</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7918.5845036918681</v>
      </c>
      <c r="M87" s="688">
        <f t="shared" si="102"/>
        <v>19.316127969010516</v>
      </c>
      <c r="N87" s="465">
        <f t="shared" si="103"/>
        <v>1639.1114305131782</v>
      </c>
      <c r="O87" s="464">
        <f t="shared" si="104"/>
        <v>112.27558743164121</v>
      </c>
      <c r="P87" s="465">
        <f t="shared" si="105"/>
        <v>5660.9807054541461</v>
      </c>
      <c r="Q87" s="465">
        <f t="shared" si="106"/>
        <v>7918.5845036918681</v>
      </c>
      <c r="R87" s="467">
        <f t="shared" si="107"/>
        <v>1658.4275584821887</v>
      </c>
      <c r="S87" s="464">
        <f t="shared" si="108"/>
        <v>112.27558743164121</v>
      </c>
      <c r="T87" s="465">
        <f t="shared" si="109"/>
        <v>5660.9807054541461</v>
      </c>
      <c r="U87" s="465">
        <f t="shared" si="110"/>
        <v>15350.268355059845</v>
      </c>
    </row>
    <row r="88" spans="1:42">
      <c r="A88">
        <f>'Input data'!A143</f>
        <v>2043</v>
      </c>
      <c r="C88" s="116">
        <f>'4A SWD Case 1'!BN113</f>
        <v>364.2859360364036</v>
      </c>
      <c r="D88" s="3">
        <f>'4B Biological treatment '!T141</f>
        <v>0.92948276407544639</v>
      </c>
      <c r="E88" s="152">
        <f>'4B Biological treatment '!U141</f>
        <v>41.826724383395089</v>
      </c>
      <c r="F88" s="152">
        <f>'4B Biological treatment '!W141</f>
        <v>2.509603463003705</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7650.0046567644758</v>
      </c>
      <c r="M88" s="688">
        <f t="shared" si="102"/>
        <v>19.519138045584373</v>
      </c>
      <c r="N88" s="465">
        <f t="shared" si="103"/>
        <v>1656.3382855824455</v>
      </c>
      <c r="O88" s="464">
        <f t="shared" si="104"/>
        <v>105.9745212931887</v>
      </c>
      <c r="P88" s="465">
        <f t="shared" si="105"/>
        <v>5736.7904513402209</v>
      </c>
      <c r="Q88" s="465">
        <f t="shared" si="106"/>
        <v>7650.0046567644758</v>
      </c>
      <c r="R88" s="467">
        <f t="shared" si="107"/>
        <v>1675.8574236280299</v>
      </c>
      <c r="S88" s="464">
        <f t="shared" si="108"/>
        <v>105.9745212931887</v>
      </c>
      <c r="T88" s="465">
        <f t="shared" si="109"/>
        <v>5736.7904513402209</v>
      </c>
      <c r="U88" s="465">
        <f t="shared" si="110"/>
        <v>15168.627053025915</v>
      </c>
    </row>
    <row r="89" spans="1:42">
      <c r="A89">
        <f>'Input data'!A144</f>
        <v>2044</v>
      </c>
      <c r="C89" s="116">
        <f>'4A SWD Case 1'!BN114</f>
        <v>351.89729791758174</v>
      </c>
      <c r="D89" s="3">
        <f>'4B Biological treatment '!T142</f>
        <v>0.93956668407394395</v>
      </c>
      <c r="E89" s="152">
        <f>'4B Biological treatment '!U142</f>
        <v>42.280500783327469</v>
      </c>
      <c r="F89" s="152">
        <f>'4B Biological treatment '!W142</f>
        <v>2.5368300469996483</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7389.8432562692169</v>
      </c>
      <c r="M89" s="688">
        <f t="shared" si="102"/>
        <v>19.730900365552824</v>
      </c>
      <c r="N89" s="465">
        <f t="shared" si="103"/>
        <v>1674.3078310197679</v>
      </c>
      <c r="O89" s="464">
        <f t="shared" si="104"/>
        <v>99.695450674930214</v>
      </c>
      <c r="P89" s="465">
        <f t="shared" si="105"/>
        <v>5813.3235192185621</v>
      </c>
      <c r="Q89" s="465">
        <f t="shared" si="106"/>
        <v>7389.8432562692169</v>
      </c>
      <c r="R89" s="467">
        <f t="shared" si="107"/>
        <v>1694.0387313853207</v>
      </c>
      <c r="S89" s="464">
        <f t="shared" si="108"/>
        <v>99.695450674930214</v>
      </c>
      <c r="T89" s="465">
        <f t="shared" si="109"/>
        <v>5813.3235192185621</v>
      </c>
      <c r="U89" s="465">
        <f t="shared" si="110"/>
        <v>14996.90095754803</v>
      </c>
    </row>
    <row r="90" spans="1:42">
      <c r="A90">
        <f>'Input data'!A145</f>
        <v>2045</v>
      </c>
      <c r="C90" s="116">
        <f>'4A SWD Case 1'!BN115</f>
        <v>340.12105940864166</v>
      </c>
      <c r="D90" s="3">
        <f>'4B Biological treatment '!T143</f>
        <v>0.95010170057867627</v>
      </c>
      <c r="E90" s="152">
        <f>'4B Biological treatment '!U143</f>
        <v>42.754576526040431</v>
      </c>
      <c r="F90" s="152">
        <f>'4B Biological treatment '!W143</f>
        <v>2.5652745915624262</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7142.5422475814748</v>
      </c>
      <c r="M90" s="688">
        <f t="shared" si="102"/>
        <v>19.952135712152202</v>
      </c>
      <c r="N90" s="465">
        <f t="shared" si="103"/>
        <v>1693.0812304312012</v>
      </c>
      <c r="O90" s="464">
        <f t="shared" si="104"/>
        <v>93.438067529346228</v>
      </c>
      <c r="P90" s="465">
        <f t="shared" si="105"/>
        <v>5890.5859696831139</v>
      </c>
      <c r="Q90" s="465">
        <f t="shared" si="106"/>
        <v>7142.5422475814748</v>
      </c>
      <c r="R90" s="467">
        <f t="shared" si="107"/>
        <v>1713.0333661433535</v>
      </c>
      <c r="S90" s="464">
        <f t="shared" si="108"/>
        <v>93.438067529346228</v>
      </c>
      <c r="T90" s="465">
        <f t="shared" si="109"/>
        <v>5890.5859696831139</v>
      </c>
      <c r="U90" s="465">
        <f t="shared" si="110"/>
        <v>14839.599650937289</v>
      </c>
    </row>
    <row r="91" spans="1:42">
      <c r="A91">
        <f>'Input data'!A146</f>
        <v>2046</v>
      </c>
      <c r="C91" s="116">
        <f>'4A SWD Case 1'!BN116</f>
        <v>328.97290239285672</v>
      </c>
      <c r="D91" s="3">
        <f>'4B Biological treatment '!T144</f>
        <v>0.96099946180337747</v>
      </c>
      <c r="E91" s="152">
        <f>'4B Biological treatment '!U144</f>
        <v>43.244975781151986</v>
      </c>
      <c r="F91" s="152">
        <f>'4B Biological treatment '!W144</f>
        <v>2.594698546869119</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6908.4309502499909</v>
      </c>
      <c r="M91" s="688">
        <f t="shared" si="102"/>
        <v>20.180988697870927</v>
      </c>
      <c r="N91" s="465">
        <f t="shared" si="103"/>
        <v>1712.5010409336187</v>
      </c>
      <c r="O91" s="464">
        <f t="shared" si="104"/>
        <v>87.227232528263414</v>
      </c>
      <c r="P91" s="465">
        <f t="shared" si="105"/>
        <v>5962.0228726331479</v>
      </c>
      <c r="Q91" s="465">
        <f t="shared" si="106"/>
        <v>6908.4309502499909</v>
      </c>
      <c r="R91" s="467">
        <f t="shared" si="107"/>
        <v>1732.6820296314895</v>
      </c>
      <c r="S91" s="464">
        <f t="shared" si="108"/>
        <v>87.227232528263414</v>
      </c>
      <c r="T91" s="465">
        <f t="shared" si="109"/>
        <v>5962.0228726331479</v>
      </c>
      <c r="U91" s="465">
        <f t="shared" si="110"/>
        <v>14690.363085042891</v>
      </c>
    </row>
    <row r="92" spans="1:42">
      <c r="A92">
        <f>'Input data'!A147</f>
        <v>2047</v>
      </c>
      <c r="C92" s="116">
        <f>'4A SWD Case 1'!BN117</f>
        <v>318.73463469089626</v>
      </c>
      <c r="D92" s="3">
        <f>'4B Biological treatment '!T145</f>
        <v>0.96446479248891415</v>
      </c>
      <c r="E92" s="152">
        <f>'4B Biological treatment '!U145</f>
        <v>43.400915662001125</v>
      </c>
      <c r="F92" s="152">
        <f>'4B Biological treatment '!W145</f>
        <v>2.6040549397200676</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6693.4273285088211</v>
      </c>
      <c r="M92" s="688">
        <f t="shared" si="102"/>
        <v>20.253760642267196</v>
      </c>
      <c r="N92" s="465">
        <f t="shared" si="103"/>
        <v>1718.6762602152446</v>
      </c>
      <c r="O92" s="464">
        <f t="shared" si="104"/>
        <v>81.033572020965295</v>
      </c>
      <c r="P92" s="465">
        <f t="shared" si="105"/>
        <v>6034.0356184153861</v>
      </c>
      <c r="Q92" s="465">
        <f t="shared" si="106"/>
        <v>6693.4273285088211</v>
      </c>
      <c r="R92" s="467">
        <f t="shared" si="107"/>
        <v>1738.9300208575119</v>
      </c>
      <c r="S92" s="464">
        <f t="shared" si="108"/>
        <v>81.033572020965295</v>
      </c>
      <c r="T92" s="465">
        <f t="shared" si="109"/>
        <v>6034.0356184153861</v>
      </c>
      <c r="U92" s="465">
        <f t="shared" si="110"/>
        <v>14547.426539802686</v>
      </c>
    </row>
    <row r="93" spans="1:42">
      <c r="A93">
        <f>'Input data'!A148</f>
        <v>2048</v>
      </c>
      <c r="C93" s="116">
        <f>'4A SWD Case 1'!BN118</f>
        <v>309.3721992796855</v>
      </c>
      <c r="D93" s="3">
        <f>'4B Biological treatment '!T146</f>
        <v>0.96752083692058166</v>
      </c>
      <c r="E93" s="152">
        <f>'4B Biological treatment '!U146</f>
        <v>43.538437661426173</v>
      </c>
      <c r="F93" s="152">
        <f>'4B Biological treatment '!W146</f>
        <v>2.6123062596855702</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6496.8161848733953</v>
      </c>
      <c r="M93" s="688">
        <f t="shared" si="102"/>
        <v>20.317937575332216</v>
      </c>
      <c r="N93" s="465">
        <f t="shared" si="103"/>
        <v>1724.1221313924764</v>
      </c>
      <c r="O93" s="464">
        <f t="shared" si="104"/>
        <v>80.926366254145591</v>
      </c>
      <c r="P93" s="465">
        <f t="shared" si="105"/>
        <v>6106.6282245986458</v>
      </c>
      <c r="Q93" s="465">
        <f t="shared" si="106"/>
        <v>6496.8161848733953</v>
      </c>
      <c r="R93" s="467">
        <f t="shared" si="107"/>
        <v>1744.4400689678087</v>
      </c>
      <c r="S93" s="464">
        <f t="shared" si="108"/>
        <v>80.926366254145591</v>
      </c>
      <c r="T93" s="465">
        <f t="shared" si="109"/>
        <v>6106.6282245986458</v>
      </c>
      <c r="U93" s="465">
        <f t="shared" si="110"/>
        <v>14428.810844693995</v>
      </c>
    </row>
    <row r="94" spans="1:42">
      <c r="A94">
        <f>'Input data'!A149</f>
        <v>2049</v>
      </c>
      <c r="C94" s="116">
        <f>'4A SWD Case 1'!BN119</f>
        <v>301.13709415133513</v>
      </c>
      <c r="D94" s="3">
        <f>'4B Biological treatment '!T147</f>
        <v>0.96929221916238084</v>
      </c>
      <c r="E94" s="152">
        <f>'4B Biological treatment '!U147</f>
        <v>43.618149862307135</v>
      </c>
      <c r="F94" s="152">
        <f>'4B Biological treatment '!W147</f>
        <v>2.6170889917384281</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6323.8789771780375</v>
      </c>
      <c r="M94" s="688">
        <f t="shared" si="102"/>
        <v>20.355136602409999</v>
      </c>
      <c r="N94" s="465">
        <f t="shared" si="103"/>
        <v>1727.2787345473625</v>
      </c>
      <c r="O94" s="464">
        <f t="shared" si="104"/>
        <v>80.81998611074799</v>
      </c>
      <c r="P94" s="465">
        <f t="shared" si="105"/>
        <v>6179.8047347637312</v>
      </c>
      <c r="Q94" s="465">
        <f t="shared" si="106"/>
        <v>6323.8789771780375</v>
      </c>
      <c r="R94" s="467">
        <f t="shared" si="107"/>
        <v>1747.6338711497726</v>
      </c>
      <c r="S94" s="464">
        <f t="shared" si="108"/>
        <v>80.81998611074799</v>
      </c>
      <c r="T94" s="465">
        <f t="shared" si="109"/>
        <v>6179.8047347637312</v>
      </c>
      <c r="U94" s="465">
        <f t="shared" si="110"/>
        <v>14332.137569202288</v>
      </c>
    </row>
    <row r="95" spans="1:42">
      <c r="A95">
        <f>'Input data'!A150</f>
        <v>2050</v>
      </c>
      <c r="C95" s="116">
        <f>'4A SWD Case 1'!BN120</f>
        <v>293.98746067161068</v>
      </c>
      <c r="D95" s="3">
        <f>'4B Biological treatment '!T148</f>
        <v>0.97076462976659195</v>
      </c>
      <c r="E95" s="152">
        <f>'4B Biological treatment '!U148</f>
        <v>43.684408339496628</v>
      </c>
      <c r="F95" s="152">
        <f>'4B Biological treatment '!W148</f>
        <v>2.6210645003697981</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6173.736674103824</v>
      </c>
      <c r="M95" s="688">
        <f t="shared" si="102"/>
        <v>20.38605722509843</v>
      </c>
      <c r="N95" s="465">
        <f t="shared" si="103"/>
        <v>1729.9025702440665</v>
      </c>
      <c r="O95" s="464">
        <f t="shared" si="104"/>
        <v>80.714423453015158</v>
      </c>
      <c r="P95" s="465">
        <f t="shared" si="105"/>
        <v>6253.5692186643009</v>
      </c>
      <c r="Q95" s="417">
        <f t="shared" si="106"/>
        <v>6173.736674103824</v>
      </c>
      <c r="R95" s="463">
        <f t="shared" si="107"/>
        <v>1750.288627469165</v>
      </c>
      <c r="S95" s="460">
        <f t="shared" si="108"/>
        <v>80.714423453015158</v>
      </c>
      <c r="T95" s="417">
        <f t="shared" si="109"/>
        <v>6253.5692186643009</v>
      </c>
      <c r="U95" s="417">
        <f t="shared" si="110"/>
        <v>14258.308943690305</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0.76783089749263689</v>
      </c>
      <c r="E101" s="152">
        <f>'4B Biological treatment '!U154</f>
        <v>34.552390387168657</v>
      </c>
      <c r="F101" s="152">
        <f>'4B Biological treatment '!W154</f>
        <v>2.0731434232301194</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16.124448847345374</v>
      </c>
      <c r="N101" s="465">
        <f t="shared" si="113"/>
        <v>1368.2746593318789</v>
      </c>
      <c r="O101" s="464">
        <f t="shared" si="114"/>
        <v>229.17353377197622</v>
      </c>
      <c r="P101" s="465">
        <f t="shared" si="115"/>
        <v>4336.1329960221574</v>
      </c>
      <c r="Q101" s="465">
        <f t="shared" si="74"/>
        <v>15439.870147480971</v>
      </c>
      <c r="R101" s="467">
        <f t="shared" si="75"/>
        <v>1384.3991081792242</v>
      </c>
      <c r="S101" s="464">
        <f t="shared" si="76"/>
        <v>229.17353377197622</v>
      </c>
      <c r="T101" s="465">
        <f t="shared" si="77"/>
        <v>4336.1329960221574</v>
      </c>
      <c r="U101" s="465">
        <f t="shared" si="78"/>
        <v>21389.575785454326</v>
      </c>
    </row>
    <row r="102" spans="1:21">
      <c r="A102">
        <f>'Input data'!A123</f>
        <v>2023</v>
      </c>
      <c r="C102" s="116">
        <f>'4A SWD Case 2'!BG93</f>
        <v>707.62765520297421</v>
      </c>
      <c r="D102" s="3">
        <f>'4B Biological treatment '!T155</f>
        <v>0.7720972673341302</v>
      </c>
      <c r="E102" s="152">
        <f>'4B Biological treatment '!U155</f>
        <v>34.744377030035857</v>
      </c>
      <c r="F102" s="152">
        <f>'4B Biological treatment '!W155</f>
        <v>2.0846626218021513</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16.214042614016734</v>
      </c>
      <c r="N102" s="465">
        <f t="shared" si="113"/>
        <v>1375.87733038942</v>
      </c>
      <c r="O102" s="464">
        <f t="shared" si="114"/>
        <v>217.34002107405581</v>
      </c>
      <c r="P102" s="465">
        <f t="shared" si="115"/>
        <v>4473.1659836582639</v>
      </c>
      <c r="Q102" s="465">
        <f t="shared" si="74"/>
        <v>14860.180759262459</v>
      </c>
      <c r="R102" s="467">
        <f t="shared" si="75"/>
        <v>1392.0913730034367</v>
      </c>
      <c r="S102" s="464">
        <f t="shared" si="76"/>
        <v>217.34002107405581</v>
      </c>
      <c r="T102" s="465">
        <f t="shared" si="77"/>
        <v>4473.1659836582639</v>
      </c>
      <c r="U102" s="465">
        <f t="shared" si="78"/>
        <v>20942.778136998219</v>
      </c>
    </row>
    <row r="103" spans="1:21">
      <c r="A103">
        <f>'Input data'!A124</f>
        <v>2024</v>
      </c>
      <c r="C103" s="116">
        <f>'4A SWD Case 2'!BG94</f>
        <v>681.14801281258383</v>
      </c>
      <c r="D103" s="3">
        <f>'4B Biological treatment '!T156</f>
        <v>0.77682653885611552</v>
      </c>
      <c r="E103" s="152">
        <f>'4B Biological treatment '!U156</f>
        <v>34.957194248525191</v>
      </c>
      <c r="F103" s="152">
        <f>'4B Biological treatment '!W156</f>
        <v>2.0974316549115115</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16.313357315978426</v>
      </c>
      <c r="N103" s="465">
        <f t="shared" si="113"/>
        <v>1384.3048922415976</v>
      </c>
      <c r="O103" s="464">
        <f t="shared" si="114"/>
        <v>205.3038143886219</v>
      </c>
      <c r="P103" s="465">
        <f t="shared" si="115"/>
        <v>4612.7797461997052</v>
      </c>
      <c r="Q103" s="465">
        <f t="shared" si="74"/>
        <v>14304.10826906426</v>
      </c>
      <c r="R103" s="467">
        <f t="shared" si="75"/>
        <v>1400.6182495575761</v>
      </c>
      <c r="S103" s="464">
        <f t="shared" si="76"/>
        <v>205.3038143886219</v>
      </c>
      <c r="T103" s="465">
        <f t="shared" si="77"/>
        <v>4612.7797461997052</v>
      </c>
      <c r="U103" s="465">
        <f t="shared" si="78"/>
        <v>20522.810079210161</v>
      </c>
    </row>
    <row r="104" spans="1:21">
      <c r="A104">
        <f>'Input data'!A125</f>
        <v>2025</v>
      </c>
      <c r="C104" s="116">
        <f>'4A SWD Case 2'!BG95</f>
        <v>655.71206162772512</v>
      </c>
      <c r="D104" s="3">
        <f>'4B Biological treatment '!T157</f>
        <v>0.782163534393989</v>
      </c>
      <c r="E104" s="152">
        <f>'4B Biological treatment '!U157</f>
        <v>35.197359047729499</v>
      </c>
      <c r="F104" s="152">
        <f>'4B Biological treatment '!W157</f>
        <v>2.11184154286377</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16.425434222273768</v>
      </c>
      <c r="N104" s="465">
        <f t="shared" si="113"/>
        <v>1393.815418290088</v>
      </c>
      <c r="O104" s="464">
        <f t="shared" si="114"/>
        <v>193.05753067442905</v>
      </c>
      <c r="P104" s="465">
        <f t="shared" si="115"/>
        <v>4755.015547311632</v>
      </c>
      <c r="Q104" s="465">
        <f t="shared" si="74"/>
        <v>13769.953294182227</v>
      </c>
      <c r="R104" s="467">
        <f t="shared" si="75"/>
        <v>1410.2408525123617</v>
      </c>
      <c r="S104" s="464">
        <f t="shared" si="76"/>
        <v>193.05753067442905</v>
      </c>
      <c r="T104" s="465">
        <f t="shared" si="77"/>
        <v>4755.015547311632</v>
      </c>
      <c r="U104" s="465">
        <f t="shared" si="78"/>
        <v>20128.267224680647</v>
      </c>
    </row>
    <row r="105" spans="1:21">
      <c r="A105">
        <f>'Input data'!A126</f>
        <v>2026</v>
      </c>
      <c r="C105" s="116">
        <f>'4A SWD Case 2'!BG96</f>
        <v>631.24235136456434</v>
      </c>
      <c r="D105" s="3">
        <f>'4B Biological treatment '!T158</f>
        <v>0.78784489579916395</v>
      </c>
      <c r="E105" s="152">
        <f>'4B Biological treatment '!U158</f>
        <v>35.453020310962373</v>
      </c>
      <c r="F105" s="152">
        <f>'4B Biological treatment '!W158</f>
        <v>2.1271812186577423</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16.544742811782442</v>
      </c>
      <c r="N105" s="465">
        <f t="shared" si="113"/>
        <v>1403.9396043141101</v>
      </c>
      <c r="O105" s="464">
        <f t="shared" si="114"/>
        <v>180.70037146955198</v>
      </c>
      <c r="P105" s="465">
        <f t="shared" si="115"/>
        <v>4891.8365725125823</v>
      </c>
      <c r="Q105" s="465">
        <f t="shared" si="74"/>
        <v>13256.089378655852</v>
      </c>
      <c r="R105" s="467">
        <f t="shared" si="75"/>
        <v>1420.4843471258926</v>
      </c>
      <c r="S105" s="464">
        <f t="shared" si="76"/>
        <v>180.70037146955198</v>
      </c>
      <c r="T105" s="465">
        <f t="shared" si="77"/>
        <v>4891.8365725125823</v>
      </c>
      <c r="U105" s="465">
        <f t="shared" si="78"/>
        <v>19749.110669763875</v>
      </c>
    </row>
    <row r="106" spans="1:21">
      <c r="A106">
        <f>'Input data'!A127</f>
        <v>2027</v>
      </c>
      <c r="C106" s="116">
        <f>'4A SWD Case 2'!BG97</f>
        <v>607.66092664841608</v>
      </c>
      <c r="D106" s="3">
        <f>'4B Biological treatment '!T159</f>
        <v>0.79402783867942217</v>
      </c>
      <c r="E106" s="152">
        <f>'4B Biological treatment '!U159</f>
        <v>35.731252740573993</v>
      </c>
      <c r="F106" s="152">
        <f>'4B Biological treatment '!W159</f>
        <v>2.1438751644344394</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16.674584612267864</v>
      </c>
      <c r="N106" s="465">
        <f t="shared" si="113"/>
        <v>1414.9576085267299</v>
      </c>
      <c r="O106" s="464">
        <f t="shared" si="114"/>
        <v>168.10228643963038</v>
      </c>
      <c r="P106" s="465">
        <f t="shared" si="115"/>
        <v>5030.8909891052281</v>
      </c>
      <c r="Q106" s="465">
        <f t="shared" si="74"/>
        <v>12760.879459616737</v>
      </c>
      <c r="R106" s="467">
        <f t="shared" si="75"/>
        <v>1431.6321931389978</v>
      </c>
      <c r="S106" s="464">
        <f t="shared" si="76"/>
        <v>168.10228643963038</v>
      </c>
      <c r="T106" s="465">
        <f t="shared" si="77"/>
        <v>5030.8909891052281</v>
      </c>
      <c r="U106" s="465">
        <f t="shared" si="78"/>
        <v>19391.504928300594</v>
      </c>
    </row>
    <row r="107" spans="1:21">
      <c r="A107">
        <f>'Input data'!A128</f>
        <v>2028</v>
      </c>
      <c r="C107" s="116">
        <f>'4A SWD Case 2'!BG98</f>
        <v>584.89724067541204</v>
      </c>
      <c r="D107" s="3">
        <f>'4B Biological treatment '!T160</f>
        <v>0.80036099167581443</v>
      </c>
      <c r="E107" s="152">
        <f>'4B Biological treatment '!U160</f>
        <v>36.016244625411645</v>
      </c>
      <c r="F107" s="152">
        <f>'4B Biological treatment '!W160</f>
        <v>2.160974677524699</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16.807580825192105</v>
      </c>
      <c r="N107" s="465">
        <f t="shared" si="113"/>
        <v>1426.2432871663013</v>
      </c>
      <c r="O107" s="464">
        <f t="shared" si="114"/>
        <v>155.25457728774188</v>
      </c>
      <c r="P107" s="465">
        <f t="shared" si="115"/>
        <v>5172.2095138882814</v>
      </c>
      <c r="Q107" s="465">
        <f t="shared" si="74"/>
        <v>12282.842054183653</v>
      </c>
      <c r="R107" s="467">
        <f t="shared" si="75"/>
        <v>1443.0508679914935</v>
      </c>
      <c r="S107" s="464">
        <f t="shared" si="76"/>
        <v>155.25457728774188</v>
      </c>
      <c r="T107" s="465">
        <f t="shared" si="77"/>
        <v>5172.2095138882814</v>
      </c>
      <c r="U107" s="465">
        <f t="shared" si="78"/>
        <v>19053.357013351168</v>
      </c>
    </row>
    <row r="108" spans="1:21">
      <c r="A108">
        <f>'Input data'!A129</f>
        <v>2029</v>
      </c>
      <c r="C108" s="116">
        <f>'4A SWD Case 2'!BG99</f>
        <v>562.88368476740766</v>
      </c>
      <c r="D108" s="3">
        <f>'4B Biological treatment '!T161</f>
        <v>0.80717475901201419</v>
      </c>
      <c r="E108" s="152">
        <f>'4B Biological treatment '!U161</f>
        <v>36.322864155540628</v>
      </c>
      <c r="F108" s="152">
        <f>'4B Biological treatment '!W161</f>
        <v>2.1793718493324379</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16.950669939252297</v>
      </c>
      <c r="N108" s="465">
        <f t="shared" si="113"/>
        <v>1438.3854205594089</v>
      </c>
      <c r="O108" s="464">
        <f t="shared" si="114"/>
        <v>142.1481547216269</v>
      </c>
      <c r="P108" s="465">
        <f t="shared" si="115"/>
        <v>5315.8232520302154</v>
      </c>
      <c r="Q108" s="465">
        <f t="shared" si="74"/>
        <v>11820.557380115561</v>
      </c>
      <c r="R108" s="467">
        <f t="shared" si="75"/>
        <v>1455.3360904986612</v>
      </c>
      <c r="S108" s="464">
        <f t="shared" si="76"/>
        <v>142.1481547216269</v>
      </c>
      <c r="T108" s="465">
        <f t="shared" si="77"/>
        <v>5315.8232520302154</v>
      </c>
      <c r="U108" s="465">
        <f t="shared" si="78"/>
        <v>18733.864877366061</v>
      </c>
    </row>
    <row r="109" spans="1:21">
      <c r="A109">
        <f>'Input data'!A130</f>
        <v>2030</v>
      </c>
      <c r="C109" s="116">
        <f>'4A SWD Case 2'!BG100</f>
        <v>541.55542650444761</v>
      </c>
      <c r="D109" s="3">
        <f>'4B Biological treatment '!T162</f>
        <v>0.81411701174428419</v>
      </c>
      <c r="E109" s="152">
        <f>'4B Biological treatment '!U162</f>
        <v>36.635265528492788</v>
      </c>
      <c r="F109" s="152">
        <f>'4B Biological treatment '!W162</f>
        <v>2.1981159317095669</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17.096457246629967</v>
      </c>
      <c r="N109" s="465">
        <f t="shared" si="113"/>
        <v>1450.7565149283141</v>
      </c>
      <c r="O109" s="464">
        <f t="shared" si="114"/>
        <v>128.77351562592733</v>
      </c>
      <c r="P109" s="465">
        <f t="shared" si="115"/>
        <v>5461.7637017393099</v>
      </c>
      <c r="Q109" s="465">
        <f t="shared" si="74"/>
        <v>11372.6639565934</v>
      </c>
      <c r="R109" s="467">
        <f t="shared" si="75"/>
        <v>1467.8529721749442</v>
      </c>
      <c r="S109" s="464">
        <f t="shared" si="76"/>
        <v>128.77351562592733</v>
      </c>
      <c r="T109" s="465">
        <f t="shared" si="77"/>
        <v>5461.7637017393099</v>
      </c>
      <c r="U109" s="465">
        <f t="shared" si="78"/>
        <v>18431.054146133582</v>
      </c>
    </row>
    <row r="110" spans="1:21">
      <c r="A110">
        <f>'Input data'!A131</f>
        <v>2031</v>
      </c>
      <c r="C110" s="116">
        <f>'4A SWD Case 2'!BG101</f>
        <v>520.85025456698565</v>
      </c>
      <c r="D110" s="3">
        <f>'4B Biological treatment '!T163</f>
        <v>0.8217918381724123</v>
      </c>
      <c r="E110" s="152">
        <f>'4B Biological treatment '!U163</f>
        <v>36.980632717758553</v>
      </c>
      <c r="F110" s="152">
        <f>'4B Biological treatment '!W163</f>
        <v>2.2188379630655133</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17.257628601620659</v>
      </c>
      <c r="N110" s="465">
        <f t="shared" si="113"/>
        <v>1464.4330556232387</v>
      </c>
      <c r="O110" s="464">
        <f t="shared" si="114"/>
        <v>113.56951234567336</v>
      </c>
      <c r="P110" s="465">
        <f t="shared" si="115"/>
        <v>5508.3758769951792</v>
      </c>
      <c r="Q110" s="465">
        <f t="shared" si="74"/>
        <v>10937.855345906699</v>
      </c>
      <c r="R110" s="467">
        <f t="shared" si="75"/>
        <v>1481.6906842248593</v>
      </c>
      <c r="S110" s="464">
        <f t="shared" si="76"/>
        <v>113.56951234567336</v>
      </c>
      <c r="T110" s="465">
        <f t="shared" si="77"/>
        <v>5508.3758769951792</v>
      </c>
      <c r="U110" s="465">
        <f t="shared" si="78"/>
        <v>18041.491419472412</v>
      </c>
    </row>
    <row r="111" spans="1:21">
      <c r="A111">
        <f>'Input data'!A132</f>
        <v>2032</v>
      </c>
      <c r="C111" s="116">
        <f>'4A SWD Case 2'!BG102</f>
        <v>500.58328569228922</v>
      </c>
      <c r="D111" s="3">
        <f>'4B Biological treatment '!T164</f>
        <v>0.82937227288686399</v>
      </c>
      <c r="E111" s="152">
        <f>'4B Biological treatment '!U164</f>
        <v>37.321752279908878</v>
      </c>
      <c r="F111" s="152">
        <f>'4B Biological treatment '!W164</f>
        <v>2.2393051367945325</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17.416817730624143</v>
      </c>
      <c r="N111" s="465">
        <f t="shared" si="113"/>
        <v>1477.9413902843917</v>
      </c>
      <c r="O111" s="464">
        <f t="shared" si="114"/>
        <v>98.459981517794233</v>
      </c>
      <c r="P111" s="465">
        <f t="shared" si="115"/>
        <v>5555.3858532180511</v>
      </c>
      <c r="Q111" s="465">
        <f t="shared" si="74"/>
        <v>10512.248999538073</v>
      </c>
      <c r="R111" s="467">
        <f t="shared" si="75"/>
        <v>1495.3582080150159</v>
      </c>
      <c r="S111" s="464">
        <f t="shared" si="76"/>
        <v>98.459981517794233</v>
      </c>
      <c r="T111" s="465">
        <f t="shared" si="77"/>
        <v>5555.3858532180511</v>
      </c>
      <c r="U111" s="465">
        <f t="shared" si="78"/>
        <v>17661.453042288933</v>
      </c>
    </row>
    <row r="112" spans="1:21">
      <c r="A112">
        <f>'Input data'!A133</f>
        <v>2033</v>
      </c>
      <c r="C112" s="116">
        <f>'4A SWD Case 2'!BG103</f>
        <v>480.73084464399182</v>
      </c>
      <c r="D112" s="3">
        <f>'4B Biological treatment '!T165</f>
        <v>0.83733267062009109</v>
      </c>
      <c r="E112" s="152">
        <f>'4B Biological treatment '!U165</f>
        <v>37.679970177904096</v>
      </c>
      <c r="F112" s="152">
        <f>'4B Biological treatment '!W165</f>
        <v>2.2607982106742459</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17.583986083021912</v>
      </c>
      <c r="N112" s="465">
        <f t="shared" si="113"/>
        <v>1492.1268190450023</v>
      </c>
      <c r="O112" s="464">
        <f t="shared" si="114"/>
        <v>98.168119205727166</v>
      </c>
      <c r="P112" s="465">
        <f t="shared" si="115"/>
        <v>5602.7970253494477</v>
      </c>
      <c r="Q112" s="465">
        <f t="shared" si="74"/>
        <v>10095.347737523829</v>
      </c>
      <c r="R112" s="467">
        <f t="shared" si="75"/>
        <v>1509.7108051280243</v>
      </c>
      <c r="S112" s="464">
        <f t="shared" si="76"/>
        <v>98.168119205727166</v>
      </c>
      <c r="T112" s="465">
        <f t="shared" si="77"/>
        <v>5602.7970253494477</v>
      </c>
      <c r="U112" s="465">
        <f t="shared" si="78"/>
        <v>17306.023687207031</v>
      </c>
    </row>
    <row r="113" spans="1:21">
      <c r="A113">
        <f>'Input data'!A134</f>
        <v>2034</v>
      </c>
      <c r="C113" s="116">
        <f>'4A SWD Case 2'!BG104</f>
        <v>461.85819542765023</v>
      </c>
      <c r="D113" s="3">
        <f>'4B Biological treatment '!T166</f>
        <v>0.84624975307915706</v>
      </c>
      <c r="E113" s="152">
        <f>'4B Biological treatment '!U166</f>
        <v>38.081238888562069</v>
      </c>
      <c r="F113" s="152">
        <f>'4B Biological treatment '!W166</f>
        <v>2.284874333313724</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17.7712448146623</v>
      </c>
      <c r="N113" s="465">
        <f t="shared" si="113"/>
        <v>1508.017059987058</v>
      </c>
      <c r="O113" s="464">
        <f t="shared" si="114"/>
        <v>97.880430060004471</v>
      </c>
      <c r="P113" s="465">
        <f t="shared" si="115"/>
        <v>5650.6128173042498</v>
      </c>
      <c r="Q113" s="465">
        <f t="shared" si="74"/>
        <v>9699.0221039806547</v>
      </c>
      <c r="R113" s="467">
        <f t="shared" si="75"/>
        <v>1525.7883048017204</v>
      </c>
      <c r="S113" s="464">
        <f t="shared" si="76"/>
        <v>97.880430060004471</v>
      </c>
      <c r="T113" s="465">
        <f t="shared" si="77"/>
        <v>5650.6128173042498</v>
      </c>
      <c r="U113" s="465">
        <f t="shared" si="78"/>
        <v>16973.303656146629</v>
      </c>
    </row>
    <row r="114" spans="1:21">
      <c r="A114">
        <f>'Input data'!A135</f>
        <v>2035</v>
      </c>
      <c r="C114" s="116">
        <f>'4A SWD Case 2'!BG105</f>
        <v>443.91756724659734</v>
      </c>
      <c r="D114" s="3">
        <f>'4B Biological treatment '!T167</f>
        <v>0.85477059014297185</v>
      </c>
      <c r="E114" s="152">
        <f>'4B Biological treatment '!U167</f>
        <v>38.464676556433723</v>
      </c>
      <c r="F114" s="152">
        <f>'4B Biological treatment '!W167</f>
        <v>2.3078805933860238</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17.950182393002407</v>
      </c>
      <c r="N114" s="465">
        <f t="shared" si="113"/>
        <v>1523.2011916347756</v>
      </c>
      <c r="O114" s="464">
        <f t="shared" si="114"/>
        <v>97.596835379073497</v>
      </c>
      <c r="P114" s="465">
        <f t="shared" si="115"/>
        <v>5698.8366822179532</v>
      </c>
      <c r="Q114" s="465">
        <f t="shared" si="74"/>
        <v>9322.2689121785443</v>
      </c>
      <c r="R114" s="467">
        <f t="shared" si="75"/>
        <v>1541.151374027778</v>
      </c>
      <c r="S114" s="464">
        <f t="shared" si="76"/>
        <v>97.596835379073497</v>
      </c>
      <c r="T114" s="465">
        <f t="shared" si="77"/>
        <v>5698.8366822179532</v>
      </c>
      <c r="U114" s="465">
        <f t="shared" si="78"/>
        <v>16659.853803803351</v>
      </c>
    </row>
    <row r="115" spans="1:21">
      <c r="A115">
        <f>'Input data'!A136</f>
        <v>2036</v>
      </c>
      <c r="C115" s="116">
        <f>'4A SWD Case 2'!BG106</f>
        <v>426.86351710584495</v>
      </c>
      <c r="D115" s="3">
        <f>'4B Biological treatment '!T168</f>
        <v>0.86372097672408699</v>
      </c>
      <c r="E115" s="152">
        <f>'4B Biological treatment '!U168</f>
        <v>38.867443952583912</v>
      </c>
      <c r="F115" s="152">
        <f>'4B Biological treatment '!W168</f>
        <v>2.3320466371550346</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18.138140511205826</v>
      </c>
      <c r="N115" s="465">
        <f t="shared" si="113"/>
        <v>1539.1507805223227</v>
      </c>
      <c r="O115" s="464">
        <f t="shared" si="114"/>
        <v>97.356613290882166</v>
      </c>
      <c r="P115" s="465">
        <f t="shared" si="115"/>
        <v>5740.5587570983689</v>
      </c>
      <c r="Q115" s="465">
        <f t="shared" si="74"/>
        <v>8964.1338592227439</v>
      </c>
      <c r="R115" s="467">
        <f t="shared" si="75"/>
        <v>1557.2889210335286</v>
      </c>
      <c r="S115" s="464">
        <f t="shared" si="76"/>
        <v>97.356613290882166</v>
      </c>
      <c r="T115" s="465">
        <f t="shared" si="77"/>
        <v>5740.5587570983689</v>
      </c>
      <c r="U115" s="465">
        <f t="shared" si="78"/>
        <v>16359.338150645523</v>
      </c>
    </row>
    <row r="116" spans="1:21">
      <c r="A116">
        <f>'Input data'!A137</f>
        <v>2037</v>
      </c>
      <c r="C116" s="116">
        <f>'4A SWD Case 2'!BG107</f>
        <v>410.65089152909525</v>
      </c>
      <c r="D116" s="3">
        <f>'4B Biological treatment '!T169</f>
        <v>0.87338296872558296</v>
      </c>
      <c r="E116" s="152">
        <f>'4B Biological treatment '!U169</f>
        <v>39.302233592651227</v>
      </c>
      <c r="F116" s="152">
        <f>'4B Biological treatment '!W169</f>
        <v>2.3581340155590738</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18.341042343237241</v>
      </c>
      <c r="N116" s="465">
        <f t="shared" si="113"/>
        <v>1556.3684502689887</v>
      </c>
      <c r="O116" s="464">
        <f t="shared" si="114"/>
        <v>97.11930396370947</v>
      </c>
      <c r="P116" s="465">
        <f t="shared" si="115"/>
        <v>5782.5862858160108</v>
      </c>
      <c r="Q116" s="465">
        <f t="shared" si="74"/>
        <v>8623.6687221110005</v>
      </c>
      <c r="R116" s="467">
        <f t="shared" si="75"/>
        <v>1574.7094926122259</v>
      </c>
      <c r="S116" s="464">
        <f t="shared" si="76"/>
        <v>97.11930396370947</v>
      </c>
      <c r="T116" s="465">
        <f t="shared" si="77"/>
        <v>5782.5862858160108</v>
      </c>
      <c r="U116" s="465">
        <f t="shared" si="78"/>
        <v>16078.083804502947</v>
      </c>
    </row>
    <row r="117" spans="1:21">
      <c r="A117">
        <f>'Input data'!A138</f>
        <v>2038</v>
      </c>
      <c r="C117" s="116">
        <f>'4A SWD Case 2'!BG108</f>
        <v>395.23868329152674</v>
      </c>
      <c r="D117" s="3">
        <f>'4B Biological treatment '!T170</f>
        <v>0.88254707090322282</v>
      </c>
      <c r="E117" s="152">
        <f>'4B Biological treatment '!U170</f>
        <v>39.714618190645027</v>
      </c>
      <c r="F117" s="152">
        <f>'4B Biological treatment '!W170</f>
        <v>2.3828770914387016</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18.533488488967681</v>
      </c>
      <c r="N117" s="465">
        <f t="shared" si="113"/>
        <v>1572.6988803495431</v>
      </c>
      <c r="O117" s="464">
        <f t="shared" si="114"/>
        <v>96.88486093946301</v>
      </c>
      <c r="P117" s="465">
        <f t="shared" si="115"/>
        <v>5824.9215046462123</v>
      </c>
      <c r="Q117" s="465">
        <f t="shared" si="74"/>
        <v>8300.012349122062</v>
      </c>
      <c r="R117" s="467">
        <f t="shared" si="75"/>
        <v>1591.2323688385106</v>
      </c>
      <c r="S117" s="464">
        <f t="shared" si="76"/>
        <v>96.88486093946301</v>
      </c>
      <c r="T117" s="465">
        <f t="shared" si="77"/>
        <v>5824.9215046462123</v>
      </c>
      <c r="U117" s="465">
        <f t="shared" si="78"/>
        <v>15813.051083546248</v>
      </c>
    </row>
    <row r="118" spans="1:21">
      <c r="A118">
        <f>'Input data'!A139</f>
        <v>2039</v>
      </c>
      <c r="C118" s="116">
        <f>'4A SWD Case 2'!BG109</f>
        <v>380.58788247759145</v>
      </c>
      <c r="D118" s="3">
        <f>'4B Biological treatment '!T171</f>
        <v>0.89162939301599842</v>
      </c>
      <c r="E118" s="152">
        <f>'4B Biological treatment '!U171</f>
        <v>40.123322685719927</v>
      </c>
      <c r="F118" s="152">
        <f>'4B Biological treatment '!W171</f>
        <v>2.4073993611431952</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18.724217253335965</v>
      </c>
      <c r="N118" s="465">
        <f t="shared" si="113"/>
        <v>1588.8835783545089</v>
      </c>
      <c r="O118" s="464">
        <f t="shared" si="114"/>
        <v>96.653238724891821</v>
      </c>
      <c r="P118" s="465">
        <f t="shared" si="115"/>
        <v>5867.5666662364183</v>
      </c>
      <c r="Q118" s="465">
        <f t="shared" si="74"/>
        <v>7992.3455320294206</v>
      </c>
      <c r="R118" s="467">
        <f t="shared" si="75"/>
        <v>1607.607795607845</v>
      </c>
      <c r="S118" s="464">
        <f t="shared" si="76"/>
        <v>96.653238724891821</v>
      </c>
      <c r="T118" s="465">
        <f t="shared" si="77"/>
        <v>5867.5666662364183</v>
      </c>
      <c r="U118" s="465">
        <f t="shared" si="78"/>
        <v>15564.173232598576</v>
      </c>
    </row>
    <row r="119" spans="1:21">
      <c r="A119">
        <f>'Input data'!A140</f>
        <v>2040</v>
      </c>
      <c r="C119" s="116">
        <f>'4A SWD Case 2'!BG110</f>
        <v>366.66137928602325</v>
      </c>
      <c r="D119" s="3">
        <f>'4B Biological treatment '!T172</f>
        <v>0.90076452967933307</v>
      </c>
      <c r="E119" s="152">
        <f>'4B Biological treatment '!U172</f>
        <v>40.534403835569989</v>
      </c>
      <c r="F119" s="152">
        <f>'4B Biological treatment '!W172</f>
        <v>2.4320642301341993</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18.916055123265995</v>
      </c>
      <c r="N119" s="465">
        <f t="shared" si="113"/>
        <v>1605.1623918885716</v>
      </c>
      <c r="O119" s="464">
        <f t="shared" si="114"/>
        <v>96.424392766634725</v>
      </c>
      <c r="P119" s="465">
        <f t="shared" si="115"/>
        <v>5910.5240397260632</v>
      </c>
      <c r="Q119" s="465">
        <f t="shared" si="74"/>
        <v>7699.8889650064884</v>
      </c>
      <c r="R119" s="467">
        <f t="shared" si="75"/>
        <v>1624.0784470118376</v>
      </c>
      <c r="S119" s="464">
        <f t="shared" si="76"/>
        <v>96.424392766634725</v>
      </c>
      <c r="T119" s="465">
        <f t="shared" si="77"/>
        <v>5910.5240397260632</v>
      </c>
      <c r="U119" s="465">
        <f t="shared" si="78"/>
        <v>15330.915844511022</v>
      </c>
    </row>
    <row r="120" spans="1:21">
      <c r="A120">
        <f>'Input data'!A141</f>
        <v>2041</v>
      </c>
      <c r="C120" s="116">
        <f>'4A SWD Case 2'!BG111</f>
        <v>353.42387156189983</v>
      </c>
      <c r="D120" s="3">
        <f>'4B Biological treatment '!T173</f>
        <v>0.91045572363699434</v>
      </c>
      <c r="E120" s="152">
        <f>'4B Biological treatment '!U173</f>
        <v>40.970507563664739</v>
      </c>
      <c r="F120" s="152">
        <f>'4B Biological treatment '!W173</f>
        <v>2.4582304538198843</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19.11957019637688</v>
      </c>
      <c r="N120" s="465">
        <f t="shared" si="113"/>
        <v>1622.4320995211237</v>
      </c>
      <c r="O120" s="464">
        <f t="shared" si="114"/>
        <v>96.232289152450377</v>
      </c>
      <c r="P120" s="465">
        <f t="shared" si="115"/>
        <v>5947.2338879558556</v>
      </c>
      <c r="Q120" s="465">
        <f t="shared" si="74"/>
        <v>7421.9013027998963</v>
      </c>
      <c r="R120" s="467">
        <f t="shared" si="75"/>
        <v>1641.5516697175005</v>
      </c>
      <c r="S120" s="464">
        <f t="shared" si="76"/>
        <v>96.232289152450377</v>
      </c>
      <c r="T120" s="465">
        <f t="shared" si="77"/>
        <v>5947.2338879558556</v>
      </c>
      <c r="U120" s="465">
        <f t="shared" si="78"/>
        <v>15106.919149625703</v>
      </c>
    </row>
    <row r="121" spans="1:21">
      <c r="A121">
        <f>'Input data'!A142</f>
        <v>2042</v>
      </c>
      <c r="C121" s="116">
        <f>'4A SWD Case 2'!BG112</f>
        <v>340.84003588747152</v>
      </c>
      <c r="D121" s="3">
        <f>'4B Biological treatment '!T174</f>
        <v>0.91981561757192942</v>
      </c>
      <c r="E121" s="152">
        <f>'4B Biological treatment '!U174</f>
        <v>41.391702790736822</v>
      </c>
      <c r="F121" s="152">
        <f>'4B Biological treatment '!W174</f>
        <v>2.4835021674442093</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19.316127969010516</v>
      </c>
      <c r="N121" s="465">
        <f t="shared" si="113"/>
        <v>1639.1114305131782</v>
      </c>
      <c r="O121" s="464">
        <f t="shared" si="114"/>
        <v>96.042128189602451</v>
      </c>
      <c r="P121" s="465">
        <f t="shared" si="115"/>
        <v>5984.171738465644</v>
      </c>
      <c r="Q121" s="465">
        <f t="shared" si="74"/>
        <v>7157.6407536369015</v>
      </c>
      <c r="R121" s="467">
        <f t="shared" si="75"/>
        <v>1658.4275584821887</v>
      </c>
      <c r="S121" s="464">
        <f t="shared" si="76"/>
        <v>96.042128189602451</v>
      </c>
      <c r="T121" s="465">
        <f t="shared" si="77"/>
        <v>5984.171738465644</v>
      </c>
      <c r="U121" s="465">
        <f t="shared" si="78"/>
        <v>14896.282178774338</v>
      </c>
    </row>
    <row r="122" spans="1:21">
      <c r="A122">
        <f>'Input data'!A143</f>
        <v>2043</v>
      </c>
      <c r="C122" s="116">
        <f>'4A SWD Case 2'!BG113</f>
        <v>328.87802641309707</v>
      </c>
      <c r="D122" s="3">
        <f>'4B Biological treatment '!T175</f>
        <v>0.92948276407544639</v>
      </c>
      <c r="E122" s="152">
        <f>'4B Biological treatment '!U175</f>
        <v>41.826724383395089</v>
      </c>
      <c r="F122" s="152">
        <f>'4B Biological treatment '!W175</f>
        <v>2.509603463003705</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19.519138045584373</v>
      </c>
      <c r="N122" s="465">
        <f t="shared" si="113"/>
        <v>1656.3382855824455</v>
      </c>
      <c r="O122" s="464">
        <f t="shared" si="114"/>
        <v>95.853884148944275</v>
      </c>
      <c r="P122" s="465">
        <f t="shared" si="115"/>
        <v>6021.3390073615255</v>
      </c>
      <c r="Q122" s="465">
        <f t="shared" si="74"/>
        <v>6906.4385546750382</v>
      </c>
      <c r="R122" s="467">
        <f t="shared" si="75"/>
        <v>1675.8574236280299</v>
      </c>
      <c r="S122" s="464">
        <f t="shared" si="76"/>
        <v>95.853884148944275</v>
      </c>
      <c r="T122" s="465">
        <f t="shared" si="77"/>
        <v>6021.3390073615255</v>
      </c>
      <c r="U122" s="465">
        <f t="shared" si="78"/>
        <v>14699.488869813536</v>
      </c>
    </row>
    <row r="123" spans="1:21">
      <c r="A123">
        <f>'Input data'!A144</f>
        <v>2044</v>
      </c>
      <c r="C123" s="116">
        <f>'4A SWD Case 2'!BG114</f>
        <v>317.50754784227581</v>
      </c>
      <c r="D123" s="3">
        <f>'4B Biological treatment '!T176</f>
        <v>0.93956668407394395</v>
      </c>
      <c r="E123" s="152">
        <f>'4B Biological treatment '!U176</f>
        <v>42.280500783327469</v>
      </c>
      <c r="F123" s="152">
        <f>'4B Biological treatment '!W176</f>
        <v>2.5368300469996483</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19.730900365552824</v>
      </c>
      <c r="N123" s="465">
        <f t="shared" si="113"/>
        <v>1674.3078310197679</v>
      </c>
      <c r="O123" s="464">
        <f t="shared" si="114"/>
        <v>95.667531744697669</v>
      </c>
      <c r="P123" s="465">
        <f t="shared" si="115"/>
        <v>6058.7371195449232</v>
      </c>
      <c r="Q123" s="465">
        <f t="shared" si="74"/>
        <v>6667.6585046877917</v>
      </c>
      <c r="R123" s="467">
        <f t="shared" si="75"/>
        <v>1694.0387313853207</v>
      </c>
      <c r="S123" s="464">
        <f t="shared" si="76"/>
        <v>95.667531744697669</v>
      </c>
      <c r="T123" s="465">
        <f t="shared" si="77"/>
        <v>6058.7371195449232</v>
      </c>
      <c r="U123" s="465">
        <f t="shared" si="78"/>
        <v>14516.101887362733</v>
      </c>
    </row>
    <row r="124" spans="1:21">
      <c r="A124">
        <f>'Input data'!A145</f>
        <v>2045</v>
      </c>
      <c r="C124" s="116">
        <f>'4A SWD Case 2'!BG115</f>
        <v>306.69977999839364</v>
      </c>
      <c r="D124" s="3">
        <f>'4B Biological treatment '!T177</f>
        <v>0.95010170057867627</v>
      </c>
      <c r="E124" s="152">
        <f>'4B Biological treatment '!U177</f>
        <v>42.754576526040431</v>
      </c>
      <c r="F124" s="152">
        <f>'4B Biological treatment '!W177</f>
        <v>2.5652745915624262</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19.952135712152202</v>
      </c>
      <c r="N124" s="465">
        <f t="shared" si="113"/>
        <v>1693.0812304312012</v>
      </c>
      <c r="O124" s="464">
        <f t="shared" si="114"/>
        <v>95.48304612493115</v>
      </c>
      <c r="P124" s="465">
        <f t="shared" si="115"/>
        <v>6096.3675087672291</v>
      </c>
      <c r="Q124" s="465">
        <f t="shared" si="74"/>
        <v>6440.695379966266</v>
      </c>
      <c r="R124" s="467">
        <f t="shared" si="75"/>
        <v>1713.0333661433535</v>
      </c>
      <c r="S124" s="464">
        <f t="shared" si="76"/>
        <v>95.48304612493115</v>
      </c>
      <c r="T124" s="465">
        <f t="shared" si="77"/>
        <v>6096.3675087672291</v>
      </c>
      <c r="U124" s="465">
        <f t="shared" si="78"/>
        <v>14345.579301001779</v>
      </c>
    </row>
    <row r="125" spans="1:21">
      <c r="A125">
        <f>'Input data'!A146</f>
        <v>2046</v>
      </c>
      <c r="C125" s="116">
        <f>'4A SWD Case 2'!BG116</f>
        <v>296.84682554890594</v>
      </c>
      <c r="D125" s="3">
        <f>'4B Biological treatment '!T178</f>
        <v>0.96099946180337747</v>
      </c>
      <c r="E125" s="152">
        <f>'4B Biological treatment '!U178</f>
        <v>43.244975781151986</v>
      </c>
      <c r="F125" s="152">
        <f>'4B Biological treatment '!W178</f>
        <v>2.594698546869119</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6233.7833365270244</v>
      </c>
      <c r="M125" s="688">
        <f t="shared" si="112"/>
        <v>20.180988697870927</v>
      </c>
      <c r="N125" s="465">
        <f t="shared" si="113"/>
        <v>1712.5010409336187</v>
      </c>
      <c r="O125" s="464">
        <f t="shared" si="114"/>
        <v>95.332713212379986</v>
      </c>
      <c r="P125" s="465">
        <f t="shared" si="115"/>
        <v>6127.4884893628396</v>
      </c>
      <c r="Q125" s="465">
        <f t="shared" si="74"/>
        <v>6233.7833365270244</v>
      </c>
      <c r="R125" s="467">
        <f t="shared" si="75"/>
        <v>1732.6820296314895</v>
      </c>
      <c r="S125" s="464">
        <f t="shared" si="76"/>
        <v>95.332713212379986</v>
      </c>
      <c r="T125" s="465">
        <f t="shared" si="77"/>
        <v>6127.4884893628396</v>
      </c>
      <c r="U125" s="465">
        <f t="shared" si="78"/>
        <v>14189.286568733733</v>
      </c>
    </row>
    <row r="126" spans="1:21">
      <c r="A126">
        <f>'Input data'!A147</f>
        <v>2047</v>
      </c>
      <c r="C126" s="116">
        <f>'4A SWD Case 2'!BG117</f>
        <v>288.13432371191561</v>
      </c>
      <c r="D126" s="3">
        <f>'4B Biological treatment '!T179</f>
        <v>0.96446479248891415</v>
      </c>
      <c r="E126" s="152">
        <f>'4B Biological treatment '!U179</f>
        <v>43.400915662001125</v>
      </c>
      <c r="F126" s="152">
        <f>'4B Biological treatment '!W179</f>
        <v>2.6040549397200676</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6050.8207979502276</v>
      </c>
      <c r="M126" s="688">
        <f t="shared" si="112"/>
        <v>20.253760642267196</v>
      </c>
      <c r="N126" s="465">
        <f t="shared" si="113"/>
        <v>1718.6762602152446</v>
      </c>
      <c r="O126" s="464">
        <f t="shared" si="114"/>
        <v>95.183612874715863</v>
      </c>
      <c r="P126" s="465">
        <f t="shared" si="115"/>
        <v>6158.7683375844354</v>
      </c>
      <c r="Q126" s="465">
        <f t="shared" ref="Q126:Q129" si="116">L126</f>
        <v>6050.8207979502276</v>
      </c>
      <c r="R126" s="467">
        <f t="shared" ref="R126:R129" si="117">M126+N126</f>
        <v>1738.9300208575119</v>
      </c>
      <c r="S126" s="464">
        <f t="shared" ref="S126:S129" si="118">O126</f>
        <v>95.183612874715863</v>
      </c>
      <c r="T126" s="465">
        <f t="shared" ref="T126:T129" si="119">P126</f>
        <v>6158.7683375844354</v>
      </c>
      <c r="U126" s="465">
        <f t="shared" ref="U126:U129" si="120">SUM(Q126:T126)</f>
        <v>14043.702769266889</v>
      </c>
    </row>
    <row r="127" spans="1:21">
      <c r="A127">
        <f>'Input data'!A148</f>
        <v>2048</v>
      </c>
      <c r="C127" s="116">
        <f>'4A SWD Case 2'!BG118</f>
        <v>280.50730741640672</v>
      </c>
      <c r="D127" s="3">
        <f>'4B Biological treatment '!T180</f>
        <v>0.96752083692058166</v>
      </c>
      <c r="E127" s="152">
        <f>'4B Biological treatment '!U180</f>
        <v>43.538437661426173</v>
      </c>
      <c r="F127" s="152">
        <f>'4B Biological treatment '!W180</f>
        <v>2.6123062596855702</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5890.6534557445411</v>
      </c>
      <c r="M127" s="688">
        <f t="shared" si="112"/>
        <v>20.317937575332216</v>
      </c>
      <c r="N127" s="465">
        <f t="shared" si="113"/>
        <v>1724.1221313924764</v>
      </c>
      <c r="O127" s="464">
        <f t="shared" si="114"/>
        <v>95.035731924294083</v>
      </c>
      <c r="P127" s="465">
        <f t="shared" si="115"/>
        <v>6190.2078644258199</v>
      </c>
      <c r="Q127" s="465">
        <f t="shared" si="116"/>
        <v>5890.6534557445411</v>
      </c>
      <c r="R127" s="467">
        <f t="shared" si="117"/>
        <v>1744.4400689678087</v>
      </c>
      <c r="S127" s="464">
        <f t="shared" si="118"/>
        <v>95.035731924294083</v>
      </c>
      <c r="T127" s="465">
        <f t="shared" si="119"/>
        <v>6190.2078644258199</v>
      </c>
      <c r="U127" s="465">
        <f t="shared" si="120"/>
        <v>13920.337121062465</v>
      </c>
    </row>
    <row r="128" spans="1:21">
      <c r="A128">
        <f>'Input data'!A149</f>
        <v>2049</v>
      </c>
      <c r="C128" s="116">
        <f>'4A SWD Case 2'!BG119</f>
        <v>273.91463283120453</v>
      </c>
      <c r="D128" s="3">
        <f>'4B Biological treatment '!T181</f>
        <v>0.96929221916238084</v>
      </c>
      <c r="E128" s="152">
        <f>'4B Biological treatment '!U181</f>
        <v>43.618149862307135</v>
      </c>
      <c r="F128" s="152">
        <f>'4B Biological treatment '!W181</f>
        <v>2.6170889917384281</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5752.2072894552948</v>
      </c>
      <c r="M128" s="688">
        <f t="shared" si="112"/>
        <v>20.355136602409999</v>
      </c>
      <c r="N128" s="465">
        <f t="shared" si="113"/>
        <v>1727.2787345473625</v>
      </c>
      <c r="O128" s="464">
        <f t="shared" si="114"/>
        <v>94.889057356937755</v>
      </c>
      <c r="P128" s="465">
        <f t="shared" si="115"/>
        <v>6221.8078850207985</v>
      </c>
      <c r="Q128" s="465">
        <f t="shared" si="116"/>
        <v>5752.2072894552948</v>
      </c>
      <c r="R128" s="467">
        <f t="shared" si="117"/>
        <v>1747.6338711497726</v>
      </c>
      <c r="S128" s="464">
        <f t="shared" si="118"/>
        <v>94.889057356937755</v>
      </c>
      <c r="T128" s="465">
        <f t="shared" si="119"/>
        <v>6221.8078850207985</v>
      </c>
      <c r="U128" s="465">
        <f t="shared" si="120"/>
        <v>13816.538102982804</v>
      </c>
    </row>
    <row r="129" spans="1:21">
      <c r="A129">
        <f>'Input data'!A150</f>
        <v>2050</v>
      </c>
      <c r="C129" s="116">
        <f>'4A SWD Case 2'!BG120</f>
        <v>268.30589880805377</v>
      </c>
      <c r="D129" s="3">
        <f>'4B Biological treatment '!T182</f>
        <v>0.97076462976659195</v>
      </c>
      <c r="E129" s="152">
        <f>'4B Biological treatment '!U182</f>
        <v>43.684408339496628</v>
      </c>
      <c r="F129" s="152">
        <f>'4B Biological treatment '!W182</f>
        <v>2.6210645003697981</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5634.4238749691294</v>
      </c>
      <c r="M129" s="688">
        <f t="shared" si="112"/>
        <v>20.38605722509843</v>
      </c>
      <c r="N129" s="465">
        <f t="shared" si="113"/>
        <v>1729.9025702440665</v>
      </c>
      <c r="O129" s="464">
        <f t="shared" si="114"/>
        <v>94.743576348754203</v>
      </c>
      <c r="P129" s="465">
        <f t="shared" si="115"/>
        <v>6253.5692186643009</v>
      </c>
      <c r="Q129" s="417">
        <f t="shared" si="116"/>
        <v>5634.4238749691294</v>
      </c>
      <c r="R129" s="463">
        <f t="shared" si="117"/>
        <v>1750.288627469165</v>
      </c>
      <c r="S129" s="460">
        <f t="shared" si="118"/>
        <v>94.743576348754203</v>
      </c>
      <c r="T129" s="417">
        <f t="shared" si="119"/>
        <v>6253.5692186643009</v>
      </c>
      <c r="U129" s="417">
        <f t="shared" si="120"/>
        <v>13733.02529745135</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0.76783089749263689</v>
      </c>
      <c r="E135" s="152">
        <f>'4B Biological treatment '!U188</f>
        <v>34.552390387168657</v>
      </c>
      <c r="F135" s="152">
        <f>'4B Biological treatment '!W188</f>
        <v>2.0731434232301194</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16.124448847345374</v>
      </c>
      <c r="N135" s="465">
        <f t="shared" si="123"/>
        <v>1368.2746593318789</v>
      </c>
      <c r="O135" s="464">
        <f t="shared" si="124"/>
        <v>229.17353377197622</v>
      </c>
      <c r="P135" s="465">
        <f t="shared" si="125"/>
        <v>4336.1329960221574</v>
      </c>
      <c r="Q135" s="465">
        <f t="shared" si="126"/>
        <v>15439.870147480971</v>
      </c>
      <c r="R135" s="467">
        <f t="shared" si="127"/>
        <v>1384.3991081792242</v>
      </c>
      <c r="S135" s="464">
        <f t="shared" si="128"/>
        <v>229.17353377197622</v>
      </c>
      <c r="T135" s="465">
        <f t="shared" si="129"/>
        <v>4336.1329960221574</v>
      </c>
      <c r="U135" s="465">
        <f t="shared" si="130"/>
        <v>21389.575785454326</v>
      </c>
    </row>
    <row r="136" spans="1:21">
      <c r="A136">
        <f>'Input data'!A123</f>
        <v>2023</v>
      </c>
      <c r="C136" s="116">
        <f>'4A SWD Case 2'!BN93</f>
        <v>707.62765520297421</v>
      </c>
      <c r="D136" s="3">
        <f>'4B Biological treatment '!T189</f>
        <v>0.7720972673341302</v>
      </c>
      <c r="E136" s="152">
        <f>'4B Biological treatment '!U189</f>
        <v>34.744377030035857</v>
      </c>
      <c r="F136" s="152">
        <f>'4B Biological treatment '!W189</f>
        <v>2.0846626218021513</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16.214042614016734</v>
      </c>
      <c r="N136" s="465">
        <f t="shared" si="123"/>
        <v>1375.87733038942</v>
      </c>
      <c r="O136" s="464">
        <f t="shared" si="124"/>
        <v>217.34002107405581</v>
      </c>
      <c r="P136" s="465">
        <f t="shared" si="125"/>
        <v>4473.1659836582639</v>
      </c>
      <c r="Q136" s="465">
        <f t="shared" si="126"/>
        <v>14860.180759262459</v>
      </c>
      <c r="R136" s="467">
        <f t="shared" si="127"/>
        <v>1392.0913730034367</v>
      </c>
      <c r="S136" s="464">
        <f t="shared" si="128"/>
        <v>217.34002107405581</v>
      </c>
      <c r="T136" s="465">
        <f t="shared" si="129"/>
        <v>4473.1659836582639</v>
      </c>
      <c r="U136" s="465">
        <f t="shared" si="130"/>
        <v>20942.778136998219</v>
      </c>
    </row>
    <row r="137" spans="1:21">
      <c r="A137">
        <f>'Input data'!A124</f>
        <v>2024</v>
      </c>
      <c r="C137" s="116">
        <f>'4A SWD Case 2'!BN94</f>
        <v>681.14801281258383</v>
      </c>
      <c r="D137" s="3">
        <f>'4B Biological treatment '!T190</f>
        <v>0.77682653885611552</v>
      </c>
      <c r="E137" s="152">
        <f>'4B Biological treatment '!U190</f>
        <v>34.957194248525191</v>
      </c>
      <c r="F137" s="152">
        <f>'4B Biological treatment '!W190</f>
        <v>2.0974316549115115</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16.313357315978426</v>
      </c>
      <c r="N137" s="465">
        <f t="shared" si="123"/>
        <v>1384.3048922415976</v>
      </c>
      <c r="O137" s="464">
        <f t="shared" si="124"/>
        <v>205.3038143886219</v>
      </c>
      <c r="P137" s="465">
        <f t="shared" si="125"/>
        <v>4612.7797461997052</v>
      </c>
      <c r="Q137" s="465">
        <f t="shared" si="126"/>
        <v>14304.10826906426</v>
      </c>
      <c r="R137" s="467">
        <f t="shared" si="127"/>
        <v>1400.6182495575761</v>
      </c>
      <c r="S137" s="464">
        <f t="shared" si="128"/>
        <v>205.3038143886219</v>
      </c>
      <c r="T137" s="465">
        <f t="shared" si="129"/>
        <v>4612.7797461997052</v>
      </c>
      <c r="U137" s="465">
        <f t="shared" si="130"/>
        <v>20522.810079210161</v>
      </c>
    </row>
    <row r="138" spans="1:21">
      <c r="A138">
        <f>'Input data'!A125</f>
        <v>2025</v>
      </c>
      <c r="C138" s="116">
        <f>'4A SWD Case 2'!BN95</f>
        <v>655.71206162772512</v>
      </c>
      <c r="D138" s="3">
        <f>'4B Biological treatment '!T191</f>
        <v>0.782163534393989</v>
      </c>
      <c r="E138" s="152">
        <f>'4B Biological treatment '!U191</f>
        <v>35.197359047729499</v>
      </c>
      <c r="F138" s="152">
        <f>'4B Biological treatment '!W191</f>
        <v>2.11184154286377</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16.425434222273768</v>
      </c>
      <c r="N138" s="465">
        <f t="shared" si="123"/>
        <v>1393.815418290088</v>
      </c>
      <c r="O138" s="464">
        <f t="shared" si="124"/>
        <v>193.05753067442905</v>
      </c>
      <c r="P138" s="465">
        <f t="shared" si="125"/>
        <v>4755.015547311632</v>
      </c>
      <c r="Q138" s="465">
        <f t="shared" si="126"/>
        <v>13769.953294182227</v>
      </c>
      <c r="R138" s="467">
        <f t="shared" si="127"/>
        <v>1410.2408525123617</v>
      </c>
      <c r="S138" s="464">
        <f t="shared" si="128"/>
        <v>193.05753067442905</v>
      </c>
      <c r="T138" s="465">
        <f t="shared" si="129"/>
        <v>4755.015547311632</v>
      </c>
      <c r="U138" s="465">
        <f t="shared" si="130"/>
        <v>20128.267224680647</v>
      </c>
    </row>
    <row r="139" spans="1:21">
      <c r="A139">
        <f>'Input data'!A126</f>
        <v>2026</v>
      </c>
      <c r="C139" s="116">
        <f>'4A SWD Case 2'!BN96</f>
        <v>631.24235136456434</v>
      </c>
      <c r="D139" s="3">
        <f>'4B Biological treatment '!T192</f>
        <v>0.78784489579916395</v>
      </c>
      <c r="E139" s="152">
        <f>'4B Biological treatment '!U192</f>
        <v>35.453020310962373</v>
      </c>
      <c r="F139" s="152">
        <f>'4B Biological treatment '!W192</f>
        <v>2.1271812186577423</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16.544742811782442</v>
      </c>
      <c r="N139" s="465">
        <f t="shared" si="123"/>
        <v>1403.9396043141101</v>
      </c>
      <c r="O139" s="464">
        <f t="shared" si="124"/>
        <v>180.70037146955198</v>
      </c>
      <c r="P139" s="465">
        <f t="shared" si="125"/>
        <v>4891.8365725125823</v>
      </c>
      <c r="Q139" s="465">
        <f t="shared" si="126"/>
        <v>13256.089378655852</v>
      </c>
      <c r="R139" s="467">
        <f t="shared" si="127"/>
        <v>1420.4843471258926</v>
      </c>
      <c r="S139" s="464">
        <f t="shared" si="128"/>
        <v>180.70037146955198</v>
      </c>
      <c r="T139" s="465">
        <f t="shared" si="129"/>
        <v>4891.8365725125823</v>
      </c>
      <c r="U139" s="465">
        <f t="shared" si="130"/>
        <v>19749.110669763875</v>
      </c>
    </row>
    <row r="140" spans="1:21">
      <c r="A140">
        <f>'Input data'!A127</f>
        <v>2027</v>
      </c>
      <c r="C140" s="116">
        <f>'4A SWD Case 2'!BN97</f>
        <v>607.66092664841608</v>
      </c>
      <c r="D140" s="3">
        <f>'4B Biological treatment '!T193</f>
        <v>0.79402783867942217</v>
      </c>
      <c r="E140" s="152">
        <f>'4B Biological treatment '!U193</f>
        <v>35.731252740573993</v>
      </c>
      <c r="F140" s="152">
        <f>'4B Biological treatment '!W193</f>
        <v>2.1438751644344394</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16.674584612267864</v>
      </c>
      <c r="N140" s="465">
        <f t="shared" si="123"/>
        <v>1414.9576085267299</v>
      </c>
      <c r="O140" s="464">
        <f t="shared" si="124"/>
        <v>168.10228643963038</v>
      </c>
      <c r="P140" s="465">
        <f t="shared" si="125"/>
        <v>5030.8909891052281</v>
      </c>
      <c r="Q140" s="465">
        <f t="shared" si="126"/>
        <v>12760.879459616737</v>
      </c>
      <c r="R140" s="467">
        <f t="shared" si="127"/>
        <v>1431.6321931389978</v>
      </c>
      <c r="S140" s="464">
        <f t="shared" si="128"/>
        <v>168.10228643963038</v>
      </c>
      <c r="T140" s="465">
        <f t="shared" si="129"/>
        <v>5030.8909891052281</v>
      </c>
      <c r="U140" s="465">
        <f t="shared" si="130"/>
        <v>19391.504928300594</v>
      </c>
    </row>
    <row r="141" spans="1:21">
      <c r="A141">
        <f>'Input data'!A128</f>
        <v>2028</v>
      </c>
      <c r="C141" s="116">
        <f>'4A SWD Case 2'!BN98</f>
        <v>584.89724067541204</v>
      </c>
      <c r="D141" s="3">
        <f>'4B Biological treatment '!T194</f>
        <v>0.80036099167581443</v>
      </c>
      <c r="E141" s="152">
        <f>'4B Biological treatment '!U194</f>
        <v>36.016244625411645</v>
      </c>
      <c r="F141" s="152">
        <f>'4B Biological treatment '!W194</f>
        <v>2.160974677524699</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16.807580825192105</v>
      </c>
      <c r="N141" s="465">
        <f t="shared" si="123"/>
        <v>1426.2432871663013</v>
      </c>
      <c r="O141" s="464">
        <f t="shared" si="124"/>
        <v>155.25457728774188</v>
      </c>
      <c r="P141" s="465">
        <f t="shared" si="125"/>
        <v>5172.2095138882814</v>
      </c>
      <c r="Q141" s="465">
        <f t="shared" si="126"/>
        <v>12282.842054183653</v>
      </c>
      <c r="R141" s="467">
        <f t="shared" si="127"/>
        <v>1443.0508679914935</v>
      </c>
      <c r="S141" s="464">
        <f t="shared" si="128"/>
        <v>155.25457728774188</v>
      </c>
      <c r="T141" s="465">
        <f t="shared" si="129"/>
        <v>5172.2095138882814</v>
      </c>
      <c r="U141" s="465">
        <f t="shared" si="130"/>
        <v>19053.357013351168</v>
      </c>
    </row>
    <row r="142" spans="1:21">
      <c r="A142">
        <f>'Input data'!A129</f>
        <v>2029</v>
      </c>
      <c r="C142" s="116">
        <f>'4A SWD Case 2'!BN99</f>
        <v>562.88368476740766</v>
      </c>
      <c r="D142" s="3">
        <f>'4B Biological treatment '!T195</f>
        <v>0.80717475901201419</v>
      </c>
      <c r="E142" s="152">
        <f>'4B Biological treatment '!U195</f>
        <v>36.322864155540628</v>
      </c>
      <c r="F142" s="152">
        <f>'4B Biological treatment '!W195</f>
        <v>2.1793718493324379</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16.950669939252297</v>
      </c>
      <c r="N142" s="465">
        <f t="shared" si="123"/>
        <v>1438.3854205594089</v>
      </c>
      <c r="O142" s="464">
        <f t="shared" si="124"/>
        <v>142.1481547216269</v>
      </c>
      <c r="P142" s="465">
        <f t="shared" si="125"/>
        <v>5315.8232520302154</v>
      </c>
      <c r="Q142" s="465">
        <f t="shared" si="126"/>
        <v>11820.557380115561</v>
      </c>
      <c r="R142" s="467">
        <f t="shared" si="127"/>
        <v>1455.3360904986612</v>
      </c>
      <c r="S142" s="464">
        <f t="shared" si="128"/>
        <v>142.1481547216269</v>
      </c>
      <c r="T142" s="465">
        <f t="shared" si="129"/>
        <v>5315.8232520302154</v>
      </c>
      <c r="U142" s="465">
        <f t="shared" si="130"/>
        <v>18733.864877366061</v>
      </c>
    </row>
    <row r="143" spans="1:21">
      <c r="A143">
        <f>'Input data'!A130</f>
        <v>2030</v>
      </c>
      <c r="C143" s="116">
        <f>'4A SWD Case 2'!BN100</f>
        <v>541.55542650444761</v>
      </c>
      <c r="D143" s="3">
        <f>'4B Biological treatment '!T196</f>
        <v>0.81411701174428419</v>
      </c>
      <c r="E143" s="152">
        <f>'4B Biological treatment '!U196</f>
        <v>36.635265528492788</v>
      </c>
      <c r="F143" s="152">
        <f>'4B Biological treatment '!W196</f>
        <v>2.1981159317095669</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17.096457246629967</v>
      </c>
      <c r="N143" s="465">
        <f t="shared" si="123"/>
        <v>1450.7565149283141</v>
      </c>
      <c r="O143" s="464">
        <f t="shared" si="124"/>
        <v>128.77351562592733</v>
      </c>
      <c r="P143" s="465">
        <f t="shared" si="125"/>
        <v>5461.7637017393099</v>
      </c>
      <c r="Q143" s="465">
        <f t="shared" si="126"/>
        <v>11372.6639565934</v>
      </c>
      <c r="R143" s="467">
        <f t="shared" si="127"/>
        <v>1467.8529721749442</v>
      </c>
      <c r="S143" s="464">
        <f t="shared" si="128"/>
        <v>128.77351562592733</v>
      </c>
      <c r="T143" s="465">
        <f t="shared" si="129"/>
        <v>5461.7637017393099</v>
      </c>
      <c r="U143" s="465">
        <f t="shared" si="130"/>
        <v>18431.054146133582</v>
      </c>
    </row>
    <row r="144" spans="1:21">
      <c r="A144">
        <f>'Input data'!A131</f>
        <v>2031</v>
      </c>
      <c r="C144" s="116">
        <f>'4A SWD Case 2'!BN101</f>
        <v>520.85025456698565</v>
      </c>
      <c r="D144" s="3">
        <f>'4B Biological treatment '!T197</f>
        <v>0.8217918381724123</v>
      </c>
      <c r="E144" s="152">
        <f>'4B Biological treatment '!U197</f>
        <v>36.980632717758553</v>
      </c>
      <c r="F144" s="152">
        <f>'4B Biological treatment '!W197</f>
        <v>2.2188379630655133</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17.257628601620659</v>
      </c>
      <c r="N144" s="465">
        <f t="shared" si="123"/>
        <v>1464.4330556232387</v>
      </c>
      <c r="O144" s="464">
        <f t="shared" si="124"/>
        <v>113.56951234567336</v>
      </c>
      <c r="P144" s="465">
        <f t="shared" si="125"/>
        <v>5508.3758769951792</v>
      </c>
      <c r="Q144" s="465">
        <f t="shared" si="126"/>
        <v>10937.855345906699</v>
      </c>
      <c r="R144" s="467">
        <f t="shared" si="127"/>
        <v>1481.6906842248593</v>
      </c>
      <c r="S144" s="464">
        <f t="shared" si="128"/>
        <v>113.56951234567336</v>
      </c>
      <c r="T144" s="465">
        <f t="shared" si="129"/>
        <v>5508.3758769951792</v>
      </c>
      <c r="U144" s="465">
        <f t="shared" si="130"/>
        <v>18041.491419472412</v>
      </c>
    </row>
    <row r="145" spans="1:21">
      <c r="A145">
        <f>'Input data'!A132</f>
        <v>2032</v>
      </c>
      <c r="C145" s="116">
        <f>'4A SWD Case 2'!BN102</f>
        <v>500.58328569228922</v>
      </c>
      <c r="D145" s="3">
        <f>'4B Biological treatment '!T198</f>
        <v>0.82937227288686399</v>
      </c>
      <c r="E145" s="152">
        <f>'4B Biological treatment '!U198</f>
        <v>37.321752279908878</v>
      </c>
      <c r="F145" s="152">
        <f>'4B Biological treatment '!W198</f>
        <v>2.2393051367945325</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17.416817730624143</v>
      </c>
      <c r="N145" s="465">
        <f t="shared" si="123"/>
        <v>1477.9413902843917</v>
      </c>
      <c r="O145" s="464">
        <f t="shared" si="124"/>
        <v>98.459981517794233</v>
      </c>
      <c r="P145" s="465">
        <f t="shared" si="125"/>
        <v>5555.3858532180511</v>
      </c>
      <c r="Q145" s="465">
        <f t="shared" si="126"/>
        <v>10512.248999538073</v>
      </c>
      <c r="R145" s="467">
        <f t="shared" si="127"/>
        <v>1495.3582080150159</v>
      </c>
      <c r="S145" s="464">
        <f t="shared" si="128"/>
        <v>98.459981517794233</v>
      </c>
      <c r="T145" s="465">
        <f t="shared" si="129"/>
        <v>5555.3858532180511</v>
      </c>
      <c r="U145" s="465">
        <f t="shared" si="130"/>
        <v>17661.453042288933</v>
      </c>
    </row>
    <row r="146" spans="1:21">
      <c r="A146">
        <f>'Input data'!A133</f>
        <v>2033</v>
      </c>
      <c r="C146" s="116">
        <f>'4A SWD Case 2'!BN103</f>
        <v>480.73084464399182</v>
      </c>
      <c r="D146" s="3">
        <f>'4B Biological treatment '!T199</f>
        <v>0.83733267062009109</v>
      </c>
      <c r="E146" s="152">
        <f>'4B Biological treatment '!U199</f>
        <v>37.679970177904096</v>
      </c>
      <c r="F146" s="152">
        <f>'4B Biological treatment '!W199</f>
        <v>2.2607982106742459</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17.583986083021912</v>
      </c>
      <c r="N146" s="465">
        <f t="shared" si="123"/>
        <v>1492.1268190450023</v>
      </c>
      <c r="O146" s="464">
        <f t="shared" si="124"/>
        <v>98.168119205727166</v>
      </c>
      <c r="P146" s="465">
        <f t="shared" si="125"/>
        <v>5602.7970253494477</v>
      </c>
      <c r="Q146" s="465">
        <f t="shared" si="126"/>
        <v>10095.347737523829</v>
      </c>
      <c r="R146" s="467">
        <f t="shared" si="127"/>
        <v>1509.7108051280243</v>
      </c>
      <c r="S146" s="464">
        <f t="shared" si="128"/>
        <v>98.168119205727166</v>
      </c>
      <c r="T146" s="465">
        <f t="shared" si="129"/>
        <v>5602.7970253494477</v>
      </c>
      <c r="U146" s="465">
        <f t="shared" si="130"/>
        <v>17306.023687207031</v>
      </c>
    </row>
    <row r="147" spans="1:21">
      <c r="A147">
        <f>'Input data'!A134</f>
        <v>2034</v>
      </c>
      <c r="C147" s="116">
        <f>'4A SWD Case 2'!BN104</f>
        <v>461.85819542765023</v>
      </c>
      <c r="D147" s="3">
        <f>'4B Biological treatment '!T200</f>
        <v>0.84624975307915706</v>
      </c>
      <c r="E147" s="152">
        <f>'4B Biological treatment '!U200</f>
        <v>38.081238888562069</v>
      </c>
      <c r="F147" s="152">
        <f>'4B Biological treatment '!W200</f>
        <v>2.284874333313724</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17.7712448146623</v>
      </c>
      <c r="N147" s="465">
        <f t="shared" si="123"/>
        <v>1508.017059987058</v>
      </c>
      <c r="O147" s="464">
        <f t="shared" si="124"/>
        <v>97.880430060004471</v>
      </c>
      <c r="P147" s="465">
        <f t="shared" si="125"/>
        <v>5650.6128173042498</v>
      </c>
      <c r="Q147" s="465">
        <f t="shared" si="126"/>
        <v>9699.0221039806547</v>
      </c>
      <c r="R147" s="467">
        <f t="shared" si="127"/>
        <v>1525.7883048017204</v>
      </c>
      <c r="S147" s="464">
        <f t="shared" si="128"/>
        <v>97.880430060004471</v>
      </c>
      <c r="T147" s="465">
        <f t="shared" si="129"/>
        <v>5650.6128173042498</v>
      </c>
      <c r="U147" s="465">
        <f t="shared" si="130"/>
        <v>16973.303656146629</v>
      </c>
    </row>
    <row r="148" spans="1:21">
      <c r="A148">
        <f>'Input data'!A135</f>
        <v>2035</v>
      </c>
      <c r="C148" s="116">
        <f>'4A SWD Case 2'!BN105</f>
        <v>443.91756724659734</v>
      </c>
      <c r="D148" s="3">
        <f>'4B Biological treatment '!T201</f>
        <v>0.85477059014297185</v>
      </c>
      <c r="E148" s="152">
        <f>'4B Biological treatment '!U201</f>
        <v>38.464676556433723</v>
      </c>
      <c r="F148" s="152">
        <f>'4B Biological treatment '!W201</f>
        <v>2.3078805933860238</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17.950182393002407</v>
      </c>
      <c r="N148" s="465">
        <f t="shared" si="123"/>
        <v>1523.2011916347756</v>
      </c>
      <c r="O148" s="464">
        <f t="shared" si="124"/>
        <v>97.596835379073497</v>
      </c>
      <c r="P148" s="465">
        <f t="shared" si="125"/>
        <v>5698.8366822179532</v>
      </c>
      <c r="Q148" s="465">
        <f t="shared" si="126"/>
        <v>9322.2689121785443</v>
      </c>
      <c r="R148" s="467">
        <f t="shared" si="127"/>
        <v>1541.151374027778</v>
      </c>
      <c r="S148" s="464">
        <f t="shared" si="128"/>
        <v>97.596835379073497</v>
      </c>
      <c r="T148" s="465">
        <f t="shared" si="129"/>
        <v>5698.8366822179532</v>
      </c>
      <c r="U148" s="465">
        <f t="shared" si="130"/>
        <v>16659.853803803351</v>
      </c>
    </row>
    <row r="149" spans="1:21">
      <c r="A149">
        <f>'Input data'!A136</f>
        <v>2036</v>
      </c>
      <c r="C149" s="116">
        <f>'4A SWD Case 2'!BN106</f>
        <v>426.86351710584495</v>
      </c>
      <c r="D149" s="3">
        <f>'4B Biological treatment '!T202</f>
        <v>0.86372097672408699</v>
      </c>
      <c r="E149" s="152">
        <f>'4B Biological treatment '!U202</f>
        <v>38.867443952583912</v>
      </c>
      <c r="F149" s="152">
        <f>'4B Biological treatment '!W202</f>
        <v>2.3320466371550346</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18.138140511205826</v>
      </c>
      <c r="N149" s="465">
        <f t="shared" si="123"/>
        <v>1539.1507805223227</v>
      </c>
      <c r="O149" s="464">
        <f t="shared" si="124"/>
        <v>97.356613290882166</v>
      </c>
      <c r="P149" s="465">
        <f t="shared" si="125"/>
        <v>5740.5587570983689</v>
      </c>
      <c r="Q149" s="465">
        <f t="shared" si="126"/>
        <v>8964.1338592227439</v>
      </c>
      <c r="R149" s="467">
        <f t="shared" si="127"/>
        <v>1557.2889210335286</v>
      </c>
      <c r="S149" s="464">
        <f t="shared" si="128"/>
        <v>97.356613290882166</v>
      </c>
      <c r="T149" s="465">
        <f t="shared" si="129"/>
        <v>5740.5587570983689</v>
      </c>
      <c r="U149" s="465">
        <f t="shared" si="130"/>
        <v>16359.338150645523</v>
      </c>
    </row>
    <row r="150" spans="1:21">
      <c r="A150">
        <f>'Input data'!A137</f>
        <v>2037</v>
      </c>
      <c r="C150" s="116">
        <f>'4A SWD Case 2'!BN107</f>
        <v>410.65089152909525</v>
      </c>
      <c r="D150" s="3">
        <f>'4B Biological treatment '!T203</f>
        <v>0.87338296872558296</v>
      </c>
      <c r="E150" s="152">
        <f>'4B Biological treatment '!U203</f>
        <v>39.302233592651227</v>
      </c>
      <c r="F150" s="152">
        <f>'4B Biological treatment '!W203</f>
        <v>2.3581340155590738</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18.341042343237241</v>
      </c>
      <c r="N150" s="465">
        <f t="shared" si="123"/>
        <v>1556.3684502689887</v>
      </c>
      <c r="O150" s="464">
        <f t="shared" si="124"/>
        <v>97.11930396370947</v>
      </c>
      <c r="P150" s="465">
        <f t="shared" si="125"/>
        <v>5782.5862858160108</v>
      </c>
      <c r="Q150" s="465">
        <f t="shared" si="126"/>
        <v>8623.6687221110005</v>
      </c>
      <c r="R150" s="467">
        <f t="shared" si="127"/>
        <v>1574.7094926122259</v>
      </c>
      <c r="S150" s="464">
        <f t="shared" si="128"/>
        <v>97.11930396370947</v>
      </c>
      <c r="T150" s="465">
        <f t="shared" si="129"/>
        <v>5782.5862858160108</v>
      </c>
      <c r="U150" s="465">
        <f t="shared" si="130"/>
        <v>16078.083804502947</v>
      </c>
    </row>
    <row r="151" spans="1:21">
      <c r="A151">
        <f>'Input data'!A138</f>
        <v>2038</v>
      </c>
      <c r="C151" s="116">
        <f>'4A SWD Case 2'!BN108</f>
        <v>395.23868329152674</v>
      </c>
      <c r="D151" s="3">
        <f>'4B Biological treatment '!T204</f>
        <v>0.88254707090322282</v>
      </c>
      <c r="E151" s="152">
        <f>'4B Biological treatment '!U204</f>
        <v>39.714618190645027</v>
      </c>
      <c r="F151" s="152">
        <f>'4B Biological treatment '!W204</f>
        <v>2.3828770914387016</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18.533488488967681</v>
      </c>
      <c r="N151" s="465">
        <f t="shared" si="123"/>
        <v>1572.6988803495431</v>
      </c>
      <c r="O151" s="464">
        <f t="shared" si="124"/>
        <v>96.88486093946301</v>
      </c>
      <c r="P151" s="465">
        <f t="shared" si="125"/>
        <v>5824.9215046462123</v>
      </c>
      <c r="Q151" s="465">
        <f t="shared" si="126"/>
        <v>8300.012349122062</v>
      </c>
      <c r="R151" s="467">
        <f t="shared" si="127"/>
        <v>1591.2323688385106</v>
      </c>
      <c r="S151" s="464">
        <f t="shared" si="128"/>
        <v>96.88486093946301</v>
      </c>
      <c r="T151" s="465">
        <f t="shared" si="129"/>
        <v>5824.9215046462123</v>
      </c>
      <c r="U151" s="465">
        <f t="shared" si="130"/>
        <v>15813.051083546248</v>
      </c>
    </row>
    <row r="152" spans="1:21">
      <c r="A152">
        <f>'Input data'!A139</f>
        <v>2039</v>
      </c>
      <c r="C152" s="116">
        <f>'4A SWD Case 2'!BN109</f>
        <v>380.58788247759145</v>
      </c>
      <c r="D152" s="3">
        <f>'4B Biological treatment '!T205</f>
        <v>0.89162939301599842</v>
      </c>
      <c r="E152" s="152">
        <f>'4B Biological treatment '!U205</f>
        <v>40.123322685719927</v>
      </c>
      <c r="F152" s="152">
        <f>'4B Biological treatment '!W205</f>
        <v>2.4073993611431952</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18.724217253335965</v>
      </c>
      <c r="N152" s="465">
        <f t="shared" si="123"/>
        <v>1588.8835783545089</v>
      </c>
      <c r="O152" s="464">
        <f t="shared" si="124"/>
        <v>96.653238724891821</v>
      </c>
      <c r="P152" s="465">
        <f t="shared" si="125"/>
        <v>5867.5666662364183</v>
      </c>
      <c r="Q152" s="465">
        <f t="shared" si="126"/>
        <v>7992.3455320294206</v>
      </c>
      <c r="R152" s="467">
        <f t="shared" si="127"/>
        <v>1607.607795607845</v>
      </c>
      <c r="S152" s="464">
        <f t="shared" si="128"/>
        <v>96.653238724891821</v>
      </c>
      <c r="T152" s="465">
        <f t="shared" si="129"/>
        <v>5867.5666662364183</v>
      </c>
      <c r="U152" s="465">
        <f t="shared" si="130"/>
        <v>15564.173232598576</v>
      </c>
    </row>
    <row r="153" spans="1:21">
      <c r="A153">
        <f>'Input data'!A140</f>
        <v>2040</v>
      </c>
      <c r="C153" s="116">
        <f>'4A SWD Case 2'!BN110</f>
        <v>366.66137928602325</v>
      </c>
      <c r="D153" s="3">
        <f>'4B Biological treatment '!T206</f>
        <v>0.90076452967933307</v>
      </c>
      <c r="E153" s="152">
        <f>'4B Biological treatment '!U206</f>
        <v>40.534403835569989</v>
      </c>
      <c r="F153" s="152">
        <f>'4B Biological treatment '!W206</f>
        <v>2.4320642301341993</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18.916055123265995</v>
      </c>
      <c r="N153" s="465">
        <f t="shared" si="123"/>
        <v>1605.1623918885716</v>
      </c>
      <c r="O153" s="464">
        <f t="shared" si="124"/>
        <v>96.424392766634725</v>
      </c>
      <c r="P153" s="465">
        <f t="shared" si="125"/>
        <v>5910.5240397260632</v>
      </c>
      <c r="Q153" s="465">
        <f t="shared" si="126"/>
        <v>7699.8889650064884</v>
      </c>
      <c r="R153" s="467">
        <f t="shared" si="127"/>
        <v>1624.0784470118376</v>
      </c>
      <c r="S153" s="464">
        <f t="shared" si="128"/>
        <v>96.424392766634725</v>
      </c>
      <c r="T153" s="465">
        <f t="shared" si="129"/>
        <v>5910.5240397260632</v>
      </c>
      <c r="U153" s="465">
        <f t="shared" si="130"/>
        <v>15330.915844511022</v>
      </c>
    </row>
    <row r="154" spans="1:21">
      <c r="A154">
        <f>'Input data'!A141</f>
        <v>2041</v>
      </c>
      <c r="C154" s="116">
        <f>'4A SWD Case 2'!BN111</f>
        <v>353.42387156189983</v>
      </c>
      <c r="D154" s="3">
        <f>'4B Biological treatment '!T207</f>
        <v>0.91045572363699434</v>
      </c>
      <c r="E154" s="152">
        <f>'4B Biological treatment '!U207</f>
        <v>40.970507563664739</v>
      </c>
      <c r="F154" s="152">
        <f>'4B Biological treatment '!W207</f>
        <v>2.4582304538198843</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19.11957019637688</v>
      </c>
      <c r="N154" s="465">
        <f t="shared" si="123"/>
        <v>1622.4320995211237</v>
      </c>
      <c r="O154" s="464">
        <f t="shared" si="124"/>
        <v>96.232289152450377</v>
      </c>
      <c r="P154" s="465">
        <f t="shared" si="125"/>
        <v>5947.2338879558556</v>
      </c>
      <c r="Q154" s="465">
        <f t="shared" si="126"/>
        <v>7421.9013027998963</v>
      </c>
      <c r="R154" s="467">
        <f t="shared" si="127"/>
        <v>1641.5516697175005</v>
      </c>
      <c r="S154" s="464">
        <f t="shared" si="128"/>
        <v>96.232289152450377</v>
      </c>
      <c r="T154" s="465">
        <f t="shared" si="129"/>
        <v>5947.2338879558556</v>
      </c>
      <c r="U154" s="465">
        <f t="shared" si="130"/>
        <v>15106.919149625703</v>
      </c>
    </row>
    <row r="155" spans="1:21">
      <c r="A155">
        <f>'Input data'!A142</f>
        <v>2042</v>
      </c>
      <c r="C155" s="116">
        <f>'4A SWD Case 2'!BN112</f>
        <v>340.84003588747152</v>
      </c>
      <c r="D155" s="3">
        <f>'4B Biological treatment '!T208</f>
        <v>0.91981561757192942</v>
      </c>
      <c r="E155" s="152">
        <f>'4B Biological treatment '!U208</f>
        <v>41.391702790736822</v>
      </c>
      <c r="F155" s="152">
        <f>'4B Biological treatment '!W208</f>
        <v>2.4835021674442093</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19.316127969010516</v>
      </c>
      <c r="N155" s="465">
        <f t="shared" si="123"/>
        <v>1639.1114305131782</v>
      </c>
      <c r="O155" s="464">
        <f t="shared" si="124"/>
        <v>96.042128189602451</v>
      </c>
      <c r="P155" s="465">
        <f t="shared" si="125"/>
        <v>5984.171738465644</v>
      </c>
      <c r="Q155" s="465">
        <f t="shared" si="126"/>
        <v>7157.6407536369015</v>
      </c>
      <c r="R155" s="467">
        <f t="shared" si="127"/>
        <v>1658.4275584821887</v>
      </c>
      <c r="S155" s="464">
        <f t="shared" si="128"/>
        <v>96.042128189602451</v>
      </c>
      <c r="T155" s="465">
        <f t="shared" si="129"/>
        <v>5984.171738465644</v>
      </c>
      <c r="U155" s="465">
        <f t="shared" si="130"/>
        <v>14896.282178774338</v>
      </c>
    </row>
    <row r="156" spans="1:21">
      <c r="A156">
        <f>'Input data'!A143</f>
        <v>2043</v>
      </c>
      <c r="C156" s="116">
        <f>'4A SWD Case 2'!BN113</f>
        <v>328.87802641309707</v>
      </c>
      <c r="D156" s="3">
        <f>'4B Biological treatment '!T209</f>
        <v>0.92948276407544639</v>
      </c>
      <c r="E156" s="152">
        <f>'4B Biological treatment '!U209</f>
        <v>41.826724383395089</v>
      </c>
      <c r="F156" s="152">
        <f>'4B Biological treatment '!W209</f>
        <v>2.509603463003705</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19.519138045584373</v>
      </c>
      <c r="N156" s="465">
        <f t="shared" si="123"/>
        <v>1656.3382855824455</v>
      </c>
      <c r="O156" s="464">
        <f t="shared" si="124"/>
        <v>95.853884148944275</v>
      </c>
      <c r="P156" s="465">
        <f t="shared" si="125"/>
        <v>6021.3390073615255</v>
      </c>
      <c r="Q156" s="465">
        <f t="shared" si="126"/>
        <v>6906.4385546750382</v>
      </c>
      <c r="R156" s="467">
        <f t="shared" si="127"/>
        <v>1675.8574236280299</v>
      </c>
      <c r="S156" s="464">
        <f t="shared" si="128"/>
        <v>95.853884148944275</v>
      </c>
      <c r="T156" s="465">
        <f t="shared" si="129"/>
        <v>6021.3390073615255</v>
      </c>
      <c r="U156" s="465">
        <f t="shared" si="130"/>
        <v>14699.488869813536</v>
      </c>
    </row>
    <row r="157" spans="1:21">
      <c r="A157">
        <f>'Input data'!A144</f>
        <v>2044</v>
      </c>
      <c r="C157" s="116">
        <f>'4A SWD Case 2'!BN114</f>
        <v>317.50754784227581</v>
      </c>
      <c r="D157" s="3">
        <f>'4B Biological treatment '!T210</f>
        <v>0.93956668407394395</v>
      </c>
      <c r="E157" s="152">
        <f>'4B Biological treatment '!U210</f>
        <v>42.280500783327469</v>
      </c>
      <c r="F157" s="152">
        <f>'4B Biological treatment '!W210</f>
        <v>2.5368300469996483</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19.730900365552824</v>
      </c>
      <c r="N157" s="465">
        <f t="shared" si="123"/>
        <v>1674.3078310197679</v>
      </c>
      <c r="O157" s="464">
        <f t="shared" si="124"/>
        <v>95.667531744697669</v>
      </c>
      <c r="P157" s="465">
        <f t="shared" si="125"/>
        <v>6058.7371195449232</v>
      </c>
      <c r="Q157" s="465">
        <f t="shared" si="126"/>
        <v>6667.6585046877917</v>
      </c>
      <c r="R157" s="467">
        <f t="shared" si="127"/>
        <v>1694.0387313853207</v>
      </c>
      <c r="S157" s="464">
        <f t="shared" si="128"/>
        <v>95.667531744697669</v>
      </c>
      <c r="T157" s="465">
        <f t="shared" si="129"/>
        <v>6058.7371195449232</v>
      </c>
      <c r="U157" s="465">
        <f t="shared" si="130"/>
        <v>14516.101887362733</v>
      </c>
    </row>
    <row r="158" spans="1:21">
      <c r="A158">
        <f>'Input data'!A145</f>
        <v>2045</v>
      </c>
      <c r="C158" s="116">
        <f>'4A SWD Case 2'!BN115</f>
        <v>306.69977999839364</v>
      </c>
      <c r="D158" s="3">
        <f>'4B Biological treatment '!T211</f>
        <v>0.95010170057867627</v>
      </c>
      <c r="E158" s="152">
        <f>'4B Biological treatment '!U211</f>
        <v>42.754576526040431</v>
      </c>
      <c r="F158" s="152">
        <f>'4B Biological treatment '!W211</f>
        <v>2.5652745915624262</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19.952135712152202</v>
      </c>
      <c r="N158" s="465">
        <f t="shared" si="123"/>
        <v>1693.0812304312012</v>
      </c>
      <c r="O158" s="464">
        <f t="shared" si="124"/>
        <v>95.48304612493115</v>
      </c>
      <c r="P158" s="465">
        <f t="shared" si="125"/>
        <v>6096.3675087672291</v>
      </c>
      <c r="Q158" s="465">
        <f t="shared" si="126"/>
        <v>6440.695379966266</v>
      </c>
      <c r="R158" s="467">
        <f t="shared" si="127"/>
        <v>1713.0333661433535</v>
      </c>
      <c r="S158" s="464">
        <f t="shared" si="128"/>
        <v>95.48304612493115</v>
      </c>
      <c r="T158" s="465">
        <f t="shared" si="129"/>
        <v>6096.3675087672291</v>
      </c>
      <c r="U158" s="465">
        <f t="shared" si="130"/>
        <v>14345.579301001779</v>
      </c>
    </row>
    <row r="159" spans="1:21">
      <c r="A159">
        <f>'Input data'!A146</f>
        <v>2046</v>
      </c>
      <c r="C159" s="116">
        <f>'4A SWD Case 2'!BN116</f>
        <v>296.84682554890594</v>
      </c>
      <c r="D159" s="3">
        <f>'4B Biological treatment '!T212</f>
        <v>0.96099946180337747</v>
      </c>
      <c r="E159" s="152">
        <f>'4B Biological treatment '!U212</f>
        <v>43.244975781151986</v>
      </c>
      <c r="F159" s="152">
        <f>'4B Biological treatment '!W212</f>
        <v>2.594698546869119</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6233.7833365270244</v>
      </c>
      <c r="M159" s="688">
        <f t="shared" si="122"/>
        <v>20.180988697870927</v>
      </c>
      <c r="N159" s="465">
        <f t="shared" si="123"/>
        <v>1712.5010409336187</v>
      </c>
      <c r="O159" s="464">
        <f t="shared" si="124"/>
        <v>95.332713212379986</v>
      </c>
      <c r="P159" s="465">
        <f t="shared" si="125"/>
        <v>6127.4884893628396</v>
      </c>
      <c r="Q159" s="465">
        <f t="shared" si="126"/>
        <v>6233.7833365270244</v>
      </c>
      <c r="R159" s="467">
        <f t="shared" si="127"/>
        <v>1732.6820296314895</v>
      </c>
      <c r="S159" s="464">
        <f t="shared" si="128"/>
        <v>95.332713212379986</v>
      </c>
      <c r="T159" s="465">
        <f t="shared" si="129"/>
        <v>6127.4884893628396</v>
      </c>
      <c r="U159" s="465">
        <f t="shared" si="130"/>
        <v>14189.286568733733</v>
      </c>
    </row>
    <row r="160" spans="1:21">
      <c r="A160">
        <f>'Input data'!A147</f>
        <v>2047</v>
      </c>
      <c r="C160" s="116">
        <f>'4A SWD Case 2'!BN117</f>
        <v>288.13432371191561</v>
      </c>
      <c r="D160" s="3">
        <f>'4B Biological treatment '!T213</f>
        <v>0.96446479248891415</v>
      </c>
      <c r="E160" s="152">
        <f>'4B Biological treatment '!U213</f>
        <v>43.400915662001125</v>
      </c>
      <c r="F160" s="152">
        <f>'4B Biological treatment '!W213</f>
        <v>2.6040549397200676</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6050.8207979502276</v>
      </c>
      <c r="M160" s="688">
        <f t="shared" si="122"/>
        <v>20.253760642267196</v>
      </c>
      <c r="N160" s="465">
        <f t="shared" si="123"/>
        <v>1718.6762602152446</v>
      </c>
      <c r="O160" s="464">
        <f t="shared" si="124"/>
        <v>95.183612874715863</v>
      </c>
      <c r="P160" s="465">
        <f t="shared" si="125"/>
        <v>6158.7683375844354</v>
      </c>
      <c r="Q160" s="465">
        <f t="shared" si="126"/>
        <v>6050.8207979502276</v>
      </c>
      <c r="R160" s="467">
        <f t="shared" si="127"/>
        <v>1738.9300208575119</v>
      </c>
      <c r="S160" s="464">
        <f t="shared" si="128"/>
        <v>95.183612874715863</v>
      </c>
      <c r="T160" s="465">
        <f t="shared" si="129"/>
        <v>6158.7683375844354</v>
      </c>
      <c r="U160" s="465">
        <f t="shared" si="130"/>
        <v>14043.702769266889</v>
      </c>
    </row>
    <row r="161" spans="1:21">
      <c r="A161">
        <f>'Input data'!A148</f>
        <v>2048</v>
      </c>
      <c r="C161" s="116">
        <f>'4A SWD Case 2'!BN118</f>
        <v>280.50730741640672</v>
      </c>
      <c r="D161" s="3">
        <f>'4B Biological treatment '!T214</f>
        <v>0.96752083692058166</v>
      </c>
      <c r="E161" s="152">
        <f>'4B Biological treatment '!U214</f>
        <v>43.538437661426173</v>
      </c>
      <c r="F161" s="152">
        <f>'4B Biological treatment '!W214</f>
        <v>2.6123062596855702</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5890.6534557445411</v>
      </c>
      <c r="M161" s="688">
        <f t="shared" si="122"/>
        <v>20.317937575332216</v>
      </c>
      <c r="N161" s="465">
        <f t="shared" si="123"/>
        <v>1724.1221313924764</v>
      </c>
      <c r="O161" s="464">
        <f t="shared" si="124"/>
        <v>95.035731924294083</v>
      </c>
      <c r="P161" s="465">
        <f t="shared" si="125"/>
        <v>6190.2078644258199</v>
      </c>
      <c r="Q161" s="465">
        <f t="shared" si="126"/>
        <v>5890.6534557445411</v>
      </c>
      <c r="R161" s="467">
        <f t="shared" si="127"/>
        <v>1744.4400689678087</v>
      </c>
      <c r="S161" s="464">
        <f t="shared" si="128"/>
        <v>95.035731924294083</v>
      </c>
      <c r="T161" s="465">
        <f t="shared" si="129"/>
        <v>6190.2078644258199</v>
      </c>
      <c r="U161" s="465">
        <f t="shared" si="130"/>
        <v>13920.337121062465</v>
      </c>
    </row>
    <row r="162" spans="1:21">
      <c r="A162">
        <f>'Input data'!A149</f>
        <v>2049</v>
      </c>
      <c r="C162" s="116">
        <f>'4A SWD Case 2'!BN119</f>
        <v>273.91463283120453</v>
      </c>
      <c r="D162" s="3">
        <f>'4B Biological treatment '!T215</f>
        <v>0.96929221916238084</v>
      </c>
      <c r="E162" s="152">
        <f>'4B Biological treatment '!U215</f>
        <v>43.618149862307135</v>
      </c>
      <c r="F162" s="152">
        <f>'4B Biological treatment '!W215</f>
        <v>2.6170889917384281</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5752.2072894552948</v>
      </c>
      <c r="M162" s="688">
        <f t="shared" si="122"/>
        <v>20.355136602409999</v>
      </c>
      <c r="N162" s="465">
        <f t="shared" si="123"/>
        <v>1727.2787345473625</v>
      </c>
      <c r="O162" s="464">
        <f t="shared" si="124"/>
        <v>94.889057356937755</v>
      </c>
      <c r="P162" s="465">
        <f t="shared" si="125"/>
        <v>6221.8078850207985</v>
      </c>
      <c r="Q162" s="465">
        <f t="shared" si="126"/>
        <v>5752.2072894552948</v>
      </c>
      <c r="R162" s="467">
        <f t="shared" si="127"/>
        <v>1747.6338711497726</v>
      </c>
      <c r="S162" s="464">
        <f t="shared" si="128"/>
        <v>94.889057356937755</v>
      </c>
      <c r="T162" s="465">
        <f t="shared" si="129"/>
        <v>6221.8078850207985</v>
      </c>
      <c r="U162" s="465">
        <f t="shared" si="130"/>
        <v>13816.538102982804</v>
      </c>
    </row>
    <row r="163" spans="1:21">
      <c r="A163">
        <f>'Input data'!A150</f>
        <v>2050</v>
      </c>
      <c r="C163" s="116">
        <f>'4A SWD Case 2'!BN120</f>
        <v>268.30589880805377</v>
      </c>
      <c r="D163" s="3">
        <f>'4B Biological treatment '!T216</f>
        <v>0.97076462976659195</v>
      </c>
      <c r="E163" s="152">
        <f>'4B Biological treatment '!U216</f>
        <v>43.684408339496628</v>
      </c>
      <c r="F163" s="152">
        <f>'4B Biological treatment '!W216</f>
        <v>2.6210645003697981</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5634.4238749691294</v>
      </c>
      <c r="M163" s="688">
        <f t="shared" si="122"/>
        <v>20.38605722509843</v>
      </c>
      <c r="N163" s="465">
        <f t="shared" si="123"/>
        <v>1729.9025702440665</v>
      </c>
      <c r="O163" s="464">
        <f t="shared" si="124"/>
        <v>94.743576348754203</v>
      </c>
      <c r="P163" s="465">
        <f t="shared" si="125"/>
        <v>6253.5692186643009</v>
      </c>
      <c r="Q163" s="417">
        <f t="shared" si="126"/>
        <v>5634.4238749691294</v>
      </c>
      <c r="R163" s="463">
        <f t="shared" si="127"/>
        <v>1750.288627469165</v>
      </c>
      <c r="S163" s="460">
        <f t="shared" si="128"/>
        <v>94.743576348754203</v>
      </c>
      <c r="T163" s="417">
        <f t="shared" si="129"/>
        <v>6253.5692186643009</v>
      </c>
      <c r="U163" s="417">
        <f t="shared" si="130"/>
        <v>13733.02529745135</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3.8391544874631842</v>
      </c>
      <c r="E169" s="152">
        <f>'4B Biological treatment '!U222</f>
        <v>19.19577243731592</v>
      </c>
      <c r="F169" s="152">
        <f>'4B Biological treatment '!W222</f>
        <v>1.1517463462389552</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80.622244236726871</v>
      </c>
      <c r="N169" s="465">
        <f t="shared" si="132"/>
        <v>760.15258851771046</v>
      </c>
      <c r="O169" s="464">
        <f t="shared" si="133"/>
        <v>229.17353377197622</v>
      </c>
      <c r="P169" s="465">
        <f t="shared" si="134"/>
        <v>4336.1329960221574</v>
      </c>
      <c r="Q169" s="465">
        <f t="shared" si="135"/>
        <v>15439.943921971402</v>
      </c>
      <c r="R169" s="467">
        <f t="shared" si="136"/>
        <v>840.77483275443728</v>
      </c>
      <c r="S169" s="464">
        <f t="shared" si="137"/>
        <v>229.17353377197622</v>
      </c>
      <c r="T169" s="465">
        <f t="shared" si="138"/>
        <v>4336.1329960221574</v>
      </c>
      <c r="U169" s="465">
        <f t="shared" si="139"/>
        <v>20846.025284519972</v>
      </c>
    </row>
    <row r="170" spans="1:21">
      <c r="A170">
        <f>'Input data'!A123</f>
        <v>2023</v>
      </c>
      <c r="C170" s="266">
        <f>'4A SWD Case 3'!BG93</f>
        <v>707.63287037812358</v>
      </c>
      <c r="D170" s="3">
        <f>'4B Biological treatment '!T223</f>
        <v>3.8604863366706508</v>
      </c>
      <c r="E170" s="152">
        <f>'4B Biological treatment '!U223</f>
        <v>19.302431683353252</v>
      </c>
      <c r="F170" s="152">
        <f>'4B Biological treatment '!W223</f>
        <v>1.1581459010011952</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81.070213070083668</v>
      </c>
      <c r="N170" s="465">
        <f t="shared" si="132"/>
        <v>764.37629466078874</v>
      </c>
      <c r="O170" s="464">
        <f t="shared" si="133"/>
        <v>217.34002107405581</v>
      </c>
      <c r="P170" s="465">
        <f t="shared" si="134"/>
        <v>4473.1659836582639</v>
      </c>
      <c r="Q170" s="465">
        <f t="shared" si="135"/>
        <v>14860.290277940596</v>
      </c>
      <c r="R170" s="467">
        <f t="shared" si="136"/>
        <v>845.44650773087244</v>
      </c>
      <c r="S170" s="464">
        <f t="shared" si="137"/>
        <v>217.34002107405581</v>
      </c>
      <c r="T170" s="465">
        <f t="shared" si="138"/>
        <v>4473.1659836582639</v>
      </c>
      <c r="U170" s="465">
        <f t="shared" si="139"/>
        <v>20396.24279040379</v>
      </c>
    </row>
    <row r="171" spans="1:21">
      <c r="A171">
        <f>'Input data'!A124</f>
        <v>2024</v>
      </c>
      <c r="C171" s="266">
        <f>'4A SWD Case 3'!BG94</f>
        <v>681.15523865172077</v>
      </c>
      <c r="D171" s="3">
        <f>'4B Biological treatment '!T224</f>
        <v>3.8841326942805772</v>
      </c>
      <c r="E171" s="152">
        <f>'4B Biological treatment '!U224</f>
        <v>19.420663471402886</v>
      </c>
      <c r="F171" s="152">
        <f>'4B Biological treatment '!W224</f>
        <v>1.1652398082841731</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81.566786579892124</v>
      </c>
      <c r="N171" s="465">
        <f t="shared" si="132"/>
        <v>769.05827346755427</v>
      </c>
      <c r="O171" s="464">
        <f t="shared" si="133"/>
        <v>205.3038143886219</v>
      </c>
      <c r="P171" s="465">
        <f t="shared" si="134"/>
        <v>4612.7797461997052</v>
      </c>
      <c r="Q171" s="465">
        <f t="shared" si="135"/>
        <v>14304.260011686136</v>
      </c>
      <c r="R171" s="467">
        <f t="shared" si="136"/>
        <v>850.62506004744637</v>
      </c>
      <c r="S171" s="464">
        <f t="shared" si="137"/>
        <v>205.3038143886219</v>
      </c>
      <c r="T171" s="465">
        <f t="shared" si="138"/>
        <v>4612.7797461997052</v>
      </c>
      <c r="U171" s="465">
        <f t="shared" si="139"/>
        <v>19972.96863232191</v>
      </c>
    </row>
    <row r="172" spans="1:21">
      <c r="A172">
        <f>'Input data'!A125</f>
        <v>2025</v>
      </c>
      <c r="C172" s="266">
        <f>'4A SWD Case 3'!BG95</f>
        <v>655.7215978570099</v>
      </c>
      <c r="D172" s="3">
        <f>'4B Biological treatment '!T225</f>
        <v>3.9108176719699443</v>
      </c>
      <c r="E172" s="152">
        <f>'4B Biological treatment '!U225</f>
        <v>19.554088359849722</v>
      </c>
      <c r="F172" s="152">
        <f>'4B Biological treatment '!W225</f>
        <v>1.1732453015909832</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82.127171111368824</v>
      </c>
      <c r="N172" s="465">
        <f t="shared" si="132"/>
        <v>774.34189905004894</v>
      </c>
      <c r="O172" s="464">
        <f t="shared" si="133"/>
        <v>193.05753067442905</v>
      </c>
      <c r="P172" s="465">
        <f t="shared" si="134"/>
        <v>4755.015547311632</v>
      </c>
      <c r="Q172" s="465">
        <f t="shared" si="135"/>
        <v>13770.153554997209</v>
      </c>
      <c r="R172" s="467">
        <f t="shared" si="136"/>
        <v>856.46907016141779</v>
      </c>
      <c r="S172" s="464">
        <f t="shared" si="137"/>
        <v>193.05753067442905</v>
      </c>
      <c r="T172" s="465">
        <f t="shared" si="138"/>
        <v>4755.015547311632</v>
      </c>
      <c r="U172" s="465">
        <f t="shared" si="139"/>
        <v>19574.695703144687</v>
      </c>
    </row>
    <row r="173" spans="1:21">
      <c r="A173">
        <f>'Input data'!A126</f>
        <v>2026</v>
      </c>
      <c r="C173" s="266">
        <f>'4A SWD Case 3'!BG96</f>
        <v>631.25448954726551</v>
      </c>
      <c r="D173" s="3">
        <f>'4B Biological treatment '!T226</f>
        <v>3.9392244789958193</v>
      </c>
      <c r="E173" s="152">
        <f>'4B Biological treatment '!U226</f>
        <v>19.696122394979096</v>
      </c>
      <c r="F173" s="152">
        <f>'4B Biological treatment '!W226</f>
        <v>1.1817673436987457</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82.723714058912208</v>
      </c>
      <c r="N173" s="465">
        <f t="shared" si="132"/>
        <v>779.96644684117223</v>
      </c>
      <c r="O173" s="464">
        <f t="shared" si="133"/>
        <v>180.70037146955198</v>
      </c>
      <c r="P173" s="465">
        <f t="shared" si="134"/>
        <v>4891.8365725125823</v>
      </c>
      <c r="Q173" s="465">
        <f t="shared" si="135"/>
        <v>13256.344280492576</v>
      </c>
      <c r="R173" s="467">
        <f t="shared" si="136"/>
        <v>862.69016090008449</v>
      </c>
      <c r="S173" s="464">
        <f t="shared" si="137"/>
        <v>180.70037146955198</v>
      </c>
      <c r="T173" s="465">
        <f t="shared" si="138"/>
        <v>4891.8365725125823</v>
      </c>
      <c r="U173" s="465">
        <f t="shared" si="139"/>
        <v>19191.571385374795</v>
      </c>
    </row>
    <row r="174" spans="1:21">
      <c r="A174">
        <f>'Input data'!A127</f>
        <v>2027</v>
      </c>
      <c r="C174" s="266">
        <f>'4A SWD Case 3'!BG97</f>
        <v>607.67594489530086</v>
      </c>
      <c r="D174" s="3">
        <f>'4B Biological treatment '!T227</f>
        <v>3.9701391933971104</v>
      </c>
      <c r="E174" s="152">
        <f>'4B Biological treatment '!U227</f>
        <v>19.850695966985551</v>
      </c>
      <c r="F174" s="152">
        <f>'4B Biological treatment '!W227</f>
        <v>1.191041758019133</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83.372923061339321</v>
      </c>
      <c r="N174" s="465">
        <f t="shared" si="132"/>
        <v>786.08756029262781</v>
      </c>
      <c r="O174" s="464">
        <f t="shared" si="133"/>
        <v>168.10228643963038</v>
      </c>
      <c r="P174" s="465">
        <f t="shared" si="134"/>
        <v>5030.8909891052281</v>
      </c>
      <c r="Q174" s="465">
        <f t="shared" si="135"/>
        <v>12761.194842801318</v>
      </c>
      <c r="R174" s="467">
        <f t="shared" si="136"/>
        <v>869.46048335396711</v>
      </c>
      <c r="S174" s="464">
        <f t="shared" si="137"/>
        <v>168.10228643963038</v>
      </c>
      <c r="T174" s="465">
        <f t="shared" si="138"/>
        <v>5030.8909891052281</v>
      </c>
      <c r="U174" s="465">
        <f t="shared" si="139"/>
        <v>18829.648601700144</v>
      </c>
    </row>
    <row r="175" spans="1:21">
      <c r="A175">
        <f>'Input data'!A128</f>
        <v>2028</v>
      </c>
      <c r="C175" s="266">
        <f>'4A SWD Case 3'!BG98</f>
        <v>584.91540905602051</v>
      </c>
      <c r="D175" s="3">
        <f>'4B Biological treatment '!T228</f>
        <v>4.001804958379072</v>
      </c>
      <c r="E175" s="152">
        <f>'4B Biological treatment '!U228</f>
        <v>20.009024791895357</v>
      </c>
      <c r="F175" s="152">
        <f>'4B Biological treatment '!W228</f>
        <v>1.2005414875137215</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84.037904125960509</v>
      </c>
      <c r="N175" s="465">
        <f t="shared" si="132"/>
        <v>792.35738175905612</v>
      </c>
      <c r="O175" s="464">
        <f t="shared" si="133"/>
        <v>155.25457728774188</v>
      </c>
      <c r="P175" s="465">
        <f t="shared" si="134"/>
        <v>5172.2095138882814</v>
      </c>
      <c r="Q175" s="465">
        <f t="shared" si="135"/>
        <v>12283.223590176431</v>
      </c>
      <c r="R175" s="467">
        <f t="shared" si="136"/>
        <v>876.39528588501662</v>
      </c>
      <c r="S175" s="464">
        <f t="shared" si="137"/>
        <v>155.25457728774188</v>
      </c>
      <c r="T175" s="465">
        <f t="shared" si="138"/>
        <v>5172.2095138882814</v>
      </c>
      <c r="U175" s="465">
        <f t="shared" si="139"/>
        <v>18487.082967237471</v>
      </c>
    </row>
    <row r="176" spans="1:21">
      <c r="A176">
        <f>'Input data'!A129</f>
        <v>2029</v>
      </c>
      <c r="C176" s="266">
        <f>'4A SWD Case 3'!BG99</f>
        <v>562.90526589727313</v>
      </c>
      <c r="D176" s="3">
        <f>'4B Biological treatment '!T229</f>
        <v>4.0358737950600707</v>
      </c>
      <c r="E176" s="152">
        <f>'4B Biological treatment '!U229</f>
        <v>20.179368975300353</v>
      </c>
      <c r="F176" s="152">
        <f>'4B Biological treatment '!W229</f>
        <v>1.2107621385180212</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84.753349696261481</v>
      </c>
      <c r="N176" s="465">
        <f t="shared" si="132"/>
        <v>799.10301142189394</v>
      </c>
      <c r="O176" s="464">
        <f t="shared" si="133"/>
        <v>142.1481547216269</v>
      </c>
      <c r="P176" s="465">
        <f t="shared" si="134"/>
        <v>5315.8232520302154</v>
      </c>
      <c r="Q176" s="465">
        <f t="shared" si="135"/>
        <v>11821.010583842735</v>
      </c>
      <c r="R176" s="467">
        <f t="shared" si="136"/>
        <v>883.85636111815541</v>
      </c>
      <c r="S176" s="464">
        <f t="shared" si="137"/>
        <v>142.1481547216269</v>
      </c>
      <c r="T176" s="465">
        <f t="shared" si="138"/>
        <v>5315.8232520302154</v>
      </c>
      <c r="U176" s="465">
        <f t="shared" si="139"/>
        <v>18162.838351712733</v>
      </c>
    </row>
    <row r="177" spans="1:21">
      <c r="A177">
        <f>'Input data'!A130</f>
        <v>2030</v>
      </c>
      <c r="C177" s="266">
        <f>'4A SWD Case 3'!BG100</f>
        <v>541.58067609966974</v>
      </c>
      <c r="D177" s="3">
        <f>'4B Biological treatment '!T230</f>
        <v>4.070585058721421</v>
      </c>
      <c r="E177" s="152">
        <f>'4B Biological treatment '!U230</f>
        <v>20.352925293607104</v>
      </c>
      <c r="F177" s="152">
        <f>'4B Biological treatment '!W230</f>
        <v>1.2211755176164263</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85.482286233149836</v>
      </c>
      <c r="N177" s="465">
        <f t="shared" si="132"/>
        <v>805.97584162684143</v>
      </c>
      <c r="O177" s="464">
        <f t="shared" si="133"/>
        <v>128.77351562592733</v>
      </c>
      <c r="P177" s="465">
        <f t="shared" si="134"/>
        <v>5461.7637017393099</v>
      </c>
      <c r="Q177" s="465">
        <f t="shared" si="135"/>
        <v>11373.194198093064</v>
      </c>
      <c r="R177" s="467">
        <f t="shared" si="136"/>
        <v>891.45812785999124</v>
      </c>
      <c r="S177" s="464">
        <f t="shared" si="137"/>
        <v>128.77351562592733</v>
      </c>
      <c r="T177" s="465">
        <f t="shared" si="138"/>
        <v>5461.7637017393099</v>
      </c>
      <c r="U177" s="465">
        <f t="shared" si="139"/>
        <v>17855.189543318294</v>
      </c>
    </row>
    <row r="178" spans="1:21">
      <c r="A178">
        <f>'Input data'!A131</f>
        <v>2031</v>
      </c>
      <c r="C178" s="266">
        <f>'4A SWD Case 3'!BG101</f>
        <v>520.87942196807967</v>
      </c>
      <c r="D178" s="3">
        <f>'4B Biological treatment '!T231</f>
        <v>4.1089591908620617</v>
      </c>
      <c r="E178" s="152">
        <f>'4B Biological treatment '!U231</f>
        <v>20.544795954310306</v>
      </c>
      <c r="F178" s="152">
        <f>'4B Biological treatment '!W231</f>
        <v>1.2326877572586183</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86.28814300810329</v>
      </c>
      <c r="N178" s="465">
        <f t="shared" si="132"/>
        <v>813.57391979068802</v>
      </c>
      <c r="O178" s="464">
        <f t="shared" si="133"/>
        <v>113.56951234567336</v>
      </c>
      <c r="P178" s="465">
        <f t="shared" si="134"/>
        <v>5508.3758769951792</v>
      </c>
      <c r="Q178" s="465">
        <f t="shared" si="135"/>
        <v>10938.467861329673</v>
      </c>
      <c r="R178" s="467">
        <f t="shared" si="136"/>
        <v>899.86206279879127</v>
      </c>
      <c r="S178" s="464">
        <f t="shared" si="137"/>
        <v>113.56951234567336</v>
      </c>
      <c r="T178" s="465">
        <f t="shared" si="138"/>
        <v>5508.3758769951792</v>
      </c>
      <c r="U178" s="465">
        <f t="shared" si="139"/>
        <v>17460.275313469316</v>
      </c>
    </row>
    <row r="179" spans="1:21">
      <c r="A179">
        <f>'Input data'!A132</f>
        <v>2032</v>
      </c>
      <c r="C179" s="266">
        <f>'4A SWD Case 3'!BG102</f>
        <v>500.61618872860294</v>
      </c>
      <c r="D179" s="3">
        <f>'4B Biological treatment '!T232</f>
        <v>4.1468613644343204</v>
      </c>
      <c r="E179" s="152">
        <f>'4B Biological treatment '!U232</f>
        <v>20.734306822171597</v>
      </c>
      <c r="F179" s="152">
        <f>'4B Biological treatment '!W232</f>
        <v>1.2440584093302958</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87.08408865312073</v>
      </c>
      <c r="N179" s="465">
        <f t="shared" si="132"/>
        <v>821.07855015799521</v>
      </c>
      <c r="O179" s="464">
        <f t="shared" si="133"/>
        <v>98.459981517794233</v>
      </c>
      <c r="P179" s="465">
        <f t="shared" si="134"/>
        <v>5555.3858532180511</v>
      </c>
      <c r="Q179" s="465">
        <f t="shared" si="135"/>
        <v>10512.939963300661</v>
      </c>
      <c r="R179" s="467">
        <f t="shared" si="136"/>
        <v>908.16263881111593</v>
      </c>
      <c r="S179" s="464">
        <f t="shared" si="137"/>
        <v>98.459981517794233</v>
      </c>
      <c r="T179" s="465">
        <f t="shared" si="138"/>
        <v>5555.3858532180511</v>
      </c>
      <c r="U179" s="465">
        <f t="shared" si="139"/>
        <v>17074.948436847622</v>
      </c>
    </row>
    <row r="180" spans="1:21">
      <c r="A180">
        <f>'Input data'!A133</f>
        <v>2033</v>
      </c>
      <c r="C180" s="266">
        <f>'4A SWD Case 3'!BG103</f>
        <v>480.76731214611095</v>
      </c>
      <c r="D180" s="3">
        <f>'4B Biological treatment '!T233</f>
        <v>4.1866633531004558</v>
      </c>
      <c r="E180" s="152">
        <f>'4B Biological treatment '!U233</f>
        <v>20.933316765502276</v>
      </c>
      <c r="F180" s="152">
        <f>'4B Biological treatment '!W233</f>
        <v>1.2559990059301365</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87.919930415109576</v>
      </c>
      <c r="N180" s="465">
        <f t="shared" si="132"/>
        <v>828.95934391389005</v>
      </c>
      <c r="O180" s="464">
        <f t="shared" si="133"/>
        <v>98.168119205727166</v>
      </c>
      <c r="P180" s="465">
        <f t="shared" si="134"/>
        <v>5602.7970253494477</v>
      </c>
      <c r="Q180" s="465">
        <f t="shared" si="135"/>
        <v>10096.11355506833</v>
      </c>
      <c r="R180" s="467">
        <f t="shared" si="136"/>
        <v>916.8792743289996</v>
      </c>
      <c r="S180" s="464">
        <f t="shared" si="137"/>
        <v>98.168119205727166</v>
      </c>
      <c r="T180" s="465">
        <f t="shared" si="138"/>
        <v>5602.7970253494477</v>
      </c>
      <c r="U180" s="465">
        <f t="shared" si="139"/>
        <v>16713.957973952507</v>
      </c>
    </row>
    <row r="181" spans="1:21">
      <c r="A181">
        <f>'Input data'!A134</f>
        <v>2034</v>
      </c>
      <c r="C181" s="266">
        <f>'4A SWD Case 3'!BG104</f>
        <v>461.89806659008582</v>
      </c>
      <c r="D181" s="3">
        <f>'4B Biological treatment '!T234</f>
        <v>4.2312487653957858</v>
      </c>
      <c r="E181" s="152">
        <f>'4B Biological treatment '!U234</f>
        <v>21.156243826978923</v>
      </c>
      <c r="F181" s="152">
        <f>'4B Biological treatment '!W234</f>
        <v>1.2693746296187354</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88.856224073311495</v>
      </c>
      <c r="N181" s="465">
        <f t="shared" si="132"/>
        <v>837.78725554836535</v>
      </c>
      <c r="O181" s="464">
        <f t="shared" si="133"/>
        <v>97.880430060004471</v>
      </c>
      <c r="P181" s="465">
        <f t="shared" si="134"/>
        <v>5650.6128173042498</v>
      </c>
      <c r="Q181" s="465">
        <f t="shared" si="135"/>
        <v>9699.8593983918017</v>
      </c>
      <c r="R181" s="467">
        <f t="shared" si="136"/>
        <v>926.64347962167687</v>
      </c>
      <c r="S181" s="464">
        <f t="shared" si="137"/>
        <v>97.880430060004471</v>
      </c>
      <c r="T181" s="465">
        <f t="shared" si="138"/>
        <v>5650.6128173042498</v>
      </c>
      <c r="U181" s="465">
        <f t="shared" si="139"/>
        <v>16374.996125377733</v>
      </c>
    </row>
    <row r="182" spans="1:21">
      <c r="A182">
        <f>'Input data'!A135</f>
        <v>2035</v>
      </c>
      <c r="C182" s="266">
        <f>'4A SWD Case 3'!BG105</f>
        <v>443.96069102761476</v>
      </c>
      <c r="D182" s="3">
        <f>'4B Biological treatment '!T235</f>
        <v>4.2738529507148586</v>
      </c>
      <c r="E182" s="152">
        <f>'4B Biological treatment '!U235</f>
        <v>21.369264753574292</v>
      </c>
      <c r="F182" s="152">
        <f>'4B Biological treatment '!W235</f>
        <v>1.2821558852144577</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89.750911965012037</v>
      </c>
      <c r="N182" s="465">
        <f t="shared" si="132"/>
        <v>846.22288424154203</v>
      </c>
      <c r="O182" s="464">
        <f t="shared" si="133"/>
        <v>97.596835379073497</v>
      </c>
      <c r="P182" s="465">
        <f t="shared" si="134"/>
        <v>5698.8366822179532</v>
      </c>
      <c r="Q182" s="465">
        <f t="shared" si="135"/>
        <v>9323.1745115799094</v>
      </c>
      <c r="R182" s="467">
        <f t="shared" si="136"/>
        <v>935.97379620655408</v>
      </c>
      <c r="S182" s="464">
        <f t="shared" si="137"/>
        <v>97.596835379073497</v>
      </c>
      <c r="T182" s="465">
        <f t="shared" si="138"/>
        <v>5698.8366822179532</v>
      </c>
      <c r="U182" s="465">
        <f t="shared" si="139"/>
        <v>16055.581825383491</v>
      </c>
    </row>
    <row r="183" spans="1:21">
      <c r="A183">
        <f>'Input data'!A136</f>
        <v>2036</v>
      </c>
      <c r="C183" s="266">
        <f>'4A SWD Case 3'!BG106</f>
        <v>426.90975166227446</v>
      </c>
      <c r="D183" s="3">
        <f>'4B Biological treatment '!T236</f>
        <v>4.3186048836204343</v>
      </c>
      <c r="E183" s="152">
        <f>'4B Biological treatment '!U236</f>
        <v>21.593024418102171</v>
      </c>
      <c r="F183" s="152">
        <f>'4B Biological treatment '!W236</f>
        <v>1.2955814650861304</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90.690702556029123</v>
      </c>
      <c r="N183" s="465">
        <f t="shared" si="132"/>
        <v>855.08376695684603</v>
      </c>
      <c r="O183" s="464">
        <f t="shared" si="133"/>
        <v>97.356613290882166</v>
      </c>
      <c r="P183" s="465">
        <f t="shared" si="134"/>
        <v>5740.5587570983689</v>
      </c>
      <c r="Q183" s="465">
        <f t="shared" si="135"/>
        <v>8965.104784907764</v>
      </c>
      <c r="R183" s="467">
        <f t="shared" si="136"/>
        <v>945.77446951287516</v>
      </c>
      <c r="S183" s="464">
        <f t="shared" si="137"/>
        <v>97.356613290882166</v>
      </c>
      <c r="T183" s="465">
        <f t="shared" si="138"/>
        <v>5740.5587570983689</v>
      </c>
      <c r="U183" s="465">
        <f t="shared" si="139"/>
        <v>15748.794624809889</v>
      </c>
    </row>
    <row r="184" spans="1:21">
      <c r="A184">
        <f>'Input data'!A137</f>
        <v>2037</v>
      </c>
      <c r="C184" s="266">
        <f>'4A SWD Case 3'!BG107</f>
        <v>410.70009686381866</v>
      </c>
      <c r="D184" s="3">
        <f>'4B Biological treatment '!T237</f>
        <v>4.3669148436279146</v>
      </c>
      <c r="E184" s="152">
        <f>'4B Biological treatment '!U237</f>
        <v>21.834574218139572</v>
      </c>
      <c r="F184" s="152">
        <f>'4B Biological treatment '!W237</f>
        <v>1.3100744530883741</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91.705211716186213</v>
      </c>
      <c r="N184" s="465">
        <f t="shared" si="132"/>
        <v>864.64913903832701</v>
      </c>
      <c r="O184" s="464">
        <f t="shared" si="133"/>
        <v>97.11930396370947</v>
      </c>
      <c r="P184" s="465">
        <f t="shared" si="134"/>
        <v>5782.5862858160108</v>
      </c>
      <c r="Q184" s="465">
        <f t="shared" si="135"/>
        <v>8624.7020341401912</v>
      </c>
      <c r="R184" s="467">
        <f t="shared" si="136"/>
        <v>956.35435075451323</v>
      </c>
      <c r="S184" s="464">
        <f t="shared" si="137"/>
        <v>97.11930396370947</v>
      </c>
      <c r="T184" s="465">
        <f t="shared" si="138"/>
        <v>5782.5862858160108</v>
      </c>
      <c r="U184" s="465">
        <f t="shared" si="139"/>
        <v>15460.761974674424</v>
      </c>
    </row>
    <row r="185" spans="1:21">
      <c r="A185">
        <f>'Input data'!A138</f>
        <v>2038</v>
      </c>
      <c r="C185" s="266">
        <f>'4A SWD Case 3'!BG108</f>
        <v>395.29072786156462</v>
      </c>
      <c r="D185" s="3">
        <f>'4B Biological treatment '!T238</f>
        <v>4.4127353545161139</v>
      </c>
      <c r="E185" s="152">
        <f>'4B Biological treatment '!U238</f>
        <v>22.063676772580571</v>
      </c>
      <c r="F185" s="152">
        <f>'4B Biological treatment '!W238</f>
        <v>1.3238206063548341</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92.667442444838386</v>
      </c>
      <c r="N185" s="465">
        <f t="shared" si="132"/>
        <v>873.72160019419061</v>
      </c>
      <c r="O185" s="464">
        <f t="shared" si="133"/>
        <v>96.88486093946301</v>
      </c>
      <c r="P185" s="465">
        <f t="shared" si="134"/>
        <v>5824.9215046462123</v>
      </c>
      <c r="Q185" s="465">
        <f t="shared" si="135"/>
        <v>8301.1052850928572</v>
      </c>
      <c r="R185" s="467">
        <f t="shared" si="136"/>
        <v>966.38904263902896</v>
      </c>
      <c r="S185" s="464">
        <f t="shared" si="137"/>
        <v>96.88486093946301</v>
      </c>
      <c r="T185" s="465">
        <f t="shared" si="138"/>
        <v>5824.9215046462123</v>
      </c>
      <c r="U185" s="465">
        <f t="shared" si="139"/>
        <v>15189.30069331756</v>
      </c>
    </row>
    <row r="186" spans="1:21">
      <c r="A186">
        <f>'Input data'!A139</f>
        <v>2039</v>
      </c>
      <c r="C186" s="266">
        <f>'4A SWD Case 3'!BG109</f>
        <v>380.64264270397871</v>
      </c>
      <c r="D186" s="3">
        <f>'4B Biological treatment '!T239</f>
        <v>4.4581469650799921</v>
      </c>
      <c r="E186" s="152">
        <f>'4B Biological treatment '!U239</f>
        <v>22.290734825399959</v>
      </c>
      <c r="F186" s="152">
        <f>'4B Biological treatment '!W239</f>
        <v>1.3374440895239974</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93.621086266679839</v>
      </c>
      <c r="N186" s="465">
        <f t="shared" si="132"/>
        <v>882.71309908583828</v>
      </c>
      <c r="O186" s="464">
        <f t="shared" si="133"/>
        <v>96.653238724891821</v>
      </c>
      <c r="P186" s="465">
        <f t="shared" si="134"/>
        <v>5867.5666662364183</v>
      </c>
      <c r="Q186" s="465">
        <f t="shared" si="135"/>
        <v>7993.4954967835529</v>
      </c>
      <c r="R186" s="467">
        <f t="shared" si="136"/>
        <v>976.33418535251815</v>
      </c>
      <c r="S186" s="464">
        <f t="shared" si="137"/>
        <v>96.653238724891821</v>
      </c>
      <c r="T186" s="465">
        <f t="shared" si="138"/>
        <v>5867.5666662364183</v>
      </c>
      <c r="U186" s="465">
        <f t="shared" si="139"/>
        <v>14934.049587097381</v>
      </c>
    </row>
    <row r="187" spans="1:21">
      <c r="A187">
        <f>'Input data'!A140</f>
        <v>2040</v>
      </c>
      <c r="C187" s="266">
        <f>'4A SWD Case 3'!BG110</f>
        <v>366.71873909224303</v>
      </c>
      <c r="D187" s="3">
        <f>'4B Biological treatment '!T240</f>
        <v>4.5038226483966657</v>
      </c>
      <c r="E187" s="152">
        <f>'4B Biological treatment '!U240</f>
        <v>22.519113241983327</v>
      </c>
      <c r="F187" s="152">
        <f>'4B Biological treatment '!W240</f>
        <v>1.3511467945189994</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94.580275616329985</v>
      </c>
      <c r="N187" s="465">
        <f t="shared" si="132"/>
        <v>891.75688438253974</v>
      </c>
      <c r="O187" s="464">
        <f t="shared" si="133"/>
        <v>96.424392766634725</v>
      </c>
      <c r="P187" s="465">
        <f t="shared" si="134"/>
        <v>5910.5240397260632</v>
      </c>
      <c r="Q187" s="465">
        <f t="shared" si="135"/>
        <v>7701.0935209371037</v>
      </c>
      <c r="R187" s="467">
        <f t="shared" si="136"/>
        <v>986.33715999886977</v>
      </c>
      <c r="S187" s="464">
        <f t="shared" si="137"/>
        <v>96.424392766634725</v>
      </c>
      <c r="T187" s="465">
        <f t="shared" si="138"/>
        <v>5910.5240397260632</v>
      </c>
      <c r="U187" s="465">
        <f t="shared" si="139"/>
        <v>14694.379113428669</v>
      </c>
    </row>
    <row r="188" spans="1:21">
      <c r="A188">
        <f>'Input data'!A141</f>
        <v>2041</v>
      </c>
      <c r="C188" s="266">
        <f>'4A SWD Case 3'!BG111</f>
        <v>353.48372193921386</v>
      </c>
      <c r="D188" s="3">
        <f>'4B Biological treatment '!T241</f>
        <v>4.552278618184971</v>
      </c>
      <c r="E188" s="152">
        <f>'4B Biological treatment '!U241</f>
        <v>22.761393090924855</v>
      </c>
      <c r="F188" s="152">
        <f>'4B Biological treatment '!W241</f>
        <v>1.3656835854554912</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95.597850981884392</v>
      </c>
      <c r="N188" s="465">
        <f t="shared" si="132"/>
        <v>901.35116640062415</v>
      </c>
      <c r="O188" s="464">
        <f t="shared" si="133"/>
        <v>96.232289152450349</v>
      </c>
      <c r="P188" s="465">
        <f t="shared" si="134"/>
        <v>5947.2338879558556</v>
      </c>
      <c r="Q188" s="465">
        <f t="shared" si="135"/>
        <v>7423.1581607234912</v>
      </c>
      <c r="R188" s="467">
        <f t="shared" si="136"/>
        <v>996.9490173825086</v>
      </c>
      <c r="S188" s="464">
        <f t="shared" si="137"/>
        <v>96.232289152450349</v>
      </c>
      <c r="T188" s="465">
        <f t="shared" si="138"/>
        <v>5947.2338879558556</v>
      </c>
      <c r="U188" s="465">
        <f t="shared" si="139"/>
        <v>14463.573355214307</v>
      </c>
    </row>
    <row r="189" spans="1:21">
      <c r="A189">
        <f>'Input data'!A142</f>
        <v>2042</v>
      </c>
      <c r="C189" s="266">
        <f>'4A SWD Case 3'!BG112</f>
        <v>340.90226801190613</v>
      </c>
      <c r="D189" s="3">
        <f>'4B Biological treatment '!T242</f>
        <v>4.5990780878596471</v>
      </c>
      <c r="E189" s="152">
        <f>'4B Biological treatment '!U242</f>
        <v>22.995390439298234</v>
      </c>
      <c r="F189" s="152">
        <f>'4B Biological treatment '!W242</f>
        <v>1.3797234263578939</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96.580639845052588</v>
      </c>
      <c r="N189" s="465">
        <f t="shared" si="132"/>
        <v>910.61746139621005</v>
      </c>
      <c r="O189" s="464">
        <f t="shared" si="133"/>
        <v>96.042128189602451</v>
      </c>
      <c r="P189" s="465">
        <f t="shared" si="134"/>
        <v>5984.171738465644</v>
      </c>
      <c r="Q189" s="465">
        <f t="shared" si="135"/>
        <v>7158.9476282500291</v>
      </c>
      <c r="R189" s="467">
        <f t="shared" si="136"/>
        <v>1007.1981012412626</v>
      </c>
      <c r="S189" s="464">
        <f t="shared" si="137"/>
        <v>96.042128189602451</v>
      </c>
      <c r="T189" s="465">
        <f t="shared" si="138"/>
        <v>5984.171738465644</v>
      </c>
      <c r="U189" s="465">
        <f t="shared" si="139"/>
        <v>14246.359596146538</v>
      </c>
    </row>
    <row r="190" spans="1:21">
      <c r="A190">
        <f>'Input data'!A143</f>
        <v>2043</v>
      </c>
      <c r="C190" s="266">
        <f>'4A SWD Case 3'!BG113</f>
        <v>328.94253802302597</v>
      </c>
      <c r="D190" s="3">
        <f>'4B Biological treatment '!T243</f>
        <v>4.6474138203772313</v>
      </c>
      <c r="E190" s="152">
        <f>'4B Biological treatment '!U243</f>
        <v>23.237069101886156</v>
      </c>
      <c r="F190" s="152">
        <f>'4B Biological treatment '!W243</f>
        <v>1.3942241461131695</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97.595690227921864</v>
      </c>
      <c r="N190" s="465">
        <f t="shared" si="132"/>
        <v>920.18793643469178</v>
      </c>
      <c r="O190" s="464">
        <f t="shared" si="133"/>
        <v>95.853884148944275</v>
      </c>
      <c r="P190" s="465">
        <f t="shared" si="134"/>
        <v>6021.3390073615255</v>
      </c>
      <c r="Q190" s="465">
        <f t="shared" si="135"/>
        <v>6907.7932984835452</v>
      </c>
      <c r="R190" s="467">
        <f t="shared" si="136"/>
        <v>1017.7836266626136</v>
      </c>
      <c r="S190" s="464">
        <f t="shared" si="137"/>
        <v>95.853884148944275</v>
      </c>
      <c r="T190" s="465">
        <f t="shared" si="138"/>
        <v>6021.3390073615255</v>
      </c>
      <c r="U190" s="465">
        <f t="shared" si="139"/>
        <v>14042.76981665663</v>
      </c>
    </row>
    <row r="191" spans="1:21">
      <c r="A191">
        <f>'Input data'!A144</f>
        <v>2044</v>
      </c>
      <c r="C191" s="266">
        <f>'4A SWD Case 3'!BG114</f>
        <v>317.57424285765575</v>
      </c>
      <c r="D191" s="3">
        <f>'4B Biological treatment '!T244</f>
        <v>4.6978334203697196</v>
      </c>
      <c r="E191" s="152">
        <f>'4B Biological treatment '!U244</f>
        <v>23.489167101848594</v>
      </c>
      <c r="F191" s="152">
        <f>'4B Biological treatment '!W244</f>
        <v>1.4093500261109158</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98.654501827764108</v>
      </c>
      <c r="N191" s="465">
        <f t="shared" si="132"/>
        <v>930.17101723320434</v>
      </c>
      <c r="O191" s="464">
        <f t="shared" si="133"/>
        <v>95.667531744697669</v>
      </c>
      <c r="P191" s="465">
        <f t="shared" si="134"/>
        <v>6058.7371195449232</v>
      </c>
      <c r="Q191" s="465">
        <f t="shared" si="135"/>
        <v>6669.0591000107706</v>
      </c>
      <c r="R191" s="467">
        <f t="shared" si="136"/>
        <v>1028.8255190609684</v>
      </c>
      <c r="S191" s="464">
        <f t="shared" si="137"/>
        <v>95.667531744697669</v>
      </c>
      <c r="T191" s="465">
        <f t="shared" si="138"/>
        <v>6058.7371195449232</v>
      </c>
      <c r="U191" s="465">
        <f t="shared" si="139"/>
        <v>13852.289270361362</v>
      </c>
    </row>
    <row r="192" spans="1:21">
      <c r="A192">
        <f>'Input data'!A145</f>
        <v>2045</v>
      </c>
      <c r="C192" s="266">
        <f>'4A SWD Case 3'!BG115</f>
        <v>306.76856816218282</v>
      </c>
      <c r="D192" s="3">
        <f>'4B Biological treatment '!T245</f>
        <v>4.750508502893382</v>
      </c>
      <c r="E192" s="152">
        <f>'4B Biological treatment '!U245</f>
        <v>23.752542514466906</v>
      </c>
      <c r="F192" s="152">
        <f>'4B Biological treatment '!W245</f>
        <v>1.4251525508680143</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99.760678560761022</v>
      </c>
      <c r="N192" s="465">
        <f t="shared" si="132"/>
        <v>940.60068357288947</v>
      </c>
      <c r="O192" s="464">
        <f t="shared" si="133"/>
        <v>95.483046124931136</v>
      </c>
      <c r="P192" s="465">
        <f t="shared" si="134"/>
        <v>6096.3675087672291</v>
      </c>
      <c r="Q192" s="465">
        <f t="shared" si="135"/>
        <v>6442.139931405839</v>
      </c>
      <c r="R192" s="467">
        <f t="shared" si="136"/>
        <v>1040.3613621336506</v>
      </c>
      <c r="S192" s="464">
        <f t="shared" si="137"/>
        <v>95.483046124931136</v>
      </c>
      <c r="T192" s="465">
        <f t="shared" si="138"/>
        <v>6096.3675087672291</v>
      </c>
      <c r="U192" s="465">
        <f t="shared" si="139"/>
        <v>13674.35184843165</v>
      </c>
    </row>
    <row r="193" spans="1:21">
      <c r="A193">
        <f>'Input data'!A146</f>
        <v>2046</v>
      </c>
      <c r="C193" s="266">
        <f>'4A SWD Case 3'!BG116</f>
        <v>296.91762208937314</v>
      </c>
      <c r="D193" s="3">
        <f>'4B Biological treatment '!T246</f>
        <v>4.8049973090168869</v>
      </c>
      <c r="E193" s="152">
        <f>'4B Biological treatment '!U246</f>
        <v>24.024986545084435</v>
      </c>
      <c r="F193" s="152">
        <f>'4B Biological treatment '!W246</f>
        <v>1.441499192705066</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6235.2700638768356</v>
      </c>
      <c r="M193" s="688">
        <f t="shared" si="131"/>
        <v>100.90494348935462</v>
      </c>
      <c r="N193" s="465">
        <f t="shared" si="132"/>
        <v>951.38946718534362</v>
      </c>
      <c r="O193" s="464">
        <f t="shared" si="133"/>
        <v>95.332713212379986</v>
      </c>
      <c r="P193" s="465">
        <f t="shared" si="134"/>
        <v>6127.4884893628396</v>
      </c>
      <c r="Q193" s="465">
        <f t="shared" si="135"/>
        <v>6235.2700638768356</v>
      </c>
      <c r="R193" s="467">
        <f t="shared" si="136"/>
        <v>1052.2944106746982</v>
      </c>
      <c r="S193" s="464">
        <f t="shared" si="137"/>
        <v>95.332713212379986</v>
      </c>
      <c r="T193" s="465">
        <f t="shared" si="138"/>
        <v>6127.4884893628396</v>
      </c>
      <c r="U193" s="465">
        <f t="shared" si="139"/>
        <v>13510.385677126753</v>
      </c>
    </row>
    <row r="194" spans="1:21">
      <c r="A194">
        <f>'Input data'!A147</f>
        <v>2047</v>
      </c>
      <c r="C194" s="266">
        <f>'4A SWD Case 3'!BG117</f>
        <v>288.20704237228335</v>
      </c>
      <c r="D194" s="3">
        <f>'4B Biological treatment '!T247</f>
        <v>4.8223239624445711</v>
      </c>
      <c r="E194" s="152">
        <f>'4B Biological treatment '!U247</f>
        <v>24.111619812222848</v>
      </c>
      <c r="F194" s="152">
        <f>'4B Biological treatment '!W247</f>
        <v>1.4466971887333711</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6052.3478898179501</v>
      </c>
      <c r="M194" s="688">
        <f t="shared" si="131"/>
        <v>101.26880321133599</v>
      </c>
      <c r="N194" s="465">
        <f t="shared" si="132"/>
        <v>954.82014456402487</v>
      </c>
      <c r="O194" s="464">
        <f t="shared" si="133"/>
        <v>95.183612874715863</v>
      </c>
      <c r="P194" s="465">
        <f t="shared" si="134"/>
        <v>6158.7683375844354</v>
      </c>
      <c r="Q194" s="465">
        <f t="shared" si="135"/>
        <v>6052.3478898179501</v>
      </c>
      <c r="R194" s="467">
        <f t="shared" si="136"/>
        <v>1056.0889477753608</v>
      </c>
      <c r="S194" s="464">
        <f t="shared" si="137"/>
        <v>95.183612874715863</v>
      </c>
      <c r="T194" s="465">
        <f t="shared" si="138"/>
        <v>6158.7683375844354</v>
      </c>
      <c r="U194" s="465">
        <f t="shared" si="139"/>
        <v>13362.388788052462</v>
      </c>
    </row>
    <row r="195" spans="1:21">
      <c r="A195">
        <f>'Input data'!A148</f>
        <v>2048</v>
      </c>
      <c r="C195" s="266">
        <f>'4A SWD Case 3'!BG118</f>
        <v>280.58186711983006</v>
      </c>
      <c r="D195" s="3">
        <f>'4B Biological treatment '!T248</f>
        <v>4.8376041846029079</v>
      </c>
      <c r="E195" s="152">
        <f>'4B Biological treatment '!U248</f>
        <v>24.188020923014541</v>
      </c>
      <c r="F195" s="152">
        <f>'4B Biological treatment '!W248</f>
        <v>1.4512812553808723</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5892.219209516431</v>
      </c>
      <c r="M195" s="688">
        <f t="shared" si="131"/>
        <v>101.58968787666106</v>
      </c>
      <c r="N195" s="465">
        <f t="shared" si="132"/>
        <v>957.84562855137574</v>
      </c>
      <c r="O195" s="464">
        <f t="shared" si="133"/>
        <v>95.035731924294083</v>
      </c>
      <c r="P195" s="465">
        <f t="shared" si="134"/>
        <v>6190.2078644258199</v>
      </c>
      <c r="Q195" s="465">
        <f t="shared" si="135"/>
        <v>5892.219209516431</v>
      </c>
      <c r="R195" s="467">
        <f t="shared" si="136"/>
        <v>1059.4353164280369</v>
      </c>
      <c r="S195" s="464">
        <f t="shared" si="137"/>
        <v>95.035731924294083</v>
      </c>
      <c r="T195" s="465">
        <f t="shared" si="138"/>
        <v>6190.2078644258199</v>
      </c>
      <c r="U195" s="465">
        <f t="shared" si="139"/>
        <v>13236.898122294582</v>
      </c>
    </row>
    <row r="196" spans="1:21">
      <c r="A196">
        <f>'Input data'!A149</f>
        <v>2049</v>
      </c>
      <c r="C196" s="266">
        <f>'4A SWD Case 3'!BG119</f>
        <v>273.99095737991502</v>
      </c>
      <c r="D196" s="3">
        <f>'4B Biological treatment '!T249</f>
        <v>4.8464610958119039</v>
      </c>
      <c r="E196" s="152">
        <f>'4B Biological treatment '!U249</f>
        <v>24.232305479059519</v>
      </c>
      <c r="F196" s="152">
        <f>'4B Biological treatment '!W249</f>
        <v>1.453938328743571</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5753.8101049782153</v>
      </c>
      <c r="M196" s="688">
        <f t="shared" si="131"/>
        <v>101.77568301204998</v>
      </c>
      <c r="N196" s="465">
        <f t="shared" si="132"/>
        <v>959.59929697075688</v>
      </c>
      <c r="O196" s="464">
        <f t="shared" si="133"/>
        <v>94.889057356937755</v>
      </c>
      <c r="P196" s="465">
        <f t="shared" si="134"/>
        <v>6221.8078850207985</v>
      </c>
      <c r="Q196" s="465">
        <f t="shared" si="135"/>
        <v>5753.8101049782153</v>
      </c>
      <c r="R196" s="467">
        <f t="shared" si="136"/>
        <v>1061.374979982807</v>
      </c>
      <c r="S196" s="464">
        <f t="shared" si="137"/>
        <v>94.889057356937755</v>
      </c>
      <c r="T196" s="465">
        <f t="shared" si="138"/>
        <v>6221.8078850207985</v>
      </c>
      <c r="U196" s="465">
        <f t="shared" si="139"/>
        <v>13131.882027338757</v>
      </c>
    </row>
    <row r="197" spans="1:21">
      <c r="A197">
        <f>'Input data'!A150</f>
        <v>2050</v>
      </c>
      <c r="C197" s="266">
        <f>'4A SWD Case 3'!BG120</f>
        <v>268.38391660002839</v>
      </c>
      <c r="D197" s="3">
        <f>'4B Biological treatment '!T250</f>
        <v>4.8538231488329586</v>
      </c>
      <c r="E197" s="152">
        <f>'4B Biological treatment '!U250</f>
        <v>24.269115744164793</v>
      </c>
      <c r="F197" s="152">
        <f>'4B Biological treatment '!W250</f>
        <v>1.4561469446498876</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5636.0622486005959</v>
      </c>
      <c r="M197" s="688">
        <f t="shared" si="131"/>
        <v>101.93028612549213</v>
      </c>
      <c r="N197" s="465">
        <f t="shared" si="132"/>
        <v>961.05698346892575</v>
      </c>
      <c r="O197" s="464">
        <f t="shared" si="133"/>
        <v>94.743576348754203</v>
      </c>
      <c r="P197" s="465">
        <f t="shared" si="134"/>
        <v>6253.5692186643009</v>
      </c>
      <c r="Q197" s="417">
        <f t="shared" si="135"/>
        <v>5636.0622486005959</v>
      </c>
      <c r="R197" s="463">
        <f t="shared" si="136"/>
        <v>1062.987269594418</v>
      </c>
      <c r="S197" s="460">
        <f t="shared" si="137"/>
        <v>94.743576348754203</v>
      </c>
      <c r="T197" s="417">
        <f t="shared" si="138"/>
        <v>6253.5692186643009</v>
      </c>
      <c r="U197" s="417">
        <f t="shared" si="139"/>
        <v>13047.362313208068</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3.8391544874631842</v>
      </c>
      <c r="E203" s="152">
        <f>'4B Biological treatment '!U256</f>
        <v>19.19577243731592</v>
      </c>
      <c r="F203" s="152">
        <f>'4B Biological treatment '!W256</f>
        <v>1.1517463462389552</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80.622244236726871</v>
      </c>
      <c r="N203" s="465">
        <f t="shared" si="147"/>
        <v>760.15258851771046</v>
      </c>
      <c r="O203" s="464">
        <f t="shared" si="148"/>
        <v>229.17353377197622</v>
      </c>
      <c r="P203" s="465">
        <f t="shared" si="149"/>
        <v>4336.1329960221574</v>
      </c>
      <c r="Q203" s="465">
        <f t="shared" si="141"/>
        <v>15439.943921971402</v>
      </c>
      <c r="R203" s="467">
        <f t="shared" si="142"/>
        <v>840.77483275443728</v>
      </c>
      <c r="S203" s="464">
        <f t="shared" si="143"/>
        <v>229.17353377197622</v>
      </c>
      <c r="T203" s="465">
        <f t="shared" si="144"/>
        <v>4336.1329960221574</v>
      </c>
      <c r="U203" s="465">
        <f t="shared" si="145"/>
        <v>20846.025284519972</v>
      </c>
    </row>
    <row r="204" spans="1:21">
      <c r="A204">
        <f>'Input data'!A123</f>
        <v>2023</v>
      </c>
      <c r="C204" s="266">
        <f>'4A SWD Case 3'!BN93</f>
        <v>707.63287037812358</v>
      </c>
      <c r="D204" s="3">
        <f>'4B Biological treatment '!T257</f>
        <v>3.8604863366706508</v>
      </c>
      <c r="E204" s="152">
        <f>'4B Biological treatment '!U257</f>
        <v>19.302431683353252</v>
      </c>
      <c r="F204" s="152">
        <f>'4B Biological treatment '!W257</f>
        <v>1.1581459010011952</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81.070213070083668</v>
      </c>
      <c r="N204" s="465">
        <f t="shared" si="147"/>
        <v>764.37629466078874</v>
      </c>
      <c r="O204" s="464">
        <f t="shared" si="148"/>
        <v>217.34002107405581</v>
      </c>
      <c r="P204" s="465">
        <f t="shared" si="149"/>
        <v>4473.1659836582639</v>
      </c>
      <c r="Q204" s="465">
        <f t="shared" si="141"/>
        <v>14860.290277940596</v>
      </c>
      <c r="R204" s="467">
        <f t="shared" si="142"/>
        <v>845.44650773087244</v>
      </c>
      <c r="S204" s="464">
        <f t="shared" si="143"/>
        <v>217.34002107405581</v>
      </c>
      <c r="T204" s="465">
        <f t="shared" si="144"/>
        <v>4473.1659836582639</v>
      </c>
      <c r="U204" s="465">
        <f t="shared" si="145"/>
        <v>20396.24279040379</v>
      </c>
    </row>
    <row r="205" spans="1:21">
      <c r="A205">
        <f>'Input data'!A124</f>
        <v>2024</v>
      </c>
      <c r="C205" s="266">
        <f>'4A SWD Case 3'!BN94</f>
        <v>681.15523865172077</v>
      </c>
      <c r="D205" s="3">
        <f>'4B Biological treatment '!T258</f>
        <v>3.8841326942805772</v>
      </c>
      <c r="E205" s="152">
        <f>'4B Biological treatment '!U258</f>
        <v>19.420663471402886</v>
      </c>
      <c r="F205" s="152">
        <f>'4B Biological treatment '!W258</f>
        <v>1.1652398082841731</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81.566786579892124</v>
      </c>
      <c r="N205" s="465">
        <f t="shared" si="147"/>
        <v>769.05827346755427</v>
      </c>
      <c r="O205" s="464">
        <f t="shared" si="148"/>
        <v>205.3038143886219</v>
      </c>
      <c r="P205" s="465">
        <f t="shared" si="149"/>
        <v>4612.7797461997052</v>
      </c>
      <c r="Q205" s="465">
        <f t="shared" si="141"/>
        <v>14304.260011686136</v>
      </c>
      <c r="R205" s="467">
        <f t="shared" si="142"/>
        <v>850.62506004744637</v>
      </c>
      <c r="S205" s="464">
        <f t="shared" si="143"/>
        <v>205.3038143886219</v>
      </c>
      <c r="T205" s="465">
        <f t="shared" si="144"/>
        <v>4612.7797461997052</v>
      </c>
      <c r="U205" s="465">
        <f t="shared" si="145"/>
        <v>19972.96863232191</v>
      </c>
    </row>
    <row r="206" spans="1:21">
      <c r="A206">
        <f>'Input data'!A125</f>
        <v>2025</v>
      </c>
      <c r="C206" s="266">
        <f>'4A SWD Case 3'!BN95</f>
        <v>655.7215978570099</v>
      </c>
      <c r="D206" s="3">
        <f>'4B Biological treatment '!T259</f>
        <v>3.9108176719699443</v>
      </c>
      <c r="E206" s="152">
        <f>'4B Biological treatment '!U259</f>
        <v>19.554088359849722</v>
      </c>
      <c r="F206" s="152">
        <f>'4B Biological treatment '!W259</f>
        <v>1.1732453015909832</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82.127171111368824</v>
      </c>
      <c r="N206" s="465">
        <f t="shared" si="147"/>
        <v>774.34189905004894</v>
      </c>
      <c r="O206" s="464">
        <f t="shared" si="148"/>
        <v>193.05753067442905</v>
      </c>
      <c r="P206" s="465">
        <f t="shared" si="149"/>
        <v>4755.015547311632</v>
      </c>
      <c r="Q206" s="465">
        <f t="shared" si="141"/>
        <v>13770.153554997209</v>
      </c>
      <c r="R206" s="467">
        <f t="shared" si="142"/>
        <v>856.46907016141779</v>
      </c>
      <c r="S206" s="464">
        <f t="shared" si="143"/>
        <v>193.05753067442905</v>
      </c>
      <c r="T206" s="465">
        <f t="shared" si="144"/>
        <v>4755.015547311632</v>
      </c>
      <c r="U206" s="465">
        <f t="shared" si="145"/>
        <v>19574.695703144687</v>
      </c>
    </row>
    <row r="207" spans="1:21">
      <c r="A207">
        <f>'Input data'!A126</f>
        <v>2026</v>
      </c>
      <c r="C207" s="266">
        <f>'4A SWD Case 3'!BN96</f>
        <v>631.25448954726551</v>
      </c>
      <c r="D207" s="3">
        <f>'4B Biological treatment '!T260</f>
        <v>3.9392244789958193</v>
      </c>
      <c r="E207" s="152">
        <f>'4B Biological treatment '!U260</f>
        <v>19.696122394979096</v>
      </c>
      <c r="F207" s="152">
        <f>'4B Biological treatment '!W260</f>
        <v>1.1817673436987457</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82.723714058912208</v>
      </c>
      <c r="N207" s="465">
        <f t="shared" si="147"/>
        <v>779.96644684117223</v>
      </c>
      <c r="O207" s="464">
        <f t="shared" si="148"/>
        <v>180.70037146955198</v>
      </c>
      <c r="P207" s="465">
        <f t="shared" si="149"/>
        <v>4891.8365725125823</v>
      </c>
      <c r="Q207" s="465">
        <f t="shared" si="141"/>
        <v>13256.344280492576</v>
      </c>
      <c r="R207" s="467">
        <f t="shared" si="142"/>
        <v>862.69016090008449</v>
      </c>
      <c r="S207" s="464">
        <f t="shared" si="143"/>
        <v>180.70037146955198</v>
      </c>
      <c r="T207" s="465">
        <f t="shared" si="144"/>
        <v>4891.8365725125823</v>
      </c>
      <c r="U207" s="465">
        <f t="shared" si="145"/>
        <v>19191.571385374795</v>
      </c>
    </row>
    <row r="208" spans="1:21">
      <c r="A208">
        <f>'Input data'!A127</f>
        <v>2027</v>
      </c>
      <c r="C208" s="266">
        <f>'4A SWD Case 3'!BN97</f>
        <v>607.67594489530086</v>
      </c>
      <c r="D208" s="3">
        <f>'4B Biological treatment '!T261</f>
        <v>3.9701391933971104</v>
      </c>
      <c r="E208" s="152">
        <f>'4B Biological treatment '!U261</f>
        <v>19.850695966985551</v>
      </c>
      <c r="F208" s="152">
        <f>'4B Biological treatment '!W261</f>
        <v>1.191041758019133</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83.372923061339321</v>
      </c>
      <c r="N208" s="465">
        <f t="shared" si="147"/>
        <v>786.08756029262781</v>
      </c>
      <c r="O208" s="464">
        <f t="shared" si="148"/>
        <v>168.10228643963038</v>
      </c>
      <c r="P208" s="465">
        <f t="shared" si="149"/>
        <v>5030.8909891052281</v>
      </c>
      <c r="Q208" s="465">
        <f t="shared" si="141"/>
        <v>12761.194842801318</v>
      </c>
      <c r="R208" s="467">
        <f t="shared" si="142"/>
        <v>869.46048335396711</v>
      </c>
      <c r="S208" s="464">
        <f t="shared" si="143"/>
        <v>168.10228643963038</v>
      </c>
      <c r="T208" s="465">
        <f t="shared" si="144"/>
        <v>5030.8909891052281</v>
      </c>
      <c r="U208" s="465">
        <f t="shared" si="145"/>
        <v>18829.648601700144</v>
      </c>
    </row>
    <row r="209" spans="1:21">
      <c r="A209">
        <f>'Input data'!A128</f>
        <v>2028</v>
      </c>
      <c r="C209" s="266">
        <f>'4A SWD Case 3'!BN98</f>
        <v>584.91540905602051</v>
      </c>
      <c r="D209" s="3">
        <f>'4B Biological treatment '!T262</f>
        <v>4.001804958379072</v>
      </c>
      <c r="E209" s="152">
        <f>'4B Biological treatment '!U262</f>
        <v>20.009024791895357</v>
      </c>
      <c r="F209" s="152">
        <f>'4B Biological treatment '!W262</f>
        <v>1.2005414875137215</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84.037904125960509</v>
      </c>
      <c r="N209" s="465">
        <f t="shared" si="147"/>
        <v>792.35738175905612</v>
      </c>
      <c r="O209" s="464">
        <f t="shared" si="148"/>
        <v>155.25457728774188</v>
      </c>
      <c r="P209" s="465">
        <f t="shared" si="149"/>
        <v>5172.2095138882814</v>
      </c>
      <c r="Q209" s="465">
        <f t="shared" si="141"/>
        <v>12283.223590176431</v>
      </c>
      <c r="R209" s="467">
        <f t="shared" si="142"/>
        <v>876.39528588501662</v>
      </c>
      <c r="S209" s="464">
        <f t="shared" si="143"/>
        <v>155.25457728774188</v>
      </c>
      <c r="T209" s="465">
        <f t="shared" si="144"/>
        <v>5172.2095138882814</v>
      </c>
      <c r="U209" s="465">
        <f t="shared" si="145"/>
        <v>18487.082967237471</v>
      </c>
    </row>
    <row r="210" spans="1:21">
      <c r="A210">
        <f>'Input data'!A129</f>
        <v>2029</v>
      </c>
      <c r="C210" s="266">
        <f>'4A SWD Case 3'!BN99</f>
        <v>562.90526589727313</v>
      </c>
      <c r="D210" s="3">
        <f>'4B Biological treatment '!T263</f>
        <v>4.0358737950600707</v>
      </c>
      <c r="E210" s="152">
        <f>'4B Biological treatment '!U263</f>
        <v>20.179368975300353</v>
      </c>
      <c r="F210" s="152">
        <f>'4B Biological treatment '!W263</f>
        <v>1.2107621385180212</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84.753349696261481</v>
      </c>
      <c r="N210" s="465">
        <f t="shared" si="147"/>
        <v>799.10301142189394</v>
      </c>
      <c r="O210" s="464">
        <f t="shared" si="148"/>
        <v>142.1481547216269</v>
      </c>
      <c r="P210" s="465">
        <f t="shared" si="149"/>
        <v>5315.8232520302154</v>
      </c>
      <c r="Q210" s="465">
        <f t="shared" si="141"/>
        <v>11821.010583842735</v>
      </c>
      <c r="R210" s="467">
        <f t="shared" si="142"/>
        <v>883.85636111815541</v>
      </c>
      <c r="S210" s="464">
        <f t="shared" si="143"/>
        <v>142.1481547216269</v>
      </c>
      <c r="T210" s="465">
        <f t="shared" si="144"/>
        <v>5315.8232520302154</v>
      </c>
      <c r="U210" s="465">
        <f t="shared" si="145"/>
        <v>18162.838351712733</v>
      </c>
    </row>
    <row r="211" spans="1:21">
      <c r="A211">
        <f>'Input data'!A130</f>
        <v>2030</v>
      </c>
      <c r="C211" s="266">
        <f>'4A SWD Case 3'!BN100</f>
        <v>541.58067609966974</v>
      </c>
      <c r="D211" s="3">
        <f>'4B Biological treatment '!T264</f>
        <v>4.070585058721421</v>
      </c>
      <c r="E211" s="152">
        <f>'4B Biological treatment '!U264</f>
        <v>20.352925293607104</v>
      </c>
      <c r="F211" s="152">
        <f>'4B Biological treatment '!W264</f>
        <v>1.2211755176164263</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85.482286233149836</v>
      </c>
      <c r="N211" s="465">
        <f t="shared" si="147"/>
        <v>805.97584162684143</v>
      </c>
      <c r="O211" s="464">
        <f t="shared" si="148"/>
        <v>128.77351562592733</v>
      </c>
      <c r="P211" s="465">
        <f t="shared" si="149"/>
        <v>5461.7637017393099</v>
      </c>
      <c r="Q211" s="465">
        <f t="shared" si="141"/>
        <v>11373.194198093064</v>
      </c>
      <c r="R211" s="467">
        <f t="shared" si="142"/>
        <v>891.45812785999124</v>
      </c>
      <c r="S211" s="464">
        <f t="shared" si="143"/>
        <v>128.77351562592733</v>
      </c>
      <c r="T211" s="465">
        <f t="shared" si="144"/>
        <v>5461.7637017393099</v>
      </c>
      <c r="U211" s="465">
        <f t="shared" si="145"/>
        <v>17855.189543318294</v>
      </c>
    </row>
    <row r="212" spans="1:21">
      <c r="A212">
        <f>'Input data'!A131</f>
        <v>2031</v>
      </c>
      <c r="C212" s="266">
        <f>'4A SWD Case 3'!BN101</f>
        <v>520.87942196807967</v>
      </c>
      <c r="D212" s="3">
        <f>'4B Biological treatment '!T265</f>
        <v>4.1089591908620617</v>
      </c>
      <c r="E212" s="152">
        <f>'4B Biological treatment '!U265</f>
        <v>20.544795954310306</v>
      </c>
      <c r="F212" s="152">
        <f>'4B Biological treatment '!W265</f>
        <v>1.2326877572586183</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86.28814300810329</v>
      </c>
      <c r="N212" s="465">
        <f t="shared" si="147"/>
        <v>813.57391979068802</v>
      </c>
      <c r="O212" s="464">
        <f t="shared" si="148"/>
        <v>113.56951234567336</v>
      </c>
      <c r="P212" s="465">
        <f t="shared" si="149"/>
        <v>5508.3758769951792</v>
      </c>
      <c r="Q212" s="465">
        <f t="shared" si="141"/>
        <v>10938.467861329673</v>
      </c>
      <c r="R212" s="467">
        <f t="shared" si="142"/>
        <v>899.86206279879127</v>
      </c>
      <c r="S212" s="464">
        <f t="shared" si="143"/>
        <v>113.56951234567336</v>
      </c>
      <c r="T212" s="465">
        <f t="shared" si="144"/>
        <v>5508.3758769951792</v>
      </c>
      <c r="U212" s="465">
        <f t="shared" si="145"/>
        <v>17460.275313469316</v>
      </c>
    </row>
    <row r="213" spans="1:21">
      <c r="A213">
        <f>'Input data'!A132</f>
        <v>2032</v>
      </c>
      <c r="C213" s="266">
        <f>'4A SWD Case 3'!BN102</f>
        <v>500.61618872860294</v>
      </c>
      <c r="D213" s="3">
        <f>'4B Biological treatment '!T266</f>
        <v>4.1468613644343204</v>
      </c>
      <c r="E213" s="152">
        <f>'4B Biological treatment '!U266</f>
        <v>20.734306822171597</v>
      </c>
      <c r="F213" s="152">
        <f>'4B Biological treatment '!W266</f>
        <v>1.2440584093302958</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87.08408865312073</v>
      </c>
      <c r="N213" s="465">
        <f t="shared" si="147"/>
        <v>821.07855015799521</v>
      </c>
      <c r="O213" s="464">
        <f t="shared" si="148"/>
        <v>98.459981517794233</v>
      </c>
      <c r="P213" s="465">
        <f t="shared" si="149"/>
        <v>5555.3858532180511</v>
      </c>
      <c r="Q213" s="465">
        <f t="shared" si="141"/>
        <v>10512.939963300661</v>
      </c>
      <c r="R213" s="467">
        <f t="shared" si="142"/>
        <v>908.16263881111593</v>
      </c>
      <c r="S213" s="464">
        <f t="shared" si="143"/>
        <v>98.459981517794233</v>
      </c>
      <c r="T213" s="465">
        <f t="shared" si="144"/>
        <v>5555.3858532180511</v>
      </c>
      <c r="U213" s="465">
        <f t="shared" si="145"/>
        <v>17074.948436847622</v>
      </c>
    </row>
    <row r="214" spans="1:21">
      <c r="A214">
        <f>'Input data'!A133</f>
        <v>2033</v>
      </c>
      <c r="C214" s="266">
        <f>'4A SWD Case 3'!BN103</f>
        <v>480.76731214611095</v>
      </c>
      <c r="D214" s="3">
        <f>'4B Biological treatment '!T267</f>
        <v>4.1866633531004558</v>
      </c>
      <c r="E214" s="152">
        <f>'4B Biological treatment '!U267</f>
        <v>20.933316765502276</v>
      </c>
      <c r="F214" s="152">
        <f>'4B Biological treatment '!W267</f>
        <v>1.2559990059301365</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87.919930415109576</v>
      </c>
      <c r="N214" s="465">
        <f t="shared" si="147"/>
        <v>828.95934391389005</v>
      </c>
      <c r="O214" s="464">
        <f t="shared" si="148"/>
        <v>98.168119205727166</v>
      </c>
      <c r="P214" s="465">
        <f t="shared" si="149"/>
        <v>5602.7970253494477</v>
      </c>
      <c r="Q214" s="465">
        <f t="shared" si="141"/>
        <v>10096.11355506833</v>
      </c>
      <c r="R214" s="467">
        <f t="shared" si="142"/>
        <v>916.8792743289996</v>
      </c>
      <c r="S214" s="464">
        <f t="shared" si="143"/>
        <v>98.168119205727166</v>
      </c>
      <c r="T214" s="465">
        <f t="shared" si="144"/>
        <v>5602.7970253494477</v>
      </c>
      <c r="U214" s="465">
        <f t="shared" si="145"/>
        <v>16713.957973952507</v>
      </c>
    </row>
    <row r="215" spans="1:21">
      <c r="A215">
        <f>'Input data'!A134</f>
        <v>2034</v>
      </c>
      <c r="C215" s="266">
        <f>'4A SWD Case 3'!BN104</f>
        <v>461.89806659008582</v>
      </c>
      <c r="D215" s="3">
        <f>'4B Biological treatment '!T268</f>
        <v>4.2312487653957858</v>
      </c>
      <c r="E215" s="152">
        <f>'4B Biological treatment '!U268</f>
        <v>21.156243826978923</v>
      </c>
      <c r="F215" s="152">
        <f>'4B Biological treatment '!W268</f>
        <v>1.2693746296187354</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88.856224073311495</v>
      </c>
      <c r="N215" s="465">
        <f t="shared" si="147"/>
        <v>837.78725554836535</v>
      </c>
      <c r="O215" s="464">
        <f t="shared" si="148"/>
        <v>97.880430060004471</v>
      </c>
      <c r="P215" s="465">
        <f t="shared" si="149"/>
        <v>5650.6128173042498</v>
      </c>
      <c r="Q215" s="465">
        <f t="shared" si="141"/>
        <v>9699.8593983918017</v>
      </c>
      <c r="R215" s="467">
        <f t="shared" si="142"/>
        <v>926.64347962167687</v>
      </c>
      <c r="S215" s="464">
        <f t="shared" si="143"/>
        <v>97.880430060004471</v>
      </c>
      <c r="T215" s="465">
        <f t="shared" si="144"/>
        <v>5650.6128173042498</v>
      </c>
      <c r="U215" s="465">
        <f t="shared" si="145"/>
        <v>16374.996125377733</v>
      </c>
    </row>
    <row r="216" spans="1:21">
      <c r="A216">
        <f>'Input data'!A135</f>
        <v>2035</v>
      </c>
      <c r="C216" s="266">
        <f>'4A SWD Case 3'!BN105</f>
        <v>443.96069102761476</v>
      </c>
      <c r="D216" s="3">
        <f>'4B Biological treatment '!T269</f>
        <v>4.2738529507148586</v>
      </c>
      <c r="E216" s="152">
        <f>'4B Biological treatment '!U269</f>
        <v>21.369264753574292</v>
      </c>
      <c r="F216" s="152">
        <f>'4B Biological treatment '!W269</f>
        <v>1.2821558852144577</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89.750911965012037</v>
      </c>
      <c r="N216" s="465">
        <f t="shared" si="147"/>
        <v>846.22288424154203</v>
      </c>
      <c r="O216" s="464">
        <f t="shared" si="148"/>
        <v>97.596835379073497</v>
      </c>
      <c r="P216" s="465">
        <f t="shared" si="149"/>
        <v>5698.8366822179532</v>
      </c>
      <c r="Q216" s="465">
        <f t="shared" si="141"/>
        <v>9323.1745115799094</v>
      </c>
      <c r="R216" s="467">
        <f t="shared" si="142"/>
        <v>935.97379620655408</v>
      </c>
      <c r="S216" s="464">
        <f t="shared" si="143"/>
        <v>97.596835379073497</v>
      </c>
      <c r="T216" s="465">
        <f t="shared" si="144"/>
        <v>5698.8366822179532</v>
      </c>
      <c r="U216" s="465">
        <f t="shared" si="145"/>
        <v>16055.581825383491</v>
      </c>
    </row>
    <row r="217" spans="1:21">
      <c r="A217">
        <f>'Input data'!A136</f>
        <v>2036</v>
      </c>
      <c r="C217" s="266">
        <f>'4A SWD Case 3'!BN106</f>
        <v>426.90975166227446</v>
      </c>
      <c r="D217" s="3">
        <f>'4B Biological treatment '!T270</f>
        <v>4.3186048836204343</v>
      </c>
      <c r="E217" s="152">
        <f>'4B Biological treatment '!U270</f>
        <v>21.593024418102171</v>
      </c>
      <c r="F217" s="152">
        <f>'4B Biological treatment '!W270</f>
        <v>1.2955814650861304</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90.690702556029123</v>
      </c>
      <c r="N217" s="465">
        <f t="shared" si="147"/>
        <v>855.08376695684603</v>
      </c>
      <c r="O217" s="464">
        <f t="shared" si="148"/>
        <v>97.356613290882166</v>
      </c>
      <c r="P217" s="465">
        <f t="shared" si="149"/>
        <v>5740.5587570983689</v>
      </c>
      <c r="Q217" s="465">
        <f t="shared" si="141"/>
        <v>8965.104784907764</v>
      </c>
      <c r="R217" s="467">
        <f t="shared" si="142"/>
        <v>945.77446951287516</v>
      </c>
      <c r="S217" s="464">
        <f t="shared" si="143"/>
        <v>97.356613290882166</v>
      </c>
      <c r="T217" s="465">
        <f t="shared" si="144"/>
        <v>5740.5587570983689</v>
      </c>
      <c r="U217" s="465">
        <f t="shared" si="145"/>
        <v>15748.794624809889</v>
      </c>
    </row>
    <row r="218" spans="1:21">
      <c r="A218">
        <f>'Input data'!A137</f>
        <v>2037</v>
      </c>
      <c r="C218" s="266">
        <f>'4A SWD Case 3'!BN107</f>
        <v>410.70009686381866</v>
      </c>
      <c r="D218" s="3">
        <f>'4B Biological treatment '!T271</f>
        <v>4.3669148436279146</v>
      </c>
      <c r="E218" s="152">
        <f>'4B Biological treatment '!U271</f>
        <v>21.834574218139572</v>
      </c>
      <c r="F218" s="152">
        <f>'4B Biological treatment '!W271</f>
        <v>1.3100744530883741</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91.705211716186213</v>
      </c>
      <c r="N218" s="465">
        <f t="shared" si="147"/>
        <v>864.64913903832701</v>
      </c>
      <c r="O218" s="464">
        <f t="shared" si="148"/>
        <v>97.11930396370947</v>
      </c>
      <c r="P218" s="465">
        <f t="shared" si="149"/>
        <v>5782.5862858160108</v>
      </c>
      <c r="Q218" s="465">
        <f t="shared" si="141"/>
        <v>8624.7020341401912</v>
      </c>
      <c r="R218" s="467">
        <f t="shared" si="142"/>
        <v>956.35435075451323</v>
      </c>
      <c r="S218" s="464">
        <f t="shared" si="143"/>
        <v>97.11930396370947</v>
      </c>
      <c r="T218" s="465">
        <f t="shared" si="144"/>
        <v>5782.5862858160108</v>
      </c>
      <c r="U218" s="465">
        <f t="shared" si="145"/>
        <v>15460.761974674424</v>
      </c>
    </row>
    <row r="219" spans="1:21">
      <c r="A219">
        <f>'Input data'!A138</f>
        <v>2038</v>
      </c>
      <c r="C219" s="266">
        <f>'4A SWD Case 3'!BN108</f>
        <v>395.29072786156462</v>
      </c>
      <c r="D219" s="3">
        <f>'4B Biological treatment '!T272</f>
        <v>4.4127353545161139</v>
      </c>
      <c r="E219" s="152">
        <f>'4B Biological treatment '!U272</f>
        <v>22.063676772580571</v>
      </c>
      <c r="F219" s="152">
        <f>'4B Biological treatment '!W272</f>
        <v>1.3238206063548341</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92.667442444838386</v>
      </c>
      <c r="N219" s="465">
        <f t="shared" si="147"/>
        <v>873.72160019419061</v>
      </c>
      <c r="O219" s="464">
        <f t="shared" si="148"/>
        <v>96.88486093946301</v>
      </c>
      <c r="P219" s="465">
        <f t="shared" si="149"/>
        <v>5824.9215046462123</v>
      </c>
      <c r="Q219" s="465">
        <f t="shared" si="141"/>
        <v>8301.1052850928572</v>
      </c>
      <c r="R219" s="467">
        <f t="shared" si="142"/>
        <v>966.38904263902896</v>
      </c>
      <c r="S219" s="464">
        <f t="shared" si="143"/>
        <v>96.88486093946301</v>
      </c>
      <c r="T219" s="465">
        <f t="shared" si="144"/>
        <v>5824.9215046462123</v>
      </c>
      <c r="U219" s="465">
        <f t="shared" si="145"/>
        <v>15189.30069331756</v>
      </c>
    </row>
    <row r="220" spans="1:21">
      <c r="A220">
        <f>'Input data'!A139</f>
        <v>2039</v>
      </c>
      <c r="C220" s="266">
        <f>'4A SWD Case 3'!BN109</f>
        <v>380.64264270397871</v>
      </c>
      <c r="D220" s="3">
        <f>'4B Biological treatment '!T273</f>
        <v>4.4581469650799921</v>
      </c>
      <c r="E220" s="152">
        <f>'4B Biological treatment '!U273</f>
        <v>22.290734825399959</v>
      </c>
      <c r="F220" s="152">
        <f>'4B Biological treatment '!W273</f>
        <v>1.3374440895239974</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93.621086266679839</v>
      </c>
      <c r="N220" s="465">
        <f t="shared" si="147"/>
        <v>882.71309908583828</v>
      </c>
      <c r="O220" s="464">
        <f t="shared" si="148"/>
        <v>96.653238724891821</v>
      </c>
      <c r="P220" s="465">
        <f t="shared" si="149"/>
        <v>5867.5666662364183</v>
      </c>
      <c r="Q220" s="465">
        <f t="shared" si="141"/>
        <v>7993.4954967835529</v>
      </c>
      <c r="R220" s="467">
        <f t="shared" si="142"/>
        <v>976.33418535251815</v>
      </c>
      <c r="S220" s="464">
        <f t="shared" si="143"/>
        <v>96.653238724891821</v>
      </c>
      <c r="T220" s="465">
        <f t="shared" si="144"/>
        <v>5867.5666662364183</v>
      </c>
      <c r="U220" s="465">
        <f t="shared" si="145"/>
        <v>14934.049587097381</v>
      </c>
    </row>
    <row r="221" spans="1:21">
      <c r="A221">
        <f>'Input data'!A140</f>
        <v>2040</v>
      </c>
      <c r="C221" s="266">
        <f>'4A SWD Case 3'!BN110</f>
        <v>366.71873909224303</v>
      </c>
      <c r="D221" s="3">
        <f>'4B Biological treatment '!T274</f>
        <v>4.5038226483966657</v>
      </c>
      <c r="E221" s="152">
        <f>'4B Biological treatment '!U274</f>
        <v>22.519113241983327</v>
      </c>
      <c r="F221" s="152">
        <f>'4B Biological treatment '!W274</f>
        <v>1.3511467945189994</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94.580275616329985</v>
      </c>
      <c r="N221" s="465">
        <f t="shared" si="147"/>
        <v>891.75688438253974</v>
      </c>
      <c r="O221" s="464">
        <f t="shared" si="148"/>
        <v>96.424392766634725</v>
      </c>
      <c r="P221" s="465">
        <f t="shared" si="149"/>
        <v>5910.5240397260632</v>
      </c>
      <c r="Q221" s="465">
        <f t="shared" si="141"/>
        <v>7701.0935209371037</v>
      </c>
      <c r="R221" s="467">
        <f t="shared" si="142"/>
        <v>986.33715999886977</v>
      </c>
      <c r="S221" s="464">
        <f t="shared" si="143"/>
        <v>96.424392766634725</v>
      </c>
      <c r="T221" s="465">
        <f t="shared" si="144"/>
        <v>5910.5240397260632</v>
      </c>
      <c r="U221" s="465">
        <f t="shared" si="145"/>
        <v>14694.379113428669</v>
      </c>
    </row>
    <row r="222" spans="1:21">
      <c r="A222">
        <f>'Input data'!A141</f>
        <v>2041</v>
      </c>
      <c r="C222" s="266">
        <f>'4A SWD Case 3'!BN111</f>
        <v>353.48372193921386</v>
      </c>
      <c r="D222" s="3">
        <f>'4B Biological treatment '!T275</f>
        <v>4.552278618184971</v>
      </c>
      <c r="E222" s="152">
        <f>'4B Biological treatment '!U275</f>
        <v>22.761393090924855</v>
      </c>
      <c r="F222" s="152">
        <f>'4B Biological treatment '!W275</f>
        <v>1.3656835854554912</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95.597850981884392</v>
      </c>
      <c r="N222" s="465">
        <f t="shared" si="147"/>
        <v>901.35116640062415</v>
      </c>
      <c r="O222" s="464">
        <f t="shared" si="148"/>
        <v>96.232289152450349</v>
      </c>
      <c r="P222" s="465">
        <f t="shared" si="149"/>
        <v>5947.2338879558556</v>
      </c>
      <c r="Q222" s="465">
        <f t="shared" si="141"/>
        <v>7423.1581607234912</v>
      </c>
      <c r="R222" s="467">
        <f t="shared" si="142"/>
        <v>996.9490173825086</v>
      </c>
      <c r="S222" s="464">
        <f t="shared" si="143"/>
        <v>96.232289152450349</v>
      </c>
      <c r="T222" s="465">
        <f t="shared" si="144"/>
        <v>5947.2338879558556</v>
      </c>
      <c r="U222" s="465">
        <f t="shared" si="145"/>
        <v>14463.573355214307</v>
      </c>
    </row>
    <row r="223" spans="1:21">
      <c r="A223">
        <f>'Input data'!A142</f>
        <v>2042</v>
      </c>
      <c r="C223" s="266">
        <f>'4A SWD Case 3'!BN112</f>
        <v>340.90226801190613</v>
      </c>
      <c r="D223" s="3">
        <f>'4B Biological treatment '!T276</f>
        <v>4.5990780878596471</v>
      </c>
      <c r="E223" s="152">
        <f>'4B Biological treatment '!U276</f>
        <v>22.995390439298234</v>
      </c>
      <c r="F223" s="152">
        <f>'4B Biological treatment '!W276</f>
        <v>1.3797234263578939</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96.580639845052588</v>
      </c>
      <c r="N223" s="465">
        <f t="shared" si="147"/>
        <v>910.61746139621005</v>
      </c>
      <c r="O223" s="464">
        <f t="shared" si="148"/>
        <v>96.042128189602451</v>
      </c>
      <c r="P223" s="465">
        <f t="shared" si="149"/>
        <v>5984.171738465644</v>
      </c>
      <c r="Q223" s="465">
        <f t="shared" si="141"/>
        <v>7158.9476282500291</v>
      </c>
      <c r="R223" s="467">
        <f t="shared" si="142"/>
        <v>1007.1981012412626</v>
      </c>
      <c r="S223" s="464">
        <f t="shared" si="143"/>
        <v>96.042128189602451</v>
      </c>
      <c r="T223" s="465">
        <f t="shared" si="144"/>
        <v>5984.171738465644</v>
      </c>
      <c r="U223" s="465">
        <f t="shared" si="145"/>
        <v>14246.359596146538</v>
      </c>
    </row>
    <row r="224" spans="1:21">
      <c r="A224">
        <f>'Input data'!A143</f>
        <v>2043</v>
      </c>
      <c r="C224" s="266">
        <f>'4A SWD Case 3'!BN113</f>
        <v>328.94253802302597</v>
      </c>
      <c r="D224" s="3">
        <f>'4B Biological treatment '!T277</f>
        <v>4.6474138203772313</v>
      </c>
      <c r="E224" s="152">
        <f>'4B Biological treatment '!U277</f>
        <v>23.237069101886156</v>
      </c>
      <c r="F224" s="152">
        <f>'4B Biological treatment '!W277</f>
        <v>1.3942241461131695</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97.595690227921864</v>
      </c>
      <c r="N224" s="465">
        <f t="shared" si="147"/>
        <v>920.18793643469178</v>
      </c>
      <c r="O224" s="464">
        <f t="shared" si="148"/>
        <v>95.853884148944275</v>
      </c>
      <c r="P224" s="465">
        <f t="shared" si="149"/>
        <v>6021.3390073615255</v>
      </c>
      <c r="Q224" s="465">
        <f t="shared" si="141"/>
        <v>6907.7932984835452</v>
      </c>
      <c r="R224" s="467">
        <f t="shared" si="142"/>
        <v>1017.7836266626136</v>
      </c>
      <c r="S224" s="464">
        <f t="shared" si="143"/>
        <v>95.853884148944275</v>
      </c>
      <c r="T224" s="465">
        <f t="shared" si="144"/>
        <v>6021.3390073615255</v>
      </c>
      <c r="U224" s="465">
        <f t="shared" si="145"/>
        <v>14042.76981665663</v>
      </c>
    </row>
    <row r="225" spans="1:21">
      <c r="A225">
        <f>'Input data'!A144</f>
        <v>2044</v>
      </c>
      <c r="C225" s="266">
        <f>'4A SWD Case 3'!BN114</f>
        <v>317.57424285765575</v>
      </c>
      <c r="D225" s="3">
        <f>'4B Biological treatment '!T278</f>
        <v>4.6978334203697196</v>
      </c>
      <c r="E225" s="152">
        <f>'4B Biological treatment '!U278</f>
        <v>23.489167101848594</v>
      </c>
      <c r="F225" s="152">
        <f>'4B Biological treatment '!W278</f>
        <v>1.4093500261109158</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98.654501827764108</v>
      </c>
      <c r="N225" s="465">
        <f t="shared" si="147"/>
        <v>930.17101723320434</v>
      </c>
      <c r="O225" s="464">
        <f t="shared" si="148"/>
        <v>95.667531744697669</v>
      </c>
      <c r="P225" s="465">
        <f t="shared" si="149"/>
        <v>6058.7371195449232</v>
      </c>
      <c r="Q225" s="465">
        <f t="shared" si="141"/>
        <v>6669.0591000107706</v>
      </c>
      <c r="R225" s="467">
        <f t="shared" si="142"/>
        <v>1028.8255190609684</v>
      </c>
      <c r="S225" s="464">
        <f t="shared" si="143"/>
        <v>95.667531744697669</v>
      </c>
      <c r="T225" s="465">
        <f t="shared" si="144"/>
        <v>6058.7371195449232</v>
      </c>
      <c r="U225" s="465">
        <f t="shared" si="145"/>
        <v>13852.289270361362</v>
      </c>
    </row>
    <row r="226" spans="1:21">
      <c r="A226">
        <f>'Input data'!A145</f>
        <v>2045</v>
      </c>
      <c r="C226" s="266">
        <f>'4A SWD Case 3'!BN115</f>
        <v>306.76856816218282</v>
      </c>
      <c r="D226" s="3">
        <f>'4B Biological treatment '!T279</f>
        <v>4.750508502893382</v>
      </c>
      <c r="E226" s="152">
        <f>'4B Biological treatment '!U279</f>
        <v>23.752542514466906</v>
      </c>
      <c r="F226" s="152">
        <f>'4B Biological treatment '!W279</f>
        <v>1.4251525508680143</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99.760678560761022</v>
      </c>
      <c r="N226" s="465">
        <f t="shared" si="147"/>
        <v>940.60068357288947</v>
      </c>
      <c r="O226" s="464">
        <f t="shared" si="148"/>
        <v>95.483046124931136</v>
      </c>
      <c r="P226" s="465">
        <f t="shared" si="149"/>
        <v>6096.3675087672291</v>
      </c>
      <c r="Q226" s="465">
        <f t="shared" si="141"/>
        <v>6442.139931405839</v>
      </c>
      <c r="R226" s="467">
        <f t="shared" si="142"/>
        <v>1040.3613621336506</v>
      </c>
      <c r="S226" s="464">
        <f t="shared" si="143"/>
        <v>95.483046124931136</v>
      </c>
      <c r="T226" s="465">
        <f t="shared" si="144"/>
        <v>6096.3675087672291</v>
      </c>
      <c r="U226" s="465">
        <f t="shared" si="145"/>
        <v>13674.35184843165</v>
      </c>
    </row>
    <row r="227" spans="1:21">
      <c r="A227">
        <f>'Input data'!A146</f>
        <v>2046</v>
      </c>
      <c r="C227" s="266">
        <f>'4A SWD Case 3'!BN116</f>
        <v>296.91762208937314</v>
      </c>
      <c r="D227" s="3">
        <f>'4B Biological treatment '!T280</f>
        <v>4.8049973090168869</v>
      </c>
      <c r="E227" s="152">
        <f>'4B Biological treatment '!U280</f>
        <v>24.024986545084435</v>
      </c>
      <c r="F227" s="152">
        <f>'4B Biological treatment '!W280</f>
        <v>1.441499192705066</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6235.2700638768356</v>
      </c>
      <c r="M227" s="688">
        <f t="shared" si="146"/>
        <v>100.90494348935462</v>
      </c>
      <c r="N227" s="465">
        <f t="shared" si="147"/>
        <v>951.38946718534362</v>
      </c>
      <c r="O227" s="464">
        <f t="shared" si="148"/>
        <v>95.332713212379986</v>
      </c>
      <c r="P227" s="465">
        <f t="shared" si="149"/>
        <v>6127.4884893628396</v>
      </c>
      <c r="Q227" s="465">
        <f t="shared" si="141"/>
        <v>6235.2700638768356</v>
      </c>
      <c r="R227" s="467">
        <f t="shared" si="142"/>
        <v>1052.2944106746982</v>
      </c>
      <c r="S227" s="464">
        <f t="shared" si="143"/>
        <v>95.332713212379986</v>
      </c>
      <c r="T227" s="465">
        <f t="shared" si="144"/>
        <v>6127.4884893628396</v>
      </c>
      <c r="U227" s="465">
        <f t="shared" si="145"/>
        <v>13510.385677126753</v>
      </c>
    </row>
    <row r="228" spans="1:21">
      <c r="A228">
        <f>'Input data'!A147</f>
        <v>2047</v>
      </c>
      <c r="C228" s="266">
        <f>'4A SWD Case 3'!BN117</f>
        <v>288.20704237228335</v>
      </c>
      <c r="D228" s="3">
        <f>'4B Biological treatment '!T281</f>
        <v>4.8223239624445711</v>
      </c>
      <c r="E228" s="152">
        <f>'4B Biological treatment '!U281</f>
        <v>24.111619812222848</v>
      </c>
      <c r="F228" s="152">
        <f>'4B Biological treatment '!W281</f>
        <v>1.4466971887333711</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6052.3478898179501</v>
      </c>
      <c r="M228" s="688">
        <f t="shared" si="146"/>
        <v>101.26880321133599</v>
      </c>
      <c r="N228" s="465">
        <f t="shared" si="147"/>
        <v>954.82014456402487</v>
      </c>
      <c r="O228" s="464">
        <f t="shared" si="148"/>
        <v>95.183612874715863</v>
      </c>
      <c r="P228" s="465">
        <f t="shared" si="149"/>
        <v>6158.7683375844354</v>
      </c>
      <c r="Q228" s="465">
        <f t="shared" si="141"/>
        <v>6052.3478898179501</v>
      </c>
      <c r="R228" s="467">
        <f t="shared" si="142"/>
        <v>1056.0889477753608</v>
      </c>
      <c r="S228" s="464">
        <f t="shared" si="143"/>
        <v>95.183612874715863</v>
      </c>
      <c r="T228" s="465">
        <f t="shared" si="144"/>
        <v>6158.7683375844354</v>
      </c>
      <c r="U228" s="465">
        <f t="shared" si="145"/>
        <v>13362.388788052462</v>
      </c>
    </row>
    <row r="229" spans="1:21">
      <c r="A229">
        <f>'Input data'!A148</f>
        <v>2048</v>
      </c>
      <c r="C229" s="266">
        <f>'4A SWD Case 3'!BN118</f>
        <v>280.58186711983006</v>
      </c>
      <c r="D229" s="3">
        <f>'4B Biological treatment '!T282</f>
        <v>4.8376041846029079</v>
      </c>
      <c r="E229" s="152">
        <f>'4B Biological treatment '!U282</f>
        <v>24.188020923014541</v>
      </c>
      <c r="F229" s="152">
        <f>'4B Biological treatment '!W282</f>
        <v>1.4512812553808723</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5892.219209516431</v>
      </c>
      <c r="M229" s="688">
        <f t="shared" si="146"/>
        <v>101.58968787666106</v>
      </c>
      <c r="N229" s="465">
        <f t="shared" si="147"/>
        <v>957.84562855137574</v>
      </c>
      <c r="O229" s="464">
        <f t="shared" si="148"/>
        <v>95.035731924294083</v>
      </c>
      <c r="P229" s="465">
        <f t="shared" si="149"/>
        <v>6190.2078644258199</v>
      </c>
      <c r="Q229" s="465">
        <f t="shared" si="141"/>
        <v>5892.219209516431</v>
      </c>
      <c r="R229" s="467">
        <f t="shared" si="142"/>
        <v>1059.4353164280369</v>
      </c>
      <c r="S229" s="464">
        <f t="shared" si="143"/>
        <v>95.035731924294083</v>
      </c>
      <c r="T229" s="465">
        <f t="shared" si="144"/>
        <v>6190.2078644258199</v>
      </c>
      <c r="U229" s="465">
        <f t="shared" si="145"/>
        <v>13236.898122294582</v>
      </c>
    </row>
    <row r="230" spans="1:21">
      <c r="A230">
        <f>'Input data'!A149</f>
        <v>2049</v>
      </c>
      <c r="C230" s="266">
        <f>'4A SWD Case 3'!BN119</f>
        <v>273.99095737991502</v>
      </c>
      <c r="D230" s="3">
        <f>'4B Biological treatment '!T283</f>
        <v>4.8464610958119039</v>
      </c>
      <c r="E230" s="152">
        <f>'4B Biological treatment '!U283</f>
        <v>24.232305479059519</v>
      </c>
      <c r="F230" s="152">
        <f>'4B Biological treatment '!W283</f>
        <v>1.453938328743571</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5753.8101049782153</v>
      </c>
      <c r="M230" s="688">
        <f t="shared" si="146"/>
        <v>101.77568301204998</v>
      </c>
      <c r="N230" s="465">
        <f t="shared" si="147"/>
        <v>959.59929697075688</v>
      </c>
      <c r="O230" s="464">
        <f t="shared" si="148"/>
        <v>94.889057356937755</v>
      </c>
      <c r="P230" s="465">
        <f t="shared" si="149"/>
        <v>6221.8078850207985</v>
      </c>
      <c r="Q230" s="465">
        <f t="shared" si="141"/>
        <v>5753.8101049782153</v>
      </c>
      <c r="R230" s="467">
        <f t="shared" si="142"/>
        <v>1061.374979982807</v>
      </c>
      <c r="S230" s="464">
        <f t="shared" si="143"/>
        <v>94.889057356937755</v>
      </c>
      <c r="T230" s="465">
        <f t="shared" si="144"/>
        <v>6221.8078850207985</v>
      </c>
      <c r="U230" s="465">
        <f t="shared" si="145"/>
        <v>13131.882027338757</v>
      </c>
    </row>
    <row r="231" spans="1:21">
      <c r="A231">
        <f>'Input data'!A150</f>
        <v>2050</v>
      </c>
      <c r="C231" s="266">
        <f>'4A SWD Case 3'!BN120</f>
        <v>268.38391660002839</v>
      </c>
      <c r="D231" s="3">
        <f>'4B Biological treatment '!T284</f>
        <v>4.8538231488329586</v>
      </c>
      <c r="E231" s="152">
        <f>'4B Biological treatment '!U284</f>
        <v>24.269115744164793</v>
      </c>
      <c r="F231" s="152">
        <f>'4B Biological treatment '!W284</f>
        <v>1.4561469446498876</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5636.0622486005959</v>
      </c>
      <c r="M231" s="688">
        <f t="shared" si="146"/>
        <v>101.93028612549213</v>
      </c>
      <c r="N231" s="465">
        <f t="shared" si="147"/>
        <v>961.05698346892575</v>
      </c>
      <c r="O231" s="464">
        <f t="shared" si="148"/>
        <v>94.743576348754203</v>
      </c>
      <c r="P231" s="465">
        <f t="shared" si="149"/>
        <v>6253.5692186643009</v>
      </c>
      <c r="Q231" s="417">
        <f t="shared" si="141"/>
        <v>5636.0622486005959</v>
      </c>
      <c r="R231" s="463">
        <f t="shared" si="142"/>
        <v>1062.987269594418</v>
      </c>
      <c r="S231" s="460">
        <f t="shared" si="143"/>
        <v>94.743576348754203</v>
      </c>
      <c r="T231" s="417">
        <f t="shared" si="144"/>
        <v>6253.5692186643009</v>
      </c>
      <c r="U231" s="417">
        <f t="shared" si="145"/>
        <v>13047.362313208068</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4429.6690817752378</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103.45922311697144</v>
      </c>
      <c r="BW102" s="100">
        <f t="shared" si="65"/>
        <v>0.4107842281395887</v>
      </c>
      <c r="BX102" s="1385">
        <f t="shared" si="25"/>
        <v>50.359792847133129</v>
      </c>
      <c r="BY102" s="473">
        <f t="shared" si="66"/>
        <v>103.45922311697144</v>
      </c>
      <c r="BZ102" s="100">
        <f t="shared" si="67"/>
        <v>0.4107842281395887</v>
      </c>
      <c r="CA102" s="489">
        <f t="shared" si="26"/>
        <v>50.359792847133129</v>
      </c>
      <c r="CB102" s="579">
        <f t="shared" si="27"/>
        <v>0.10394016738010314</v>
      </c>
      <c r="CC102" s="471">
        <f t="shared" si="68"/>
        <v>0.22443491394054704</v>
      </c>
      <c r="CD102" s="100">
        <f t="shared" si="28"/>
        <v>0.10394016738010314</v>
      </c>
      <c r="CE102" s="471">
        <f t="shared" si="69"/>
        <v>0.22443491394054704</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4527.7597364431604</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101.47460258939597</v>
      </c>
      <c r="BW103" s="100">
        <f t="shared" si="65"/>
        <v>0.43045235086433642</v>
      </c>
      <c r="BX103" s="1385">
        <f t="shared" si="25"/>
        <v>48.66538268302947</v>
      </c>
      <c r="BY103" s="473">
        <f t="shared" si="66"/>
        <v>101.47460258939597</v>
      </c>
      <c r="BZ103" s="100">
        <f t="shared" si="67"/>
        <v>0.43045235086433642</v>
      </c>
      <c r="CA103" s="489">
        <f t="shared" si="26"/>
        <v>48.66538268302947</v>
      </c>
      <c r="CB103" s="579">
        <f t="shared" si="27"/>
        <v>0.11889879957863858</v>
      </c>
      <c r="CC103" s="471">
        <f t="shared" si="68"/>
        <v>0.23860840663735894</v>
      </c>
      <c r="CD103" s="100">
        <f t="shared" si="28"/>
        <v>0.11889879957863858</v>
      </c>
      <c r="CE103" s="471">
        <f t="shared" si="69"/>
        <v>0.23860840663735894</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4636.4932398497776</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99.951474972481577</v>
      </c>
      <c r="BW104" s="100">
        <f t="shared" si="65"/>
        <v>0.4517961744092141</v>
      </c>
      <c r="BX104" s="1385">
        <f t="shared" si="25"/>
        <v>48.951332662830687</v>
      </c>
      <c r="BY104" s="473">
        <f t="shared" si="66"/>
        <v>99.951474972481577</v>
      </c>
      <c r="BZ104" s="100">
        <f t="shared" si="67"/>
        <v>0.4517961744092141</v>
      </c>
      <c r="CA104" s="489">
        <f t="shared" si="26"/>
        <v>48.951332662830687</v>
      </c>
      <c r="CB104" s="579">
        <f t="shared" si="27"/>
        <v>0.13265100107403016</v>
      </c>
      <c r="CC104" s="471">
        <f t="shared" si="68"/>
        <v>0.2638041023793779</v>
      </c>
      <c r="CD104" s="100">
        <f t="shared" si="28"/>
        <v>0.13265100107403016</v>
      </c>
      <c r="CE104" s="471">
        <f t="shared" si="69"/>
        <v>0.2638041023793779</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4759.1992887202514</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98.622585677805333</v>
      </c>
      <c r="BW105" s="100">
        <f t="shared" si="65"/>
        <v>0.47325705070016472</v>
      </c>
      <c r="BX105" s="1385">
        <f t="shared" si="25"/>
        <v>48.538822712079686</v>
      </c>
      <c r="BY105" s="473">
        <f t="shared" si="66"/>
        <v>98.622585677805333</v>
      </c>
      <c r="BZ105" s="100">
        <f t="shared" si="67"/>
        <v>0.47325705070016472</v>
      </c>
      <c r="CA105" s="489">
        <f t="shared" si="26"/>
        <v>48.538822712079686</v>
      </c>
      <c r="CB105" s="579">
        <f t="shared" si="27"/>
        <v>0.14528032436176563</v>
      </c>
      <c r="CC105" s="471">
        <f t="shared" si="68"/>
        <v>0.28307304267246047</v>
      </c>
      <c r="CD105" s="100">
        <f t="shared" si="28"/>
        <v>0.14528032436176563</v>
      </c>
      <c r="CE105" s="471">
        <f t="shared" si="69"/>
        <v>0.28307304267246047</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4889.8228587208359</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97.409964097887041</v>
      </c>
      <c r="BW106" s="100">
        <f t="shared" si="65"/>
        <v>0.49439008841544374</v>
      </c>
      <c r="BX106" s="1385">
        <f t="shared" si="25"/>
        <v>47.37256021369511</v>
      </c>
      <c r="BY106" s="473">
        <f t="shared" si="66"/>
        <v>97.409964097887041</v>
      </c>
      <c r="BZ106" s="100">
        <f t="shared" si="67"/>
        <v>0.49439008841544374</v>
      </c>
      <c r="CA106" s="489">
        <f t="shared" si="26"/>
        <v>47.37256021369511</v>
      </c>
      <c r="CB106" s="579">
        <f t="shared" si="27"/>
        <v>0.15588583154405877</v>
      </c>
      <c r="CC106" s="471">
        <f t="shared" si="68"/>
        <v>0.29665139817715902</v>
      </c>
      <c r="CD106" s="100">
        <f t="shared" si="28"/>
        <v>0.15588583154405877</v>
      </c>
      <c r="CE106" s="471">
        <f t="shared" si="69"/>
        <v>0.29665139817715902</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5031.9785876968836</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96.772186869014789</v>
      </c>
      <c r="BW107" s="100">
        <f t="shared" si="65"/>
        <v>0.51599207821500448</v>
      </c>
      <c r="BX107" s="1385">
        <f t="shared" si="25"/>
        <v>47.544656205152293</v>
      </c>
      <c r="BY107" s="473">
        <f t="shared" si="66"/>
        <v>96.772186869014789</v>
      </c>
      <c r="BZ107" s="100">
        <f t="shared" si="67"/>
        <v>0.51599207821500448</v>
      </c>
      <c r="CA107" s="489">
        <f t="shared" si="26"/>
        <v>47.544656205152293</v>
      </c>
      <c r="CB107" s="579">
        <f t="shared" si="27"/>
        <v>0.16554621920854717</v>
      </c>
      <c r="CC107" s="471">
        <f t="shared" si="68"/>
        <v>0.31444201129378158</v>
      </c>
      <c r="CD107" s="100">
        <f t="shared" si="28"/>
        <v>0.16554621920854717</v>
      </c>
      <c r="CE107" s="471">
        <f t="shared" si="69"/>
        <v>0.31444201129378158</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5177.5878870797987</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96.849469588799963</v>
      </c>
      <c r="BW108" s="100">
        <f t="shared" si="65"/>
        <v>0.52938911170307268</v>
      </c>
      <c r="BX108" s="1385">
        <f t="shared" si="25"/>
        <v>47.264829111875663</v>
      </c>
      <c r="BY108" s="473">
        <f t="shared" si="66"/>
        <v>96.849469588799963</v>
      </c>
      <c r="BZ108" s="100">
        <f t="shared" si="67"/>
        <v>0.52938911170307268</v>
      </c>
      <c r="CA108" s="489">
        <f t="shared" si="26"/>
        <v>47.264829111875663</v>
      </c>
      <c r="CB108" s="579">
        <f t="shared" si="27"/>
        <v>0.18787758011779954</v>
      </c>
      <c r="CC108" s="471">
        <f t="shared" si="68"/>
        <v>0.31939245150596063</v>
      </c>
      <c r="CD108" s="100">
        <f t="shared" si="28"/>
        <v>0.18787758011779954</v>
      </c>
      <c r="CE108" s="471">
        <f t="shared" si="69"/>
        <v>0.31939245150596063</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5334.247277520456</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95.934631793657275</v>
      </c>
      <c r="BW109" s="100">
        <f t="shared" si="65"/>
        <v>0.54759001003060059</v>
      </c>
      <c r="BX109" s="1385">
        <f t="shared" si="25"/>
        <v>45.911028865820995</v>
      </c>
      <c r="BY109" s="473">
        <f t="shared" si="66"/>
        <v>95.934631793657275</v>
      </c>
      <c r="BZ109" s="100">
        <f t="shared" si="67"/>
        <v>0.54759001003060059</v>
      </c>
      <c r="CA109" s="489">
        <f t="shared" si="26"/>
        <v>45.911028865820995</v>
      </c>
      <c r="CB109" s="579">
        <f t="shared" si="27"/>
        <v>0.20894363003364869</v>
      </c>
      <c r="CC109" s="471">
        <f t="shared" si="68"/>
        <v>0.32767593029578612</v>
      </c>
      <c r="CD109" s="100">
        <f t="shared" si="28"/>
        <v>0.20894363003364869</v>
      </c>
      <c r="CE109" s="471">
        <f t="shared" si="69"/>
        <v>0.32767593029578612</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5493.8607523663677</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93.526692671458107</v>
      </c>
      <c r="BW110" s="100">
        <f t="shared" si="65"/>
        <v>0.57239929016204694</v>
      </c>
      <c r="BX110" s="1385">
        <f t="shared" si="25"/>
        <v>43.025080542663964</v>
      </c>
      <c r="BY110" s="473">
        <f t="shared" si="66"/>
        <v>93.526692671458107</v>
      </c>
      <c r="BZ110" s="100">
        <f t="shared" si="67"/>
        <v>0.57239929016204694</v>
      </c>
      <c r="CA110" s="489">
        <f t="shared" si="26"/>
        <v>43.025080542663964</v>
      </c>
      <c r="CB110" s="579">
        <f t="shared" si="27"/>
        <v>0.22882200098597416</v>
      </c>
      <c r="CC110" s="471">
        <f t="shared" si="68"/>
        <v>0.34067336527197989</v>
      </c>
      <c r="CD110" s="100">
        <f t="shared" si="28"/>
        <v>0.22882200098597416</v>
      </c>
      <c r="CE110" s="471">
        <f t="shared" si="69"/>
        <v>0.34067336527197989</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5670.3172661631806</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92.591947559377161</v>
      </c>
      <c r="BW111" s="100">
        <f t="shared" si="65"/>
        <v>0.58429445399918489</v>
      </c>
      <c r="BX111" s="1385">
        <f t="shared" si="25"/>
        <v>41.478479110071355</v>
      </c>
      <c r="BY111" s="473">
        <f t="shared" si="66"/>
        <v>92.591947559377161</v>
      </c>
      <c r="BZ111" s="100">
        <f t="shared" si="67"/>
        <v>0.58429445399918489</v>
      </c>
      <c r="CA111" s="489">
        <f t="shared" si="26"/>
        <v>41.478479110071355</v>
      </c>
      <c r="CB111" s="579">
        <f t="shared" si="27"/>
        <v>0.24572749882361522</v>
      </c>
      <c r="CC111" s="471">
        <f t="shared" si="68"/>
        <v>0.34998817208322075</v>
      </c>
      <c r="CD111" s="100">
        <f t="shared" si="28"/>
        <v>0.24572749882361522</v>
      </c>
      <c r="CE111" s="471">
        <f t="shared" si="69"/>
        <v>0.34998817208322075</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5844.6035637495497</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92.970623104709645</v>
      </c>
      <c r="BW112" s="100">
        <f t="shared" si="65"/>
        <v>0.59074527620567863</v>
      </c>
      <c r="BX112" s="1385">
        <f t="shared" si="25"/>
        <v>41.25534595737377</v>
      </c>
      <c r="BY112" s="473">
        <f t="shared" si="66"/>
        <v>92.970623104709645</v>
      </c>
      <c r="BZ112" s="100">
        <f t="shared" si="67"/>
        <v>0.59074527620567863</v>
      </c>
      <c r="CA112" s="489">
        <f t="shared" si="26"/>
        <v>41.25534595737377</v>
      </c>
      <c r="CB112" s="579">
        <f t="shared" si="27"/>
        <v>0.26236415346842734</v>
      </c>
      <c r="CC112" s="471">
        <f t="shared" si="68"/>
        <v>0.35489449025964892</v>
      </c>
      <c r="CD112" s="100">
        <f t="shared" si="28"/>
        <v>0.26236415346842734</v>
      </c>
      <c r="CE112" s="471">
        <f t="shared" si="69"/>
        <v>0.35489449025964892</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6027.6258178155485</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92.625642702001912</v>
      </c>
      <c r="BW113" s="100">
        <f t="shared" si="65"/>
        <v>0.60064268967902656</v>
      </c>
      <c r="BX113" s="1385">
        <f t="shared" si="25"/>
        <v>40.262688170007344</v>
      </c>
      <c r="BY113" s="473">
        <f t="shared" si="66"/>
        <v>92.625642702001912</v>
      </c>
      <c r="BZ113" s="100">
        <f t="shared" si="67"/>
        <v>0.60064268967902656</v>
      </c>
      <c r="CA113" s="489">
        <f t="shared" si="26"/>
        <v>40.262688170007344</v>
      </c>
      <c r="CB113" s="579">
        <f t="shared" si="27"/>
        <v>0.27873582031809607</v>
      </c>
      <c r="CC113" s="471">
        <f t="shared" si="68"/>
        <v>0.36229219738889384</v>
      </c>
      <c r="CD113" s="100">
        <f t="shared" si="28"/>
        <v>0.27873582031809607</v>
      </c>
      <c r="CE113" s="471">
        <f t="shared" si="69"/>
        <v>0.36229219738889384</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6232.6437812444947</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92.780745007862677</v>
      </c>
      <c r="BW114" s="100">
        <f t="shared" si="65"/>
        <v>0.60938261637938806</v>
      </c>
      <c r="BX114" s="1385">
        <f t="shared" si="25"/>
        <v>39.6562597233914</v>
      </c>
      <c r="BY114" s="473">
        <f t="shared" si="66"/>
        <v>92.780745007862677</v>
      </c>
      <c r="BZ114" s="100">
        <f t="shared" si="67"/>
        <v>0.60938261637938806</v>
      </c>
      <c r="CA114" s="489">
        <f t="shared" si="26"/>
        <v>39.6562597233914</v>
      </c>
      <c r="CB114" s="579">
        <f t="shared" si="27"/>
        <v>0.29484629303664733</v>
      </c>
      <c r="CC114" s="471">
        <f t="shared" si="68"/>
        <v>0.36875951499770188</v>
      </c>
      <c r="CD114" s="100">
        <f t="shared" si="28"/>
        <v>0.29484629303664733</v>
      </c>
      <c r="CE114" s="471">
        <f t="shared" si="69"/>
        <v>0.36875951499770188</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6428.551430360948</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93.631670610462692</v>
      </c>
      <c r="BW115" s="100">
        <f t="shared" si="65"/>
        <v>0.61459627938805172</v>
      </c>
      <c r="BX115" s="1385">
        <f t="shared" si="25"/>
        <v>39.791303809178913</v>
      </c>
      <c r="BY115" s="473">
        <f t="shared" si="66"/>
        <v>93.631670610462692</v>
      </c>
      <c r="BZ115" s="100">
        <f t="shared" si="67"/>
        <v>0.61459627938805172</v>
      </c>
      <c r="CA115" s="489">
        <f t="shared" si="26"/>
        <v>39.791303809178913</v>
      </c>
      <c r="CB115" s="579">
        <f t="shared" si="27"/>
        <v>0.31069930485615582</v>
      </c>
      <c r="CC115" s="471">
        <f t="shared" si="68"/>
        <v>0.37246036109381075</v>
      </c>
      <c r="CD115" s="100">
        <f t="shared" si="28"/>
        <v>0.31069930485615582</v>
      </c>
      <c r="CE115" s="471">
        <f t="shared" si="69"/>
        <v>0.37246036109381075</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6634.3351087317124</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93.814780945459802</v>
      </c>
      <c r="BW116" s="100">
        <f t="shared" si="65"/>
        <v>0.62306574656084368</v>
      </c>
      <c r="BX116" s="1385">
        <f t="shared" si="25"/>
        <v>39.216082697226298</v>
      </c>
      <c r="BY116" s="473">
        <f t="shared" si="66"/>
        <v>93.814780945459802</v>
      </c>
      <c r="BZ116" s="100">
        <f t="shared" si="67"/>
        <v>0.62306574656084368</v>
      </c>
      <c r="CA116" s="489">
        <f t="shared" si="26"/>
        <v>39.216082697226298</v>
      </c>
      <c r="CB116" s="579">
        <f t="shared" si="27"/>
        <v>0.32580167937132221</v>
      </c>
      <c r="CC116" s="471">
        <f t="shared" si="68"/>
        <v>0.378448057865442</v>
      </c>
      <c r="CD116" s="100">
        <f t="shared" si="28"/>
        <v>0.32580167937132221</v>
      </c>
      <c r="CE116" s="471">
        <f t="shared" si="69"/>
        <v>0.378448057865442</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6856.4797319206027</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94.00065600102235</v>
      </c>
      <c r="BW117" s="100">
        <f t="shared" si="65"/>
        <v>0.63233757327589779</v>
      </c>
      <c r="BX117" s="1385">
        <f t="shared" si="25"/>
        <v>38.325122850383927</v>
      </c>
      <c r="BY117" s="473">
        <f t="shared" si="66"/>
        <v>94.00065600102235</v>
      </c>
      <c r="BZ117" s="100">
        <f t="shared" si="67"/>
        <v>0.63233757327589779</v>
      </c>
      <c r="CA117" s="489">
        <f t="shared" si="26"/>
        <v>38.325122850383927</v>
      </c>
      <c r="CB117" s="579">
        <f t="shared" si="27"/>
        <v>0.33280193124638935</v>
      </c>
      <c r="CC117" s="471">
        <f t="shared" si="68"/>
        <v>0.38556058226959899</v>
      </c>
      <c r="CD117" s="100">
        <f t="shared" si="28"/>
        <v>0.33280193124638935</v>
      </c>
      <c r="CE117" s="471">
        <f t="shared" si="69"/>
        <v>0.38556058226959899</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7067.1770730901162</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93.245142978068841</v>
      </c>
      <c r="BW118" s="100">
        <f t="shared" si="65"/>
        <v>0.64547538771917756</v>
      </c>
      <c r="BX118" s="1385">
        <f t="shared" si="25"/>
        <v>36.655559518641049</v>
      </c>
      <c r="BY118" s="473">
        <f t="shared" si="66"/>
        <v>93.245142978068841</v>
      </c>
      <c r="BZ118" s="100">
        <f t="shared" si="67"/>
        <v>0.64547538771917756</v>
      </c>
      <c r="CA118" s="489">
        <f t="shared" si="26"/>
        <v>36.655559518641049</v>
      </c>
      <c r="CB118" s="579">
        <f t="shared" si="27"/>
        <v>0.3432238595609628</v>
      </c>
      <c r="CC118" s="471">
        <f t="shared" si="68"/>
        <v>0.39477241394916107</v>
      </c>
      <c r="CD118" s="100">
        <f t="shared" si="28"/>
        <v>0.3432238595609628</v>
      </c>
      <c r="CE118" s="471">
        <f t="shared" si="69"/>
        <v>0.39477241394916107</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7275.9941599920994</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92.480681596608122</v>
      </c>
      <c r="BW119" s="100">
        <f t="shared" si="65"/>
        <v>0.6587948263467025</v>
      </c>
      <c r="BX119" s="1385">
        <f t="shared" si="25"/>
        <v>34.985996186898177</v>
      </c>
      <c r="BY119" s="473">
        <f t="shared" si="66"/>
        <v>92.480681596608122</v>
      </c>
      <c r="BZ119" s="100">
        <f t="shared" si="67"/>
        <v>0.6587948263467025</v>
      </c>
      <c r="CA119" s="489">
        <f t="shared" si="26"/>
        <v>34.985996186898177</v>
      </c>
      <c r="CB119" s="579">
        <f t="shared" si="27"/>
        <v>0.35350649570399229</v>
      </c>
      <c r="CC119" s="471">
        <f t="shared" si="68"/>
        <v>0.40382277107100784</v>
      </c>
      <c r="CD119" s="100">
        <f t="shared" si="28"/>
        <v>0.35350649570399229</v>
      </c>
      <c r="CE119" s="471">
        <f t="shared" si="69"/>
        <v>0.40382277107100784</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7486.025537739185</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91.723138181414143</v>
      </c>
      <c r="BW120" s="100">
        <f t="shared" si="65"/>
        <v>0.67236101509431634</v>
      </c>
      <c r="BX120" s="1385">
        <f t="shared" si="25"/>
        <v>33.316432855155306</v>
      </c>
      <c r="BY120" s="473">
        <f t="shared" si="66"/>
        <v>91.723138181414143</v>
      </c>
      <c r="BZ120" s="100">
        <f t="shared" si="67"/>
        <v>0.67236101509431634</v>
      </c>
      <c r="CA120" s="489">
        <f t="shared" si="26"/>
        <v>33.316432855155306</v>
      </c>
      <c r="CB120" s="579">
        <f t="shared" si="27"/>
        <v>0.36365151761921655</v>
      </c>
      <c r="CC120" s="471">
        <f t="shared" si="68"/>
        <v>0.41276855142553448</v>
      </c>
      <c r="CD120" s="100">
        <f t="shared" si="28"/>
        <v>0.36365151761921655</v>
      </c>
      <c r="CE120" s="471">
        <f t="shared" si="69"/>
        <v>0.41276855142553448</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7708.8415605263863</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90.073064019619395</v>
      </c>
      <c r="BW121" s="100">
        <f t="shared" si="65"/>
        <v>0.69147981089407784</v>
      </c>
      <c r="BX121" s="1385">
        <f t="shared" si="25"/>
        <v>30.696987018642712</v>
      </c>
      <c r="BY121" s="473">
        <f t="shared" si="66"/>
        <v>90.073064019619395</v>
      </c>
      <c r="BZ121" s="100">
        <f t="shared" si="67"/>
        <v>0.69147981089407784</v>
      </c>
      <c r="CA121" s="489">
        <f t="shared" si="26"/>
        <v>30.696987018642712</v>
      </c>
      <c r="CB121" s="579">
        <f t="shared" si="27"/>
        <v>0.37326134680596657</v>
      </c>
      <c r="CC121" s="471">
        <f t="shared" si="68"/>
        <v>0.42502465127285116</v>
      </c>
      <c r="CD121" s="100">
        <f t="shared" si="28"/>
        <v>0.37326134680596657</v>
      </c>
      <c r="CE121" s="471">
        <f t="shared" si="69"/>
        <v>0.42502465127285116</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7924.0404668121937</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88.38445804639656</v>
      </c>
      <c r="BW122" s="100">
        <f t="shared" si="65"/>
        <v>0.71118630845885433</v>
      </c>
      <c r="BX122" s="1385">
        <f t="shared" si="25"/>
        <v>28.077541182130112</v>
      </c>
      <c r="BY122" s="473">
        <f t="shared" si="66"/>
        <v>88.38445804639656</v>
      </c>
      <c r="BZ122" s="100">
        <f t="shared" si="67"/>
        <v>0.71118630845885433</v>
      </c>
      <c r="CA122" s="489">
        <f t="shared" si="26"/>
        <v>28.077541182130112</v>
      </c>
      <c r="CB122" s="579">
        <f t="shared" si="27"/>
        <v>0.38275965270757828</v>
      </c>
      <c r="CC122" s="471">
        <f t="shared" si="68"/>
        <v>0.43716720266697773</v>
      </c>
      <c r="CD122" s="100">
        <f t="shared" si="28"/>
        <v>0.38275965270757828</v>
      </c>
      <c r="CE122" s="471">
        <f t="shared" si="69"/>
        <v>0.43716720266697773</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8146.3036002326198</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86.732598630144523</v>
      </c>
      <c r="BW123" s="100">
        <f t="shared" si="65"/>
        <v>0.73177415609315899</v>
      </c>
      <c r="BX123" s="1385">
        <f t="shared" si="25"/>
        <v>25.458095345617522</v>
      </c>
      <c r="BY123" s="473">
        <f t="shared" si="66"/>
        <v>86.732598630144523</v>
      </c>
      <c r="BZ123" s="100">
        <f t="shared" si="67"/>
        <v>0.73177415609315899</v>
      </c>
      <c r="CA123" s="489">
        <f t="shared" si="26"/>
        <v>25.458095345617522</v>
      </c>
      <c r="CB123" s="579">
        <f t="shared" si="27"/>
        <v>0.39214758076794598</v>
      </c>
      <c r="CC123" s="471">
        <f t="shared" si="68"/>
        <v>0.44940142876543376</v>
      </c>
      <c r="CD123" s="100">
        <f t="shared" si="28"/>
        <v>0.39214758076794598</v>
      </c>
      <c r="CE123" s="471">
        <f t="shared" si="69"/>
        <v>0.44940142876543376</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8378.1490217550472</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86.00913272125824</v>
      </c>
      <c r="BW124" s="100">
        <f t="shared" si="65"/>
        <v>0.74560906566382612</v>
      </c>
      <c r="BX124" s="1385">
        <f t="shared" si="25"/>
        <v>22.838649509104933</v>
      </c>
      <c r="BY124" s="473">
        <f t="shared" si="66"/>
        <v>86.00913272125824</v>
      </c>
      <c r="BZ124" s="100">
        <f t="shared" si="67"/>
        <v>0.74560906566382612</v>
      </c>
      <c r="CA124" s="489">
        <f t="shared" si="26"/>
        <v>22.838649509104933</v>
      </c>
      <c r="CB124" s="579">
        <f t="shared" si="27"/>
        <v>0.40142626362055789</v>
      </c>
      <c r="CC124" s="471">
        <f t="shared" si="68"/>
        <v>0.4546220253426595</v>
      </c>
      <c r="CD124" s="100">
        <f t="shared" si="28"/>
        <v>0.40142626362055789</v>
      </c>
      <c r="CE124" s="471">
        <f t="shared" si="69"/>
        <v>0.4546220253426595</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8620.3658722109558</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85.513978825707426</v>
      </c>
      <c r="BW125" s="100">
        <f t="shared" si="65"/>
        <v>0.75827844366896535</v>
      </c>
      <c r="BX125" s="1385">
        <f t="shared" si="25"/>
        <v>20.219203672592339</v>
      </c>
      <c r="BY125" s="473">
        <f t="shared" si="66"/>
        <v>85.513978825707426</v>
      </c>
      <c r="BZ125" s="100">
        <f t="shared" si="67"/>
        <v>0.75827844366896535</v>
      </c>
      <c r="CA125" s="489">
        <f t="shared" si="26"/>
        <v>20.219203672592339</v>
      </c>
      <c r="CB125" s="579">
        <f t="shared" si="27"/>
        <v>0.41059682127280317</v>
      </c>
      <c r="CC125" s="471">
        <f t="shared" si="68"/>
        <v>0.4585341317716809</v>
      </c>
      <c r="CD125" s="100">
        <f t="shared" si="28"/>
        <v>0.41059682127280317</v>
      </c>
      <c r="CE125" s="471">
        <f t="shared" si="69"/>
        <v>0.4585341317716809</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8870.922802964873</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84.83315904220639</v>
      </c>
      <c r="BW126" s="100">
        <f t="shared" si="65"/>
        <v>0.7699257867986733</v>
      </c>
      <c r="BX126" s="1385">
        <f t="shared" si="25"/>
        <v>16.217597669678842</v>
      </c>
      <c r="BY126" s="473">
        <f t="shared" si="66"/>
        <v>84.83315904220639</v>
      </c>
      <c r="BZ126" s="100">
        <f t="shared" si="67"/>
        <v>0.7699257867986733</v>
      </c>
      <c r="CA126" s="489">
        <f t="shared" si="26"/>
        <v>16.217597669678842</v>
      </c>
      <c r="CB126" s="579">
        <f t="shared" si="27"/>
        <v>0.41931610360905747</v>
      </c>
      <c r="CC126" s="471">
        <f t="shared" si="68"/>
        <v>0.45826216596761671</v>
      </c>
      <c r="CD126" s="100">
        <f t="shared" si="28"/>
        <v>0.41931610360905747</v>
      </c>
      <c r="CE126" s="471">
        <f t="shared" si="69"/>
        <v>0.45826216596761671</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8950.5962884370456</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83.330140117283946</v>
      </c>
      <c r="BW127" s="100">
        <f t="shared" si="65"/>
        <v>0.77896464162238499</v>
      </c>
      <c r="BX127" s="1385">
        <f t="shared" si="25"/>
        <v>12.215991666765346</v>
      </c>
      <c r="BY127" s="473">
        <f t="shared" si="66"/>
        <v>83.330140117283946</v>
      </c>
      <c r="BZ127" s="100">
        <f t="shared" si="67"/>
        <v>0.77896464162238499</v>
      </c>
      <c r="CA127" s="489">
        <f t="shared" si="26"/>
        <v>12.215991666765346</v>
      </c>
      <c r="CB127" s="579">
        <f t="shared" si="27"/>
        <v>0.4279500163115344</v>
      </c>
      <c r="CC127" s="471">
        <f t="shared" si="68"/>
        <v>0.45555251878020375</v>
      </c>
      <c r="CD127" s="100">
        <f t="shared" si="28"/>
        <v>0.4279500163115344</v>
      </c>
      <c r="CE127" s="471">
        <f t="shared" si="69"/>
        <v>0.45555251878020375</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9020.85962943507</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82.052140487277171</v>
      </c>
      <c r="BW128" s="100">
        <f t="shared" si="65"/>
        <v>0.78626068055560927</v>
      </c>
      <c r="BX128" s="1385">
        <f t="shared" si="25"/>
        <v>8.2143856638518482</v>
      </c>
      <c r="BY128" s="473">
        <f t="shared" si="66"/>
        <v>82.052140487277171</v>
      </c>
      <c r="BZ128" s="100">
        <f t="shared" si="67"/>
        <v>0.78626068055560927</v>
      </c>
      <c r="CA128" s="489">
        <f t="shared" si="26"/>
        <v>8.2143856638518482</v>
      </c>
      <c r="CB128" s="579">
        <f t="shared" si="27"/>
        <v>0.42949384463559215</v>
      </c>
      <c r="CC128" s="471">
        <f t="shared" si="68"/>
        <v>0.45214989175516129</v>
      </c>
      <c r="CD128" s="100">
        <f t="shared" si="28"/>
        <v>0.42949384463559215</v>
      </c>
      <c r="CE128" s="471">
        <f t="shared" si="69"/>
        <v>0.45214989175516129</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9061.5865354982343</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80.670879873928754</v>
      </c>
      <c r="BW129" s="100">
        <f t="shared" si="65"/>
        <v>0.79292917667787044</v>
      </c>
      <c r="BX129" s="1385">
        <f t="shared" si="25"/>
        <v>4.2127796609383523</v>
      </c>
      <c r="BY129" s="473">
        <f t="shared" si="66"/>
        <v>80.670879873928754</v>
      </c>
      <c r="BZ129" s="100">
        <f t="shared" si="67"/>
        <v>0.79292917667787044</v>
      </c>
      <c r="CA129" s="489">
        <f t="shared" si="26"/>
        <v>4.2127796609383523</v>
      </c>
      <c r="CB129" s="579">
        <f t="shared" si="27"/>
        <v>0.43102944159952994</v>
      </c>
      <c r="CC129" s="471">
        <f t="shared" si="68"/>
        <v>0.44774159368464916</v>
      </c>
      <c r="CD129" s="100">
        <f t="shared" si="28"/>
        <v>0.43102944159952994</v>
      </c>
      <c r="CE129" s="471">
        <f t="shared" si="69"/>
        <v>0.44774159368464916</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9095.4396062522937</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79.299952916591195</v>
      </c>
      <c r="BW130" s="581">
        <f t="shared" si="65"/>
        <v>0.7992842696557878</v>
      </c>
      <c r="BX130" s="1386">
        <f t="shared" si="25"/>
        <v>0.21117365802485455</v>
      </c>
      <c r="BY130" s="598">
        <f t="shared" si="66"/>
        <v>79.299952916591195</v>
      </c>
      <c r="BZ130" s="581">
        <f t="shared" si="67"/>
        <v>0.7992842696557878</v>
      </c>
      <c r="CA130" s="602">
        <f t="shared" si="26"/>
        <v>0.21117365802485455</v>
      </c>
      <c r="CB130" s="580">
        <f t="shared" si="27"/>
        <v>0.43255685448712144</v>
      </c>
      <c r="CC130" s="582">
        <f t="shared" si="68"/>
        <v>0.44253890328150502</v>
      </c>
      <c r="CD130" s="581">
        <f t="shared" si="28"/>
        <v>0.43255685448712144</v>
      </c>
      <c r="CE130" s="582">
        <f t="shared" si="69"/>
        <v>0.44253890328150502</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4429.6690817752378</v>
      </c>
      <c r="D142" s="204">
        <f>'Input data'!D122</f>
        <v>50359792.84713313</v>
      </c>
      <c r="E142" s="473">
        <f>'Input data'!J122*C142</f>
        <v>53293.550834521724</v>
      </c>
      <c r="F142" s="474">
        <f>'Input data'!L122</f>
        <v>103653.34368165486</v>
      </c>
      <c r="G142" s="474">
        <f t="shared" si="124"/>
        <v>52423.665347216396</v>
      </c>
      <c r="H142" s="474">
        <f t="shared" si="125"/>
        <v>25416.815039100991</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75687.094616058559</v>
      </c>
      <c r="R142" s="467">
        <f t="shared" si="128"/>
        <v>23263.429268842163</v>
      </c>
      <c r="S142" s="938">
        <f t="shared" si="104"/>
        <v>0.77020357250513782</v>
      </c>
      <c r="T142" s="118" t="str">
        <f t="shared" si="105"/>
        <v>Yes</v>
      </c>
      <c r="U142" s="938">
        <f t="shared" si="106"/>
        <v>0.77020357250513782</v>
      </c>
      <c r="V142" s="1247">
        <f t="shared" si="97"/>
        <v>80389.914412812708</v>
      </c>
      <c r="W142" s="1244">
        <f t="shared" si="98"/>
        <v>0.22443491394054704</v>
      </c>
      <c r="X142" s="473">
        <f t="shared" si="107"/>
        <v>52423.665347216396</v>
      </c>
      <c r="Y142" s="474">
        <f t="shared" si="108"/>
        <v>9144.607125222763</v>
      </c>
      <c r="Z142" s="474">
        <f t="shared" si="109"/>
        <v>2784.2672530433811</v>
      </c>
      <c r="AA142" s="474">
        <f t="shared" si="110"/>
        <v>0</v>
      </c>
      <c r="AB142" s="474">
        <f t="shared" si="111"/>
        <v>16037.374687330175</v>
      </c>
      <c r="AC142" s="474">
        <f t="shared" si="112"/>
        <v>80389.914412812708</v>
      </c>
      <c r="AD142" s="1240">
        <f t="shared" si="113"/>
        <v>0</v>
      </c>
      <c r="AE142" s="100">
        <f t="shared" si="114"/>
        <v>0.65211744197181287</v>
      </c>
      <c r="AF142" s="100">
        <f t="shared" si="115"/>
        <v>0.11375316408802243</v>
      </c>
      <c r="AG142" s="100">
        <f t="shared" si="116"/>
        <v>3.4634534361435008E-2</v>
      </c>
      <c r="AH142" s="100">
        <f t="shared" si="129"/>
        <v>0</v>
      </c>
      <c r="AI142" s="100">
        <f t="shared" si="117"/>
        <v>0.19949485957872976</v>
      </c>
      <c r="AJ142" s="471">
        <f t="shared" si="118"/>
        <v>1</v>
      </c>
      <c r="AK142" s="1250">
        <f t="shared" si="119"/>
        <v>45482.834211012232</v>
      </c>
      <c r="AL142" s="1251">
        <f t="shared" si="120"/>
        <v>6536.1969088637616</v>
      </c>
      <c r="AM142" s="1251">
        <f t="shared" si="121"/>
        <v>404.63422734039932</v>
      </c>
      <c r="AN142" s="1251">
        <f t="shared" si="122"/>
        <v>52423.665347216396</v>
      </c>
      <c r="AO142" s="1277">
        <f t="shared" si="123"/>
        <v>0</v>
      </c>
    </row>
    <row r="143" spans="1:91">
      <c r="A143" s="89">
        <f>'Input data'!A123</f>
        <v>2023</v>
      </c>
      <c r="B143" s="152">
        <f>'Input data'!B123</f>
        <v>61.381040636574369</v>
      </c>
      <c r="C143" s="204">
        <f>'Input data'!C123</f>
        <v>4527.7597364431604</v>
      </c>
      <c r="D143" s="204">
        <f>'Input data'!D123</f>
        <v>48665382.683029473</v>
      </c>
      <c r="E143" s="473">
        <f>'Input data'!J123*C143</f>
        <v>54473.683976395478</v>
      </c>
      <c r="F143" s="474">
        <f>'Input data'!L123</f>
        <v>103139.06665942495</v>
      </c>
      <c r="G143" s="474">
        <f t="shared" si="124"/>
        <v>49701.698334937471</v>
      </c>
      <c r="H143" s="474">
        <f t="shared" si="125"/>
        <v>27225.827800177161</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74311.546692607211</v>
      </c>
      <c r="R143" s="467">
        <f t="shared" si="128"/>
        <v>24609.84835766974</v>
      </c>
      <c r="S143" s="938">
        <f t="shared" si="104"/>
        <v>0.79885926849714184</v>
      </c>
      <c r="T143" s="118" t="str">
        <f t="shared" si="105"/>
        <v>Yes</v>
      </c>
      <c r="U143" s="938">
        <f t="shared" si="106"/>
        <v>0.79885926849714184</v>
      </c>
      <c r="V143" s="1247">
        <f t="shared" si="97"/>
        <v>78529.218301755216</v>
      </c>
      <c r="W143" s="1244">
        <f t="shared" si="98"/>
        <v>0.23860840663735894</v>
      </c>
      <c r="X143" s="473">
        <f t="shared" si="107"/>
        <v>49701.698334937471</v>
      </c>
      <c r="Y143" s="474">
        <f t="shared" si="108"/>
        <v>9522.2248519950845</v>
      </c>
      <c r="Z143" s="474">
        <f t="shared" si="109"/>
        <v>2912.788576062047</v>
      </c>
      <c r="AA143" s="474">
        <f t="shared" si="110"/>
        <v>0</v>
      </c>
      <c r="AB143" s="474">
        <f t="shared" si="111"/>
        <v>16392.506538760608</v>
      </c>
      <c r="AC143" s="474">
        <f t="shared" si="112"/>
        <v>78529.218301755216</v>
      </c>
      <c r="AD143" s="1240">
        <f t="shared" si="113"/>
        <v>0</v>
      </c>
      <c r="AE143" s="100">
        <f t="shared" si="114"/>
        <v>0.6329070810810119</v>
      </c>
      <c r="AF143" s="100">
        <f t="shared" si="115"/>
        <v>0.12125709459382523</v>
      </c>
      <c r="AG143" s="100">
        <f t="shared" si="116"/>
        <v>3.7091781110941517E-2</v>
      </c>
      <c r="AH143" s="100">
        <f t="shared" si="129"/>
        <v>0</v>
      </c>
      <c r="AI143" s="100">
        <f t="shared" si="117"/>
        <v>0.2087440432142213</v>
      </c>
      <c r="AJ143" s="471">
        <f t="shared" si="118"/>
        <v>1</v>
      </c>
      <c r="AK143" s="1250">
        <f t="shared" si="119"/>
        <v>43505.309188513223</v>
      </c>
      <c r="AL143" s="1251">
        <f t="shared" si="120"/>
        <v>5847.8196386578547</v>
      </c>
      <c r="AM143" s="1251">
        <f t="shared" si="121"/>
        <v>348.56950776639326</v>
      </c>
      <c r="AN143" s="1251">
        <f t="shared" si="122"/>
        <v>49701.698334937471</v>
      </c>
      <c r="AO143" s="1277">
        <f t="shared" si="123"/>
        <v>0</v>
      </c>
    </row>
    <row r="144" spans="1:91">
      <c r="A144" s="89">
        <f>'Input data'!A124</f>
        <v>2024</v>
      </c>
      <c r="B144" s="152">
        <f>'Input data'!B124</f>
        <v>62.087792487153699</v>
      </c>
      <c r="C144" s="204">
        <f>'Input data'!C124</f>
        <v>4636.4932398497776</v>
      </c>
      <c r="D144" s="204">
        <f>'Input data'!D124</f>
        <v>48951332.662830688</v>
      </c>
      <c r="E144" s="473">
        <f>'Input data'!J124*C144</f>
        <v>55781.861717043743</v>
      </c>
      <c r="F144" s="474">
        <f>'Input data'!L124</f>
        <v>104733.19437987443</v>
      </c>
      <c r="G144" s="474">
        <f t="shared" si="124"/>
        <v>47121.062615822855</v>
      </c>
      <c r="H144" s="474">
        <f t="shared" si="125"/>
        <v>30825.455625953575</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74750.108948530542</v>
      </c>
      <c r="R144" s="467">
        <f t="shared" si="128"/>
        <v>27629.046332707687</v>
      </c>
      <c r="S144" s="938">
        <f t="shared" si="104"/>
        <v>0.87762278714652031</v>
      </c>
      <c r="T144" s="118" t="str">
        <f t="shared" si="105"/>
        <v>Yes</v>
      </c>
      <c r="U144" s="938">
        <f t="shared" si="106"/>
        <v>0.87762278714652031</v>
      </c>
      <c r="V144" s="1247">
        <f t="shared" si="97"/>
        <v>77104.148047166746</v>
      </c>
      <c r="W144" s="1244">
        <f t="shared" si="98"/>
        <v>0.2638041023793779</v>
      </c>
      <c r="X144" s="473">
        <f t="shared" si="107"/>
        <v>47121.062615822855</v>
      </c>
      <c r="Y144" s="474">
        <f t="shared" si="108"/>
        <v>10149.819019179969</v>
      </c>
      <c r="Z144" s="474">
        <f t="shared" si="109"/>
        <v>3047.0961700868629</v>
      </c>
      <c r="AA144" s="474">
        <f t="shared" si="110"/>
        <v>0</v>
      </c>
      <c r="AB144" s="474">
        <f t="shared" si="111"/>
        <v>16786.170242077056</v>
      </c>
      <c r="AC144" s="474">
        <f t="shared" si="112"/>
        <v>77104.148047166746</v>
      </c>
      <c r="AD144" s="1240">
        <f t="shared" si="113"/>
        <v>0</v>
      </c>
      <c r="AE144" s="100">
        <f t="shared" si="114"/>
        <v>0.61113524770415195</v>
      </c>
      <c r="AF144" s="100">
        <f t="shared" si="115"/>
        <v>0.13163778183465621</v>
      </c>
      <c r="AG144" s="100">
        <f t="shared" si="116"/>
        <v>3.9519224934861735E-2</v>
      </c>
      <c r="AH144" s="100">
        <f t="shared" si="129"/>
        <v>0</v>
      </c>
      <c r="AI144" s="100">
        <f t="shared" si="117"/>
        <v>0.21770774552633004</v>
      </c>
      <c r="AJ144" s="471">
        <f t="shared" si="118"/>
        <v>1</v>
      </c>
      <c r="AK144" s="1250">
        <f t="shared" si="119"/>
        <v>43268.421442967876</v>
      </c>
      <c r="AL144" s="1251">
        <f t="shared" si="120"/>
        <v>3643.3488752366575</v>
      </c>
      <c r="AM144" s="1251">
        <f t="shared" si="121"/>
        <v>209.29229761831655</v>
      </c>
      <c r="AN144" s="1251">
        <f t="shared" si="122"/>
        <v>47121.062615822855</v>
      </c>
      <c r="AO144" s="1277">
        <f t="shared" si="123"/>
        <v>0</v>
      </c>
    </row>
    <row r="145" spans="1:41">
      <c r="A145" s="89">
        <f>'Input data'!A125</f>
        <v>2025</v>
      </c>
      <c r="B145" s="152">
        <f>'Input data'!B125</f>
        <v>62.802682000000026</v>
      </c>
      <c r="C145" s="204">
        <f>'Input data'!C125</f>
        <v>4759.1992887202514</v>
      </c>
      <c r="D145" s="204">
        <f>'Input data'!D125</f>
        <v>48538822.712079689</v>
      </c>
      <c r="E145" s="473">
        <f>'Input data'!J125*C145</f>
        <v>57258.143789690388</v>
      </c>
      <c r="F145" s="474">
        <f>'Input data'!L125</f>
        <v>105796.96650177008</v>
      </c>
      <c r="G145" s="474">
        <f t="shared" si="124"/>
        <v>44674.419917829786</v>
      </c>
      <c r="H145" s="474">
        <f t="shared" si="125"/>
        <v>33732.078591840778</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74622.689131002233</v>
      </c>
      <c r="R145" s="467">
        <f t="shared" si="128"/>
        <v>29948.269213172447</v>
      </c>
      <c r="S145" s="938">
        <f t="shared" si="104"/>
        <v>0.92852494068825542</v>
      </c>
      <c r="T145" s="118" t="str">
        <f t="shared" si="105"/>
        <v>Yes</v>
      </c>
      <c r="U145" s="938">
        <f t="shared" si="106"/>
        <v>0.92852494068825542</v>
      </c>
      <c r="V145" s="1247">
        <f t="shared" si="97"/>
        <v>75848.697288597643</v>
      </c>
      <c r="W145" s="1244">
        <f t="shared" si="98"/>
        <v>0.28307304267246047</v>
      </c>
      <c r="X145" s="473">
        <f t="shared" si="107"/>
        <v>44674.419917829786</v>
      </c>
      <c r="Y145" s="474">
        <f t="shared" si="108"/>
        <v>10754.856274259131</v>
      </c>
      <c r="Z145" s="474">
        <f t="shared" si="109"/>
        <v>3189.0003143102813</v>
      </c>
      <c r="AA145" s="474">
        <f t="shared" si="110"/>
        <v>0</v>
      </c>
      <c r="AB145" s="474">
        <f t="shared" si="111"/>
        <v>17230.420782198438</v>
      </c>
      <c r="AC145" s="474">
        <f t="shared" si="112"/>
        <v>75848.697288597643</v>
      </c>
      <c r="AD145" s="1240">
        <f t="shared" si="113"/>
        <v>0</v>
      </c>
      <c r="AE145" s="100">
        <f t="shared" si="114"/>
        <v>0.58899389857478412</v>
      </c>
      <c r="AF145" s="100">
        <f t="shared" si="115"/>
        <v>0.14179355293786847</v>
      </c>
      <c r="AG145" s="100">
        <f t="shared" si="116"/>
        <v>4.2044233168256201E-2</v>
      </c>
      <c r="AH145" s="100">
        <f t="shared" si="129"/>
        <v>0</v>
      </c>
      <c r="AI145" s="100">
        <f t="shared" si="117"/>
        <v>0.2271683153190911</v>
      </c>
      <c r="AJ145" s="471">
        <f t="shared" si="118"/>
        <v>0.99999999999999989</v>
      </c>
      <c r="AK145" s="1250">
        <f t="shared" si="119"/>
        <v>42369.092161411165</v>
      </c>
      <c r="AL145" s="1251">
        <f t="shared" si="120"/>
        <v>2184.2331117854528</v>
      </c>
      <c r="AM145" s="1251">
        <f t="shared" si="121"/>
        <v>121.09464463317363</v>
      </c>
      <c r="AN145" s="1251">
        <f t="shared" si="122"/>
        <v>44674.419917829793</v>
      </c>
      <c r="AO145" s="1277">
        <f t="shared" si="123"/>
        <v>0</v>
      </c>
    </row>
    <row r="146" spans="1:41">
      <c r="A146" s="89">
        <f>'Input data'!A126</f>
        <v>2026</v>
      </c>
      <c r="B146" s="152">
        <f>'Input data'!B126</f>
        <v>63.421065342005143</v>
      </c>
      <c r="C146" s="204">
        <f>'Input data'!C126</f>
        <v>4889.8228587208359</v>
      </c>
      <c r="D146" s="204">
        <f>'Input data'!D126</f>
        <v>47372560.213695109</v>
      </c>
      <c r="E146" s="473">
        <f>'Input data'!J126*C146</f>
        <v>58829.681920304654</v>
      </c>
      <c r="F146" s="474">
        <f>'Input data'!L126</f>
        <v>106202.24213399977</v>
      </c>
      <c r="G146" s="474">
        <f t="shared" si="124"/>
        <v>42354.812990240433</v>
      </c>
      <c r="H146" s="474">
        <f t="shared" si="125"/>
        <v>35858.963608717997</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73859.856608840651</v>
      </c>
      <c r="R146" s="467">
        <f t="shared" si="128"/>
        <v>31505.043618600219</v>
      </c>
      <c r="S146" s="938">
        <f t="shared" si="104"/>
        <v>0.95238471702073624</v>
      </c>
      <c r="T146" s="118" t="str">
        <f t="shared" si="105"/>
        <v>Yes</v>
      </c>
      <c r="U146" s="938">
        <f t="shared" si="106"/>
        <v>0.95238471702073624</v>
      </c>
      <c r="V146" s="1247">
        <f t="shared" si="97"/>
        <v>74697.198515399548</v>
      </c>
      <c r="W146" s="1244">
        <f t="shared" si="98"/>
        <v>0.29665139817715902</v>
      </c>
      <c r="X146" s="473">
        <f t="shared" si="107"/>
        <v>42354.812990240433</v>
      </c>
      <c r="Y146" s="474">
        <f t="shared" si="108"/>
        <v>11303.840218658779</v>
      </c>
      <c r="Z146" s="474">
        <f t="shared" si="109"/>
        <v>3335.2090318749683</v>
      </c>
      <c r="AA146" s="474">
        <f t="shared" si="110"/>
        <v>0</v>
      </c>
      <c r="AB146" s="474">
        <f t="shared" si="111"/>
        <v>17703.33627462537</v>
      </c>
      <c r="AC146" s="474">
        <f t="shared" si="112"/>
        <v>74697.198515399548</v>
      </c>
      <c r="AD146" s="1240">
        <f t="shared" si="113"/>
        <v>0</v>
      </c>
      <c r="AE146" s="100">
        <f t="shared" si="114"/>
        <v>0.56702010024523986</v>
      </c>
      <c r="AF146" s="100">
        <f t="shared" si="115"/>
        <v>0.15132883753770743</v>
      </c>
      <c r="AG146" s="100">
        <f t="shared" si="116"/>
        <v>4.4649720446843566E-2</v>
      </c>
      <c r="AH146" s="100">
        <f t="shared" si="129"/>
        <v>0</v>
      </c>
      <c r="AI146" s="100">
        <f t="shared" si="117"/>
        <v>0.23700134177020918</v>
      </c>
      <c r="AJ146" s="471">
        <f t="shared" si="118"/>
        <v>1</v>
      </c>
      <c r="AK146" s="1250">
        <f t="shared" si="119"/>
        <v>40779.691570961048</v>
      </c>
      <c r="AL146" s="1251">
        <f t="shared" si="120"/>
        <v>1495.0305496756187</v>
      </c>
      <c r="AM146" s="1251">
        <f t="shared" si="121"/>
        <v>80.09086960376581</v>
      </c>
      <c r="AN146" s="1251">
        <f t="shared" si="122"/>
        <v>42354.812990240433</v>
      </c>
      <c r="AO146" s="1277">
        <f t="shared" si="123"/>
        <v>0</v>
      </c>
    </row>
    <row r="147" spans="1:41">
      <c r="A147" s="89">
        <f>'Input data'!A127</f>
        <v>2027</v>
      </c>
      <c r="B147" s="152">
        <f>'Input data'!B127</f>
        <v>64.045537563425796</v>
      </c>
      <c r="C147" s="204">
        <f>'Input data'!C127</f>
        <v>5031.9785876968836</v>
      </c>
      <c r="D147" s="204">
        <f>'Input data'!D127</f>
        <v>47544656.205152296</v>
      </c>
      <c r="E147" s="473">
        <f>'Input data'!J127*C147</f>
        <v>60539.963981728375</v>
      </c>
      <c r="F147" s="474">
        <f>'Input data'!L127</f>
        <v>108084.62018688067</v>
      </c>
      <c r="G147" s="474">
        <f t="shared" si="124"/>
        <v>40155.6458200876</v>
      </c>
      <c r="H147" s="474">
        <f t="shared" si="125"/>
        <v>39201.00667484018</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74286.310259984442</v>
      </c>
      <c r="R147" s="467">
        <f t="shared" si="128"/>
        <v>34130.664439896842</v>
      </c>
      <c r="S147" s="938">
        <f t="shared" si="104"/>
        <v>1.0042463841544178</v>
      </c>
      <c r="T147" s="118" t="str">
        <f t="shared" si="105"/>
        <v>No</v>
      </c>
      <c r="U147" s="938">
        <f t="shared" si="106"/>
        <v>1</v>
      </c>
      <c r="V147" s="1247">
        <f t="shared" si="97"/>
        <v>74098.274825393441</v>
      </c>
      <c r="W147" s="1244">
        <f t="shared" si="98"/>
        <v>0.31444201129378158</v>
      </c>
      <c r="X147" s="473">
        <f t="shared" si="107"/>
        <v>40299.964898497194</v>
      </c>
      <c r="Y147" s="474">
        <f t="shared" si="108"/>
        <v>12092.619090996788</v>
      </c>
      <c r="Z147" s="474">
        <f t="shared" si="109"/>
        <v>3487.6875178781966</v>
      </c>
      <c r="AA147" s="474">
        <f t="shared" si="110"/>
        <v>0</v>
      </c>
      <c r="AB147" s="474">
        <f t="shared" si="111"/>
        <v>18218.003318021256</v>
      </c>
      <c r="AC147" s="474">
        <f t="shared" si="112"/>
        <v>74098.274825393441</v>
      </c>
      <c r="AD147" s="1240">
        <f t="shared" si="113"/>
        <v>144.3190784095932</v>
      </c>
      <c r="AE147" s="100">
        <f t="shared" si="114"/>
        <v>0.54387183768395131</v>
      </c>
      <c r="AF147" s="100">
        <f t="shared" si="115"/>
        <v>0.1631970396003424</v>
      </c>
      <c r="AG147" s="100">
        <f t="shared" si="116"/>
        <v>4.7068403766439212E-2</v>
      </c>
      <c r="AH147" s="100">
        <f t="shared" si="129"/>
        <v>0</v>
      </c>
      <c r="AI147" s="100">
        <f t="shared" si="117"/>
        <v>0.24586271894926703</v>
      </c>
      <c r="AJ147" s="471">
        <f t="shared" si="118"/>
        <v>0.99999999999999989</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5177.5878870797987</v>
      </c>
      <c r="D148" s="204">
        <f>'Input data'!D128</f>
        <v>47264829.111875661</v>
      </c>
      <c r="E148" s="473">
        <f>'Input data'!J128*C148</f>
        <v>62291.796106292531</v>
      </c>
      <c r="F148" s="474">
        <f>'Input data'!L128</f>
        <v>109556.62521816819</v>
      </c>
      <c r="G148" s="474">
        <f t="shared" si="124"/>
        <v>38070.664875792791</v>
      </c>
      <c r="H148" s="474">
        <f t="shared" si="125"/>
        <v>42028.596996310444</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74370.931124276118</v>
      </c>
      <c r="R148" s="467">
        <f t="shared" si="128"/>
        <v>36300.266248483327</v>
      </c>
      <c r="S148" s="938">
        <f t="shared" si="104"/>
        <v>1.037400652463794</v>
      </c>
      <c r="T148" s="118" t="str">
        <f t="shared" si="105"/>
        <v>No</v>
      </c>
      <c r="U148" s="938">
        <f t="shared" si="106"/>
        <v>1</v>
      </c>
      <c r="V148" s="1247">
        <f t="shared" si="97"/>
        <v>74565.066111017702</v>
      </c>
      <c r="W148" s="1244">
        <f t="shared" si="98"/>
        <v>0.31939245150596063</v>
      </c>
      <c r="X148" s="473">
        <f t="shared" si="107"/>
        <v>39379.372017125628</v>
      </c>
      <c r="Y148" s="474">
        <f t="shared" si="108"/>
        <v>12873.668339331973</v>
      </c>
      <c r="Z148" s="474">
        <f t="shared" si="109"/>
        <v>3566.8519303331</v>
      </c>
      <c r="AA148" s="474">
        <f t="shared" si="110"/>
        <v>0</v>
      </c>
      <c r="AB148" s="474">
        <f t="shared" si="111"/>
        <v>18745.173824227011</v>
      </c>
      <c r="AC148" s="474">
        <f t="shared" si="112"/>
        <v>74565.066111017702</v>
      </c>
      <c r="AD148" s="1240">
        <f t="shared" si="113"/>
        <v>1308.7071413328376</v>
      </c>
      <c r="AE148" s="100">
        <f t="shared" si="114"/>
        <v>0.52812092942417377</v>
      </c>
      <c r="AF148" s="100">
        <f t="shared" si="115"/>
        <v>0.17265012975600064</v>
      </c>
      <c r="AG148" s="100">
        <f t="shared" si="116"/>
        <v>4.7835429060339336E-2</v>
      </c>
      <c r="AH148" s="100">
        <f t="shared" si="129"/>
        <v>0</v>
      </c>
      <c r="AI148" s="100">
        <f t="shared" si="117"/>
        <v>0.25139351175948643</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5334.247277520456</v>
      </c>
      <c r="D149" s="204">
        <f>'Input data'!D129</f>
        <v>45911028.865820996</v>
      </c>
      <c r="E149" s="473">
        <f>'Input data'!J129*C149</f>
        <v>64176.572380552832</v>
      </c>
      <c r="F149" s="474">
        <f>'Input data'!L129</f>
        <v>110087.60124637383</v>
      </c>
      <c r="G149" s="474">
        <f t="shared" si="124"/>
        <v>36093.941324681233</v>
      </c>
      <c r="H149" s="474">
        <f t="shared" si="125"/>
        <v>43816.341690308182</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73597.669778715746</v>
      </c>
      <c r="R149" s="467">
        <f t="shared" si="128"/>
        <v>37503.728454034514</v>
      </c>
      <c r="S149" s="938">
        <f t="shared" si="104"/>
        <v>1.0396603840797773</v>
      </c>
      <c r="T149" s="118" t="str">
        <f t="shared" si="105"/>
        <v>No</v>
      </c>
      <c r="U149" s="938">
        <f t="shared" si="106"/>
        <v>1</v>
      </c>
      <c r="V149" s="1247">
        <f t="shared" si="97"/>
        <v>74014.54409393674</v>
      </c>
      <c r="W149" s="1244">
        <f t="shared" si="98"/>
        <v>0.32767593029578612</v>
      </c>
      <c r="X149" s="473">
        <f t="shared" si="107"/>
        <v>37524.612626278649</v>
      </c>
      <c r="Y149" s="474">
        <f t="shared" si="108"/>
        <v>13525.556864756427</v>
      </c>
      <c r="Z149" s="474">
        <f t="shared" si="109"/>
        <v>3652.0240220355968</v>
      </c>
      <c r="AA149" s="474">
        <f t="shared" si="110"/>
        <v>0</v>
      </c>
      <c r="AB149" s="474">
        <f t="shared" si="111"/>
        <v>19312.350580866067</v>
      </c>
      <c r="AC149" s="474">
        <f t="shared" si="112"/>
        <v>74014.54409393674</v>
      </c>
      <c r="AD149" s="1240">
        <f t="shared" si="113"/>
        <v>1430.6713015974165</v>
      </c>
      <c r="AE149" s="100">
        <f t="shared" si="114"/>
        <v>0.50698971513833402</v>
      </c>
      <c r="AF149" s="100">
        <f t="shared" si="115"/>
        <v>0.18274187905001821</v>
      </c>
      <c r="AG149" s="100">
        <f t="shared" si="116"/>
        <v>4.9341978211749467E-2</v>
      </c>
      <c r="AH149" s="100">
        <f t="shared" si="129"/>
        <v>0</v>
      </c>
      <c r="AI149" s="100">
        <f t="shared" si="117"/>
        <v>0.26092642759989831</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5493.8607523663677</v>
      </c>
      <c r="D150" s="204">
        <f>'Input data'!D130</f>
        <v>43025080.542663962</v>
      </c>
      <c r="E150" s="473">
        <f>'Input data'!J130*C150</f>
        <v>66096.889379078202</v>
      </c>
      <c r="F150" s="474">
        <f>'Input data'!L130</f>
        <v>109121.96992174216</v>
      </c>
      <c r="G150" s="474">
        <f>G137*(1-$C$4)</f>
        <v>34219.854173807704</v>
      </c>
      <c r="H150" s="474">
        <f t="shared" si="125"/>
        <v>44083.995676928098</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71595.013152478859</v>
      </c>
      <c r="R150" s="467">
        <f t="shared" si="128"/>
        <v>37375.158978671156</v>
      </c>
      <c r="S150" s="938">
        <f t="shared" si="104"/>
        <v>1.0053856230398686</v>
      </c>
      <c r="T150" s="118" t="str">
        <f t="shared" si="105"/>
        <v>No</v>
      </c>
      <c r="U150" s="938">
        <f t="shared" si="106"/>
        <v>1</v>
      </c>
      <c r="V150" s="1247">
        <f t="shared" si="97"/>
        <v>71947.021203394484</v>
      </c>
      <c r="W150" s="1244">
        <f t="shared" si="98"/>
        <v>0.34067336527197989</v>
      </c>
      <c r="X150" s="473">
        <f t="shared" si="107"/>
        <v>34420.064434131171</v>
      </c>
      <c r="Y150" s="474">
        <f t="shared" si="108"/>
        <v>13897.932149515284</v>
      </c>
      <c r="Z150" s="474">
        <f t="shared" si="109"/>
        <v>3738.8021811889726</v>
      </c>
      <c r="AA150" s="474">
        <f t="shared" si="110"/>
        <v>0</v>
      </c>
      <c r="AB150" s="474">
        <f t="shared" si="111"/>
        <v>19890.222438559053</v>
      </c>
      <c r="AC150" s="474">
        <f t="shared" si="112"/>
        <v>71947.021203394484</v>
      </c>
      <c r="AD150" s="1240">
        <f t="shared" si="113"/>
        <v>200.21026032346708</v>
      </c>
      <c r="AE150" s="100">
        <f t="shared" si="114"/>
        <v>0.4784084713782038</v>
      </c>
      <c r="AF150" s="100">
        <f t="shared" si="115"/>
        <v>0.19316897235016556</v>
      </c>
      <c r="AG150" s="100">
        <f t="shared" si="116"/>
        <v>5.1966045552037043E-2</v>
      </c>
      <c r="AH150" s="100">
        <f t="shared" si="129"/>
        <v>0</v>
      </c>
      <c r="AI150" s="100">
        <f t="shared" si="117"/>
        <v>0.27645651071959354</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5670.3172661631806</v>
      </c>
      <c r="D151" s="204">
        <f>'Input data'!D131</f>
        <v>41478479.110071354</v>
      </c>
      <c r="E151" s="473">
        <f>'Input data'!J131*C151</f>
        <v>68219.845747716055</v>
      </c>
      <c r="F151" s="474">
        <f>'Input data'!L131</f>
        <v>109698.3248577874</v>
      </c>
      <c r="G151" s="474">
        <f>$G$150*(1+((($G$160/$G$150)^(1/($A$160-$A$150)))-1))^(A151-$A$150)</f>
        <v>33020.827958397946</v>
      </c>
      <c r="H151" s="474">
        <f t="shared" si="125"/>
        <v>45049.777759650053</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71575.899485625458</v>
      </c>
      <c r="R151" s="467">
        <f t="shared" si="128"/>
        <v>38555.071527227512</v>
      </c>
      <c r="S151" s="938">
        <f t="shared" si="104"/>
        <v>1.0042183429140195</v>
      </c>
      <c r="T151" s="118" t="str">
        <f t="shared" si="105"/>
        <v>No</v>
      </c>
      <c r="U151" s="938">
        <f t="shared" si="106"/>
        <v>1</v>
      </c>
      <c r="V151" s="1247">
        <f t="shared" si="97"/>
        <v>71305.208660219054</v>
      </c>
      <c r="W151" s="1244">
        <f t="shared" si="98"/>
        <v>0.34998817208322075</v>
      </c>
      <c r="X151" s="473">
        <f t="shared" si="107"/>
        <v>33182.783288057086</v>
      </c>
      <c r="Y151" s="474">
        <f t="shared" si="108"/>
        <v>13758.614262858955</v>
      </c>
      <c r="Z151" s="474">
        <f t="shared" si="109"/>
        <v>3834.7375115405744</v>
      </c>
      <c r="AA151" s="474">
        <f t="shared" si="110"/>
        <v>0</v>
      </c>
      <c r="AB151" s="474">
        <f t="shared" si="111"/>
        <v>20529.073597762443</v>
      </c>
      <c r="AC151" s="474">
        <f t="shared" si="112"/>
        <v>71305.208660219054</v>
      </c>
      <c r="AD151" s="1240">
        <f t="shared" si="113"/>
        <v>161.95532965914026</v>
      </c>
      <c r="AE151" s="100">
        <f t="shared" si="114"/>
        <v>0.46536268403867181</v>
      </c>
      <c r="AF151" s="100">
        <f t="shared" si="115"/>
        <v>0.19295384616881209</v>
      </c>
      <c r="AG151" s="100">
        <f t="shared" si="116"/>
        <v>5.3779206085963843E-2</v>
      </c>
      <c r="AH151" s="100">
        <f t="shared" si="129"/>
        <v>0</v>
      </c>
      <c r="AI151" s="100">
        <f t="shared" si="117"/>
        <v>0.28790426370655231</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5844.6035637495497</v>
      </c>
      <c r="D152" s="204">
        <f>'Input data'!D132</f>
        <v>41255345.957373768</v>
      </c>
      <c r="E152" s="473">
        <f>'Input data'!J132*C152</f>
        <v>70316.692146106012</v>
      </c>
      <c r="F152" s="474">
        <f>'Input data'!L132</f>
        <v>111572.03810347978</v>
      </c>
      <c r="G152" s="474">
        <f t="shared" ref="G152:G159" si="133">$G$150*(1+((($G$160/$G$150)^(1/($A$160-$A$150)))-1))^(A152-$A$150)</f>
        <v>31863.814308498775</v>
      </c>
      <c r="H152" s="474">
        <f t="shared" si="125"/>
        <v>47200.576990202018</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72600.578355863618</v>
      </c>
      <c r="R152" s="467">
        <f t="shared" si="128"/>
        <v>40736.764047364843</v>
      </c>
      <c r="S152" s="938">
        <f t="shared" si="104"/>
        <v>1.0288022469676634</v>
      </c>
      <c r="T152" s="118" t="str">
        <f t="shared" si="105"/>
        <v>No</v>
      </c>
      <c r="U152" s="938">
        <f t="shared" si="106"/>
        <v>1</v>
      </c>
      <c r="V152" s="1247">
        <f t="shared" si="97"/>
        <v>71975.736513515192</v>
      </c>
      <c r="W152" s="1244">
        <f t="shared" si="98"/>
        <v>0.35489449025964892</v>
      </c>
      <c r="X152" s="473">
        <f t="shared" si="107"/>
        <v>33004.27676589902</v>
      </c>
      <c r="Y152" s="474">
        <f t="shared" si="108"/>
        <v>13881.899194297235</v>
      </c>
      <c r="Z152" s="474">
        <f t="shared" si="109"/>
        <v>3929.4929454712201</v>
      </c>
      <c r="AA152" s="474">
        <f t="shared" si="110"/>
        <v>0</v>
      </c>
      <c r="AB152" s="474">
        <f t="shared" si="111"/>
        <v>21160.067607847723</v>
      </c>
      <c r="AC152" s="474">
        <f t="shared" si="112"/>
        <v>71975.736513515192</v>
      </c>
      <c r="AD152" s="1240">
        <f t="shared" si="113"/>
        <v>1140.4624574002446</v>
      </c>
      <c r="AE152" s="100">
        <f t="shared" si="114"/>
        <v>0.45854726001590362</v>
      </c>
      <c r="AF152" s="100">
        <f t="shared" si="115"/>
        <v>0.19286915100466628</v>
      </c>
      <c r="AG152" s="100">
        <f t="shared" si="116"/>
        <v>5.4594688930114141E-2</v>
      </c>
      <c r="AH152" s="100">
        <f t="shared" si="129"/>
        <v>0</v>
      </c>
      <c r="AI152" s="100">
        <f t="shared" si="117"/>
        <v>0.29398890004931599</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6027.6258178155485</v>
      </c>
      <c r="D153" s="204">
        <f>'Input data'!D133</f>
        <v>40262688.170007341</v>
      </c>
      <c r="E153" s="473">
        <f>'Input data'!J133*C153</f>
        <v>72518.641235496238</v>
      </c>
      <c r="F153" s="474">
        <f>'Input data'!L133</f>
        <v>112781.32940550358</v>
      </c>
      <c r="G153" s="474">
        <f t="shared" si="133"/>
        <v>30747.341149823493</v>
      </c>
      <c r="H153" s="474">
        <f t="shared" si="125"/>
        <v>48648.982268318112</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73069.946190766437</v>
      </c>
      <c r="R153" s="467">
        <f t="shared" si="128"/>
        <v>42322.605040942944</v>
      </c>
      <c r="S153" s="938">
        <f t="shared" si="104"/>
        <v>1.035800702444579</v>
      </c>
      <c r="T153" s="118" t="str">
        <f t="shared" si="105"/>
        <v>No</v>
      </c>
      <c r="U153" s="938">
        <f t="shared" si="106"/>
        <v>1</v>
      </c>
      <c r="V153" s="1247">
        <f t="shared" si="97"/>
        <v>71921.533750743023</v>
      </c>
      <c r="W153" s="1244">
        <f t="shared" si="98"/>
        <v>0.36229219738889384</v>
      </c>
      <c r="X153" s="473">
        <f t="shared" si="107"/>
        <v>32210.150536005876</v>
      </c>
      <c r="Y153" s="474">
        <f t="shared" si="108"/>
        <v>13859.695626932807</v>
      </c>
      <c r="Z153" s="474">
        <f t="shared" si="109"/>
        <v>4028.997917136559</v>
      </c>
      <c r="AA153" s="474">
        <f t="shared" si="110"/>
        <v>0</v>
      </c>
      <c r="AB153" s="474">
        <f t="shared" si="111"/>
        <v>21822.689670667784</v>
      </c>
      <c r="AC153" s="474">
        <f t="shared" si="112"/>
        <v>71921.533750743023</v>
      </c>
      <c r="AD153" s="1240">
        <f t="shared" si="113"/>
        <v>1462.8093861823836</v>
      </c>
      <c r="AE153" s="100">
        <f t="shared" si="114"/>
        <v>0.44785127424612398</v>
      </c>
      <c r="AF153" s="100">
        <f t="shared" si="115"/>
        <v>0.19270578509860578</v>
      </c>
      <c r="AG153" s="100">
        <f t="shared" si="116"/>
        <v>5.6019354802690581E-2</v>
      </c>
      <c r="AH153" s="100">
        <f t="shared" si="129"/>
        <v>0</v>
      </c>
      <c r="AI153" s="100">
        <f t="shared" si="117"/>
        <v>0.30342358585257967</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6232.6437812444947</v>
      </c>
      <c r="D154" s="204">
        <f>'Input data'!D134</f>
        <v>39656259.723391399</v>
      </c>
      <c r="E154" s="473">
        <f>'Input data'!J134*C154</f>
        <v>74985.221707826218</v>
      </c>
      <c r="F154" s="474">
        <f>'Input data'!L134</f>
        <v>114641.48143121762</v>
      </c>
      <c r="G154" s="474">
        <f t="shared" si="133"/>
        <v>29669.987987956312</v>
      </c>
      <c r="H154" s="474">
        <f t="shared" si="125"/>
        <v>50572.572719511649</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74000.144869906988</v>
      </c>
      <c r="R154" s="467">
        <f t="shared" si="128"/>
        <v>44330.156881950679</v>
      </c>
      <c r="S154" s="938">
        <f t="shared" si="104"/>
        <v>1.0486106002760871</v>
      </c>
      <c r="T154" s="118" t="str">
        <f t="shared" si="105"/>
        <v>No</v>
      </c>
      <c r="U154" s="938">
        <f t="shared" si="106"/>
        <v>1</v>
      </c>
      <c r="V154" s="1247">
        <f t="shared" si="97"/>
        <v>72366.344340023759</v>
      </c>
      <c r="W154" s="1244">
        <f t="shared" si="98"/>
        <v>0.36875951499770188</v>
      </c>
      <c r="X154" s="473">
        <f t="shared" si="107"/>
        <v>31725.007778713119</v>
      </c>
      <c r="Y154" s="474">
        <f t="shared" si="108"/>
        <v>13935.929116969091</v>
      </c>
      <c r="Z154" s="474">
        <f t="shared" si="109"/>
        <v>4140.4614478748836</v>
      </c>
      <c r="AA154" s="474">
        <f t="shared" si="110"/>
        <v>0</v>
      </c>
      <c r="AB154" s="474">
        <f t="shared" si="111"/>
        <v>22564.94599646666</v>
      </c>
      <c r="AC154" s="474">
        <f t="shared" si="112"/>
        <v>72366.344340023759</v>
      </c>
      <c r="AD154" s="1240">
        <f t="shared" si="113"/>
        <v>2055.0197907568072</v>
      </c>
      <c r="AE154" s="100">
        <f t="shared" si="114"/>
        <v>0.43839450601026042</v>
      </c>
      <c r="AF154" s="100">
        <f t="shared" si="115"/>
        <v>0.19257472854354932</v>
      </c>
      <c r="AG154" s="100">
        <f t="shared" si="116"/>
        <v>5.7215290970348387E-2</v>
      </c>
      <c r="AH154" s="100">
        <f t="shared" si="129"/>
        <v>0</v>
      </c>
      <c r="AI154" s="100">
        <f t="shared" si="117"/>
        <v>0.31181547447584185</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6428.551430360948</v>
      </c>
      <c r="D155" s="204">
        <f>'Input data'!D135</f>
        <v>39791303.809178911</v>
      </c>
      <c r="E155" s="473">
        <f>'Input data'!J135*C155</f>
        <v>77342.195572987985</v>
      </c>
      <c r="F155" s="474">
        <f>'Input data'!L135</f>
        <v>117133.49938216689</v>
      </c>
      <c r="G155" s="474">
        <f t="shared" si="133"/>
        <v>28630.384101050156</v>
      </c>
      <c r="H155" s="474">
        <f t="shared" si="125"/>
        <v>53091.357418984138</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75460.628523406689</v>
      </c>
      <c r="R155" s="467">
        <f t="shared" si="128"/>
        <v>46830.244422356533</v>
      </c>
      <c r="S155" s="938">
        <f t="shared" si="104"/>
        <v>1.0734090349338752</v>
      </c>
      <c r="T155" s="118" t="str">
        <f t="shared" si="105"/>
        <v>No</v>
      </c>
      <c r="U155" s="938">
        <f t="shared" si="106"/>
        <v>1</v>
      </c>
      <c r="V155" s="1247">
        <f t="shared" si="97"/>
        <v>73505.913906103349</v>
      </c>
      <c r="W155" s="1244">
        <f t="shared" si="98"/>
        <v>0.37246036109381075</v>
      </c>
      <c r="X155" s="473">
        <f t="shared" si="107"/>
        <v>31833.043047343133</v>
      </c>
      <c r="Y155" s="474">
        <f t="shared" si="108"/>
        <v>14151.680020120133</v>
      </c>
      <c r="Z155" s="474">
        <f t="shared" si="109"/>
        <v>4246.9719111725672</v>
      </c>
      <c r="AA155" s="474">
        <f t="shared" si="110"/>
        <v>0</v>
      </c>
      <c r="AB155" s="474">
        <f t="shared" si="111"/>
        <v>23274.218927467511</v>
      </c>
      <c r="AC155" s="474">
        <f t="shared" si="112"/>
        <v>73505.913906103349</v>
      </c>
      <c r="AD155" s="1240">
        <f t="shared" si="113"/>
        <v>3202.6589462929769</v>
      </c>
      <c r="AE155" s="100">
        <f t="shared" si="114"/>
        <v>0.43306778129453294</v>
      </c>
      <c r="AF155" s="100">
        <f t="shared" si="115"/>
        <v>0.19252437345650211</v>
      </c>
      <c r="AG155" s="100">
        <f t="shared" si="116"/>
        <v>5.7777281928603194E-2</v>
      </c>
      <c r="AH155" s="100">
        <f t="shared" si="129"/>
        <v>0</v>
      </c>
      <c r="AI155" s="100">
        <f t="shared" si="117"/>
        <v>0.31663056332036171</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6634.3351087317124</v>
      </c>
      <c r="D156" s="204">
        <f>'Input data'!D136</f>
        <v>39216082.697226301</v>
      </c>
      <c r="E156" s="473">
        <f>'Input data'!J136*C156</f>
        <v>79817.988396720102</v>
      </c>
      <c r="F156" s="474">
        <f>'Input data'!L136</f>
        <v>119034.0710939464</v>
      </c>
      <c r="G156" s="474">
        <f t="shared" si="133"/>
        <v>27627.206795850379</v>
      </c>
      <c r="H156" s="474">
        <f t="shared" si="125"/>
        <v>54975.344720121589</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76421.079183102003</v>
      </c>
      <c r="R156" s="467">
        <f t="shared" si="128"/>
        <v>48793.872387251628</v>
      </c>
      <c r="S156" s="938">
        <f t="shared" si="104"/>
        <v>1.0831477901204489</v>
      </c>
      <c r="T156" s="118" t="str">
        <f t="shared" si="105"/>
        <v>No</v>
      </c>
      <c r="U156" s="938">
        <f t="shared" si="106"/>
        <v>1</v>
      </c>
      <c r="V156" s="1247">
        <f t="shared" si="97"/>
        <v>73985.858068625443</v>
      </c>
      <c r="W156" s="1244">
        <f t="shared" si="98"/>
        <v>0.378448057865442</v>
      </c>
      <c r="X156" s="473">
        <f t="shared" si="107"/>
        <v>31372.866157781042</v>
      </c>
      <c r="Y156" s="474">
        <f t="shared" si="108"/>
        <v>14234.892685065504</v>
      </c>
      <c r="Z156" s="474">
        <f t="shared" si="109"/>
        <v>4358.8517434365067</v>
      </c>
      <c r="AA156" s="474">
        <f t="shared" si="110"/>
        <v>0</v>
      </c>
      <c r="AB156" s="474">
        <f t="shared" si="111"/>
        <v>24019.247482342398</v>
      </c>
      <c r="AC156" s="474">
        <f t="shared" si="112"/>
        <v>73985.858068625443</v>
      </c>
      <c r="AD156" s="1240">
        <f t="shared" si="113"/>
        <v>3745.6593619306623</v>
      </c>
      <c r="AE156" s="100">
        <f t="shared" si="114"/>
        <v>0.42403868761893926</v>
      </c>
      <c r="AF156" s="100">
        <f t="shared" si="115"/>
        <v>0.19240018371973136</v>
      </c>
      <c r="AG156" s="100">
        <f t="shared" si="116"/>
        <v>5.891466095309001E-2</v>
      </c>
      <c r="AH156" s="100">
        <f t="shared" si="129"/>
        <v>0</v>
      </c>
      <c r="AI156" s="100">
        <f t="shared" si="117"/>
        <v>0.32464646770823946</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6856.4797319206027</v>
      </c>
      <c r="D157" s="204">
        <f>'Input data'!D137</f>
        <v>38325122.85038393</v>
      </c>
      <c r="E157" s="473">
        <f>'Input data'!J137*C157</f>
        <v>82490.620494056871</v>
      </c>
      <c r="F157" s="474">
        <f>'Input data'!L137</f>
        <v>120815.74334444079</v>
      </c>
      <c r="G157" s="474">
        <f t="shared" si="133"/>
        <v>26659.179724825448</v>
      </c>
      <c r="H157" s="474">
        <f t="shared" si="125"/>
        <v>56640.823833952483</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77241.886631524205</v>
      </c>
      <c r="R157" s="467">
        <f t="shared" si="128"/>
        <v>50582.706906698761</v>
      </c>
      <c r="S157" s="938">
        <f t="shared" si="104"/>
        <v>1.0858901879274279</v>
      </c>
      <c r="T157" s="118" t="str">
        <f t="shared" si="105"/>
        <v>No</v>
      </c>
      <c r="U157" s="938">
        <f t="shared" si="106"/>
        <v>1</v>
      </c>
      <c r="V157" s="1247">
        <f t="shared" si="97"/>
        <v>74233.954993223771</v>
      </c>
      <c r="W157" s="1244">
        <f t="shared" si="98"/>
        <v>0.38556058226959899</v>
      </c>
      <c r="X157" s="473">
        <f t="shared" si="107"/>
        <v>30660.098280307146</v>
      </c>
      <c r="Y157" s="474">
        <f t="shared" si="108"/>
        <v>14270.720126179547</v>
      </c>
      <c r="Z157" s="474">
        <f t="shared" si="109"/>
        <v>4479.6266434552062</v>
      </c>
      <c r="AA157" s="474">
        <f t="shared" si="110"/>
        <v>0</v>
      </c>
      <c r="AB157" s="474">
        <f t="shared" si="111"/>
        <v>24823.509943281864</v>
      </c>
      <c r="AC157" s="474">
        <f t="shared" si="112"/>
        <v>74233.954993223771</v>
      </c>
      <c r="AD157" s="1240">
        <f t="shared" si="113"/>
        <v>4000.9185554816977</v>
      </c>
      <c r="AE157" s="100">
        <f t="shared" si="114"/>
        <v>0.41301986783683914</v>
      </c>
      <c r="AF157" s="100">
        <f t="shared" si="115"/>
        <v>0.1922397927940416</v>
      </c>
      <c r="AG157" s="100">
        <f t="shared" si="116"/>
        <v>6.0344712118115165E-2</v>
      </c>
      <c r="AH157" s="100">
        <f t="shared" si="129"/>
        <v>0</v>
      </c>
      <c r="AI157" s="100">
        <f t="shared" si="117"/>
        <v>0.33439562725100402</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7067.1770730901162</v>
      </c>
      <c r="D158" s="204">
        <f>'Input data'!D138</f>
        <v>36655559.518641047</v>
      </c>
      <c r="E158" s="473">
        <f>'Input data'!J138*C158</f>
        <v>85025.529819115531</v>
      </c>
      <c r="F158" s="474">
        <f>'Input data'!L138</f>
        <v>121681.08933775658</v>
      </c>
      <c r="G158" s="474">
        <f t="shared" si="133"/>
        <v>25725.071262263602</v>
      </c>
      <c r="H158" s="474">
        <f t="shared" si="125"/>
        <v>57462.675830894266</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77360.784984742539</v>
      </c>
      <c r="R158" s="467">
        <f t="shared" si="128"/>
        <v>51635.713722478933</v>
      </c>
      <c r="S158" s="938">
        <f t="shared" si="104"/>
        <v>1.0749302829842708</v>
      </c>
      <c r="T158" s="118" t="str">
        <f t="shared" si="105"/>
        <v>No</v>
      </c>
      <c r="U158" s="938">
        <f t="shared" si="106"/>
        <v>1</v>
      </c>
      <c r="V158" s="1247">
        <f t="shared" si="97"/>
        <v>73644.751967926888</v>
      </c>
      <c r="W158" s="1244">
        <f t="shared" si="98"/>
        <v>0.39477241394916107</v>
      </c>
      <c r="X158" s="473">
        <f t="shared" si="107"/>
        <v>29324.447614912842</v>
      </c>
      <c r="Y158" s="474">
        <f t="shared" si="108"/>
        <v>14139.798286707704</v>
      </c>
      <c r="Z158" s="474">
        <f t="shared" si="109"/>
        <v>4594.1779206757055</v>
      </c>
      <c r="AA158" s="474">
        <f t="shared" si="110"/>
        <v>0</v>
      </c>
      <c r="AB158" s="474">
        <f t="shared" si="111"/>
        <v>25586.328145630639</v>
      </c>
      <c r="AC158" s="474">
        <f t="shared" si="112"/>
        <v>73644.751967926888</v>
      </c>
      <c r="AD158" s="1240">
        <f t="shared" si="113"/>
        <v>3599.3763526492403</v>
      </c>
      <c r="AE158" s="100">
        <f t="shared" si="114"/>
        <v>0.39818787939816769</v>
      </c>
      <c r="AF158" s="100">
        <f t="shared" si="115"/>
        <v>0.19200008023471576</v>
      </c>
      <c r="AG158" s="100">
        <f t="shared" si="116"/>
        <v>6.2382964134043407E-2</v>
      </c>
      <c r="AH158" s="100">
        <f t="shared" si="129"/>
        <v>0</v>
      </c>
      <c r="AI158" s="100">
        <f t="shared" si="117"/>
        <v>0.34742907623307323</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7275.9941599920994</v>
      </c>
      <c r="D159" s="204">
        <f>'Input data'!D139</f>
        <v>34985996.186898179</v>
      </c>
      <c r="E159" s="473">
        <f>'Input data'!J139*C159</f>
        <v>87537.817719291503</v>
      </c>
      <c r="F159" s="474">
        <f>'Input data'!L139</f>
        <v>122523.81390618968</v>
      </c>
      <c r="G159" s="474">
        <f t="shared" si="133"/>
        <v>24823.692937269236</v>
      </c>
      <c r="H159" s="474">
        <f t="shared" si="125"/>
        <v>58238.817355612264</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77466.703003304559</v>
      </c>
      <c r="R159" s="467">
        <f t="shared" si="128"/>
        <v>52643.01006603532</v>
      </c>
      <c r="S159" s="938">
        <f t="shared" si="104"/>
        <v>1.0639700477382492</v>
      </c>
      <c r="T159" s="118" t="str">
        <f t="shared" si="105"/>
        <v>No</v>
      </c>
      <c r="U159" s="938">
        <f t="shared" si="106"/>
        <v>1</v>
      </c>
      <c r="V159" s="1247">
        <f t="shared" si="97"/>
        <v>73045.907852403674</v>
      </c>
      <c r="W159" s="1244">
        <f t="shared" si="98"/>
        <v>0.40382277107100784</v>
      </c>
      <c r="X159" s="473">
        <f t="shared" si="107"/>
        <v>27988.796949518543</v>
      </c>
      <c r="Y159" s="474">
        <f t="shared" si="108"/>
        <v>14007.064965579824</v>
      </c>
      <c r="Z159" s="474">
        <f t="shared" si="109"/>
        <v>4707.7069470853994</v>
      </c>
      <c r="AA159" s="474">
        <f t="shared" si="110"/>
        <v>0</v>
      </c>
      <c r="AB159" s="474">
        <f t="shared" si="111"/>
        <v>26342.338990219909</v>
      </c>
      <c r="AC159" s="474">
        <f t="shared" si="112"/>
        <v>73045.907852403674</v>
      </c>
      <c r="AD159" s="1240">
        <f t="shared" si="113"/>
        <v>3165.1040122493068</v>
      </c>
      <c r="AE159" s="100">
        <f t="shared" si="114"/>
        <v>0.38316721322805125</v>
      </c>
      <c r="AF159" s="100">
        <f t="shared" si="115"/>
        <v>0.19175701113719409</v>
      </c>
      <c r="AG159" s="100">
        <f t="shared" si="116"/>
        <v>6.4448606164191666E-2</v>
      </c>
      <c r="AH159" s="100">
        <f t="shared" si="129"/>
        <v>0</v>
      </c>
      <c r="AI159" s="100">
        <f t="shared" si="117"/>
        <v>0.360627169470563</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7486.025537739185</v>
      </c>
      <c r="D160" s="204">
        <f>'Input data'!D140</f>
        <v>33316432.855155304</v>
      </c>
      <c r="E160" s="473">
        <f>'Input data'!J140*C160</f>
        <v>90064.714808029137</v>
      </c>
      <c r="F160" s="474">
        <f>'Input data'!L140</f>
        <v>123381.14766318444</v>
      </c>
      <c r="G160" s="474">
        <f>G137*(1-$C$5)</f>
        <v>23953.89792166539</v>
      </c>
      <c r="H160" s="474">
        <f t="shared" si="125"/>
        <v>58991.758427350032</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77581.003878276868</v>
      </c>
      <c r="R160" s="467">
        <f t="shared" si="128"/>
        <v>53627.105956611478</v>
      </c>
      <c r="S160" s="938">
        <f t="shared" si="104"/>
        <v>1.0530014119967375</v>
      </c>
      <c r="T160" s="118" t="str">
        <f t="shared" si="105"/>
        <v>No</v>
      </c>
      <c r="U160" s="938">
        <f t="shared" si="106"/>
        <v>1</v>
      </c>
      <c r="V160" s="1247">
        <f t="shared" si="97"/>
        <v>72453.290069031835</v>
      </c>
      <c r="W160" s="1244">
        <f t="shared" si="98"/>
        <v>0.41276855142553448</v>
      </c>
      <c r="X160" s="473">
        <f t="shared" si="107"/>
        <v>26653.146284124246</v>
      </c>
      <c r="Y160" s="474">
        <f t="shared" si="108"/>
        <v>13875.501521116494</v>
      </c>
      <c r="Z160" s="474">
        <f t="shared" si="109"/>
        <v>4821.8961553770832</v>
      </c>
      <c r="AA160" s="474">
        <f t="shared" si="110"/>
        <v>0</v>
      </c>
      <c r="AB160" s="474">
        <f t="shared" si="111"/>
        <v>27102.746108414005</v>
      </c>
      <c r="AC160" s="474">
        <f t="shared" si="112"/>
        <v>72453.290069031835</v>
      </c>
      <c r="AD160" s="1240">
        <f t="shared" si="113"/>
        <v>2699.2483624588567</v>
      </c>
      <c r="AE160" s="100">
        <f t="shared" si="114"/>
        <v>0.36786661114670899</v>
      </c>
      <c r="AF160" s="100">
        <f t="shared" si="115"/>
        <v>0.19150961271594752</v>
      </c>
      <c r="AG160" s="100">
        <f t="shared" si="116"/>
        <v>6.6551790136554059E-2</v>
      </c>
      <c r="AH160" s="100">
        <f t="shared" si="129"/>
        <v>0</v>
      </c>
      <c r="AI160" s="100">
        <f t="shared" si="117"/>
        <v>0.37407198600078934</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7708.8415605263863</v>
      </c>
      <c r="D161" s="204">
        <f>'Input data'!D141</f>
        <v>30696987.018642712</v>
      </c>
      <c r="E161" s="473">
        <f>'Input data'!J141*C161</f>
        <v>92745.424544567009</v>
      </c>
      <c r="F161" s="474">
        <f>'Input data'!L141</f>
        <v>123442.41156320972</v>
      </c>
      <c r="G161" s="474">
        <f>$G$160*(1+((($G$170/$G$160)^(1/($A$170-$A$160)))-1))^(A161-$A$160)</f>
        <v>22650.218174049241</v>
      </c>
      <c r="H161" s="474">
        <f t="shared" si="125"/>
        <v>59375.423638843844</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77023.657541847177</v>
      </c>
      <c r="R161" s="467">
        <f t="shared" si="128"/>
        <v>54373.439367797939</v>
      </c>
      <c r="S161" s="938">
        <f t="shared" si="104"/>
        <v>1.0363543813407408</v>
      </c>
      <c r="T161" s="118" t="str">
        <f t="shared" si="105"/>
        <v>No</v>
      </c>
      <c r="U161" s="938">
        <f t="shared" si="106"/>
        <v>1</v>
      </c>
      <c r="V161" s="1247">
        <f t="shared" si="97"/>
        <v>70976.343636276739</v>
      </c>
      <c r="W161" s="1244">
        <f t="shared" si="98"/>
        <v>0.42502465127285116</v>
      </c>
      <c r="X161" s="473">
        <f t="shared" si="107"/>
        <v>24557.58961491417</v>
      </c>
      <c r="Y161" s="474">
        <f t="shared" si="108"/>
        <v>13566.278606629048</v>
      </c>
      <c r="Z161" s="474">
        <f t="shared" si="109"/>
        <v>4943.0360798478478</v>
      </c>
      <c r="AA161" s="474">
        <f t="shared" si="110"/>
        <v>0</v>
      </c>
      <c r="AB161" s="474">
        <f t="shared" si="111"/>
        <v>27909.439334885672</v>
      </c>
      <c r="AC161" s="474">
        <f t="shared" si="112"/>
        <v>70976.343636276739</v>
      </c>
      <c r="AD161" s="1240">
        <f t="shared" si="113"/>
        <v>1907.3714408649284</v>
      </c>
      <c r="AE161" s="100">
        <f t="shared" si="114"/>
        <v>0.34599682593909409</v>
      </c>
      <c r="AF161" s="100">
        <f t="shared" si="115"/>
        <v>0.19113803151301223</v>
      </c>
      <c r="AG161" s="100">
        <f t="shared" si="116"/>
        <v>6.9643430847590337E-2</v>
      </c>
      <c r="AH161" s="100">
        <f t="shared" si="129"/>
        <v>0</v>
      </c>
      <c r="AI161" s="100">
        <f t="shared" si="117"/>
        <v>0.39322171170030334</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7924.0404668121937</v>
      </c>
      <c r="D162" s="204">
        <f>'Input data'!D142</f>
        <v>28077541.182130113</v>
      </c>
      <c r="E162" s="473">
        <f>'Input data'!J142*C162</f>
        <v>95334.492404931865</v>
      </c>
      <c r="F162" s="474">
        <f>'Input data'!L142</f>
        <v>123412.03358706197</v>
      </c>
      <c r="G162" s="474">
        <f t="shared" ref="G162:G169" si="134">$G$160*(1+((($G$170/$G$160)^(1/($A$170-$A$160)))-1))^(A162-$A$160)</f>
        <v>21417.490590039302</v>
      </c>
      <c r="H162" s="474">
        <f t="shared" si="125"/>
        <v>59635.551925717053</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76413.726444403088</v>
      </c>
      <c r="R162" s="467">
        <f t="shared" si="128"/>
        <v>54996.235854363782</v>
      </c>
      <c r="S162" s="938">
        <f t="shared" si="104"/>
        <v>1.0193606963549713</v>
      </c>
      <c r="T162" s="118" t="str">
        <f t="shared" si="105"/>
        <v>No</v>
      </c>
      <c r="U162" s="938">
        <f t="shared" si="106"/>
        <v>1</v>
      </c>
      <c r="V162" s="1247">
        <f t="shared" si="97"/>
        <v>69460.340088362995</v>
      </c>
      <c r="W162" s="1244">
        <f t="shared" si="98"/>
        <v>0.43716720266697773</v>
      </c>
      <c r="X162" s="473">
        <f t="shared" si="107"/>
        <v>22462.032945704093</v>
      </c>
      <c r="Y162" s="474">
        <f t="shared" si="108"/>
        <v>13249.717181041029</v>
      </c>
      <c r="Z162" s="474">
        <f t="shared" si="109"/>
        <v>5060.0347540345374</v>
      </c>
      <c r="AA162" s="474">
        <f t="shared" si="110"/>
        <v>0</v>
      </c>
      <c r="AB162" s="474">
        <f t="shared" si="111"/>
        <v>28688.555207583329</v>
      </c>
      <c r="AC162" s="474">
        <f t="shared" si="112"/>
        <v>69460.340088362995</v>
      </c>
      <c r="AD162" s="1240">
        <f t="shared" si="113"/>
        <v>1044.5423556647911</v>
      </c>
      <c r="AE162" s="100">
        <f t="shared" si="114"/>
        <v>0.32337925378898713</v>
      </c>
      <c r="AF162" s="100">
        <f t="shared" si="115"/>
        <v>0.19075226473388393</v>
      </c>
      <c r="AG162" s="100">
        <f t="shared" si="116"/>
        <v>7.2847825789471882E-2</v>
      </c>
      <c r="AH162" s="100">
        <f t="shared" si="129"/>
        <v>0</v>
      </c>
      <c r="AI162" s="100">
        <f t="shared" si="117"/>
        <v>0.413020655687657</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8146.3036002326198</v>
      </c>
      <c r="D163" s="204">
        <f>'Input data'!D143</f>
        <v>25458095.345617522</v>
      </c>
      <c r="E163" s="473">
        <f>'Input data'!J143*C163</f>
        <v>98008.550304271484</v>
      </c>
      <c r="F163" s="474">
        <f>'Input data'!L143</f>
        <v>123466.645649889</v>
      </c>
      <c r="G163" s="474">
        <f t="shared" si="134"/>
        <v>20251.853631148377</v>
      </c>
      <c r="H163" s="474">
        <f t="shared" si="125"/>
        <v>59877.357476941936</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75852.563236429691</v>
      </c>
      <c r="R163" s="467">
        <f t="shared" si="128"/>
        <v>55600.709605281314</v>
      </c>
      <c r="S163" s="938">
        <f t="shared" si="104"/>
        <v>1.0020657907527055</v>
      </c>
      <c r="T163" s="118" t="str">
        <f t="shared" si="105"/>
        <v>No</v>
      </c>
      <c r="U163" s="938">
        <f t="shared" si="106"/>
        <v>1</v>
      </c>
      <c r="V163" s="1247">
        <f t="shared" si="97"/>
        <v>67980.558689953352</v>
      </c>
      <c r="W163" s="1244">
        <f t="shared" si="98"/>
        <v>0.44940142876543376</v>
      </c>
      <c r="X163" s="473">
        <f t="shared" si="107"/>
        <v>20366.476276494021</v>
      </c>
      <c r="Y163" s="474">
        <f t="shared" si="108"/>
        <v>12939.961599795144</v>
      </c>
      <c r="Z163" s="474">
        <f t="shared" si="109"/>
        <v>5180.8740853284999</v>
      </c>
      <c r="AA163" s="474">
        <f t="shared" si="110"/>
        <v>0</v>
      </c>
      <c r="AB163" s="474">
        <f t="shared" si="111"/>
        <v>29493.246728335689</v>
      </c>
      <c r="AC163" s="474">
        <f t="shared" si="112"/>
        <v>67980.558689953352</v>
      </c>
      <c r="AD163" s="1240">
        <f t="shared" si="113"/>
        <v>114.62264534564383</v>
      </c>
      <c r="AE163" s="100">
        <f t="shared" si="114"/>
        <v>0.29959265809187768</v>
      </c>
      <c r="AF163" s="100">
        <f t="shared" si="115"/>
        <v>0.19034797373190027</v>
      </c>
      <c r="AG163" s="100">
        <f t="shared" si="116"/>
        <v>7.621111366497442E-2</v>
      </c>
      <c r="AH163" s="100">
        <f t="shared" si="129"/>
        <v>0</v>
      </c>
      <c r="AI163" s="100">
        <f t="shared" si="117"/>
        <v>0.43384825451124764</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8378.1490217550472</v>
      </c>
      <c r="D164" s="204">
        <f>'Input data'!D144</f>
        <v>22838649.509104934</v>
      </c>
      <c r="E164" s="473">
        <f>'Input data'!J144*C164</f>
        <v>100797.89314897555</v>
      </c>
      <c r="F164" s="474">
        <f>'Input data'!L144</f>
        <v>123636.54265808048</v>
      </c>
      <c r="G164" s="474">
        <f t="shared" si="134"/>
        <v>19149.655921324487</v>
      </c>
      <c r="H164" s="474">
        <f t="shared" si="125"/>
        <v>60121.875101548663</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75357.551350905182</v>
      </c>
      <c r="R164" s="467">
        <f t="shared" si="128"/>
        <v>56207.895429580691</v>
      </c>
      <c r="S164" s="938">
        <f t="shared" si="104"/>
        <v>0.98460696861592767</v>
      </c>
      <c r="T164" s="118" t="str">
        <f t="shared" si="105"/>
        <v>Yes</v>
      </c>
      <c r="U164" s="938">
        <f t="shared" si="106"/>
        <v>0.98460696861592767</v>
      </c>
      <c r="V164" s="1247">
        <f>AC164</f>
        <v>67428.647228499816</v>
      </c>
      <c r="W164" s="1244">
        <f t="shared" si="98"/>
        <v>0.4546220253426595</v>
      </c>
      <c r="X164" s="473">
        <f t="shared" si="107"/>
        <v>19149.655921324487</v>
      </c>
      <c r="Y164" s="474">
        <f t="shared" si="108"/>
        <v>12639.437822683092</v>
      </c>
      <c r="Z164" s="474">
        <f t="shared" si="109"/>
        <v>5306.9230853097188</v>
      </c>
      <c r="AA164" s="474">
        <f t="shared" si="110"/>
        <v>0</v>
      </c>
      <c r="AB164" s="474">
        <f t="shared" si="111"/>
        <v>30332.630399182512</v>
      </c>
      <c r="AC164" s="474">
        <f t="shared" si="112"/>
        <v>67428.647228499816</v>
      </c>
      <c r="AD164" s="1240">
        <f t="shared" si="113"/>
        <v>0</v>
      </c>
      <c r="AE164" s="100">
        <f t="shared" si="114"/>
        <v>0.28399881516873399</v>
      </c>
      <c r="AF164" s="100">
        <f t="shared" si="115"/>
        <v>0.18744907902202179</v>
      </c>
      <c r="AG164" s="100">
        <f t="shared" si="116"/>
        <v>7.8704279315078132E-2</v>
      </c>
      <c r="AH164" s="100">
        <f t="shared" si="129"/>
        <v>0</v>
      </c>
      <c r="AI164" s="100">
        <f t="shared" si="117"/>
        <v>0.44984782649416599</v>
      </c>
      <c r="AJ164" s="471">
        <f t="shared" si="118"/>
        <v>0.99999999999999989</v>
      </c>
      <c r="AK164" s="1250">
        <f t="shared" si="119"/>
        <v>18270.919607283948</v>
      </c>
      <c r="AL164" s="1251">
        <f t="shared" si="120"/>
        <v>828.10004218393954</v>
      </c>
      <c r="AM164" s="1251">
        <f t="shared" si="121"/>
        <v>50.636271856601653</v>
      </c>
      <c r="AN164" s="1251">
        <f t="shared" si="122"/>
        <v>19149.655921324487</v>
      </c>
      <c r="AO164" s="1277">
        <f t="shared" si="123"/>
        <v>0</v>
      </c>
    </row>
    <row r="165" spans="1:41">
      <c r="A165" s="89">
        <f>'Input data'!A145</f>
        <v>2045</v>
      </c>
      <c r="B165" s="152">
        <f>'Input data'!B145</f>
        <v>73.619545999999971</v>
      </c>
      <c r="C165" s="204">
        <f>'Input data'!C145</f>
        <v>8620.3658722109558</v>
      </c>
      <c r="D165" s="204">
        <f>'Input data'!D145</f>
        <v>20219203.672592338</v>
      </c>
      <c r="E165" s="473">
        <f>'Input data'!J145*C165</f>
        <v>103712.01512839358</v>
      </c>
      <c r="F165" s="474">
        <f>'Input data'!L145</f>
        <v>123931.21880098592</v>
      </c>
      <c r="G165" s="474">
        <f t="shared" si="134"/>
        <v>18107.444808958157</v>
      </c>
      <c r="H165" s="474">
        <f t="shared" si="125"/>
        <v>60378.005284591636</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74934.138621274455</v>
      </c>
      <c r="R165" s="467">
        <f t="shared" si="128"/>
        <v>56826.693812316298</v>
      </c>
      <c r="S165" s="938">
        <f t="shared" si="104"/>
        <v>0.96711841170242974</v>
      </c>
      <c r="T165" s="118" t="str">
        <f t="shared" si="105"/>
        <v>Yes</v>
      </c>
      <c r="U165" s="938">
        <f t="shared" si="106"/>
        <v>0.96711841170242974</v>
      </c>
      <c r="V165" s="1247">
        <f t="shared" si="97"/>
        <v>67104.524988669626</v>
      </c>
      <c r="W165" s="1244">
        <f t="shared" si="98"/>
        <v>0.4585341317716809</v>
      </c>
      <c r="X165" s="473">
        <f t="shared" si="107"/>
        <v>18107.444808958157</v>
      </c>
      <c r="Y165" s="474">
        <f t="shared" si="108"/>
        <v>12348.906126740239</v>
      </c>
      <c r="Z165" s="474">
        <f t="shared" si="109"/>
        <v>5438.6107916188739</v>
      </c>
      <c r="AA165" s="474">
        <f t="shared" si="110"/>
        <v>0</v>
      </c>
      <c r="AB165" s="474">
        <f t="shared" si="111"/>
        <v>31209.563261352356</v>
      </c>
      <c r="AC165" s="474">
        <f t="shared" si="112"/>
        <v>67104.524988669626</v>
      </c>
      <c r="AD165" s="1240">
        <f t="shared" si="113"/>
        <v>0</v>
      </c>
      <c r="AE165" s="100">
        <f t="shared" si="114"/>
        <v>0.26983940072618856</v>
      </c>
      <c r="AF165" s="100">
        <f t="shared" si="115"/>
        <v>0.18402493913525669</v>
      </c>
      <c r="AG165" s="100">
        <f t="shared" si="116"/>
        <v>8.1046856266953168E-2</v>
      </c>
      <c r="AH165" s="100">
        <f t="shared" si="129"/>
        <v>0</v>
      </c>
      <c r="AI165" s="100">
        <f t="shared" si="117"/>
        <v>0.46508880387160162</v>
      </c>
      <c r="AJ165" s="471">
        <f t="shared" si="118"/>
        <v>1</v>
      </c>
      <c r="AK165" s="1250">
        <f t="shared" si="119"/>
        <v>16175.362938073869</v>
      </c>
      <c r="AL165" s="1251">
        <f t="shared" si="120"/>
        <v>1820.0740482935512</v>
      </c>
      <c r="AM165" s="1251">
        <f t="shared" si="121"/>
        <v>112.00782259073338</v>
      </c>
      <c r="AN165" s="1251">
        <f t="shared" si="122"/>
        <v>18107.444808958157</v>
      </c>
      <c r="AO165" s="1277">
        <f t="shared" si="123"/>
        <v>0</v>
      </c>
    </row>
    <row r="166" spans="1:41">
      <c r="A166" s="89">
        <f>'Input data'!A146</f>
        <v>2046</v>
      </c>
      <c r="B166" s="152">
        <f>'Input data'!B146</f>
        <v>73.995362001779526</v>
      </c>
      <c r="C166" s="204">
        <f>'Input data'!C146</f>
        <v>8870.922802964873</v>
      </c>
      <c r="D166" s="204">
        <f>'Input data'!D146</f>
        <v>16217597.669678843</v>
      </c>
      <c r="E166" s="473">
        <f>'Input data'!J146*C166</f>
        <v>106726.47699440825</v>
      </c>
      <c r="F166" s="474">
        <f>'Input data'!L146</f>
        <v>122944.07466408709</v>
      </c>
      <c r="G166" s="474">
        <f t="shared" si="134"/>
        <v>17121.955551397077</v>
      </c>
      <c r="H166" s="474">
        <f t="shared" si="125"/>
        <v>59337.89802036975</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73462.573499846025</v>
      </c>
      <c r="R166" s="467">
        <f t="shared" si="128"/>
        <v>56340.617948448948</v>
      </c>
      <c r="S166" s="938">
        <f t="shared" si="104"/>
        <v>0.93142700292532699</v>
      </c>
      <c r="T166" s="118" t="str">
        <f t="shared" si="105"/>
        <v>Yes</v>
      </c>
      <c r="U166" s="938">
        <f t="shared" si="106"/>
        <v>0.93142700292532699</v>
      </c>
      <c r="V166" s="1247">
        <f t="shared" si="97"/>
        <v>66603.456715638153</v>
      </c>
      <c r="W166" s="1244">
        <f t="shared" si="98"/>
        <v>0.45826216596761671</v>
      </c>
      <c r="X166" s="473">
        <f t="shared" si="107"/>
        <v>17121.955551397077</v>
      </c>
      <c r="Y166" s="474">
        <f t="shared" si="108"/>
        <v>11789.977429124699</v>
      </c>
      <c r="Z166" s="474">
        <f t="shared" si="109"/>
        <v>5574.8328069276386</v>
      </c>
      <c r="AA166" s="474">
        <f t="shared" si="110"/>
        <v>0</v>
      </c>
      <c r="AB166" s="474">
        <f t="shared" si="111"/>
        <v>32116.690928188735</v>
      </c>
      <c r="AC166" s="474">
        <f t="shared" si="112"/>
        <v>66603.456715638153</v>
      </c>
      <c r="AD166" s="1240">
        <f t="shared" si="113"/>
        <v>0</v>
      </c>
      <c r="AE166" s="100">
        <f t="shared" si="114"/>
        <v>0.25707307691999909</v>
      </c>
      <c r="AF166" s="100">
        <f t="shared" si="115"/>
        <v>0.1770175004498899</v>
      </c>
      <c r="AG166" s="100">
        <f t="shared" si="116"/>
        <v>8.3701853955257199E-2</v>
      </c>
      <c r="AH166" s="100">
        <f t="shared" si="129"/>
        <v>0</v>
      </c>
      <c r="AI166" s="100">
        <f t="shared" si="117"/>
        <v>0.48220756867485376</v>
      </c>
      <c r="AJ166" s="471">
        <f t="shared" si="118"/>
        <v>1</v>
      </c>
      <c r="AK166" s="1250">
        <f t="shared" si="119"/>
        <v>12974.078135743073</v>
      </c>
      <c r="AL166" s="1251">
        <f t="shared" si="120"/>
        <v>3906.0023683587256</v>
      </c>
      <c r="AM166" s="1251">
        <f t="shared" si="121"/>
        <v>241.87504729527819</v>
      </c>
      <c r="AN166" s="1251">
        <f t="shared" si="122"/>
        <v>17121.955551397077</v>
      </c>
      <c r="AO166" s="1277">
        <f t="shared" si="123"/>
        <v>0</v>
      </c>
    </row>
    <row r="167" spans="1:41">
      <c r="A167" s="89">
        <f>'Input data'!A147</f>
        <v>2047</v>
      </c>
      <c r="B167" s="152">
        <f>'Input data'!B147</f>
        <v>74.373096484110363</v>
      </c>
      <c r="C167" s="204">
        <f>'Input data'!C147</f>
        <v>8950.5962884370456</v>
      </c>
      <c r="D167" s="204">
        <f>'Input data'!D147</f>
        <v>12215991.666765345</v>
      </c>
      <c r="E167" s="473">
        <f>'Input data'!J147*C167</f>
        <v>107685.0323333712</v>
      </c>
      <c r="F167" s="474">
        <f>'Input data'!L147</f>
        <v>119901.02400013655</v>
      </c>
      <c r="G167" s="474">
        <f t="shared" si="134"/>
        <v>16190.101088088571</v>
      </c>
      <c r="H167" s="474">
        <f t="shared" si="125"/>
        <v>57064.462159154151</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70811.314575676457</v>
      </c>
      <c r="R167" s="467">
        <f t="shared" si="128"/>
        <v>54621.213487587884</v>
      </c>
      <c r="S167" s="938">
        <f t="shared" si="104"/>
        <v>0.89486462607431527</v>
      </c>
      <c r="T167" s="118" t="str">
        <f t="shared" si="105"/>
        <v>Yes</v>
      </c>
      <c r="U167" s="938">
        <f t="shared" si="106"/>
        <v>0.89486462607431527</v>
      </c>
      <c r="V167" s="1247">
        <f t="shared" si="97"/>
        <v>65279.810512548676</v>
      </c>
      <c r="W167" s="1244">
        <f t="shared" si="98"/>
        <v>0.45555251878020375</v>
      </c>
      <c r="X167" s="473">
        <f t="shared" si="107"/>
        <v>16190.101088088573</v>
      </c>
      <c r="Y167" s="474">
        <f t="shared" si="108"/>
        <v>11066.415558329347</v>
      </c>
      <c r="Z167" s="474">
        <f t="shared" si="109"/>
        <v>5618.1494404968462</v>
      </c>
      <c r="AA167" s="474">
        <f t="shared" si="110"/>
        <v>0</v>
      </c>
      <c r="AB167" s="474">
        <f t="shared" si="111"/>
        <v>32405.144425633905</v>
      </c>
      <c r="AC167" s="474">
        <f t="shared" si="112"/>
        <v>65279.810512548676</v>
      </c>
      <c r="AD167" s="1240">
        <f t="shared" si="113"/>
        <v>0</v>
      </c>
      <c r="AE167" s="100">
        <f t="shared" si="114"/>
        <v>0.24801084686016919</v>
      </c>
      <c r="AF167" s="100">
        <f t="shared" si="115"/>
        <v>0.16952278922749109</v>
      </c>
      <c r="AG167" s="100">
        <f t="shared" si="116"/>
        <v>8.606258805571862E-2</v>
      </c>
      <c r="AH167" s="100">
        <f t="shared" si="129"/>
        <v>0</v>
      </c>
      <c r="AI167" s="100">
        <f t="shared" si="117"/>
        <v>0.49640377585662104</v>
      </c>
      <c r="AJ167" s="471">
        <f t="shared" si="118"/>
        <v>1</v>
      </c>
      <c r="AK167" s="1250">
        <f t="shared" si="119"/>
        <v>9772.7933334122754</v>
      </c>
      <c r="AL167" s="1251">
        <f t="shared" si="120"/>
        <v>6042.4268801370872</v>
      </c>
      <c r="AM167" s="1251">
        <f t="shared" si="121"/>
        <v>374.88087453920747</v>
      </c>
      <c r="AN167" s="1251">
        <f t="shared" si="122"/>
        <v>16190.10108808857</v>
      </c>
      <c r="AO167" s="1277">
        <f t="shared" si="123"/>
        <v>0</v>
      </c>
    </row>
    <row r="168" spans="1:41">
      <c r="A168" s="89">
        <f>'Input data'!A148</f>
        <v>2048</v>
      </c>
      <c r="B168" s="152">
        <f>'Input data'!B148</f>
        <v>74.752759240528661</v>
      </c>
      <c r="C168" s="204">
        <f>'Input data'!C148</f>
        <v>9020.85962943507</v>
      </c>
      <c r="D168" s="204">
        <f>'Input data'!D148</f>
        <v>8214385.6638518488</v>
      </c>
      <c r="E168" s="473">
        <f>'Input data'!J148*C168</f>
        <v>108530.37379481076</v>
      </c>
      <c r="F168" s="474">
        <f>'Input data'!L148</f>
        <v>116744.75945866261</v>
      </c>
      <c r="G168" s="474">
        <f t="shared" si="134"/>
        <v>15308.962370313993</v>
      </c>
      <c r="H168" s="474">
        <f t="shared" si="125"/>
        <v>54675.347623428403</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68095.092722530666</v>
      </c>
      <c r="R168" s="467">
        <f t="shared" si="128"/>
        <v>52786.130352216671</v>
      </c>
      <c r="S168" s="938">
        <f t="shared" si="104"/>
        <v>0.85798204129259936</v>
      </c>
      <c r="T168" s="118" t="str">
        <f t="shared" si="105"/>
        <v>Yes</v>
      </c>
      <c r="U168" s="938">
        <f t="shared" si="106"/>
        <v>0.85798204129259936</v>
      </c>
      <c r="V168" s="1247">
        <f t="shared" si="97"/>
        <v>63958.629106445966</v>
      </c>
      <c r="W168" s="1244">
        <f t="shared" si="98"/>
        <v>0.45214989175516129</v>
      </c>
      <c r="X168" s="473">
        <f t="shared" si="107"/>
        <v>15308.962370313997</v>
      </c>
      <c r="Y168" s="474">
        <f t="shared" si="108"/>
        <v>10333.787730663185</v>
      </c>
      <c r="Z168" s="474">
        <f t="shared" si="109"/>
        <v>5656.3499958926905</v>
      </c>
      <c r="AA168" s="474">
        <f t="shared" si="110"/>
        <v>0</v>
      </c>
      <c r="AB168" s="474">
        <f t="shared" si="111"/>
        <v>32659.52900957609</v>
      </c>
      <c r="AC168" s="474">
        <f t="shared" si="112"/>
        <v>63958.629106445966</v>
      </c>
      <c r="AD168" s="1240">
        <f t="shared" si="113"/>
        <v>0</v>
      </c>
      <c r="AE168" s="100">
        <f t="shared" si="114"/>
        <v>0.23935726240841376</v>
      </c>
      <c r="AF168" s="100">
        <f t="shared" si="115"/>
        <v>0.16156987532463718</v>
      </c>
      <c r="AG168" s="100">
        <f t="shared" si="116"/>
        <v>8.8437636561578908E-2</v>
      </c>
      <c r="AH168" s="100">
        <f t="shared" si="129"/>
        <v>0</v>
      </c>
      <c r="AI168" s="100">
        <f t="shared" si="117"/>
        <v>0.51063522570537012</v>
      </c>
      <c r="AJ168" s="471">
        <f t="shared" si="118"/>
        <v>1</v>
      </c>
      <c r="AK168" s="1250">
        <f t="shared" si="119"/>
        <v>6571.5085310814784</v>
      </c>
      <c r="AL168" s="1251">
        <f t="shared" si="120"/>
        <v>8226.2473149507914</v>
      </c>
      <c r="AM168" s="1251">
        <f t="shared" si="121"/>
        <v>511.2065242817232</v>
      </c>
      <c r="AN168" s="1251">
        <f t="shared" si="122"/>
        <v>15308.962370313991</v>
      </c>
      <c r="AO168" s="1277">
        <f t="shared" si="123"/>
        <v>0</v>
      </c>
    </row>
    <row r="169" spans="1:41">
      <c r="A169" s="89">
        <f>'Input data'!A149</f>
        <v>2049</v>
      </c>
      <c r="B169" s="152">
        <f>'Input data'!B149</f>
        <v>75.134360114565098</v>
      </c>
      <c r="C169" s="204">
        <f>'Input data'!C149</f>
        <v>9061.5865354982343</v>
      </c>
      <c r="D169" s="204">
        <f>'Input data'!D149</f>
        <v>4212779.6609383523</v>
      </c>
      <c r="E169" s="473">
        <f>'Input data'!J149*C169</f>
        <v>109020.36105989563</v>
      </c>
      <c r="F169" s="474">
        <f>'Input data'!L149</f>
        <v>113233.14072083398</v>
      </c>
      <c r="G169" s="474">
        <f t="shared" si="134"/>
        <v>14475.779217222871</v>
      </c>
      <c r="H169" s="474">
        <f t="shared" si="125"/>
        <v>52034.372755121563</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65174.966101487233</v>
      </c>
      <c r="R169" s="467">
        <f t="shared" si="128"/>
        <v>50699.18688426436</v>
      </c>
      <c r="S169" s="938">
        <f t="shared" si="104"/>
        <v>0.82031224365444322</v>
      </c>
      <c r="T169" s="118" t="str">
        <f t="shared" si="105"/>
        <v>Yes</v>
      </c>
      <c r="U169" s="938">
        <f t="shared" si="106"/>
        <v>0.82031224365444322</v>
      </c>
      <c r="V169" s="1247">
        <f t="shared" si="97"/>
        <v>62533.953836569635</v>
      </c>
      <c r="W169" s="1244">
        <f t="shared" si="98"/>
        <v>0.44774159368464916</v>
      </c>
      <c r="X169" s="473">
        <f t="shared" si="107"/>
        <v>14475.779217222876</v>
      </c>
      <c r="Y169" s="474">
        <f t="shared" si="108"/>
        <v>9572.7037994831444</v>
      </c>
      <c r="Z169" s="474">
        <f t="shared" si="109"/>
        <v>5678.4922739151798</v>
      </c>
      <c r="AA169" s="474">
        <f t="shared" si="110"/>
        <v>0</v>
      </c>
      <c r="AB169" s="474">
        <f t="shared" si="111"/>
        <v>32806.978545948434</v>
      </c>
      <c r="AC169" s="474">
        <f t="shared" si="112"/>
        <v>62533.953836569635</v>
      </c>
      <c r="AD169" s="1240">
        <f t="shared" si="113"/>
        <v>0</v>
      </c>
      <c r="AE169" s="100">
        <f t="shared" si="114"/>
        <v>0.23148670968502702</v>
      </c>
      <c r="AF169" s="100">
        <f t="shared" si="115"/>
        <v>0.15308009828550231</v>
      </c>
      <c r="AG169" s="100">
        <f t="shared" si="116"/>
        <v>9.0806544693395316E-2</v>
      </c>
      <c r="AH169" s="100">
        <f t="shared" si="129"/>
        <v>0</v>
      </c>
      <c r="AI169" s="100">
        <f t="shared" si="117"/>
        <v>0.52462664733607534</v>
      </c>
      <c r="AJ169" s="471">
        <f t="shared" si="118"/>
        <v>1</v>
      </c>
      <c r="AK169" s="1250">
        <f t="shared" si="119"/>
        <v>3370.2237287506819</v>
      </c>
      <c r="AL169" s="1251">
        <f t="shared" si="120"/>
        <v>10455.222972269788</v>
      </c>
      <c r="AM169" s="1251">
        <f t="shared" si="121"/>
        <v>650.33251620240424</v>
      </c>
      <c r="AN169" s="1251">
        <f t="shared" si="122"/>
        <v>14475.779217222875</v>
      </c>
      <c r="AO169" s="1277">
        <f t="shared" si="123"/>
        <v>0</v>
      </c>
    </row>
    <row r="170" spans="1:41" ht="15" thickBot="1">
      <c r="A170" s="141">
        <f>'Input data'!A150</f>
        <v>2050</v>
      </c>
      <c r="B170" s="593">
        <f>'Input data'!B150</f>
        <v>75.517908999999989</v>
      </c>
      <c r="C170" s="207">
        <f>'Input data'!C150</f>
        <v>9095.4396062522937</v>
      </c>
      <c r="D170" s="207">
        <f>'Input data'!D150</f>
        <v>211173.65802485455</v>
      </c>
      <c r="E170" s="598">
        <f>'Input data'!J150*C170</f>
        <v>109427.64889874545</v>
      </c>
      <c r="F170" s="595">
        <f>'Input data'!L150</f>
        <v>109638.8225567703</v>
      </c>
      <c r="G170" s="595">
        <f>G137*(1-$C$6)</f>
        <v>13687.941669523079</v>
      </c>
      <c r="H170" s="595">
        <f t="shared" si="125"/>
        <v>49300.598761851361</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62207.385960871768</v>
      </c>
      <c r="R170" s="1238">
        <f t="shared" si="128"/>
        <v>48519.444291348686</v>
      </c>
      <c r="S170" s="941">
        <f t="shared" si="104"/>
        <v>0.78208669963005883</v>
      </c>
      <c r="T170" s="951" t="str">
        <f t="shared" si="105"/>
        <v>Yes</v>
      </c>
      <c r="U170" s="941">
        <f t="shared" si="106"/>
        <v>0.78208669963005883</v>
      </c>
      <c r="V170" s="1248">
        <f t="shared" si="97"/>
        <v>61119.378265421634</v>
      </c>
      <c r="W170" s="1245">
        <f t="shared" si="98"/>
        <v>0.44253890328150502</v>
      </c>
      <c r="X170" s="598">
        <f t="shared" si="107"/>
        <v>13687.941669523083</v>
      </c>
      <c r="Y170" s="595">
        <f t="shared" si="108"/>
        <v>8804.9974519713942</v>
      </c>
      <c r="Z170" s="595">
        <f t="shared" si="109"/>
        <v>5696.8974064678187</v>
      </c>
      <c r="AA170" s="595">
        <f t="shared" si="110"/>
        <v>0</v>
      </c>
      <c r="AB170" s="595">
        <f t="shared" si="111"/>
        <v>32929.541737459338</v>
      </c>
      <c r="AC170" s="595">
        <f t="shared" si="112"/>
        <v>61119.378265421634</v>
      </c>
      <c r="AD170" s="1241">
        <f t="shared" si="113"/>
        <v>0</v>
      </c>
      <c r="AE170" s="581">
        <f t="shared" si="114"/>
        <v>0.22395420336379721</v>
      </c>
      <c r="AF170" s="581">
        <f t="shared" si="115"/>
        <v>0.1440622876386953</v>
      </c>
      <c r="AG170" s="581">
        <f t="shared" si="116"/>
        <v>9.3209348133877296E-2</v>
      </c>
      <c r="AH170" s="581">
        <f t="shared" si="129"/>
        <v>0</v>
      </c>
      <c r="AI170" s="581">
        <f>AB170/AC170</f>
        <v>0.53877416086363017</v>
      </c>
      <c r="AJ170" s="582">
        <f t="shared" si="118"/>
        <v>1</v>
      </c>
      <c r="AK170" s="1252">
        <f t="shared" si="119"/>
        <v>168.93892641988364</v>
      </c>
      <c r="AL170" s="1253">
        <f t="shared" si="120"/>
        <v>12726.764381743964</v>
      </c>
      <c r="AM170" s="1253">
        <f t="shared" si="121"/>
        <v>792.23836135923409</v>
      </c>
      <c r="AN170" s="1253">
        <f t="shared" si="122"/>
        <v>13687.941669523081</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4429.6690817752378</v>
      </c>
      <c r="D182" s="474">
        <f>'Input data'!E122</f>
        <v>50359792.84713313</v>
      </c>
      <c r="E182" s="473">
        <f>'Input data'!J122*C182</f>
        <v>53293.550834521724</v>
      </c>
      <c r="F182" s="474">
        <f>'Input data'!L122</f>
        <v>103653.34368165486</v>
      </c>
      <c r="G182" s="474">
        <f t="shared" si="163"/>
        <v>52423.665347216396</v>
      </c>
      <c r="H182" s="474">
        <f t="shared" si="135"/>
        <v>25416.815039100991</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75687.094616058559</v>
      </c>
      <c r="R182" s="467">
        <f t="shared" si="166"/>
        <v>23263.429268842163</v>
      </c>
      <c r="S182" s="518">
        <f t="shared" si="143"/>
        <v>0.77020357250513782</v>
      </c>
      <c r="T182" s="118" t="str">
        <f t="shared" si="144"/>
        <v>Yes</v>
      </c>
      <c r="U182" s="938">
        <f t="shared" si="145"/>
        <v>0.77020357250513782</v>
      </c>
      <c r="V182" s="1247">
        <f t="shared" si="136"/>
        <v>80389.914412812708</v>
      </c>
      <c r="W182" s="1244">
        <f>(1-V182/F182)</f>
        <v>0.22443491394054704</v>
      </c>
      <c r="X182" s="473">
        <f t="shared" si="146"/>
        <v>52423.665347216396</v>
      </c>
      <c r="Y182" s="474">
        <f t="shared" si="147"/>
        <v>9144.607125222763</v>
      </c>
      <c r="Z182" s="116">
        <f t="shared" si="148"/>
        <v>2784.2672530433811</v>
      </c>
      <c r="AA182" s="116">
        <f t="shared" si="149"/>
        <v>0</v>
      </c>
      <c r="AB182" s="116">
        <f t="shared" si="150"/>
        <v>16037.374687330175</v>
      </c>
      <c r="AC182" s="116">
        <f t="shared" si="151"/>
        <v>80389.914412812708</v>
      </c>
      <c r="AD182" s="1240">
        <f t="shared" si="152"/>
        <v>0</v>
      </c>
      <c r="AE182" s="579">
        <f t="shared" si="153"/>
        <v>0.65211744197181287</v>
      </c>
      <c r="AF182" s="100">
        <f t="shared" si="154"/>
        <v>0.11375316408802243</v>
      </c>
      <c r="AG182" s="100">
        <f t="shared" si="155"/>
        <v>3.4634534361435008E-2</v>
      </c>
      <c r="AH182" s="100">
        <f t="shared" si="167"/>
        <v>0</v>
      </c>
      <c r="AI182" s="100">
        <f t="shared" si="156"/>
        <v>0.19949485957872976</v>
      </c>
      <c r="AJ182" s="471">
        <f t="shared" si="157"/>
        <v>1</v>
      </c>
      <c r="AK182" s="1250">
        <f t="shared" si="158"/>
        <v>45482.834211012232</v>
      </c>
      <c r="AL182" s="1251">
        <f t="shared" si="159"/>
        <v>6536.1969088637616</v>
      </c>
      <c r="AM182" s="1251">
        <f t="shared" si="160"/>
        <v>404.63422734039932</v>
      </c>
      <c r="AN182" s="1251">
        <f t="shared" si="161"/>
        <v>52423.665347216396</v>
      </c>
      <c r="AO182" s="1022">
        <f t="shared" si="162"/>
        <v>0</v>
      </c>
    </row>
    <row r="183" spans="1:41">
      <c r="A183" s="89">
        <f>'Input data'!A123</f>
        <v>2023</v>
      </c>
      <c r="B183" s="152">
        <f>'Input data'!B123</f>
        <v>61.381040636574369</v>
      </c>
      <c r="C183" s="204">
        <f>'Input data'!C123</f>
        <v>4527.7597364431604</v>
      </c>
      <c r="D183" s="474">
        <f>'Input data'!E123</f>
        <v>48665382.683029473</v>
      </c>
      <c r="E183" s="473">
        <f>'Input data'!J123*C183</f>
        <v>54473.683976395478</v>
      </c>
      <c r="F183" s="474">
        <f>'Input data'!L123</f>
        <v>103139.06665942495</v>
      </c>
      <c r="G183" s="474">
        <f t="shared" si="163"/>
        <v>49701.698334937471</v>
      </c>
      <c r="H183" s="474">
        <f t="shared" si="135"/>
        <v>27225.827800177161</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74311.546692607211</v>
      </c>
      <c r="R183" s="467">
        <f t="shared" si="166"/>
        <v>24609.84835766974</v>
      </c>
      <c r="S183" s="518">
        <f t="shared" si="143"/>
        <v>0.79885926849714184</v>
      </c>
      <c r="T183" s="118" t="str">
        <f t="shared" si="144"/>
        <v>Yes</v>
      </c>
      <c r="U183" s="938">
        <f t="shared" si="145"/>
        <v>0.79885926849714184</v>
      </c>
      <c r="V183" s="1247">
        <f t="shared" si="136"/>
        <v>78529.218301755216</v>
      </c>
      <c r="W183" s="1244">
        <f t="shared" si="137"/>
        <v>0.23860840663735894</v>
      </c>
      <c r="X183" s="473">
        <f t="shared" si="146"/>
        <v>49701.698334937471</v>
      </c>
      <c r="Y183" s="474">
        <f t="shared" si="147"/>
        <v>9522.2248519950845</v>
      </c>
      <c r="Z183" s="116">
        <f t="shared" si="148"/>
        <v>2912.788576062047</v>
      </c>
      <c r="AA183" s="116">
        <f t="shared" si="149"/>
        <v>0</v>
      </c>
      <c r="AB183" s="116">
        <f t="shared" si="150"/>
        <v>16392.506538760608</v>
      </c>
      <c r="AC183" s="116">
        <f t="shared" si="151"/>
        <v>78529.218301755216</v>
      </c>
      <c r="AD183" s="1240">
        <f t="shared" si="152"/>
        <v>0</v>
      </c>
      <c r="AE183" s="579">
        <f t="shared" si="153"/>
        <v>0.6329070810810119</v>
      </c>
      <c r="AF183" s="100">
        <f t="shared" si="154"/>
        <v>0.12125709459382523</v>
      </c>
      <c r="AG183" s="100">
        <f t="shared" si="155"/>
        <v>3.7091781110941517E-2</v>
      </c>
      <c r="AH183" s="100">
        <f t="shared" si="167"/>
        <v>0</v>
      </c>
      <c r="AI183" s="100">
        <f t="shared" si="156"/>
        <v>0.2087440432142213</v>
      </c>
      <c r="AJ183" s="471">
        <f t="shared" si="157"/>
        <v>1</v>
      </c>
      <c r="AK183" s="1250">
        <f t="shared" si="158"/>
        <v>43505.309188513223</v>
      </c>
      <c r="AL183" s="1251">
        <f t="shared" si="159"/>
        <v>5847.8196386578547</v>
      </c>
      <c r="AM183" s="1251">
        <f t="shared" si="160"/>
        <v>348.56950776639326</v>
      </c>
      <c r="AN183" s="1251">
        <f t="shared" si="161"/>
        <v>49701.698334937471</v>
      </c>
      <c r="AO183" s="1022">
        <f t="shared" si="162"/>
        <v>0</v>
      </c>
    </row>
    <row r="184" spans="1:41">
      <c r="A184" s="89">
        <f>'Input data'!A124</f>
        <v>2024</v>
      </c>
      <c r="B184" s="152">
        <f>'Input data'!B124</f>
        <v>62.087792487153699</v>
      </c>
      <c r="C184" s="204">
        <f>'Input data'!C124</f>
        <v>4636.4932398497776</v>
      </c>
      <c r="D184" s="474">
        <f>'Input data'!E124</f>
        <v>48951332.662830688</v>
      </c>
      <c r="E184" s="473">
        <f>'Input data'!J124*C184</f>
        <v>55781.861717043743</v>
      </c>
      <c r="F184" s="474">
        <f>'Input data'!L124</f>
        <v>104733.19437987443</v>
      </c>
      <c r="G184" s="474">
        <f t="shared" si="163"/>
        <v>47121.062615822855</v>
      </c>
      <c r="H184" s="474">
        <f t="shared" si="135"/>
        <v>30825.455625953575</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74750.108948530542</v>
      </c>
      <c r="R184" s="467">
        <f t="shared" si="166"/>
        <v>27629.046332707687</v>
      </c>
      <c r="S184" s="518">
        <f t="shared" si="143"/>
        <v>0.87762278714652031</v>
      </c>
      <c r="T184" s="118" t="str">
        <f t="shared" si="144"/>
        <v>Yes</v>
      </c>
      <c r="U184" s="938">
        <f t="shared" si="145"/>
        <v>0.87762278714652031</v>
      </c>
      <c r="V184" s="1247">
        <f t="shared" si="136"/>
        <v>77104.148047166746</v>
      </c>
      <c r="W184" s="1244">
        <f t="shared" si="137"/>
        <v>0.2638041023793779</v>
      </c>
      <c r="X184" s="473">
        <f t="shared" si="146"/>
        <v>47121.062615822855</v>
      </c>
      <c r="Y184" s="474">
        <f t="shared" si="147"/>
        <v>10149.819019179969</v>
      </c>
      <c r="Z184" s="116">
        <f t="shared" si="148"/>
        <v>3047.0961700868629</v>
      </c>
      <c r="AA184" s="116">
        <f t="shared" si="149"/>
        <v>0</v>
      </c>
      <c r="AB184" s="116">
        <f t="shared" si="150"/>
        <v>16786.170242077056</v>
      </c>
      <c r="AC184" s="116">
        <f t="shared" si="151"/>
        <v>77104.148047166746</v>
      </c>
      <c r="AD184" s="1240">
        <f t="shared" si="152"/>
        <v>0</v>
      </c>
      <c r="AE184" s="579">
        <f t="shared" si="153"/>
        <v>0.61113524770415195</v>
      </c>
      <c r="AF184" s="100">
        <f t="shared" si="154"/>
        <v>0.13163778183465621</v>
      </c>
      <c r="AG184" s="100">
        <f t="shared" si="155"/>
        <v>3.9519224934861735E-2</v>
      </c>
      <c r="AH184" s="100">
        <f t="shared" si="167"/>
        <v>0</v>
      </c>
      <c r="AI184" s="100">
        <f t="shared" si="156"/>
        <v>0.21770774552633004</v>
      </c>
      <c r="AJ184" s="471">
        <f t="shared" si="157"/>
        <v>1</v>
      </c>
      <c r="AK184" s="1250">
        <f t="shared" si="158"/>
        <v>43268.421442967876</v>
      </c>
      <c r="AL184" s="1251">
        <f t="shared" si="159"/>
        <v>3643.3488752366575</v>
      </c>
      <c r="AM184" s="1251">
        <f t="shared" si="160"/>
        <v>209.29229761831655</v>
      </c>
      <c r="AN184" s="1251">
        <f t="shared" si="161"/>
        <v>47121.062615822855</v>
      </c>
      <c r="AO184" s="1022">
        <f t="shared" si="162"/>
        <v>0</v>
      </c>
    </row>
    <row r="185" spans="1:41">
      <c r="A185" s="89">
        <f>'Input data'!A125</f>
        <v>2025</v>
      </c>
      <c r="B185" s="152">
        <f>'Input data'!B125</f>
        <v>62.802682000000026</v>
      </c>
      <c r="C185" s="204">
        <f>'Input data'!C125</f>
        <v>4759.1992887202514</v>
      </c>
      <c r="D185" s="474">
        <f>'Input data'!E125</f>
        <v>48538822.712079689</v>
      </c>
      <c r="E185" s="473">
        <f>'Input data'!J125*C185</f>
        <v>57258.143789690388</v>
      </c>
      <c r="F185" s="474">
        <f>'Input data'!L125</f>
        <v>105796.96650177008</v>
      </c>
      <c r="G185" s="474">
        <f t="shared" si="163"/>
        <v>44674.419917829786</v>
      </c>
      <c r="H185" s="474">
        <f t="shared" si="135"/>
        <v>33732.078591840778</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74622.689131002233</v>
      </c>
      <c r="R185" s="467">
        <f t="shared" si="166"/>
        <v>29948.269213172447</v>
      </c>
      <c r="S185" s="518">
        <f t="shared" si="143"/>
        <v>0.92852494068825542</v>
      </c>
      <c r="T185" s="118" t="str">
        <f t="shared" si="144"/>
        <v>Yes</v>
      </c>
      <c r="U185" s="938">
        <f t="shared" si="145"/>
        <v>0.92852494068825542</v>
      </c>
      <c r="V185" s="1247">
        <f t="shared" si="136"/>
        <v>75848.697288597643</v>
      </c>
      <c r="W185" s="1244">
        <f t="shared" si="137"/>
        <v>0.28307304267246047</v>
      </c>
      <c r="X185" s="473">
        <f t="shared" si="146"/>
        <v>44674.419917829786</v>
      </c>
      <c r="Y185" s="474">
        <f t="shared" si="147"/>
        <v>10754.856274259131</v>
      </c>
      <c r="Z185" s="116">
        <f t="shared" si="148"/>
        <v>3189.0003143102813</v>
      </c>
      <c r="AA185" s="116">
        <f t="shared" si="149"/>
        <v>0</v>
      </c>
      <c r="AB185" s="116">
        <f t="shared" si="150"/>
        <v>17230.420782198438</v>
      </c>
      <c r="AC185" s="116">
        <f t="shared" si="151"/>
        <v>75848.697288597643</v>
      </c>
      <c r="AD185" s="1240">
        <f t="shared" si="152"/>
        <v>0</v>
      </c>
      <c r="AE185" s="579">
        <f t="shared" si="153"/>
        <v>0.58899389857478412</v>
      </c>
      <c r="AF185" s="100">
        <f t="shared" si="154"/>
        <v>0.14179355293786847</v>
      </c>
      <c r="AG185" s="100">
        <f t="shared" si="155"/>
        <v>4.2044233168256201E-2</v>
      </c>
      <c r="AH185" s="100">
        <f t="shared" si="167"/>
        <v>0</v>
      </c>
      <c r="AI185" s="100">
        <f t="shared" si="156"/>
        <v>0.2271683153190911</v>
      </c>
      <c r="AJ185" s="471">
        <f t="shared" si="157"/>
        <v>0.99999999999999989</v>
      </c>
      <c r="AK185" s="1250">
        <f t="shared" si="158"/>
        <v>42369.092161411165</v>
      </c>
      <c r="AL185" s="1251">
        <f t="shared" si="159"/>
        <v>2184.2331117854528</v>
      </c>
      <c r="AM185" s="1251">
        <f t="shared" si="160"/>
        <v>121.09464463317363</v>
      </c>
      <c r="AN185" s="1251">
        <f t="shared" si="161"/>
        <v>44674.419917829793</v>
      </c>
      <c r="AO185" s="1022">
        <f t="shared" si="162"/>
        <v>0</v>
      </c>
    </row>
    <row r="186" spans="1:41">
      <c r="A186" s="89">
        <f>'Input data'!A126</f>
        <v>2026</v>
      </c>
      <c r="B186" s="152">
        <f>'Input data'!B126</f>
        <v>63.421065342005143</v>
      </c>
      <c r="C186" s="204">
        <f>'Input data'!C126</f>
        <v>4889.8228587208359</v>
      </c>
      <c r="D186" s="474">
        <f>'Input data'!E126</f>
        <v>47372560.213695109</v>
      </c>
      <c r="E186" s="473">
        <f>'Input data'!J126*C186</f>
        <v>58829.681920304654</v>
      </c>
      <c r="F186" s="474">
        <f>'Input data'!L126</f>
        <v>106202.24213399977</v>
      </c>
      <c r="G186" s="474">
        <f t="shared" si="163"/>
        <v>42354.812990240433</v>
      </c>
      <c r="H186" s="474">
        <f t="shared" si="135"/>
        <v>35858.963608717997</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73859.856608840651</v>
      </c>
      <c r="R186" s="467">
        <f t="shared" si="166"/>
        <v>31505.043618600219</v>
      </c>
      <c r="S186" s="518">
        <f t="shared" si="143"/>
        <v>0.95238471702073624</v>
      </c>
      <c r="T186" s="118" t="str">
        <f t="shared" si="144"/>
        <v>Yes</v>
      </c>
      <c r="U186" s="938">
        <f t="shared" si="145"/>
        <v>0.95238471702073624</v>
      </c>
      <c r="V186" s="1247">
        <f t="shared" si="136"/>
        <v>74697.198515399548</v>
      </c>
      <c r="W186" s="1244">
        <f t="shared" si="137"/>
        <v>0.29665139817715902</v>
      </c>
      <c r="X186" s="473">
        <f t="shared" si="146"/>
        <v>42354.812990240433</v>
      </c>
      <c r="Y186" s="474">
        <f t="shared" si="147"/>
        <v>11303.840218658779</v>
      </c>
      <c r="Z186" s="116">
        <f t="shared" si="148"/>
        <v>3335.2090318749683</v>
      </c>
      <c r="AA186" s="116">
        <f t="shared" si="149"/>
        <v>0</v>
      </c>
      <c r="AB186" s="116">
        <f t="shared" si="150"/>
        <v>17703.33627462537</v>
      </c>
      <c r="AC186" s="116">
        <f t="shared" si="151"/>
        <v>74697.198515399548</v>
      </c>
      <c r="AD186" s="1240">
        <f t="shared" si="152"/>
        <v>0</v>
      </c>
      <c r="AE186" s="579">
        <f t="shared" si="153"/>
        <v>0.56702010024523986</v>
      </c>
      <c r="AF186" s="100">
        <f t="shared" si="154"/>
        <v>0.15132883753770743</v>
      </c>
      <c r="AG186" s="100">
        <f t="shared" si="155"/>
        <v>4.4649720446843566E-2</v>
      </c>
      <c r="AH186" s="100">
        <f t="shared" si="167"/>
        <v>0</v>
      </c>
      <c r="AI186" s="100">
        <f t="shared" si="156"/>
        <v>0.23700134177020918</v>
      </c>
      <c r="AJ186" s="471">
        <f t="shared" si="157"/>
        <v>1</v>
      </c>
      <c r="AK186" s="1250">
        <f t="shared" si="158"/>
        <v>40779.691570961048</v>
      </c>
      <c r="AL186" s="1251">
        <f t="shared" si="159"/>
        <v>1495.0305496756187</v>
      </c>
      <c r="AM186" s="1251">
        <f t="shared" si="160"/>
        <v>80.09086960376581</v>
      </c>
      <c r="AN186" s="1251">
        <f t="shared" si="161"/>
        <v>42354.812990240433</v>
      </c>
      <c r="AO186" s="1022">
        <f t="shared" si="162"/>
        <v>0</v>
      </c>
    </row>
    <row r="187" spans="1:41">
      <c r="A187" s="89">
        <f>'Input data'!A127</f>
        <v>2027</v>
      </c>
      <c r="B187" s="152">
        <f>'Input data'!B127</f>
        <v>64.045537563425796</v>
      </c>
      <c r="C187" s="204">
        <f>'Input data'!C127</f>
        <v>5031.9785876968836</v>
      </c>
      <c r="D187" s="474">
        <f>'Input data'!E127</f>
        <v>47544656.205152296</v>
      </c>
      <c r="E187" s="473">
        <f>'Input data'!J127*C187</f>
        <v>60539.963981728375</v>
      </c>
      <c r="F187" s="474">
        <f>'Input data'!L127</f>
        <v>108084.62018688067</v>
      </c>
      <c r="G187" s="474">
        <f t="shared" si="163"/>
        <v>40155.6458200876</v>
      </c>
      <c r="H187" s="474">
        <f t="shared" si="135"/>
        <v>39201.00667484018</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74286.310259984442</v>
      </c>
      <c r="R187" s="467">
        <f t="shared" si="166"/>
        <v>34130.664439896842</v>
      </c>
      <c r="S187" s="518">
        <f t="shared" si="143"/>
        <v>1.0042463841544178</v>
      </c>
      <c r="T187" s="118" t="str">
        <f t="shared" si="144"/>
        <v>No</v>
      </c>
      <c r="U187" s="938">
        <f t="shared" si="145"/>
        <v>1</v>
      </c>
      <c r="V187" s="1247">
        <f t="shared" si="136"/>
        <v>74098.274825393441</v>
      </c>
      <c r="W187" s="1244">
        <f t="shared" si="137"/>
        <v>0.31444201129378158</v>
      </c>
      <c r="X187" s="473">
        <f t="shared" si="146"/>
        <v>40299.964898497194</v>
      </c>
      <c r="Y187" s="474">
        <f t="shared" si="147"/>
        <v>12092.619090996788</v>
      </c>
      <c r="Z187" s="116">
        <f t="shared" si="148"/>
        <v>3487.6875178781966</v>
      </c>
      <c r="AA187" s="116">
        <f t="shared" si="149"/>
        <v>0</v>
      </c>
      <c r="AB187" s="116">
        <f>E187*$E$12</f>
        <v>18218.003318021256</v>
      </c>
      <c r="AC187" s="116">
        <f t="shared" si="151"/>
        <v>74098.274825393441</v>
      </c>
      <c r="AD187" s="1240">
        <f t="shared" si="152"/>
        <v>144.3190784095932</v>
      </c>
      <c r="AE187" s="579">
        <f t="shared" si="153"/>
        <v>0.54387183768395131</v>
      </c>
      <c r="AF187" s="100">
        <f t="shared" si="154"/>
        <v>0.1631970396003424</v>
      </c>
      <c r="AG187" s="100">
        <f t="shared" si="155"/>
        <v>4.7068403766439212E-2</v>
      </c>
      <c r="AH187" s="100">
        <f t="shared" si="167"/>
        <v>0</v>
      </c>
      <c r="AI187" s="100">
        <f t="shared" si="156"/>
        <v>0.24586271894926703</v>
      </c>
      <c r="AJ187" s="471">
        <f t="shared" si="157"/>
        <v>0.99999999999999989</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5177.5878870797987</v>
      </c>
      <c r="D188" s="474">
        <f>'Input data'!E128</f>
        <v>47264829.111875661</v>
      </c>
      <c r="E188" s="473">
        <f>'Input data'!J128*C188</f>
        <v>62291.796106292531</v>
      </c>
      <c r="F188" s="474">
        <f>'Input data'!L128</f>
        <v>109556.62521816819</v>
      </c>
      <c r="G188" s="474">
        <f t="shared" si="163"/>
        <v>38070.664875792791</v>
      </c>
      <c r="H188" s="474">
        <f t="shared" si="135"/>
        <v>42028.596996310444</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74370.931124276118</v>
      </c>
      <c r="R188" s="467">
        <f t="shared" si="166"/>
        <v>36300.266248483327</v>
      </c>
      <c r="S188" s="518">
        <f t="shared" si="143"/>
        <v>1.037400652463794</v>
      </c>
      <c r="T188" s="118" t="str">
        <f t="shared" si="144"/>
        <v>No</v>
      </c>
      <c r="U188" s="938">
        <f t="shared" si="145"/>
        <v>1</v>
      </c>
      <c r="V188" s="1247">
        <f t="shared" si="136"/>
        <v>74565.066111017702</v>
      </c>
      <c r="W188" s="1244">
        <f t="shared" si="137"/>
        <v>0.31939245150596063</v>
      </c>
      <c r="X188" s="473">
        <f t="shared" si="146"/>
        <v>39379.372017125628</v>
      </c>
      <c r="Y188" s="474">
        <f t="shared" si="147"/>
        <v>12873.668339331973</v>
      </c>
      <c r="Z188" s="116">
        <f t="shared" si="148"/>
        <v>3566.8519303331</v>
      </c>
      <c r="AA188" s="116">
        <f t="shared" si="149"/>
        <v>0</v>
      </c>
      <c r="AB188" s="116">
        <f t="shared" si="150"/>
        <v>18745.173824227011</v>
      </c>
      <c r="AC188" s="116">
        <f t="shared" si="151"/>
        <v>74565.066111017702</v>
      </c>
      <c r="AD188" s="1240">
        <f t="shared" si="152"/>
        <v>1308.7071413328376</v>
      </c>
      <c r="AE188" s="579">
        <f t="shared" si="153"/>
        <v>0.52812092942417377</v>
      </c>
      <c r="AF188" s="100">
        <f t="shared" si="154"/>
        <v>0.17265012975600064</v>
      </c>
      <c r="AG188" s="100">
        <f t="shared" si="155"/>
        <v>4.7835429060339336E-2</v>
      </c>
      <c r="AH188" s="100">
        <f t="shared" si="167"/>
        <v>0</v>
      </c>
      <c r="AI188" s="100">
        <f t="shared" si="156"/>
        <v>0.25139351175948643</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5334.247277520456</v>
      </c>
      <c r="D189" s="474">
        <f>'Input data'!E129</f>
        <v>45911028.865820996</v>
      </c>
      <c r="E189" s="473">
        <f>'Input data'!J129*C189</f>
        <v>64176.572380552832</v>
      </c>
      <c r="F189" s="474">
        <f>'Input data'!L129</f>
        <v>110087.60124637383</v>
      </c>
      <c r="G189" s="474">
        <f t="shared" si="163"/>
        <v>36093.941324681233</v>
      </c>
      <c r="H189" s="474">
        <f t="shared" si="135"/>
        <v>43816.341690308182</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73597.669778715746</v>
      </c>
      <c r="R189" s="467">
        <f t="shared" si="166"/>
        <v>37503.728454034514</v>
      </c>
      <c r="S189" s="518">
        <f t="shared" si="143"/>
        <v>1.0396603840797773</v>
      </c>
      <c r="T189" s="118" t="str">
        <f t="shared" si="144"/>
        <v>No</v>
      </c>
      <c r="U189" s="938">
        <f t="shared" si="145"/>
        <v>1</v>
      </c>
      <c r="V189" s="1247">
        <f t="shared" si="136"/>
        <v>74014.54409393674</v>
      </c>
      <c r="W189" s="1244">
        <f t="shared" si="137"/>
        <v>0.32767593029578612</v>
      </c>
      <c r="X189" s="473">
        <f t="shared" si="146"/>
        <v>37524.612626278649</v>
      </c>
      <c r="Y189" s="474">
        <f t="shared" si="147"/>
        <v>13525.556864756427</v>
      </c>
      <c r="Z189" s="116">
        <f t="shared" si="148"/>
        <v>3652.0240220355968</v>
      </c>
      <c r="AA189" s="116">
        <f t="shared" si="149"/>
        <v>0</v>
      </c>
      <c r="AB189" s="116">
        <f t="shared" si="150"/>
        <v>19312.350580866067</v>
      </c>
      <c r="AC189" s="116">
        <f t="shared" si="151"/>
        <v>74014.54409393674</v>
      </c>
      <c r="AD189" s="1240">
        <f t="shared" si="152"/>
        <v>1430.6713015974165</v>
      </c>
      <c r="AE189" s="579">
        <f t="shared" si="153"/>
        <v>0.50698971513833402</v>
      </c>
      <c r="AF189" s="100">
        <f t="shared" si="154"/>
        <v>0.18274187905001821</v>
      </c>
      <c r="AG189" s="100">
        <f t="shared" si="155"/>
        <v>4.9341978211749467E-2</v>
      </c>
      <c r="AH189" s="100">
        <f t="shared" si="167"/>
        <v>0</v>
      </c>
      <c r="AI189" s="100">
        <f t="shared" si="156"/>
        <v>0.26092642759989831</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5493.8607523663677</v>
      </c>
      <c r="D190" s="474">
        <f>'Input data'!E130</f>
        <v>43025080.542663962</v>
      </c>
      <c r="E190" s="473">
        <f>'Input data'!J130*C190</f>
        <v>66096.889379078202</v>
      </c>
      <c r="F190" s="474">
        <f>'Input data'!L130</f>
        <v>109121.96992174216</v>
      </c>
      <c r="G190" s="474">
        <f>G177*(1-$C$4)</f>
        <v>34219.854173807704</v>
      </c>
      <c r="H190" s="474">
        <f t="shared" si="135"/>
        <v>44083.995676928098</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71595.013152478859</v>
      </c>
      <c r="R190" s="467">
        <f t="shared" si="166"/>
        <v>37375.158978671156</v>
      </c>
      <c r="S190" s="518">
        <f t="shared" si="143"/>
        <v>1.0053856230398686</v>
      </c>
      <c r="T190" s="118" t="str">
        <f t="shared" si="144"/>
        <v>No</v>
      </c>
      <c r="U190" s="938">
        <f t="shared" si="145"/>
        <v>1</v>
      </c>
      <c r="V190" s="1247">
        <f t="shared" si="136"/>
        <v>71947.021203394484</v>
      </c>
      <c r="W190" s="1244">
        <f t="shared" si="137"/>
        <v>0.34067336527197989</v>
      </c>
      <c r="X190" s="473">
        <f t="shared" si="146"/>
        <v>34420.064434131171</v>
      </c>
      <c r="Y190" s="474">
        <f t="shared" si="147"/>
        <v>13897.932149515284</v>
      </c>
      <c r="Z190" s="116">
        <f t="shared" si="148"/>
        <v>3738.8021811889726</v>
      </c>
      <c r="AA190" s="116">
        <f t="shared" si="149"/>
        <v>0</v>
      </c>
      <c r="AB190" s="116">
        <f t="shared" si="150"/>
        <v>19890.222438559053</v>
      </c>
      <c r="AC190" s="116">
        <f t="shared" si="151"/>
        <v>71947.021203394484</v>
      </c>
      <c r="AD190" s="1240">
        <f t="shared" si="152"/>
        <v>200.21026032346708</v>
      </c>
      <c r="AE190" s="579">
        <f t="shared" si="153"/>
        <v>0.4784084713782038</v>
      </c>
      <c r="AF190" s="100">
        <f t="shared" si="154"/>
        <v>0.19316897235016556</v>
      </c>
      <c r="AG190" s="100">
        <f t="shared" si="155"/>
        <v>5.1966045552037043E-2</v>
      </c>
      <c r="AH190" s="100">
        <f t="shared" si="167"/>
        <v>0</v>
      </c>
      <c r="AI190" s="100">
        <f t="shared" si="156"/>
        <v>0.27645651071959354</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5670.3172661631806</v>
      </c>
      <c r="D191" s="474">
        <f>'Input data'!E131</f>
        <v>41478479.110071354</v>
      </c>
      <c r="E191" s="473">
        <f>'Input data'!J131*C191</f>
        <v>68219.845747716055</v>
      </c>
      <c r="F191" s="474">
        <f>'Input data'!L131</f>
        <v>109698.3248577874</v>
      </c>
      <c r="G191" s="474">
        <f>$G$150*(1+((($G$160/$G$150)^(1/($A$160-$A$150)))-1))^(A191-$A$150)</f>
        <v>33020.827958397946</v>
      </c>
      <c r="H191" s="474">
        <f t="shared" si="135"/>
        <v>45049.777759650053</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71575.899485625458</v>
      </c>
      <c r="R191" s="467">
        <f t="shared" si="166"/>
        <v>38555.071527227512</v>
      </c>
      <c r="S191" s="518">
        <f t="shared" si="143"/>
        <v>1.0042183429140195</v>
      </c>
      <c r="T191" s="118" t="str">
        <f t="shared" si="144"/>
        <v>No</v>
      </c>
      <c r="U191" s="938">
        <f t="shared" si="145"/>
        <v>1</v>
      </c>
      <c r="V191" s="1247">
        <f t="shared" si="136"/>
        <v>71305.208660219054</v>
      </c>
      <c r="W191" s="1244">
        <f t="shared" si="137"/>
        <v>0.34998817208322075</v>
      </c>
      <c r="X191" s="473">
        <f t="shared" si="146"/>
        <v>33182.783288057086</v>
      </c>
      <c r="Y191" s="474">
        <f t="shared" si="147"/>
        <v>13758.614262858955</v>
      </c>
      <c r="Z191" s="116">
        <f t="shared" si="148"/>
        <v>3834.7375115405744</v>
      </c>
      <c r="AA191" s="116">
        <f t="shared" si="149"/>
        <v>0</v>
      </c>
      <c r="AB191" s="116">
        <f t="shared" si="150"/>
        <v>20529.073597762443</v>
      </c>
      <c r="AC191" s="116">
        <f t="shared" si="151"/>
        <v>71305.208660219054</v>
      </c>
      <c r="AD191" s="1240">
        <f t="shared" si="152"/>
        <v>161.95532965914026</v>
      </c>
      <c r="AE191" s="579">
        <f t="shared" si="153"/>
        <v>0.46536268403867181</v>
      </c>
      <c r="AF191" s="100">
        <f t="shared" si="154"/>
        <v>0.19295384616881209</v>
      </c>
      <c r="AG191" s="100">
        <f t="shared" si="155"/>
        <v>5.3779206085963843E-2</v>
      </c>
      <c r="AH191" s="100">
        <f t="shared" si="167"/>
        <v>0</v>
      </c>
      <c r="AI191" s="100">
        <f t="shared" si="156"/>
        <v>0.28790426370655231</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5844.6035637495497</v>
      </c>
      <c r="D192" s="474">
        <f>'Input data'!E132</f>
        <v>41255345.957373768</v>
      </c>
      <c r="E192" s="473">
        <f>'Input data'!J132*C192</f>
        <v>70316.692146106012</v>
      </c>
      <c r="F192" s="474">
        <f>'Input data'!L132</f>
        <v>111572.03810347978</v>
      </c>
      <c r="G192" s="474">
        <f t="shared" ref="G192:G199" si="171">$G$150*(1+((($G$160/$G$150)^(1/($A$160-$A$150)))-1))^(A192-$A$150)</f>
        <v>31863.814308498775</v>
      </c>
      <c r="H192" s="474">
        <f t="shared" si="135"/>
        <v>47200.576990202018</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72600.578355863618</v>
      </c>
      <c r="R192" s="467">
        <f t="shared" si="166"/>
        <v>40736.764047364843</v>
      </c>
      <c r="S192" s="518">
        <f t="shared" si="143"/>
        <v>1.0288022469676634</v>
      </c>
      <c r="T192" s="118" t="str">
        <f t="shared" si="144"/>
        <v>No</v>
      </c>
      <c r="U192" s="938">
        <f t="shared" si="145"/>
        <v>1</v>
      </c>
      <c r="V192" s="1247">
        <f t="shared" si="136"/>
        <v>71975.736513515192</v>
      </c>
      <c r="W192" s="1244">
        <f t="shared" si="137"/>
        <v>0.35489449025964892</v>
      </c>
      <c r="X192" s="473">
        <f t="shared" si="146"/>
        <v>33004.27676589902</v>
      </c>
      <c r="Y192" s="474">
        <f t="shared" si="147"/>
        <v>13881.899194297235</v>
      </c>
      <c r="Z192" s="116">
        <f t="shared" si="148"/>
        <v>3929.4929454712201</v>
      </c>
      <c r="AA192" s="116">
        <f t="shared" si="149"/>
        <v>0</v>
      </c>
      <c r="AB192" s="116">
        <f t="shared" si="150"/>
        <v>21160.067607847723</v>
      </c>
      <c r="AC192" s="116">
        <f t="shared" si="151"/>
        <v>71975.736513515192</v>
      </c>
      <c r="AD192" s="1240">
        <f t="shared" si="152"/>
        <v>1140.4624574002446</v>
      </c>
      <c r="AE192" s="579">
        <f t="shared" si="153"/>
        <v>0.45854726001590362</v>
      </c>
      <c r="AF192" s="100">
        <f t="shared" si="154"/>
        <v>0.19286915100466628</v>
      </c>
      <c r="AG192" s="100">
        <f t="shared" si="155"/>
        <v>5.4594688930114141E-2</v>
      </c>
      <c r="AH192" s="100">
        <f t="shared" si="167"/>
        <v>0</v>
      </c>
      <c r="AI192" s="100">
        <f t="shared" si="156"/>
        <v>0.29398890004931599</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6027.6258178155485</v>
      </c>
      <c r="D193" s="474">
        <f>'Input data'!E133</f>
        <v>40262688.170007341</v>
      </c>
      <c r="E193" s="473">
        <f>'Input data'!J133*C193</f>
        <v>72518.641235496238</v>
      </c>
      <c r="F193" s="474">
        <f>'Input data'!L133</f>
        <v>112781.32940550358</v>
      </c>
      <c r="G193" s="474">
        <f t="shared" si="171"/>
        <v>30747.341149823493</v>
      </c>
      <c r="H193" s="474">
        <f t="shared" si="135"/>
        <v>48648.982268318112</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73069.946190766437</v>
      </c>
      <c r="R193" s="467">
        <f t="shared" si="166"/>
        <v>42322.605040942944</v>
      </c>
      <c r="S193" s="518">
        <f t="shared" si="143"/>
        <v>1.035800702444579</v>
      </c>
      <c r="T193" s="118" t="str">
        <f t="shared" si="144"/>
        <v>No</v>
      </c>
      <c r="U193" s="938">
        <f t="shared" si="145"/>
        <v>1</v>
      </c>
      <c r="V193" s="1247">
        <f t="shared" si="136"/>
        <v>71921.533750743023</v>
      </c>
      <c r="W193" s="1244">
        <f t="shared" si="137"/>
        <v>0.36229219738889384</v>
      </c>
      <c r="X193" s="473">
        <f t="shared" si="146"/>
        <v>32210.150536005876</v>
      </c>
      <c r="Y193" s="474">
        <f t="shared" si="147"/>
        <v>13859.695626932807</v>
      </c>
      <c r="Z193" s="116">
        <f t="shared" si="148"/>
        <v>4028.997917136559</v>
      </c>
      <c r="AA193" s="116">
        <f t="shared" si="149"/>
        <v>0</v>
      </c>
      <c r="AB193" s="116">
        <f t="shared" si="150"/>
        <v>21822.689670667784</v>
      </c>
      <c r="AC193" s="116">
        <f t="shared" si="151"/>
        <v>71921.533750743023</v>
      </c>
      <c r="AD193" s="1240">
        <f t="shared" si="152"/>
        <v>1462.8093861823836</v>
      </c>
      <c r="AE193" s="579">
        <f t="shared" si="153"/>
        <v>0.44785127424612398</v>
      </c>
      <c r="AF193" s="100">
        <f t="shared" si="154"/>
        <v>0.19270578509860578</v>
      </c>
      <c r="AG193" s="100">
        <f t="shared" si="155"/>
        <v>5.6019354802690581E-2</v>
      </c>
      <c r="AH193" s="100">
        <f t="shared" si="167"/>
        <v>0</v>
      </c>
      <c r="AI193" s="100">
        <f t="shared" si="156"/>
        <v>0.30342358585257967</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6232.6437812444947</v>
      </c>
      <c r="D194" s="474">
        <f>'Input data'!E134</f>
        <v>39656259.723391399</v>
      </c>
      <c r="E194" s="473">
        <f>'Input data'!J134*C194</f>
        <v>74985.221707826218</v>
      </c>
      <c r="F194" s="474">
        <f>'Input data'!L134</f>
        <v>114641.48143121762</v>
      </c>
      <c r="G194" s="474">
        <f t="shared" si="171"/>
        <v>29669.987987956312</v>
      </c>
      <c r="H194" s="474">
        <f t="shared" si="135"/>
        <v>50572.572719511649</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74000.144869906988</v>
      </c>
      <c r="R194" s="467">
        <f t="shared" si="166"/>
        <v>44330.156881950679</v>
      </c>
      <c r="S194" s="518">
        <f t="shared" si="143"/>
        <v>1.0486106002760871</v>
      </c>
      <c r="T194" s="118" t="str">
        <f t="shared" si="144"/>
        <v>No</v>
      </c>
      <c r="U194" s="938">
        <f t="shared" si="145"/>
        <v>1</v>
      </c>
      <c r="V194" s="1247">
        <f t="shared" si="136"/>
        <v>72366.344340023759</v>
      </c>
      <c r="W194" s="1244">
        <f t="shared" si="137"/>
        <v>0.36875951499770188</v>
      </c>
      <c r="X194" s="473">
        <f t="shared" si="146"/>
        <v>31725.007778713119</v>
      </c>
      <c r="Y194" s="474">
        <f t="shared" si="147"/>
        <v>13935.929116969091</v>
      </c>
      <c r="Z194" s="116">
        <f t="shared" si="148"/>
        <v>4140.4614478748836</v>
      </c>
      <c r="AA194" s="116">
        <f t="shared" si="149"/>
        <v>0</v>
      </c>
      <c r="AB194" s="116">
        <f t="shared" si="150"/>
        <v>22564.94599646666</v>
      </c>
      <c r="AC194" s="116">
        <f t="shared" si="151"/>
        <v>72366.344340023759</v>
      </c>
      <c r="AD194" s="1240">
        <f t="shared" si="152"/>
        <v>2055.0197907568072</v>
      </c>
      <c r="AE194" s="579">
        <f t="shared" si="153"/>
        <v>0.43839450601026042</v>
      </c>
      <c r="AF194" s="100">
        <f t="shared" si="154"/>
        <v>0.19257472854354932</v>
      </c>
      <c r="AG194" s="100">
        <f t="shared" si="155"/>
        <v>5.7215290970348387E-2</v>
      </c>
      <c r="AH194" s="100">
        <f t="shared" si="167"/>
        <v>0</v>
      </c>
      <c r="AI194" s="100">
        <f t="shared" si="156"/>
        <v>0.31181547447584185</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6428.551430360948</v>
      </c>
      <c r="D195" s="474">
        <f>'Input data'!E135</f>
        <v>39791303.809178911</v>
      </c>
      <c r="E195" s="473">
        <f>'Input data'!J135*C195</f>
        <v>77342.195572987985</v>
      </c>
      <c r="F195" s="474">
        <f>'Input data'!L135</f>
        <v>117133.49938216689</v>
      </c>
      <c r="G195" s="474">
        <f t="shared" si="171"/>
        <v>28630.384101050156</v>
      </c>
      <c r="H195" s="474">
        <f t="shared" si="135"/>
        <v>53091.357418984138</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75460.628523406689</v>
      </c>
      <c r="R195" s="467">
        <f t="shared" si="166"/>
        <v>46830.244422356533</v>
      </c>
      <c r="S195" s="518">
        <f t="shared" si="143"/>
        <v>1.0734090349338752</v>
      </c>
      <c r="T195" s="118" t="str">
        <f t="shared" si="144"/>
        <v>No</v>
      </c>
      <c r="U195" s="938">
        <f t="shared" si="145"/>
        <v>1</v>
      </c>
      <c r="V195" s="1247">
        <f t="shared" si="136"/>
        <v>73505.913906103349</v>
      </c>
      <c r="W195" s="1244">
        <f t="shared" si="137"/>
        <v>0.37246036109381075</v>
      </c>
      <c r="X195" s="473">
        <f t="shared" si="146"/>
        <v>31833.043047343133</v>
      </c>
      <c r="Y195" s="474">
        <f t="shared" si="147"/>
        <v>14151.680020120133</v>
      </c>
      <c r="Z195" s="116">
        <f t="shared" si="148"/>
        <v>4246.9719111725672</v>
      </c>
      <c r="AA195" s="116">
        <f t="shared" si="149"/>
        <v>0</v>
      </c>
      <c r="AB195" s="116">
        <f t="shared" si="150"/>
        <v>23274.218927467511</v>
      </c>
      <c r="AC195" s="116">
        <f t="shared" si="151"/>
        <v>73505.913906103349</v>
      </c>
      <c r="AD195" s="1240">
        <f t="shared" si="152"/>
        <v>3202.6589462929769</v>
      </c>
      <c r="AE195" s="579">
        <f t="shared" si="153"/>
        <v>0.43306778129453294</v>
      </c>
      <c r="AF195" s="100">
        <f t="shared" si="154"/>
        <v>0.19252437345650211</v>
      </c>
      <c r="AG195" s="100">
        <f t="shared" si="155"/>
        <v>5.7777281928603194E-2</v>
      </c>
      <c r="AH195" s="100">
        <f t="shared" si="167"/>
        <v>0</v>
      </c>
      <c r="AI195" s="100">
        <f t="shared" si="156"/>
        <v>0.31663056332036171</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6634.3351087317124</v>
      </c>
      <c r="D196" s="474">
        <f>'Input data'!E136</f>
        <v>39216082.697226301</v>
      </c>
      <c r="E196" s="473">
        <f>'Input data'!J136*C196</f>
        <v>79817.988396720102</v>
      </c>
      <c r="F196" s="474">
        <f>'Input data'!L136</f>
        <v>119034.0710939464</v>
      </c>
      <c r="G196" s="474">
        <f t="shared" si="171"/>
        <v>27627.206795850379</v>
      </c>
      <c r="H196" s="474">
        <f t="shared" si="135"/>
        <v>54975.344720121589</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76421.079183102003</v>
      </c>
      <c r="R196" s="467">
        <f t="shared" si="166"/>
        <v>48793.872387251628</v>
      </c>
      <c r="S196" s="518">
        <f t="shared" si="143"/>
        <v>1.0831477901204489</v>
      </c>
      <c r="T196" s="118" t="str">
        <f t="shared" si="144"/>
        <v>No</v>
      </c>
      <c r="U196" s="938">
        <f t="shared" si="145"/>
        <v>1</v>
      </c>
      <c r="V196" s="1247">
        <f t="shared" si="136"/>
        <v>73985.858068625443</v>
      </c>
      <c r="W196" s="1244">
        <f t="shared" si="137"/>
        <v>0.378448057865442</v>
      </c>
      <c r="X196" s="473">
        <f t="shared" si="146"/>
        <v>31372.866157781042</v>
      </c>
      <c r="Y196" s="474">
        <f t="shared" si="147"/>
        <v>14234.892685065504</v>
      </c>
      <c r="Z196" s="116">
        <f t="shared" si="148"/>
        <v>4358.8517434365067</v>
      </c>
      <c r="AA196" s="116">
        <f t="shared" si="149"/>
        <v>0</v>
      </c>
      <c r="AB196" s="116">
        <f t="shared" si="150"/>
        <v>24019.247482342398</v>
      </c>
      <c r="AC196" s="116">
        <f t="shared" si="151"/>
        <v>73985.858068625443</v>
      </c>
      <c r="AD196" s="1240">
        <f t="shared" si="152"/>
        <v>3745.6593619306623</v>
      </c>
      <c r="AE196" s="579">
        <f t="shared" si="153"/>
        <v>0.42403868761893926</v>
      </c>
      <c r="AF196" s="100">
        <f t="shared" si="154"/>
        <v>0.19240018371973136</v>
      </c>
      <c r="AG196" s="100">
        <f t="shared" si="155"/>
        <v>5.891466095309001E-2</v>
      </c>
      <c r="AH196" s="100">
        <f t="shared" si="167"/>
        <v>0</v>
      </c>
      <c r="AI196" s="100">
        <f t="shared" si="156"/>
        <v>0.32464646770823946</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6856.4797319206027</v>
      </c>
      <c r="D197" s="474">
        <f>'Input data'!E137</f>
        <v>38325122.85038393</v>
      </c>
      <c r="E197" s="473">
        <f>'Input data'!J137*C197</f>
        <v>82490.620494056871</v>
      </c>
      <c r="F197" s="474">
        <f>'Input data'!L137</f>
        <v>120815.74334444079</v>
      </c>
      <c r="G197" s="474">
        <f t="shared" si="171"/>
        <v>26659.179724825448</v>
      </c>
      <c r="H197" s="474">
        <f t="shared" si="135"/>
        <v>56640.823833952483</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77241.886631524205</v>
      </c>
      <c r="R197" s="467">
        <f t="shared" si="166"/>
        <v>50582.706906698761</v>
      </c>
      <c r="S197" s="518">
        <f t="shared" si="143"/>
        <v>1.0858901879274279</v>
      </c>
      <c r="T197" s="118" t="str">
        <f t="shared" si="144"/>
        <v>No</v>
      </c>
      <c r="U197" s="938">
        <f t="shared" si="145"/>
        <v>1</v>
      </c>
      <c r="V197" s="1247">
        <f t="shared" si="136"/>
        <v>74233.954993223771</v>
      </c>
      <c r="W197" s="1244">
        <f t="shared" si="137"/>
        <v>0.38556058226959899</v>
      </c>
      <c r="X197" s="473">
        <f t="shared" si="146"/>
        <v>30660.098280307146</v>
      </c>
      <c r="Y197" s="474">
        <f t="shared" si="147"/>
        <v>14270.720126179547</v>
      </c>
      <c r="Z197" s="116">
        <f t="shared" si="148"/>
        <v>4479.6266434552062</v>
      </c>
      <c r="AA197" s="116">
        <f t="shared" si="149"/>
        <v>0</v>
      </c>
      <c r="AB197" s="116">
        <f t="shared" si="150"/>
        <v>24823.509943281864</v>
      </c>
      <c r="AC197" s="116">
        <f t="shared" si="151"/>
        <v>74233.954993223771</v>
      </c>
      <c r="AD197" s="1240">
        <f t="shared" si="152"/>
        <v>4000.9185554816977</v>
      </c>
      <c r="AE197" s="579">
        <f t="shared" si="153"/>
        <v>0.41301986783683914</v>
      </c>
      <c r="AF197" s="100">
        <f t="shared" si="154"/>
        <v>0.1922397927940416</v>
      </c>
      <c r="AG197" s="100">
        <f t="shared" si="155"/>
        <v>6.0344712118115165E-2</v>
      </c>
      <c r="AH197" s="100">
        <f t="shared" si="167"/>
        <v>0</v>
      </c>
      <c r="AI197" s="100">
        <f t="shared" si="156"/>
        <v>0.33439562725100402</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7067.1770730901162</v>
      </c>
      <c r="D198" s="474">
        <f>'Input data'!E138</f>
        <v>36655559.518641047</v>
      </c>
      <c r="E198" s="473">
        <f>'Input data'!J138*C198</f>
        <v>85025.529819115531</v>
      </c>
      <c r="F198" s="474">
        <f>'Input data'!L138</f>
        <v>121681.08933775658</v>
      </c>
      <c r="G198" s="474">
        <f t="shared" si="171"/>
        <v>25725.071262263602</v>
      </c>
      <c r="H198" s="474">
        <f t="shared" si="135"/>
        <v>57462.675830894266</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77360.784984742539</v>
      </c>
      <c r="R198" s="467">
        <f t="shared" si="166"/>
        <v>51635.713722478933</v>
      </c>
      <c r="S198" s="518">
        <f t="shared" si="143"/>
        <v>1.0749302829842708</v>
      </c>
      <c r="T198" s="118" t="str">
        <f t="shared" si="144"/>
        <v>No</v>
      </c>
      <c r="U198" s="938">
        <f t="shared" si="145"/>
        <v>1</v>
      </c>
      <c r="V198" s="1247">
        <f t="shared" si="136"/>
        <v>73644.751967926888</v>
      </c>
      <c r="W198" s="1244">
        <f t="shared" si="137"/>
        <v>0.39477241394916107</v>
      </c>
      <c r="X198" s="473">
        <f t="shared" si="146"/>
        <v>29324.447614912842</v>
      </c>
      <c r="Y198" s="474">
        <f t="shared" si="147"/>
        <v>14139.798286707704</v>
      </c>
      <c r="Z198" s="116">
        <f t="shared" si="148"/>
        <v>4594.1779206757055</v>
      </c>
      <c r="AA198" s="116">
        <f t="shared" si="149"/>
        <v>0</v>
      </c>
      <c r="AB198" s="116">
        <f t="shared" si="150"/>
        <v>25586.328145630639</v>
      </c>
      <c r="AC198" s="116">
        <f t="shared" si="151"/>
        <v>73644.751967926888</v>
      </c>
      <c r="AD198" s="1240">
        <f t="shared" si="152"/>
        <v>3599.3763526492403</v>
      </c>
      <c r="AE198" s="579">
        <f t="shared" si="153"/>
        <v>0.39818787939816769</v>
      </c>
      <c r="AF198" s="100">
        <f t="shared" si="154"/>
        <v>0.19200008023471576</v>
      </c>
      <c r="AG198" s="100">
        <f t="shared" si="155"/>
        <v>6.2382964134043407E-2</v>
      </c>
      <c r="AH198" s="100">
        <f t="shared" si="167"/>
        <v>0</v>
      </c>
      <c r="AI198" s="100">
        <f t="shared" si="156"/>
        <v>0.34742907623307323</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7275.9941599920994</v>
      </c>
      <c r="D199" s="474">
        <f>'Input data'!E139</f>
        <v>34985996.186898179</v>
      </c>
      <c r="E199" s="473">
        <f>'Input data'!J139*C199</f>
        <v>87537.817719291503</v>
      </c>
      <c r="F199" s="474">
        <f>'Input data'!L139</f>
        <v>122523.81390618968</v>
      </c>
      <c r="G199" s="474">
        <f t="shared" si="171"/>
        <v>24823.692937269236</v>
      </c>
      <c r="H199" s="474">
        <f t="shared" si="135"/>
        <v>58238.817355612264</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77466.703003304559</v>
      </c>
      <c r="R199" s="467">
        <f t="shared" si="166"/>
        <v>52643.01006603532</v>
      </c>
      <c r="S199" s="518">
        <f t="shared" si="143"/>
        <v>1.0639700477382492</v>
      </c>
      <c r="T199" s="118" t="str">
        <f t="shared" si="144"/>
        <v>No</v>
      </c>
      <c r="U199" s="938">
        <f t="shared" si="145"/>
        <v>1</v>
      </c>
      <c r="V199" s="1247">
        <f t="shared" si="136"/>
        <v>73045.907852403674</v>
      </c>
      <c r="W199" s="1244">
        <f t="shared" si="137"/>
        <v>0.40382277107100784</v>
      </c>
      <c r="X199" s="473">
        <f t="shared" si="146"/>
        <v>27988.796949518543</v>
      </c>
      <c r="Y199" s="474">
        <f t="shared" si="147"/>
        <v>14007.064965579824</v>
      </c>
      <c r="Z199" s="116">
        <f t="shared" si="148"/>
        <v>4707.7069470853994</v>
      </c>
      <c r="AA199" s="116">
        <f t="shared" si="149"/>
        <v>0</v>
      </c>
      <c r="AB199" s="116">
        <f t="shared" si="150"/>
        <v>26342.338990219909</v>
      </c>
      <c r="AC199" s="116">
        <f t="shared" si="151"/>
        <v>73045.907852403674</v>
      </c>
      <c r="AD199" s="1240">
        <f t="shared" si="152"/>
        <v>3165.1040122493068</v>
      </c>
      <c r="AE199" s="579">
        <f t="shared" si="153"/>
        <v>0.38316721322805125</v>
      </c>
      <c r="AF199" s="100">
        <f t="shared" si="154"/>
        <v>0.19175701113719409</v>
      </c>
      <c r="AG199" s="100">
        <f t="shared" si="155"/>
        <v>6.4448606164191666E-2</v>
      </c>
      <c r="AH199" s="100">
        <f t="shared" si="167"/>
        <v>0</v>
      </c>
      <c r="AI199" s="100">
        <f t="shared" si="156"/>
        <v>0.360627169470563</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7486.025537739185</v>
      </c>
      <c r="D200" s="474">
        <f>'Input data'!E140</f>
        <v>33316432.855155304</v>
      </c>
      <c r="E200" s="473">
        <f>'Input data'!J140*C200</f>
        <v>90064.714808029137</v>
      </c>
      <c r="F200" s="474">
        <f>'Input data'!L140</f>
        <v>123381.14766318444</v>
      </c>
      <c r="G200" s="474">
        <f>G177*(1-$C$5)</f>
        <v>23953.89792166539</v>
      </c>
      <c r="H200" s="474">
        <f t="shared" si="135"/>
        <v>58991.758427350032</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77581.003878276868</v>
      </c>
      <c r="R200" s="467">
        <f t="shared" si="166"/>
        <v>53627.105956611478</v>
      </c>
      <c r="S200" s="518">
        <f t="shared" si="143"/>
        <v>1.0530014119967375</v>
      </c>
      <c r="T200" s="118" t="str">
        <f t="shared" si="144"/>
        <v>No</v>
      </c>
      <c r="U200" s="938">
        <f t="shared" si="145"/>
        <v>1</v>
      </c>
      <c r="V200" s="1247">
        <f t="shared" si="136"/>
        <v>72453.290069031835</v>
      </c>
      <c r="W200" s="1244">
        <f t="shared" si="137"/>
        <v>0.41276855142553448</v>
      </c>
      <c r="X200" s="473">
        <f t="shared" si="146"/>
        <v>26653.146284124246</v>
      </c>
      <c r="Y200" s="474">
        <f t="shared" si="147"/>
        <v>13875.501521116494</v>
      </c>
      <c r="Z200" s="116">
        <f t="shared" si="148"/>
        <v>4821.8961553770832</v>
      </c>
      <c r="AA200" s="116">
        <f t="shared" si="149"/>
        <v>0</v>
      </c>
      <c r="AB200" s="116">
        <f t="shared" si="150"/>
        <v>27102.746108414005</v>
      </c>
      <c r="AC200" s="116">
        <f t="shared" si="151"/>
        <v>72453.290069031835</v>
      </c>
      <c r="AD200" s="1240">
        <f t="shared" si="152"/>
        <v>2699.2483624588567</v>
      </c>
      <c r="AE200" s="579">
        <f t="shared" si="153"/>
        <v>0.36786661114670899</v>
      </c>
      <c r="AF200" s="100">
        <f t="shared" si="154"/>
        <v>0.19150961271594752</v>
      </c>
      <c r="AG200" s="100">
        <f t="shared" si="155"/>
        <v>6.6551790136554059E-2</v>
      </c>
      <c r="AH200" s="100">
        <f t="shared" si="167"/>
        <v>0</v>
      </c>
      <c r="AI200" s="100">
        <f t="shared" si="156"/>
        <v>0.37407198600078934</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7708.8415605263863</v>
      </c>
      <c r="D201" s="474">
        <f>'Input data'!E141</f>
        <v>30696987.018642712</v>
      </c>
      <c r="E201" s="473">
        <f>'Input data'!J141*C201</f>
        <v>92745.424544567009</v>
      </c>
      <c r="F201" s="474">
        <f>'Input data'!L141</f>
        <v>123442.41156320972</v>
      </c>
      <c r="G201" s="474">
        <f>$G$160*(1+((($G$170/$G$160)^(1/($A$170-$A$160)))-1))^(A201-$A$160)</f>
        <v>22650.218174049241</v>
      </c>
      <c r="H201" s="474">
        <f t="shared" si="135"/>
        <v>59375.423638843844</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77023.657541847177</v>
      </c>
      <c r="R201" s="467">
        <f t="shared" si="166"/>
        <v>54373.439367797939</v>
      </c>
      <c r="S201" s="518">
        <f t="shared" si="143"/>
        <v>1.0363543813407408</v>
      </c>
      <c r="T201" s="118" t="str">
        <f t="shared" si="144"/>
        <v>No</v>
      </c>
      <c r="U201" s="938">
        <f t="shared" si="145"/>
        <v>1</v>
      </c>
      <c r="V201" s="1247">
        <f t="shared" si="136"/>
        <v>70976.343636276739</v>
      </c>
      <c r="W201" s="1244">
        <f t="shared" si="137"/>
        <v>0.42502465127285116</v>
      </c>
      <c r="X201" s="473">
        <f t="shared" si="146"/>
        <v>24557.58961491417</v>
      </c>
      <c r="Y201" s="474">
        <f t="shared" si="147"/>
        <v>13566.278606629048</v>
      </c>
      <c r="Z201" s="116">
        <f t="shared" si="148"/>
        <v>4943.0360798478478</v>
      </c>
      <c r="AA201" s="116">
        <f t="shared" si="149"/>
        <v>0</v>
      </c>
      <c r="AB201" s="116">
        <f t="shared" si="150"/>
        <v>27909.439334885672</v>
      </c>
      <c r="AC201" s="116">
        <f t="shared" si="151"/>
        <v>70976.343636276739</v>
      </c>
      <c r="AD201" s="1240">
        <f t="shared" si="152"/>
        <v>1907.3714408649284</v>
      </c>
      <c r="AE201" s="579">
        <f t="shared" si="153"/>
        <v>0.34599682593909409</v>
      </c>
      <c r="AF201" s="100">
        <f t="shared" si="154"/>
        <v>0.19113803151301223</v>
      </c>
      <c r="AG201" s="100">
        <f t="shared" si="155"/>
        <v>6.9643430847590337E-2</v>
      </c>
      <c r="AH201" s="100">
        <f t="shared" si="167"/>
        <v>0</v>
      </c>
      <c r="AI201" s="100">
        <f t="shared" si="156"/>
        <v>0.39322171170030334</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7924.0404668121937</v>
      </c>
      <c r="D202" s="474">
        <f>'Input data'!E142</f>
        <v>28077541.182130113</v>
      </c>
      <c r="E202" s="473">
        <f>'Input data'!J142*C202</f>
        <v>95334.492404931865</v>
      </c>
      <c r="F202" s="474">
        <f>'Input data'!L142</f>
        <v>123412.03358706197</v>
      </c>
      <c r="G202" s="474">
        <f t="shared" ref="G202:G209" si="172">$G$160*(1+((($G$170/$G$160)^(1/($A$170-$A$160)))-1))^(A202-$A$160)</f>
        <v>21417.490590039302</v>
      </c>
      <c r="H202" s="474">
        <f t="shared" si="135"/>
        <v>59635.551925717053</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76413.726444403088</v>
      </c>
      <c r="R202" s="467">
        <f t="shared" si="166"/>
        <v>54996.235854363782</v>
      </c>
      <c r="S202" s="518">
        <f t="shared" si="143"/>
        <v>1.0193606963549713</v>
      </c>
      <c r="T202" s="118" t="str">
        <f t="shared" si="144"/>
        <v>No</v>
      </c>
      <c r="U202" s="938">
        <f t="shared" si="145"/>
        <v>1</v>
      </c>
      <c r="V202" s="1247">
        <f t="shared" si="136"/>
        <v>69460.340088362995</v>
      </c>
      <c r="W202" s="1244">
        <f t="shared" si="137"/>
        <v>0.43716720266697773</v>
      </c>
      <c r="X202" s="473">
        <f t="shared" si="146"/>
        <v>22462.032945704093</v>
      </c>
      <c r="Y202" s="474">
        <f t="shared" si="147"/>
        <v>13249.717181041029</v>
      </c>
      <c r="Z202" s="116">
        <f t="shared" si="148"/>
        <v>5060.0347540345374</v>
      </c>
      <c r="AA202" s="116">
        <f t="shared" si="149"/>
        <v>0</v>
      </c>
      <c r="AB202" s="116">
        <f t="shared" si="150"/>
        <v>28688.555207583329</v>
      </c>
      <c r="AC202" s="116">
        <f t="shared" si="151"/>
        <v>69460.340088362995</v>
      </c>
      <c r="AD202" s="1240">
        <f t="shared" si="152"/>
        <v>1044.5423556647911</v>
      </c>
      <c r="AE202" s="579">
        <f t="shared" si="153"/>
        <v>0.32337925378898713</v>
      </c>
      <c r="AF202" s="100">
        <f t="shared" si="154"/>
        <v>0.19075226473388393</v>
      </c>
      <c r="AG202" s="100">
        <f t="shared" si="155"/>
        <v>7.2847825789471882E-2</v>
      </c>
      <c r="AH202" s="100">
        <f t="shared" si="167"/>
        <v>0</v>
      </c>
      <c r="AI202" s="100">
        <f t="shared" si="156"/>
        <v>0.413020655687657</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8146.3036002326198</v>
      </c>
      <c r="D203" s="474">
        <f>'Input data'!E143</f>
        <v>25458095.345617522</v>
      </c>
      <c r="E203" s="473">
        <f>'Input data'!J143*C203</f>
        <v>98008.550304271484</v>
      </c>
      <c r="F203" s="474">
        <f>'Input data'!L143</f>
        <v>123466.645649889</v>
      </c>
      <c r="G203" s="474">
        <f t="shared" si="172"/>
        <v>20251.853631148377</v>
      </c>
      <c r="H203" s="474">
        <f t="shared" si="135"/>
        <v>59877.357476941936</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75852.563236429691</v>
      </c>
      <c r="R203" s="467">
        <f t="shared" si="166"/>
        <v>55600.709605281314</v>
      </c>
      <c r="S203" s="518">
        <f t="shared" si="143"/>
        <v>1.0020657907527055</v>
      </c>
      <c r="T203" s="118" t="str">
        <f t="shared" si="144"/>
        <v>No</v>
      </c>
      <c r="U203" s="938">
        <f t="shared" si="145"/>
        <v>1</v>
      </c>
      <c r="V203" s="1247">
        <f t="shared" si="136"/>
        <v>67980.558689953352</v>
      </c>
      <c r="W203" s="1244">
        <f t="shared" si="137"/>
        <v>0.44940142876543376</v>
      </c>
      <c r="X203" s="473">
        <f t="shared" si="146"/>
        <v>20366.476276494021</v>
      </c>
      <c r="Y203" s="474">
        <f t="shared" si="147"/>
        <v>12939.961599795144</v>
      </c>
      <c r="Z203" s="116">
        <f t="shared" si="148"/>
        <v>5180.8740853284999</v>
      </c>
      <c r="AA203" s="116">
        <f t="shared" si="149"/>
        <v>0</v>
      </c>
      <c r="AB203" s="116">
        <f t="shared" si="150"/>
        <v>29493.246728335689</v>
      </c>
      <c r="AC203" s="116">
        <f t="shared" si="151"/>
        <v>67980.558689953352</v>
      </c>
      <c r="AD203" s="1240">
        <f t="shared" si="152"/>
        <v>114.62264534564383</v>
      </c>
      <c r="AE203" s="579">
        <f t="shared" si="153"/>
        <v>0.29959265809187768</v>
      </c>
      <c r="AF203" s="100">
        <f t="shared" si="154"/>
        <v>0.19034797373190027</v>
      </c>
      <c r="AG203" s="100">
        <f t="shared" si="155"/>
        <v>7.621111366497442E-2</v>
      </c>
      <c r="AH203" s="100">
        <f t="shared" si="167"/>
        <v>0</v>
      </c>
      <c r="AI203" s="100">
        <f t="shared" si="156"/>
        <v>0.43384825451124764</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8378.1490217550472</v>
      </c>
      <c r="D204" s="474">
        <f>'Input data'!E144</f>
        <v>22838649.509104934</v>
      </c>
      <c r="E204" s="473">
        <f>'Input data'!J144*C204</f>
        <v>100797.89314897555</v>
      </c>
      <c r="F204" s="474">
        <f>'Input data'!L144</f>
        <v>123636.54265808048</v>
      </c>
      <c r="G204" s="474">
        <f t="shared" si="172"/>
        <v>19149.655921324487</v>
      </c>
      <c r="H204" s="474">
        <f t="shared" si="135"/>
        <v>60121.875101548663</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75357.551350905182</v>
      </c>
      <c r="R204" s="467">
        <f t="shared" si="166"/>
        <v>56207.895429580691</v>
      </c>
      <c r="S204" s="518">
        <f t="shared" si="143"/>
        <v>0.98460696861592767</v>
      </c>
      <c r="T204" s="118" t="str">
        <f t="shared" si="144"/>
        <v>Yes</v>
      </c>
      <c r="U204" s="938">
        <f t="shared" si="145"/>
        <v>0.98460696861592767</v>
      </c>
      <c r="V204" s="1247">
        <f t="shared" si="136"/>
        <v>67428.647228499816</v>
      </c>
      <c r="W204" s="1244">
        <f t="shared" si="137"/>
        <v>0.4546220253426595</v>
      </c>
      <c r="X204" s="473">
        <f t="shared" si="146"/>
        <v>19149.655921324487</v>
      </c>
      <c r="Y204" s="474">
        <f t="shared" si="147"/>
        <v>12639.437822683092</v>
      </c>
      <c r="Z204" s="116">
        <f t="shared" si="148"/>
        <v>5306.9230853097188</v>
      </c>
      <c r="AA204" s="116">
        <f t="shared" si="149"/>
        <v>0</v>
      </c>
      <c r="AB204" s="116">
        <f t="shared" si="150"/>
        <v>30332.630399182512</v>
      </c>
      <c r="AC204" s="116">
        <f t="shared" si="151"/>
        <v>67428.647228499816</v>
      </c>
      <c r="AD204" s="1240">
        <f t="shared" si="152"/>
        <v>0</v>
      </c>
      <c r="AE204" s="579">
        <f t="shared" si="153"/>
        <v>0.28399881516873399</v>
      </c>
      <c r="AF204" s="100">
        <f t="shared" si="154"/>
        <v>0.18744907902202179</v>
      </c>
      <c r="AG204" s="100">
        <f t="shared" si="155"/>
        <v>7.8704279315078132E-2</v>
      </c>
      <c r="AH204" s="100">
        <f t="shared" si="167"/>
        <v>0</v>
      </c>
      <c r="AI204" s="100">
        <f t="shared" si="156"/>
        <v>0.44984782649416599</v>
      </c>
      <c r="AJ204" s="471">
        <f t="shared" si="157"/>
        <v>0.99999999999999989</v>
      </c>
      <c r="AK204" s="1250">
        <f t="shared" si="158"/>
        <v>18270.919607283948</v>
      </c>
      <c r="AL204" s="1251">
        <f t="shared" si="159"/>
        <v>828.10004218393954</v>
      </c>
      <c r="AM204" s="1251">
        <f t="shared" si="160"/>
        <v>50.636271856601653</v>
      </c>
      <c r="AN204" s="1251">
        <f t="shared" si="161"/>
        <v>19149.655921324487</v>
      </c>
      <c r="AO204" s="1022">
        <f t="shared" si="162"/>
        <v>0</v>
      </c>
    </row>
    <row r="205" spans="1:41">
      <c r="A205" s="89">
        <f>'Input data'!A145</f>
        <v>2045</v>
      </c>
      <c r="B205" s="152">
        <f>'Input data'!B145</f>
        <v>73.619545999999971</v>
      </c>
      <c r="C205" s="204">
        <f>'Input data'!C145</f>
        <v>8620.3658722109558</v>
      </c>
      <c r="D205" s="474">
        <f>'Input data'!E145</f>
        <v>20219203.672592338</v>
      </c>
      <c r="E205" s="473">
        <f>'Input data'!J145*C205</f>
        <v>103712.01512839358</v>
      </c>
      <c r="F205" s="474">
        <f>'Input data'!L145</f>
        <v>123931.21880098592</v>
      </c>
      <c r="G205" s="474">
        <f t="shared" si="172"/>
        <v>18107.444808958157</v>
      </c>
      <c r="H205" s="474">
        <f t="shared" si="135"/>
        <v>60378.005284591636</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74934.138621274455</v>
      </c>
      <c r="R205" s="467">
        <f t="shared" si="166"/>
        <v>56826.693812316298</v>
      </c>
      <c r="S205" s="518">
        <f t="shared" si="143"/>
        <v>0.96711841170242974</v>
      </c>
      <c r="T205" s="118" t="str">
        <f t="shared" si="144"/>
        <v>Yes</v>
      </c>
      <c r="U205" s="938">
        <f t="shared" si="145"/>
        <v>0.96711841170242974</v>
      </c>
      <c r="V205" s="1247">
        <f t="shared" si="136"/>
        <v>67104.524988669626</v>
      </c>
      <c r="W205" s="1244">
        <f t="shared" si="137"/>
        <v>0.4585341317716809</v>
      </c>
      <c r="X205" s="473">
        <f t="shared" si="146"/>
        <v>18107.444808958157</v>
      </c>
      <c r="Y205" s="474">
        <f t="shared" si="147"/>
        <v>12348.906126740239</v>
      </c>
      <c r="Z205" s="116">
        <f t="shared" si="148"/>
        <v>5438.6107916188739</v>
      </c>
      <c r="AA205" s="116">
        <f t="shared" si="149"/>
        <v>0</v>
      </c>
      <c r="AB205" s="116">
        <f t="shared" si="150"/>
        <v>31209.563261352356</v>
      </c>
      <c r="AC205" s="116">
        <f t="shared" si="151"/>
        <v>67104.524988669626</v>
      </c>
      <c r="AD205" s="1240">
        <f t="shared" si="152"/>
        <v>0</v>
      </c>
      <c r="AE205" s="579">
        <f t="shared" si="153"/>
        <v>0.26983940072618856</v>
      </c>
      <c r="AF205" s="100">
        <f t="shared" si="154"/>
        <v>0.18402493913525669</v>
      </c>
      <c r="AG205" s="100">
        <f t="shared" si="155"/>
        <v>8.1046856266953168E-2</v>
      </c>
      <c r="AH205" s="100">
        <f t="shared" si="167"/>
        <v>0</v>
      </c>
      <c r="AI205" s="100">
        <f t="shared" si="156"/>
        <v>0.46508880387160162</v>
      </c>
      <c r="AJ205" s="471">
        <f t="shared" si="157"/>
        <v>1</v>
      </c>
      <c r="AK205" s="1250">
        <f t="shared" si="158"/>
        <v>16175.362938073869</v>
      </c>
      <c r="AL205" s="1251">
        <f t="shared" si="159"/>
        <v>1820.0740482935512</v>
      </c>
      <c r="AM205" s="1251">
        <f t="shared" si="160"/>
        <v>112.00782259073338</v>
      </c>
      <c r="AN205" s="1251">
        <f t="shared" si="161"/>
        <v>18107.444808958157</v>
      </c>
      <c r="AO205" s="1022">
        <f t="shared" si="162"/>
        <v>0</v>
      </c>
    </row>
    <row r="206" spans="1:41">
      <c r="A206" s="89">
        <f>'Input data'!A146</f>
        <v>2046</v>
      </c>
      <c r="B206" s="152">
        <f>'Input data'!B146</f>
        <v>73.995362001779526</v>
      </c>
      <c r="C206" s="204">
        <f>'Input data'!C146</f>
        <v>8870.922802964873</v>
      </c>
      <c r="D206" s="474">
        <f>'Input data'!E146</f>
        <v>16217597.669678843</v>
      </c>
      <c r="E206" s="473">
        <f>'Input data'!J146*C206</f>
        <v>106726.47699440825</v>
      </c>
      <c r="F206" s="474">
        <f>'Input data'!L146</f>
        <v>122944.07466408709</v>
      </c>
      <c r="G206" s="474">
        <f t="shared" si="172"/>
        <v>17121.955551397077</v>
      </c>
      <c r="H206" s="474">
        <f t="shared" si="135"/>
        <v>59337.89802036975</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73462.573499846025</v>
      </c>
      <c r="R206" s="467">
        <f t="shared" si="166"/>
        <v>56340.617948448948</v>
      </c>
      <c r="S206" s="518">
        <f t="shared" si="143"/>
        <v>0.93142700292532699</v>
      </c>
      <c r="T206" s="118" t="str">
        <f t="shared" si="144"/>
        <v>Yes</v>
      </c>
      <c r="U206" s="938">
        <f t="shared" si="145"/>
        <v>0.93142700292532699</v>
      </c>
      <c r="V206" s="1247">
        <f t="shared" si="136"/>
        <v>66603.456715638153</v>
      </c>
      <c r="W206" s="1244">
        <f t="shared" si="137"/>
        <v>0.45826216596761671</v>
      </c>
      <c r="X206" s="473">
        <f t="shared" si="146"/>
        <v>17121.955551397077</v>
      </c>
      <c r="Y206" s="474">
        <f t="shared" si="147"/>
        <v>11789.977429124699</v>
      </c>
      <c r="Z206" s="116">
        <f t="shared" si="148"/>
        <v>5574.8328069276386</v>
      </c>
      <c r="AA206" s="116">
        <f t="shared" si="149"/>
        <v>0</v>
      </c>
      <c r="AB206" s="116">
        <f t="shared" si="150"/>
        <v>32116.690928188735</v>
      </c>
      <c r="AC206" s="116">
        <f t="shared" si="151"/>
        <v>66603.456715638153</v>
      </c>
      <c r="AD206" s="1240">
        <f t="shared" si="152"/>
        <v>0</v>
      </c>
      <c r="AE206" s="579">
        <f t="shared" si="153"/>
        <v>0.25707307691999909</v>
      </c>
      <c r="AF206" s="100">
        <f t="shared" si="154"/>
        <v>0.1770175004498899</v>
      </c>
      <c r="AG206" s="100">
        <f t="shared" si="155"/>
        <v>8.3701853955257199E-2</v>
      </c>
      <c r="AH206" s="100">
        <f t="shared" si="167"/>
        <v>0</v>
      </c>
      <c r="AI206" s="100">
        <f t="shared" si="156"/>
        <v>0.48220756867485376</v>
      </c>
      <c r="AJ206" s="471">
        <f t="shared" si="157"/>
        <v>1</v>
      </c>
      <c r="AK206" s="1250">
        <f t="shared" si="158"/>
        <v>12974.078135743073</v>
      </c>
      <c r="AL206" s="1251">
        <f t="shared" si="159"/>
        <v>3906.0023683587256</v>
      </c>
      <c r="AM206" s="1251">
        <f t="shared" si="160"/>
        <v>241.87504729527819</v>
      </c>
      <c r="AN206" s="1251">
        <f t="shared" si="161"/>
        <v>17121.955551397077</v>
      </c>
      <c r="AO206" s="1022">
        <f t="shared" si="162"/>
        <v>0</v>
      </c>
    </row>
    <row r="207" spans="1:41">
      <c r="A207" s="89">
        <f>'Input data'!A147</f>
        <v>2047</v>
      </c>
      <c r="B207" s="152">
        <f>'Input data'!B147</f>
        <v>74.373096484110363</v>
      </c>
      <c r="C207" s="204">
        <f>'Input data'!C147</f>
        <v>8950.5962884370456</v>
      </c>
      <c r="D207" s="474">
        <f>'Input data'!E147</f>
        <v>12215991.666765345</v>
      </c>
      <c r="E207" s="473">
        <f>'Input data'!J147*C207</f>
        <v>107685.0323333712</v>
      </c>
      <c r="F207" s="474">
        <f>'Input data'!L147</f>
        <v>119901.02400013655</v>
      </c>
      <c r="G207" s="474">
        <f t="shared" si="172"/>
        <v>16190.101088088571</v>
      </c>
      <c r="H207" s="474">
        <f t="shared" si="135"/>
        <v>57064.462159154151</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70811.314575676457</v>
      </c>
      <c r="R207" s="467">
        <f t="shared" si="166"/>
        <v>54621.213487587884</v>
      </c>
      <c r="S207" s="518">
        <f t="shared" si="143"/>
        <v>0.89486462607431527</v>
      </c>
      <c r="T207" s="118" t="str">
        <f t="shared" si="144"/>
        <v>Yes</v>
      </c>
      <c r="U207" s="938">
        <f t="shared" si="145"/>
        <v>0.89486462607431527</v>
      </c>
      <c r="V207" s="1247">
        <f t="shared" si="136"/>
        <v>65279.810512548676</v>
      </c>
      <c r="W207" s="1244">
        <f t="shared" si="137"/>
        <v>0.45555251878020375</v>
      </c>
      <c r="X207" s="473">
        <f t="shared" si="146"/>
        <v>16190.101088088573</v>
      </c>
      <c r="Y207" s="474">
        <f t="shared" si="147"/>
        <v>11066.415558329347</v>
      </c>
      <c r="Z207" s="116">
        <f t="shared" si="148"/>
        <v>5618.1494404968462</v>
      </c>
      <c r="AA207" s="116">
        <f t="shared" si="149"/>
        <v>0</v>
      </c>
      <c r="AB207" s="116">
        <f t="shared" si="150"/>
        <v>32405.144425633905</v>
      </c>
      <c r="AC207" s="116">
        <f t="shared" si="151"/>
        <v>65279.810512548676</v>
      </c>
      <c r="AD207" s="1240">
        <f t="shared" si="152"/>
        <v>0</v>
      </c>
      <c r="AE207" s="579">
        <f t="shared" si="153"/>
        <v>0.24801084686016919</v>
      </c>
      <c r="AF207" s="100">
        <f t="shared" si="154"/>
        <v>0.16952278922749109</v>
      </c>
      <c r="AG207" s="100">
        <f t="shared" si="155"/>
        <v>8.606258805571862E-2</v>
      </c>
      <c r="AH207" s="100">
        <f t="shared" si="167"/>
        <v>0</v>
      </c>
      <c r="AI207" s="100">
        <f t="shared" si="156"/>
        <v>0.49640377585662104</v>
      </c>
      <c r="AJ207" s="471">
        <f t="shared" si="157"/>
        <v>1</v>
      </c>
      <c r="AK207" s="1250">
        <f t="shared" si="158"/>
        <v>9772.7933334122754</v>
      </c>
      <c r="AL207" s="1251">
        <f t="shared" si="159"/>
        <v>6042.4268801370872</v>
      </c>
      <c r="AM207" s="1251">
        <f t="shared" si="160"/>
        <v>374.88087453920747</v>
      </c>
      <c r="AN207" s="1251">
        <f t="shared" si="161"/>
        <v>16190.10108808857</v>
      </c>
      <c r="AO207" s="1022">
        <f t="shared" si="162"/>
        <v>0</v>
      </c>
    </row>
    <row r="208" spans="1:41">
      <c r="A208" s="89">
        <f>'Input data'!A148</f>
        <v>2048</v>
      </c>
      <c r="B208" s="152">
        <f>'Input data'!B148</f>
        <v>74.752759240528661</v>
      </c>
      <c r="C208" s="204">
        <f>'Input data'!C148</f>
        <v>9020.85962943507</v>
      </c>
      <c r="D208" s="474">
        <f>'Input data'!E148</f>
        <v>8214385.6638518488</v>
      </c>
      <c r="E208" s="473">
        <f>'Input data'!J148*C208</f>
        <v>108530.37379481076</v>
      </c>
      <c r="F208" s="474">
        <f>'Input data'!L148</f>
        <v>116744.75945866261</v>
      </c>
      <c r="G208" s="474">
        <f t="shared" si="172"/>
        <v>15308.962370313993</v>
      </c>
      <c r="H208" s="474">
        <f t="shared" si="135"/>
        <v>54675.347623428403</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68095.092722530666</v>
      </c>
      <c r="R208" s="467">
        <f t="shared" si="166"/>
        <v>52786.130352216671</v>
      </c>
      <c r="S208" s="518">
        <f t="shared" si="143"/>
        <v>0.85798204129259936</v>
      </c>
      <c r="T208" s="118" t="str">
        <f t="shared" si="144"/>
        <v>Yes</v>
      </c>
      <c r="U208" s="938">
        <f t="shared" si="145"/>
        <v>0.85798204129259936</v>
      </c>
      <c r="V208" s="1247">
        <f t="shared" si="136"/>
        <v>63958.629106445966</v>
      </c>
      <c r="W208" s="1244">
        <f t="shared" si="137"/>
        <v>0.45214989175516129</v>
      </c>
      <c r="X208" s="473">
        <f t="shared" si="146"/>
        <v>15308.962370313997</v>
      </c>
      <c r="Y208" s="474">
        <f t="shared" si="147"/>
        <v>10333.787730663185</v>
      </c>
      <c r="Z208" s="116">
        <f t="shared" si="148"/>
        <v>5656.3499958926905</v>
      </c>
      <c r="AA208" s="116">
        <f t="shared" si="149"/>
        <v>0</v>
      </c>
      <c r="AB208" s="116">
        <f t="shared" si="150"/>
        <v>32659.52900957609</v>
      </c>
      <c r="AC208" s="116">
        <f t="shared" si="151"/>
        <v>63958.629106445966</v>
      </c>
      <c r="AD208" s="1240">
        <f t="shared" si="152"/>
        <v>0</v>
      </c>
      <c r="AE208" s="579">
        <f t="shared" si="153"/>
        <v>0.23935726240841376</v>
      </c>
      <c r="AF208" s="100">
        <f t="shared" si="154"/>
        <v>0.16156987532463718</v>
      </c>
      <c r="AG208" s="100">
        <f t="shared" si="155"/>
        <v>8.8437636561578908E-2</v>
      </c>
      <c r="AH208" s="100">
        <f t="shared" si="167"/>
        <v>0</v>
      </c>
      <c r="AI208" s="100">
        <f t="shared" si="156"/>
        <v>0.51063522570537012</v>
      </c>
      <c r="AJ208" s="471">
        <f t="shared" si="157"/>
        <v>1</v>
      </c>
      <c r="AK208" s="1250">
        <f t="shared" si="158"/>
        <v>6571.5085310814784</v>
      </c>
      <c r="AL208" s="1251">
        <f t="shared" si="159"/>
        <v>8226.2473149507914</v>
      </c>
      <c r="AM208" s="1251">
        <f t="shared" si="160"/>
        <v>511.2065242817232</v>
      </c>
      <c r="AN208" s="1251">
        <f t="shared" si="161"/>
        <v>15308.962370313991</v>
      </c>
      <c r="AO208" s="1022">
        <f t="shared" si="162"/>
        <v>0</v>
      </c>
    </row>
    <row r="209" spans="1:41">
      <c r="A209" s="89">
        <f>'Input data'!A149</f>
        <v>2049</v>
      </c>
      <c r="B209" s="152">
        <f>'Input data'!B149</f>
        <v>75.134360114565098</v>
      </c>
      <c r="C209" s="204">
        <f>'Input data'!C149</f>
        <v>9061.5865354982343</v>
      </c>
      <c r="D209" s="474">
        <f>'Input data'!E149</f>
        <v>4212779.6609383523</v>
      </c>
      <c r="E209" s="473">
        <f>'Input data'!J149*C209</f>
        <v>109020.36105989563</v>
      </c>
      <c r="F209" s="474">
        <f>'Input data'!L149</f>
        <v>113233.14072083398</v>
      </c>
      <c r="G209" s="474">
        <f t="shared" si="172"/>
        <v>14475.779217222871</v>
      </c>
      <c r="H209" s="474">
        <f t="shared" si="135"/>
        <v>52034.372755121563</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65174.966101487233</v>
      </c>
      <c r="R209" s="467">
        <f t="shared" si="166"/>
        <v>50699.18688426436</v>
      </c>
      <c r="S209" s="518">
        <f t="shared" si="143"/>
        <v>0.82031224365444322</v>
      </c>
      <c r="T209" s="118" t="str">
        <f t="shared" si="144"/>
        <v>Yes</v>
      </c>
      <c r="U209" s="938">
        <f t="shared" si="145"/>
        <v>0.82031224365444322</v>
      </c>
      <c r="V209" s="1247">
        <f t="shared" si="136"/>
        <v>62533.953836569635</v>
      </c>
      <c r="W209" s="1244">
        <f t="shared" si="137"/>
        <v>0.44774159368464916</v>
      </c>
      <c r="X209" s="473">
        <f t="shared" si="146"/>
        <v>14475.779217222876</v>
      </c>
      <c r="Y209" s="474">
        <f t="shared" si="147"/>
        <v>9572.7037994831444</v>
      </c>
      <c r="Z209" s="116">
        <f t="shared" si="148"/>
        <v>5678.4922739151798</v>
      </c>
      <c r="AA209" s="116">
        <f t="shared" si="149"/>
        <v>0</v>
      </c>
      <c r="AB209" s="116">
        <f t="shared" si="150"/>
        <v>32806.978545948434</v>
      </c>
      <c r="AC209" s="116">
        <f t="shared" si="151"/>
        <v>62533.953836569635</v>
      </c>
      <c r="AD209" s="1240">
        <f t="shared" si="152"/>
        <v>0</v>
      </c>
      <c r="AE209" s="579">
        <f t="shared" si="153"/>
        <v>0.23148670968502702</v>
      </c>
      <c r="AF209" s="100">
        <f t="shared" si="154"/>
        <v>0.15308009828550231</v>
      </c>
      <c r="AG209" s="100">
        <f t="shared" si="155"/>
        <v>9.0806544693395316E-2</v>
      </c>
      <c r="AH209" s="100">
        <f t="shared" si="167"/>
        <v>0</v>
      </c>
      <c r="AI209" s="100">
        <f t="shared" si="156"/>
        <v>0.52462664733607534</v>
      </c>
      <c r="AJ209" s="471">
        <f t="shared" si="157"/>
        <v>1</v>
      </c>
      <c r="AK209" s="1250">
        <f t="shared" si="158"/>
        <v>3370.2237287506819</v>
      </c>
      <c r="AL209" s="1251">
        <f t="shared" si="159"/>
        <v>10455.222972269788</v>
      </c>
      <c r="AM209" s="1251">
        <f t="shared" si="160"/>
        <v>650.33251620240424</v>
      </c>
      <c r="AN209" s="1251">
        <f t="shared" si="161"/>
        <v>14475.779217222875</v>
      </c>
      <c r="AO209" s="1022">
        <f t="shared" si="162"/>
        <v>0</v>
      </c>
    </row>
    <row r="210" spans="1:41" ht="15" thickBot="1">
      <c r="A210" s="141">
        <f>'Input data'!A150</f>
        <v>2050</v>
      </c>
      <c r="B210" s="593">
        <f>'Input data'!B150</f>
        <v>75.517908999999989</v>
      </c>
      <c r="C210" s="207">
        <f>'Input data'!C150</f>
        <v>9095.4396062522937</v>
      </c>
      <c r="D210" s="595">
        <f>'Input data'!E150</f>
        <v>211173.65802485455</v>
      </c>
      <c r="E210" s="598">
        <f>'Input data'!J150*C210</f>
        <v>109427.64889874545</v>
      </c>
      <c r="F210" s="595">
        <f>'Input data'!L150</f>
        <v>109638.8225567703</v>
      </c>
      <c r="G210" s="595">
        <f>G177*(1-$C$6)</f>
        <v>13687.941669523079</v>
      </c>
      <c r="H210" s="595">
        <f t="shared" si="135"/>
        <v>49300.598761851361</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62207.385960871768</v>
      </c>
      <c r="R210" s="1238">
        <f t="shared" si="166"/>
        <v>48519.444291348686</v>
      </c>
      <c r="S210" s="520">
        <f t="shared" si="143"/>
        <v>0.78208669963005883</v>
      </c>
      <c r="T210" s="951" t="str">
        <f t="shared" si="144"/>
        <v>Yes</v>
      </c>
      <c r="U210" s="941">
        <f t="shared" si="145"/>
        <v>0.78208669963005883</v>
      </c>
      <c r="V210" s="1248">
        <f t="shared" si="136"/>
        <v>61119.378265421634</v>
      </c>
      <c r="W210" s="1245">
        <f t="shared" si="137"/>
        <v>0.44253890328150502</v>
      </c>
      <c r="X210" s="598">
        <f t="shared" si="146"/>
        <v>13687.941669523083</v>
      </c>
      <c r="Y210" s="595">
        <f t="shared" si="147"/>
        <v>8804.9974519713942</v>
      </c>
      <c r="Z210" s="1264">
        <f t="shared" si="148"/>
        <v>5696.8974064678187</v>
      </c>
      <c r="AA210" s="1264">
        <f t="shared" si="149"/>
        <v>0</v>
      </c>
      <c r="AB210" s="1264">
        <f t="shared" si="150"/>
        <v>32929.541737459338</v>
      </c>
      <c r="AC210" s="1264">
        <f t="shared" si="151"/>
        <v>61119.378265421634</v>
      </c>
      <c r="AD210" s="1241">
        <f t="shared" si="152"/>
        <v>0</v>
      </c>
      <c r="AE210" s="580">
        <f t="shared" si="153"/>
        <v>0.22395420336379721</v>
      </c>
      <c r="AF210" s="581">
        <f t="shared" si="154"/>
        <v>0.1440622876386953</v>
      </c>
      <c r="AG210" s="581">
        <f t="shared" si="155"/>
        <v>9.3209348133877296E-2</v>
      </c>
      <c r="AH210" s="581">
        <f t="shared" si="167"/>
        <v>0</v>
      </c>
      <c r="AI210" s="581">
        <f>AB210/AC210</f>
        <v>0.53877416086363017</v>
      </c>
      <c r="AJ210" s="582">
        <f t="shared" si="157"/>
        <v>1</v>
      </c>
      <c r="AK210" s="1252">
        <f t="shared" si="158"/>
        <v>168.93892641988364</v>
      </c>
      <c r="AL210" s="1253">
        <f t="shared" si="159"/>
        <v>12726.764381743964</v>
      </c>
      <c r="AM210" s="1253">
        <f t="shared" si="160"/>
        <v>792.23836135923409</v>
      </c>
      <c r="AN210" s="1253">
        <f t="shared" si="161"/>
        <v>13687.941669523081</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4429.6690817752378</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95.511749875631949</v>
      </c>
      <c r="BW102" s="100">
        <f t="shared" si="59"/>
        <v>0.51548637426392574</v>
      </c>
      <c r="BX102" s="1385">
        <f t="shared" si="25"/>
        <v>50.359792847133129</v>
      </c>
      <c r="BY102" s="473">
        <f t="shared" si="60"/>
        <v>95.511749875631949</v>
      </c>
      <c r="BZ102" s="100">
        <f t="shared" si="61"/>
        <v>0.51548637426392574</v>
      </c>
      <c r="CA102" s="489">
        <f t="shared" si="26"/>
        <v>50.359792847133129</v>
      </c>
      <c r="CB102" s="579">
        <f t="shared" si="27"/>
        <v>0.15764324460297707</v>
      </c>
      <c r="CC102" s="471">
        <f t="shared" si="62"/>
        <v>0.28776979927108226</v>
      </c>
      <c r="CD102" s="100">
        <f t="shared" si="28"/>
        <v>0.15764324460297707</v>
      </c>
      <c r="CE102" s="471">
        <f t="shared" si="63"/>
        <v>0.28776979927108226</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4527.7597364431604</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94.075987266509443</v>
      </c>
      <c r="BW103" s="100">
        <f t="shared" si="59"/>
        <v>0.53967131710898775</v>
      </c>
      <c r="BX103" s="1385">
        <f t="shared" si="25"/>
        <v>48.66538268302947</v>
      </c>
      <c r="BY103" s="473">
        <f t="shared" si="60"/>
        <v>94.075987266509443</v>
      </c>
      <c r="BZ103" s="100">
        <f t="shared" si="61"/>
        <v>0.53967131710898775</v>
      </c>
      <c r="CA103" s="489">
        <f t="shared" si="26"/>
        <v>48.66538268302947</v>
      </c>
      <c r="CB103" s="579">
        <f t="shared" si="27"/>
        <v>0.17661362793734681</v>
      </c>
      <c r="CC103" s="471">
        <f t="shared" si="62"/>
        <v>0.29577028076883771</v>
      </c>
      <c r="CD103" s="100">
        <f t="shared" si="28"/>
        <v>0.17661362793734681</v>
      </c>
      <c r="CE103" s="471">
        <f t="shared" si="63"/>
        <v>0.29577028076883771</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4636.4932398497776</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94.676854404886271</v>
      </c>
      <c r="BW104" s="100">
        <f t="shared" si="59"/>
        <v>0.5572223061733943</v>
      </c>
      <c r="BX104" s="1385">
        <f t="shared" si="25"/>
        <v>48.951332662830687</v>
      </c>
      <c r="BY104" s="473">
        <f t="shared" si="60"/>
        <v>94.676854404886271</v>
      </c>
      <c r="BZ104" s="100">
        <f t="shared" si="61"/>
        <v>0.5572223061733943</v>
      </c>
      <c r="CA104" s="489">
        <f t="shared" si="26"/>
        <v>48.951332662830687</v>
      </c>
      <c r="CB104" s="579">
        <f t="shared" si="27"/>
        <v>0.19519681863773264</v>
      </c>
      <c r="CC104" s="471">
        <f t="shared" si="62"/>
        <v>0.29843558759598798</v>
      </c>
      <c r="CD104" s="100">
        <f t="shared" si="28"/>
        <v>0.19519681863773264</v>
      </c>
      <c r="CE104" s="471">
        <f t="shared" si="63"/>
        <v>0.29843558759598798</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4759.1992887202514</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94.652592723693644</v>
      </c>
      <c r="BW105" s="100">
        <f t="shared" si="59"/>
        <v>0.57728747302284922</v>
      </c>
      <c r="BX105" s="1385">
        <f t="shared" si="25"/>
        <v>48.538822712079686</v>
      </c>
      <c r="BY105" s="473">
        <f t="shared" si="60"/>
        <v>94.652592723693644</v>
      </c>
      <c r="BZ105" s="100">
        <f t="shared" si="61"/>
        <v>0.57728747302284922</v>
      </c>
      <c r="CA105" s="489">
        <f t="shared" si="26"/>
        <v>48.538822712079686</v>
      </c>
      <c r="CB105" s="579">
        <f t="shared" si="27"/>
        <v>0.21340034507035144</v>
      </c>
      <c r="CC105" s="471">
        <f t="shared" si="62"/>
        <v>0.30344172078935694</v>
      </c>
      <c r="CD105" s="100">
        <f t="shared" si="28"/>
        <v>0.21340034507035144</v>
      </c>
      <c r="CE105" s="471">
        <f t="shared" si="63"/>
        <v>0.30344172078935694</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4889.8228587208359</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93.903951175357605</v>
      </c>
      <c r="BW106" s="100">
        <f t="shared" si="59"/>
        <v>0.59968024642986484</v>
      </c>
      <c r="BX106" s="1385">
        <f t="shared" si="25"/>
        <v>47.37256021369511</v>
      </c>
      <c r="BY106" s="473">
        <f t="shared" si="60"/>
        <v>93.903951175357605</v>
      </c>
      <c r="BZ106" s="100">
        <f t="shared" si="61"/>
        <v>0.59968024642986484</v>
      </c>
      <c r="CA106" s="489">
        <f t="shared" si="26"/>
        <v>47.37256021369511</v>
      </c>
      <c r="CB106" s="579">
        <f t="shared" si="27"/>
        <v>0.23044140465623386</v>
      </c>
      <c r="CC106" s="471">
        <f t="shared" si="62"/>
        <v>0.31077473200834937</v>
      </c>
      <c r="CD106" s="100">
        <f t="shared" si="28"/>
        <v>0.23044140465623386</v>
      </c>
      <c r="CE106" s="471">
        <f t="shared" si="63"/>
        <v>0.31077473200834937</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5031.9785876968836</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94.553644565332476</v>
      </c>
      <c r="BW107" s="100">
        <f t="shared" si="59"/>
        <v>0.61777623450282537</v>
      </c>
      <c r="BX107" s="1385">
        <f t="shared" si="25"/>
        <v>47.544656205152293</v>
      </c>
      <c r="BY107" s="473">
        <f t="shared" si="60"/>
        <v>94.553644565332476</v>
      </c>
      <c r="BZ107" s="100">
        <f t="shared" si="61"/>
        <v>0.61777623450282537</v>
      </c>
      <c r="CA107" s="489">
        <f t="shared" si="26"/>
        <v>47.544656205152293</v>
      </c>
      <c r="CB107" s="579">
        <f t="shared" si="27"/>
        <v>0.24719384179753368</v>
      </c>
      <c r="CC107" s="471">
        <f t="shared" si="62"/>
        <v>0.31444201129378158</v>
      </c>
      <c r="CD107" s="100">
        <f t="shared" si="28"/>
        <v>0.24719384179753368</v>
      </c>
      <c r="CE107" s="471">
        <f t="shared" si="63"/>
        <v>0.31444201129378158</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5177.5878870797987</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94.769929956716467</v>
      </c>
      <c r="BW108" s="100">
        <f t="shared" si="59"/>
        <v>0.63716289233109058</v>
      </c>
      <c r="BX108" s="1385">
        <f t="shared" si="25"/>
        <v>47.264829111875663</v>
      </c>
      <c r="BY108" s="473">
        <f t="shared" si="60"/>
        <v>94.769929956716467</v>
      </c>
      <c r="BZ108" s="100">
        <f t="shared" si="61"/>
        <v>0.63716289233109058</v>
      </c>
      <c r="CA108" s="489">
        <f t="shared" si="26"/>
        <v>47.264829111875663</v>
      </c>
      <c r="CB108" s="579">
        <f t="shared" si="27"/>
        <v>0.26366335378378059</v>
      </c>
      <c r="CC108" s="471">
        <f t="shared" si="62"/>
        <v>0.31939245150596063</v>
      </c>
      <c r="CD108" s="100">
        <f t="shared" si="28"/>
        <v>0.26366335378378059</v>
      </c>
      <c r="CE108" s="471">
        <f t="shared" si="63"/>
        <v>0.31939245150596063</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5334.247277520456</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93.969667728576894</v>
      </c>
      <c r="BW109" s="100">
        <f t="shared" si="59"/>
        <v>0.65974477523465236</v>
      </c>
      <c r="BX109" s="1385">
        <f t="shared" si="25"/>
        <v>45.911028865820995</v>
      </c>
      <c r="BY109" s="473">
        <f t="shared" si="60"/>
        <v>93.969667728576894</v>
      </c>
      <c r="BZ109" s="100">
        <f t="shared" si="61"/>
        <v>0.65974477523465236</v>
      </c>
      <c r="CA109" s="489">
        <f t="shared" si="26"/>
        <v>45.911028865820995</v>
      </c>
      <c r="CB109" s="579">
        <f t="shared" si="27"/>
        <v>0.27985563375052358</v>
      </c>
      <c r="CC109" s="471">
        <f t="shared" si="62"/>
        <v>0.32767593029578612</v>
      </c>
      <c r="CD109" s="100">
        <f t="shared" si="28"/>
        <v>0.27985563375052358</v>
      </c>
      <c r="CE109" s="471">
        <f t="shared" si="63"/>
        <v>0.32767593029578612</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5493.8607523663677</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91.653126013495978</v>
      </c>
      <c r="BW110" s="100">
        <f t="shared" si="59"/>
        <v>0.68672648975791351</v>
      </c>
      <c r="BX110" s="1385">
        <f t="shared" si="25"/>
        <v>43.025080542663964</v>
      </c>
      <c r="BY110" s="473">
        <f t="shared" si="60"/>
        <v>91.653126013495978</v>
      </c>
      <c r="BZ110" s="100">
        <f t="shared" si="61"/>
        <v>0.68672648975791351</v>
      </c>
      <c r="CA110" s="489">
        <f t="shared" si="26"/>
        <v>43.025080542663964</v>
      </c>
      <c r="CB110" s="579">
        <f t="shared" si="27"/>
        <v>0.29577637461695849</v>
      </c>
      <c r="CC110" s="471">
        <f t="shared" si="62"/>
        <v>0.34067336527197989</v>
      </c>
      <c r="CD110" s="100">
        <f t="shared" si="28"/>
        <v>0.29577637461695849</v>
      </c>
      <c r="CE110" s="471">
        <f t="shared" si="63"/>
        <v>0.34067336527197989</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5670.3172661631806</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90.617725356549258</v>
      </c>
      <c r="BW111" s="100">
        <f t="shared" si="59"/>
        <v>0.69707676286414444</v>
      </c>
      <c r="BX111" s="1385">
        <f t="shared" si="25"/>
        <v>41.478479110071355</v>
      </c>
      <c r="BY111" s="473">
        <f t="shared" si="60"/>
        <v>90.617725356549258</v>
      </c>
      <c r="BZ111" s="100">
        <f t="shared" si="61"/>
        <v>0.69707676286414444</v>
      </c>
      <c r="CA111" s="489">
        <f t="shared" si="26"/>
        <v>41.478479110071355</v>
      </c>
      <c r="CB111" s="579">
        <f t="shared" si="27"/>
        <v>0.31568192095747505</v>
      </c>
      <c r="CC111" s="471">
        <f t="shared" si="62"/>
        <v>0.34998817208322075</v>
      </c>
      <c r="CD111" s="100">
        <f t="shared" si="28"/>
        <v>0.31568192095747505</v>
      </c>
      <c r="CE111" s="471">
        <f t="shared" si="63"/>
        <v>0.34998817208322075</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5844.6035637495497</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90.896191771568681</v>
      </c>
      <c r="BW112" s="100">
        <f t="shared" si="59"/>
        <v>0.7031557280350651</v>
      </c>
      <c r="BX112" s="1385">
        <f t="shared" si="25"/>
        <v>41.25534595737377</v>
      </c>
      <c r="BY112" s="473">
        <f t="shared" si="60"/>
        <v>90.896191771568681</v>
      </c>
      <c r="BZ112" s="100">
        <f t="shared" si="61"/>
        <v>0.7031557280350651</v>
      </c>
      <c r="CA112" s="489">
        <f t="shared" si="26"/>
        <v>41.25534595737377</v>
      </c>
      <c r="CB112" s="579">
        <f t="shared" si="27"/>
        <v>0.33524737223917422</v>
      </c>
      <c r="CC112" s="471">
        <f t="shared" si="62"/>
        <v>0.35489449025964892</v>
      </c>
      <c r="CD112" s="100">
        <f t="shared" si="28"/>
        <v>0.33524737223917422</v>
      </c>
      <c r="CE112" s="471">
        <f t="shared" si="63"/>
        <v>0.35489449025964892</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6027.6258178155485</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90.919237156551688</v>
      </c>
      <c r="BW113" s="100">
        <f t="shared" si="59"/>
        <v>0.70978177970232637</v>
      </c>
      <c r="BX113" s="1385">
        <f t="shared" si="25"/>
        <v>40.262688170007344</v>
      </c>
      <c r="BY113" s="473">
        <f t="shared" si="60"/>
        <v>90.919237156551688</v>
      </c>
      <c r="BZ113" s="100">
        <f t="shared" si="61"/>
        <v>0.70978177970232637</v>
      </c>
      <c r="CA113" s="489">
        <f t="shared" si="26"/>
        <v>40.262688170007344</v>
      </c>
      <c r="CB113" s="579">
        <f t="shared" si="27"/>
        <v>0.33818146943254268</v>
      </c>
      <c r="CC113" s="471">
        <f t="shared" si="62"/>
        <v>0.36229219738889384</v>
      </c>
      <c r="CD113" s="100">
        <f t="shared" si="28"/>
        <v>0.33818146943254268</v>
      </c>
      <c r="CE113" s="471">
        <f t="shared" si="63"/>
        <v>0.36229219738889384</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6232.6437812444947</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91.442015555102159</v>
      </c>
      <c r="BW114" s="100">
        <f t="shared" si="59"/>
        <v>0.71542007279196485</v>
      </c>
      <c r="BX114" s="1385">
        <f t="shared" si="25"/>
        <v>39.6562597233914</v>
      </c>
      <c r="BY114" s="473">
        <f t="shared" si="60"/>
        <v>91.442015555102159</v>
      </c>
      <c r="BZ114" s="100">
        <f t="shared" si="61"/>
        <v>0.71542007279196485</v>
      </c>
      <c r="CA114" s="489">
        <f t="shared" si="26"/>
        <v>39.6562597233914</v>
      </c>
      <c r="CB114" s="579">
        <f t="shared" si="27"/>
        <v>0.34108865163413971</v>
      </c>
      <c r="CC114" s="471">
        <f t="shared" si="62"/>
        <v>0.36875951499770188</v>
      </c>
      <c r="CD114" s="100">
        <f t="shared" si="28"/>
        <v>0.34108865163413971</v>
      </c>
      <c r="CE114" s="471">
        <f t="shared" si="63"/>
        <v>0.36875951499770188</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6428.551430360948</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92.660277697547912</v>
      </c>
      <c r="BW115" s="100">
        <f t="shared" si="59"/>
        <v>0.7182871751463541</v>
      </c>
      <c r="BX115" s="1385">
        <f t="shared" si="25"/>
        <v>39.791303809178913</v>
      </c>
      <c r="BY115" s="473">
        <f t="shared" si="60"/>
        <v>92.660277697547912</v>
      </c>
      <c r="BZ115" s="100">
        <f t="shared" si="61"/>
        <v>0.7182871751463541</v>
      </c>
      <c r="CA115" s="489">
        <f t="shared" si="26"/>
        <v>39.791303809178913</v>
      </c>
      <c r="CB115" s="579">
        <f t="shared" si="27"/>
        <v>0.34396919974586804</v>
      </c>
      <c r="CC115" s="471">
        <f t="shared" si="62"/>
        <v>0.37246036109381087</v>
      </c>
      <c r="CD115" s="100">
        <f t="shared" si="28"/>
        <v>0.34396919974586804</v>
      </c>
      <c r="CE115" s="471">
        <f t="shared" si="63"/>
        <v>0.37246036109381087</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6634.3351087317124</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93.208351260315695</v>
      </c>
      <c r="BW116" s="100">
        <f t="shared" si="59"/>
        <v>0.7236464805306041</v>
      </c>
      <c r="BX116" s="1385">
        <f t="shared" si="25"/>
        <v>39.216082697226298</v>
      </c>
      <c r="BY116" s="473">
        <f t="shared" si="60"/>
        <v>93.208351260315695</v>
      </c>
      <c r="BZ116" s="100">
        <f t="shared" si="61"/>
        <v>0.7236464805306041</v>
      </c>
      <c r="CA116" s="489">
        <f t="shared" si="26"/>
        <v>39.216082697226298</v>
      </c>
      <c r="CB116" s="579">
        <f t="shared" si="27"/>
        <v>0.34642074566368197</v>
      </c>
      <c r="CC116" s="471">
        <f t="shared" si="62"/>
        <v>0.378448057865442</v>
      </c>
      <c r="CD116" s="100">
        <f t="shared" si="28"/>
        <v>0.34642074566368197</v>
      </c>
      <c r="CE116" s="471">
        <f t="shared" si="63"/>
        <v>0.378448057865442</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6856.4797319206027</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93.525118714960044</v>
      </c>
      <c r="BW117" s="100">
        <f t="shared" si="59"/>
        <v>0.7302983374605676</v>
      </c>
      <c r="BX117" s="1385">
        <f t="shared" si="25"/>
        <v>38.325122850383927</v>
      </c>
      <c r="BY117" s="473">
        <f t="shared" si="60"/>
        <v>93.525118714960044</v>
      </c>
      <c r="BZ117" s="100">
        <f t="shared" si="61"/>
        <v>0.7302983374605676</v>
      </c>
      <c r="CA117" s="489">
        <f t="shared" si="26"/>
        <v>38.325122850383927</v>
      </c>
      <c r="CB117" s="579">
        <f t="shared" si="27"/>
        <v>0.34885304461912336</v>
      </c>
      <c r="CC117" s="471">
        <f t="shared" si="62"/>
        <v>0.38556058226959899</v>
      </c>
      <c r="CD117" s="100">
        <f t="shared" si="28"/>
        <v>0.34885304461912336</v>
      </c>
      <c r="CE117" s="471">
        <f t="shared" si="63"/>
        <v>0.38556058226959899</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7067.1770730901162</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93.005130696797565</v>
      </c>
      <c r="BW118" s="100">
        <f t="shared" si="59"/>
        <v>0.7395612282236077</v>
      </c>
      <c r="BX118" s="1385">
        <f t="shared" si="25"/>
        <v>36.655559518641049</v>
      </c>
      <c r="BY118" s="473">
        <f t="shared" si="60"/>
        <v>93.005130696797565</v>
      </c>
      <c r="BZ118" s="100">
        <f t="shared" si="61"/>
        <v>0.7395612282236077</v>
      </c>
      <c r="CA118" s="489">
        <f t="shared" si="26"/>
        <v>36.655559518641049</v>
      </c>
      <c r="CB118" s="579">
        <f t="shared" si="27"/>
        <v>0.35126626747362921</v>
      </c>
      <c r="CC118" s="471">
        <f t="shared" si="62"/>
        <v>0.39477241394916107</v>
      </c>
      <c r="CD118" s="100">
        <f t="shared" si="28"/>
        <v>0.35126626747362921</v>
      </c>
      <c r="CE118" s="471">
        <f t="shared" si="63"/>
        <v>0.39477241394916107</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7275.9941599920994</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92.476049449119927</v>
      </c>
      <c r="BW119" s="100">
        <f t="shared" si="59"/>
        <v>0.74890359020681485</v>
      </c>
      <c r="BX119" s="1385">
        <f t="shared" si="25"/>
        <v>34.985996186898177</v>
      </c>
      <c r="BY119" s="473">
        <f t="shared" si="60"/>
        <v>92.476049449119927</v>
      </c>
      <c r="BZ119" s="100">
        <f t="shared" si="61"/>
        <v>0.74890359020681485</v>
      </c>
      <c r="CA119" s="489">
        <f t="shared" si="26"/>
        <v>34.985996186898177</v>
      </c>
      <c r="CB119" s="579">
        <f t="shared" si="27"/>
        <v>0.35366058307858594</v>
      </c>
      <c r="CC119" s="471">
        <f t="shared" si="62"/>
        <v>0.40382277107100784</v>
      </c>
      <c r="CD119" s="100">
        <f t="shared" si="28"/>
        <v>0.35366058307858594</v>
      </c>
      <c r="CE119" s="471">
        <f t="shared" si="63"/>
        <v>0.40382277107100784</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7486.025537739185</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91.953745814238076</v>
      </c>
      <c r="BW120" s="100">
        <f t="shared" si="59"/>
        <v>0.75837127881260258</v>
      </c>
      <c r="BX120" s="1385">
        <f t="shared" si="25"/>
        <v>33.316432855155306</v>
      </c>
      <c r="BY120" s="473">
        <f t="shared" si="60"/>
        <v>91.953745814238076</v>
      </c>
      <c r="BZ120" s="100">
        <f t="shared" si="61"/>
        <v>0.75837127881260258</v>
      </c>
      <c r="CA120" s="489">
        <f t="shared" si="26"/>
        <v>33.316432855155306</v>
      </c>
      <c r="CB120" s="579">
        <f t="shared" si="27"/>
        <v>0.3560361583119136</v>
      </c>
      <c r="CC120" s="471">
        <f t="shared" si="62"/>
        <v>0.41276855142553459</v>
      </c>
      <c r="CD120" s="100">
        <f t="shared" si="28"/>
        <v>0.3560361583119136</v>
      </c>
      <c r="CE120" s="471">
        <f t="shared" si="63"/>
        <v>0.41276855142553459</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7708.8415605263863</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90.536918722539554</v>
      </c>
      <c r="BW121" s="100">
        <f t="shared" si="59"/>
        <v>0.77194940142757895</v>
      </c>
      <c r="BX121" s="1385">
        <f t="shared" si="25"/>
        <v>30.696987018642712</v>
      </c>
      <c r="BY121" s="473">
        <f t="shared" si="60"/>
        <v>90.536918722539554</v>
      </c>
      <c r="BZ121" s="100">
        <f t="shared" si="61"/>
        <v>0.77194940142757895</v>
      </c>
      <c r="CA121" s="489">
        <f t="shared" si="26"/>
        <v>30.696987018642712</v>
      </c>
      <c r="CB121" s="579">
        <f t="shared" si="27"/>
        <v>0.35803801704304605</v>
      </c>
      <c r="CC121" s="471">
        <f t="shared" si="62"/>
        <v>0.42502465127285116</v>
      </c>
      <c r="CD121" s="100">
        <f t="shared" si="28"/>
        <v>0.35803801704304605</v>
      </c>
      <c r="CE121" s="471">
        <f t="shared" si="63"/>
        <v>0.42502465127285116</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7924.0404668121937</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89.08143633660994</v>
      </c>
      <c r="BW122" s="100">
        <f t="shared" si="59"/>
        <v>0.78586637362255019</v>
      </c>
      <c r="BX122" s="1385">
        <f t="shared" si="25"/>
        <v>28.077541182130112</v>
      </c>
      <c r="BY122" s="473">
        <f t="shared" si="60"/>
        <v>89.08143633660994</v>
      </c>
      <c r="BZ122" s="100">
        <f t="shared" si="61"/>
        <v>0.78586637362255019</v>
      </c>
      <c r="CA122" s="489">
        <f t="shared" si="26"/>
        <v>28.077541182130112</v>
      </c>
      <c r="CB122" s="579">
        <f t="shared" si="27"/>
        <v>0.36002659202487586</v>
      </c>
      <c r="CC122" s="471">
        <f t="shared" si="62"/>
        <v>0.43716720266697784</v>
      </c>
      <c r="CD122" s="100">
        <f t="shared" si="28"/>
        <v>0.36002659202487586</v>
      </c>
      <c r="CE122" s="471">
        <f t="shared" si="63"/>
        <v>0.43716720266697784</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8146.3036002326198</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87.662580074207924</v>
      </c>
      <c r="BW123" s="100">
        <f t="shared" si="59"/>
        <v>0.80032913143845952</v>
      </c>
      <c r="BX123" s="1385">
        <f t="shared" si="25"/>
        <v>25.458095345617522</v>
      </c>
      <c r="BY123" s="473">
        <f t="shared" si="60"/>
        <v>87.662580074207924</v>
      </c>
      <c r="BZ123" s="100">
        <f t="shared" si="61"/>
        <v>0.80032913143845952</v>
      </c>
      <c r="CA123" s="489">
        <f t="shared" si="26"/>
        <v>25.458095345617522</v>
      </c>
      <c r="CB123" s="579">
        <f t="shared" si="27"/>
        <v>0.36200198208013235</v>
      </c>
      <c r="CC123" s="471">
        <f t="shared" si="62"/>
        <v>0.44940142876543376</v>
      </c>
      <c r="CD123" s="100">
        <f t="shared" si="28"/>
        <v>0.36200198208013235</v>
      </c>
      <c r="CE123" s="471">
        <f t="shared" si="63"/>
        <v>0.44940142876543376</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8378.1490217550472</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86.293263580680858</v>
      </c>
      <c r="BW124" s="100">
        <f t="shared" si="59"/>
        <v>0.81537381551273325</v>
      </c>
      <c r="BX124" s="1385">
        <f t="shared" si="25"/>
        <v>22.838649509104933</v>
      </c>
      <c r="BY124" s="473">
        <f t="shared" si="60"/>
        <v>86.293263580680858</v>
      </c>
      <c r="BZ124" s="100">
        <f t="shared" si="61"/>
        <v>0.81537381551273325</v>
      </c>
      <c r="CA124" s="489">
        <f t="shared" si="26"/>
        <v>22.838649509104933</v>
      </c>
      <c r="CB124" s="579">
        <f t="shared" si="27"/>
        <v>0.36396428507300427</v>
      </c>
      <c r="CC124" s="471">
        <f t="shared" si="62"/>
        <v>0.46172944112078196</v>
      </c>
      <c r="CD124" s="100">
        <f t="shared" si="28"/>
        <v>0.36396428507300427</v>
      </c>
      <c r="CE124" s="471">
        <f t="shared" si="63"/>
        <v>0.46172944112078196</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8620.3658722109558</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86.533954868682898</v>
      </c>
      <c r="BW125" s="100">
        <f t="shared" si="59"/>
        <v>0.8160635557444561</v>
      </c>
      <c r="BX125" s="1385">
        <f t="shared" si="25"/>
        <v>20.219203672592339</v>
      </c>
      <c r="BY125" s="473">
        <f t="shared" si="60"/>
        <v>86.533954868682898</v>
      </c>
      <c r="BZ125" s="100">
        <f t="shared" si="61"/>
        <v>0.8160635557444561</v>
      </c>
      <c r="CA125" s="489">
        <f t="shared" si="26"/>
        <v>20.219203672592339</v>
      </c>
      <c r="CB125" s="579">
        <f t="shared" si="27"/>
        <v>0.36591359792336786</v>
      </c>
      <c r="CC125" s="471">
        <f t="shared" si="62"/>
        <v>0.4615653486720801</v>
      </c>
      <c r="CD125" s="100">
        <f t="shared" si="28"/>
        <v>0.36591359792336786</v>
      </c>
      <c r="CE125" s="471">
        <f t="shared" si="63"/>
        <v>0.4615653486720801</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8870.922802964873</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86.269134684648876</v>
      </c>
      <c r="BW126" s="100">
        <f t="shared" si="59"/>
        <v>0.81549892642255128</v>
      </c>
      <c r="BX126" s="1385">
        <f t="shared" si="25"/>
        <v>16.217597669678842</v>
      </c>
      <c r="BY126" s="473">
        <f t="shared" si="60"/>
        <v>86.269134684648876</v>
      </c>
      <c r="BZ126" s="100">
        <f t="shared" si="61"/>
        <v>0.81549892642255128</v>
      </c>
      <c r="CA126" s="489">
        <f t="shared" si="26"/>
        <v>16.217597669678842</v>
      </c>
      <c r="CB126" s="579">
        <f t="shared" si="27"/>
        <v>0.36750697834425616</v>
      </c>
      <c r="CC126" s="471">
        <f t="shared" si="62"/>
        <v>0.45981160499880802</v>
      </c>
      <c r="CD126" s="100">
        <f t="shared" si="28"/>
        <v>0.36750697834425616</v>
      </c>
      <c r="CE126" s="471">
        <f t="shared" si="63"/>
        <v>0.45981160499880802</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8950.5962884370456</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85.128380660402954</v>
      </c>
      <c r="BW127" s="100">
        <f t="shared" si="59"/>
        <v>0.81302653894697152</v>
      </c>
      <c r="BX127" s="1385">
        <f t="shared" si="25"/>
        <v>12.215991666765346</v>
      </c>
      <c r="BY127" s="473">
        <f t="shared" si="60"/>
        <v>85.128380660402954</v>
      </c>
      <c r="BZ127" s="100">
        <f t="shared" si="61"/>
        <v>0.81302653894697152</v>
      </c>
      <c r="CA127" s="489">
        <f t="shared" si="26"/>
        <v>12.215991666765346</v>
      </c>
      <c r="CB127" s="579">
        <f t="shared" si="27"/>
        <v>0.36909169159072286</v>
      </c>
      <c r="CC127" s="471">
        <f t="shared" si="62"/>
        <v>0.45604426675069953</v>
      </c>
      <c r="CD127" s="100">
        <f t="shared" si="28"/>
        <v>0.36909169159072286</v>
      </c>
      <c r="CE127" s="471">
        <f t="shared" si="63"/>
        <v>0.45604426675069953</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9020.85962943507</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83.93965581879597</v>
      </c>
      <c r="BW128" s="100">
        <f t="shared" si="59"/>
        <v>0.81037868441734628</v>
      </c>
      <c r="BX128" s="1385">
        <f t="shared" si="25"/>
        <v>8.2143856638518482</v>
      </c>
      <c r="BY128" s="473">
        <f t="shared" si="60"/>
        <v>83.93965581879597</v>
      </c>
      <c r="BZ128" s="100">
        <f t="shared" si="61"/>
        <v>0.81037868441734628</v>
      </c>
      <c r="CA128" s="489">
        <f t="shared" si="26"/>
        <v>8.2143856638518482</v>
      </c>
      <c r="CB128" s="579">
        <f t="shared" si="27"/>
        <v>0.3706677901680655</v>
      </c>
      <c r="CC128" s="471">
        <f t="shared" si="62"/>
        <v>0.45196267622548114</v>
      </c>
      <c r="CD128" s="100">
        <f t="shared" si="28"/>
        <v>0.3706677901680655</v>
      </c>
      <c r="CE128" s="471">
        <f t="shared" si="63"/>
        <v>0.45196267622548114</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9061.5865354982343</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82.599762935644875</v>
      </c>
      <c r="BW129" s="100">
        <f t="shared" si="59"/>
        <v>0.80730274034422711</v>
      </c>
      <c r="BX129" s="1385">
        <f t="shared" si="25"/>
        <v>4.2127796609383523</v>
      </c>
      <c r="BY129" s="473">
        <f t="shared" si="60"/>
        <v>82.599762935644875</v>
      </c>
      <c r="BZ129" s="100">
        <f t="shared" si="61"/>
        <v>0.80730274034422711</v>
      </c>
      <c r="CA129" s="489">
        <f t="shared" si="26"/>
        <v>4.2127796609383523</v>
      </c>
      <c r="CB129" s="579">
        <f t="shared" si="27"/>
        <v>0.37223532617222466</v>
      </c>
      <c r="CC129" s="471">
        <f t="shared" si="62"/>
        <v>0.4472583572033545</v>
      </c>
      <c r="CD129" s="100">
        <f t="shared" si="28"/>
        <v>0.37223532617222466</v>
      </c>
      <c r="CE129" s="471">
        <f t="shared" si="63"/>
        <v>0.4472583572033545</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9095.4396062522937</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81.224906797116773</v>
      </c>
      <c r="BW130" s="581">
        <f t="shared" si="59"/>
        <v>0.80404104364598372</v>
      </c>
      <c r="BX130" s="1386">
        <f t="shared" si="25"/>
        <v>0.21117365802485455</v>
      </c>
      <c r="BY130" s="598">
        <f t="shared" si="60"/>
        <v>81.224906797116773</v>
      </c>
      <c r="BZ130" s="581">
        <f t="shared" si="61"/>
        <v>0.80404104364598372</v>
      </c>
      <c r="CA130" s="602">
        <f t="shared" si="26"/>
        <v>0.21117365802485455</v>
      </c>
      <c r="CB130" s="580">
        <f t="shared" si="27"/>
        <v>0.37379435129462157</v>
      </c>
      <c r="CC130" s="582">
        <f t="shared" si="62"/>
        <v>0.44215368634265018</v>
      </c>
      <c r="CD130" s="581">
        <f t="shared" si="28"/>
        <v>0.37379435129462157</v>
      </c>
      <c r="CE130" s="582">
        <f t="shared" si="63"/>
        <v>0.44215368634265018</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4429.6690817752378</v>
      </c>
      <c r="D142" s="205">
        <f>'Input data'!D122</f>
        <v>50359792.84713313</v>
      </c>
      <c r="E142" s="473">
        <f>'Input data'!J122*C142</f>
        <v>53293.550834521724</v>
      </c>
      <c r="F142" s="474">
        <f>'Input data'!L122</f>
        <v>103653.34368165486</v>
      </c>
      <c r="G142" s="474">
        <f>G137*(1-E4)</f>
        <v>34219.854173807704</v>
      </c>
      <c r="H142" s="474">
        <f t="shared" si="121"/>
        <v>43620.626212509684</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70533.030396705391</v>
      </c>
      <c r="R142" s="467">
        <f t="shared" si="125"/>
        <v>36313.176222897688</v>
      </c>
      <c r="S142" s="1255">
        <f t="shared" si="100"/>
        <v>1.2174067547825864</v>
      </c>
      <c r="T142" s="118" t="str">
        <f t="shared" si="101"/>
        <v>No</v>
      </c>
      <c r="U142" s="1255">
        <f t="shared" si="102"/>
        <v>1</v>
      </c>
      <c r="V142" s="1268">
        <f t="shared" si="95"/>
        <v>73825.041776608545</v>
      </c>
      <c r="W142" s="1269">
        <f t="shared" si="103"/>
        <v>0.28776979927108226</v>
      </c>
      <c r="X142" s="473">
        <f t="shared" si="104"/>
        <v>40704.728491659065</v>
      </c>
      <c r="Y142" s="474">
        <f t="shared" si="105"/>
        <v>13922.712844575923</v>
      </c>
      <c r="Z142" s="474">
        <f t="shared" si="106"/>
        <v>3160.2257530433812</v>
      </c>
      <c r="AA142" s="474">
        <f t="shared" si="107"/>
        <v>0</v>
      </c>
      <c r="AB142" s="474">
        <f t="shared" si="108"/>
        <v>16037.374687330175</v>
      </c>
      <c r="AC142" s="474">
        <f t="shared" si="109"/>
        <v>73825.041776608545</v>
      </c>
      <c r="AD142" s="475">
        <f t="shared" si="110"/>
        <v>6484.8743178513614</v>
      </c>
      <c r="AE142" s="100">
        <f t="shared" si="111"/>
        <v>0.55136749688310172</v>
      </c>
      <c r="AF142" s="100">
        <f t="shared" si="112"/>
        <v>0.18859065311070819</v>
      </c>
      <c r="AG142" s="100">
        <f t="shared" si="113"/>
        <v>4.2806961933134977E-2</v>
      </c>
      <c r="AH142" s="100">
        <f t="shared" si="126"/>
        <v>0</v>
      </c>
      <c r="AI142" s="100">
        <f t="shared" si="114"/>
        <v>0.2172348880730551</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4527.7597364431604</v>
      </c>
      <c r="D143" s="205">
        <f>'Input data'!D123</f>
        <v>48665382.683029473</v>
      </c>
      <c r="E143" s="473">
        <f>'Input data'!J123*C143</f>
        <v>54473.683976395478</v>
      </c>
      <c r="F143" s="474">
        <f>'Input data'!L123</f>
        <v>103139.06665942495</v>
      </c>
      <c r="G143" s="474">
        <f>($G$147-$G$142)/($A$147-$A$142)+G142</f>
        <v>32166.662923379241</v>
      </c>
      <c r="H143" s="474">
        <f t="shared" si="121"/>
        <v>44760.863211735392</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68573.651217636332</v>
      </c>
      <c r="R143" s="467">
        <f t="shared" si="125"/>
        <v>36406.988294257091</v>
      </c>
      <c r="S143" s="1255">
        <f t="shared" si="100"/>
        <v>1.1934576800144607</v>
      </c>
      <c r="T143" s="118" t="str">
        <f t="shared" si="101"/>
        <v>No</v>
      </c>
      <c r="U143" s="1255">
        <f t="shared" si="102"/>
        <v>1</v>
      </c>
      <c r="V143" s="1268">
        <f t="shared" si="95"/>
        <v>72633.595955330966</v>
      </c>
      <c r="W143" s="1269">
        <f t="shared" si="103"/>
        <v>0.29577028076883771</v>
      </c>
      <c r="X143" s="473">
        <f t="shared" si="104"/>
        <v>38068.180513542356</v>
      </c>
      <c r="Y143" s="474">
        <f t="shared" si="105"/>
        <v>14959.353526965955</v>
      </c>
      <c r="Z143" s="474">
        <f t="shared" si="106"/>
        <v>3213.5553760620473</v>
      </c>
      <c r="AA143" s="474">
        <f t="shared" si="107"/>
        <v>0</v>
      </c>
      <c r="AB143" s="474">
        <f t="shared" si="108"/>
        <v>16392.506538760608</v>
      </c>
      <c r="AC143" s="474">
        <f t="shared" si="109"/>
        <v>72633.595955330966</v>
      </c>
      <c r="AD143" s="475">
        <f t="shared" si="110"/>
        <v>5901.5175901631155</v>
      </c>
      <c r="AE143" s="100">
        <f t="shared" si="111"/>
        <v>0.52411256819714613</v>
      </c>
      <c r="AF143" s="100">
        <f t="shared" si="112"/>
        <v>0.20595639428572182</v>
      </c>
      <c r="AG143" s="100">
        <f t="shared" si="113"/>
        <v>4.424337434757266E-2</v>
      </c>
      <c r="AH143" s="100">
        <f t="shared" si="126"/>
        <v>0</v>
      </c>
      <c r="AI143" s="100">
        <f t="shared" si="114"/>
        <v>0.2256876631695594</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4636.4932398497776</v>
      </c>
      <c r="D144" s="205">
        <f>'Input data'!D124</f>
        <v>48951332.662830688</v>
      </c>
      <c r="E144" s="473">
        <f>'Input data'!J124*C144</f>
        <v>55781.861717043743</v>
      </c>
      <c r="F144" s="474">
        <f>'Input data'!L124</f>
        <v>104733.19437987443</v>
      </c>
      <c r="G144" s="474">
        <f t="shared" ref="G144:G146" si="128">($G$147-$G$142)/($A$147-$A$142)+G143</f>
        <v>30113.471672950778</v>
      </c>
      <c r="H144" s="474">
        <f t="shared" si="121"/>
        <v>47833.046568825652</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68273.53780565277</v>
      </c>
      <c r="R144" s="467">
        <f t="shared" si="125"/>
        <v>38160.066132701992</v>
      </c>
      <c r="S144" s="1255">
        <f t="shared" si="100"/>
        <v>1.2208833151595218</v>
      </c>
      <c r="T144" s="118" t="str">
        <f t="shared" si="101"/>
        <v>No</v>
      </c>
      <c r="U144" s="1255">
        <f t="shared" si="102"/>
        <v>1</v>
      </c>
      <c r="V144" s="1268">
        <f t="shared" si="95"/>
        <v>73477.081974311775</v>
      </c>
      <c r="W144" s="1269">
        <f t="shared" si="103"/>
        <v>0.29843558759598798</v>
      </c>
      <c r="X144" s="473">
        <f t="shared" si="104"/>
        <v>37017.425400090113</v>
      </c>
      <c r="Y144" s="474">
        <f t="shared" si="105"/>
        <v>16400.815062057736</v>
      </c>
      <c r="Z144" s="474">
        <f t="shared" si="106"/>
        <v>3272.6712700868634</v>
      </c>
      <c r="AA144" s="474">
        <f t="shared" si="107"/>
        <v>0</v>
      </c>
      <c r="AB144" s="474">
        <f t="shared" si="108"/>
        <v>16786.170242077056</v>
      </c>
      <c r="AC144" s="474">
        <f t="shared" si="109"/>
        <v>73477.081974311775</v>
      </c>
      <c r="AD144" s="475">
        <f t="shared" si="110"/>
        <v>6903.9537271393347</v>
      </c>
      <c r="AE144" s="100">
        <f t="shared" si="111"/>
        <v>0.50379552923769788</v>
      </c>
      <c r="AF144" s="100">
        <f t="shared" si="112"/>
        <v>0.22320994004350367</v>
      </c>
      <c r="AG144" s="100">
        <f t="shared" si="113"/>
        <v>4.4540027749482722E-2</v>
      </c>
      <c r="AH144" s="100">
        <f t="shared" si="126"/>
        <v>0</v>
      </c>
      <c r="AI144" s="100">
        <f t="shared" si="114"/>
        <v>0.2284545029693156</v>
      </c>
      <c r="AJ144" s="471">
        <f t="shared" si="115"/>
        <v>0.99999999999999989</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4759.1992887202514</v>
      </c>
      <c r="D145" s="205">
        <f>'Input data'!D125</f>
        <v>48538822.712079689</v>
      </c>
      <c r="E145" s="473">
        <f>'Input data'!J125*C145</f>
        <v>57258.143789690388</v>
      </c>
      <c r="F145" s="474">
        <f>'Input data'!L125</f>
        <v>105796.96650177008</v>
      </c>
      <c r="G145" s="474">
        <f t="shared" si="128"/>
        <v>28060.280422522315</v>
      </c>
      <c r="H145" s="474">
        <f t="shared" si="121"/>
        <v>50346.218087148249</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67544.997317158763</v>
      </c>
      <c r="R145" s="467">
        <f t="shared" si="125"/>
        <v>39484.716894636447</v>
      </c>
      <c r="S145" s="1255">
        <f t="shared" si="100"/>
        <v>1.2299303560076398</v>
      </c>
      <c r="T145" s="118" t="str">
        <f t="shared" si="101"/>
        <v>No</v>
      </c>
      <c r="U145" s="1255">
        <f t="shared" si="102"/>
        <v>1</v>
      </c>
      <c r="V145" s="1268">
        <f t="shared" si="95"/>
        <v>73693.752932179006</v>
      </c>
      <c r="W145" s="1269">
        <f t="shared" si="103"/>
        <v>0.30344172078935694</v>
      </c>
      <c r="X145" s="473">
        <f t="shared" si="104"/>
        <v>35441.783747567686</v>
      </c>
      <c r="Y145" s="474">
        <f t="shared" si="105"/>
        <v>17682.164688102603</v>
      </c>
      <c r="Z145" s="474">
        <f t="shared" si="106"/>
        <v>3339.3837143102814</v>
      </c>
      <c r="AA145" s="474">
        <f t="shared" si="107"/>
        <v>0</v>
      </c>
      <c r="AB145" s="474">
        <f t="shared" si="108"/>
        <v>17230.420782198438</v>
      </c>
      <c r="AC145" s="474">
        <f t="shared" si="109"/>
        <v>73693.752932179006</v>
      </c>
      <c r="AD145" s="475">
        <f t="shared" si="110"/>
        <v>7381.5033250453707</v>
      </c>
      <c r="AE145" s="100">
        <f t="shared" si="111"/>
        <v>0.48093335374282081</v>
      </c>
      <c r="AF145" s="100">
        <f t="shared" si="112"/>
        <v>0.23994116169352442</v>
      </c>
      <c r="AG145" s="100">
        <f t="shared" si="113"/>
        <v>4.5314339159569533E-2</v>
      </c>
      <c r="AH145" s="100">
        <f t="shared" si="126"/>
        <v>0</v>
      </c>
      <c r="AI145" s="100">
        <f t="shared" si="114"/>
        <v>0.23381114540408524</v>
      </c>
      <c r="AJ145" s="471">
        <f t="shared" si="115"/>
        <v>0.99999999999999989</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4889.8228587208359</v>
      </c>
      <c r="D146" s="205">
        <f>'Input data'!D126</f>
        <v>47372560.213695109</v>
      </c>
      <c r="E146" s="473">
        <f>'Input data'!J126*C146</f>
        <v>58829.681920304654</v>
      </c>
      <c r="F146" s="474">
        <f>'Input data'!L126</f>
        <v>106202.24213399977</v>
      </c>
      <c r="G146" s="474">
        <f t="shared" si="128"/>
        <v>26007.089172093853</v>
      </c>
      <c r="H146" s="474">
        <f t="shared" si="121"/>
        <v>52206.687426864577</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66361.847968515664</v>
      </c>
      <c r="R146" s="467">
        <f t="shared" si="125"/>
        <v>40354.758796421811</v>
      </c>
      <c r="S146" s="1255">
        <f t="shared" si="100"/>
        <v>1.2226872109030587</v>
      </c>
      <c r="T146" s="118" t="str">
        <f t="shared" si="101"/>
        <v>No</v>
      </c>
      <c r="U146" s="1255">
        <f t="shared" si="102"/>
        <v>1</v>
      </c>
      <c r="V146" s="1268">
        <f t="shared" si="95"/>
        <v>73197.268796120159</v>
      </c>
      <c r="W146" s="1269">
        <f t="shared" si="103"/>
        <v>0.31077473200834937</v>
      </c>
      <c r="X146" s="473">
        <f t="shared" si="104"/>
        <v>33356.87463063607</v>
      </c>
      <c r="Y146" s="474">
        <f t="shared" si="105"/>
        <v>18726.657158983759</v>
      </c>
      <c r="Z146" s="474">
        <f t="shared" si="106"/>
        <v>3410.4007318749686</v>
      </c>
      <c r="AA146" s="474">
        <f t="shared" si="107"/>
        <v>0</v>
      </c>
      <c r="AB146" s="474">
        <f t="shared" si="108"/>
        <v>17703.33627462537</v>
      </c>
      <c r="AC146" s="474">
        <f t="shared" si="109"/>
        <v>73197.268796120159</v>
      </c>
      <c r="AD146" s="475">
        <f t="shared" si="110"/>
        <v>7349.7854585422174</v>
      </c>
      <c r="AE146" s="100">
        <f t="shared" si="111"/>
        <v>0.45571201192692806</v>
      </c>
      <c r="AF146" s="100">
        <f t="shared" si="112"/>
        <v>0.25583819542699071</v>
      </c>
      <c r="AG146" s="100">
        <f t="shared" si="113"/>
        <v>4.6591912348179554E-2</v>
      </c>
      <c r="AH146" s="100">
        <f t="shared" si="126"/>
        <v>0</v>
      </c>
      <c r="AI146" s="100">
        <f t="shared" si="114"/>
        <v>0.24185788029790176</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5031.9785876968836</v>
      </c>
      <c r="D147" s="205">
        <f>'Input data'!D127</f>
        <v>47544656.205152296</v>
      </c>
      <c r="E147" s="473">
        <f>'Input data'!J127*C147</f>
        <v>60539.963981728375</v>
      </c>
      <c r="F147" s="474">
        <f>'Input data'!L127</f>
        <v>108084.62018688067</v>
      </c>
      <c r="G147" s="474">
        <f>G137*(1-E5)</f>
        <v>23953.89792166539</v>
      </c>
      <c r="H147" s="474">
        <f t="shared" si="121"/>
        <v>55402.754573262391</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66226.584410043812</v>
      </c>
      <c r="R147" s="467">
        <f t="shared" si="125"/>
        <v>42272.686488378422</v>
      </c>
      <c r="S147" s="1255">
        <f t="shared" si="100"/>
        <v>1.2438138328424428</v>
      </c>
      <c r="T147" s="118" t="str">
        <f t="shared" si="101"/>
        <v>No</v>
      </c>
      <c r="U147" s="1255">
        <f t="shared" si="102"/>
        <v>1</v>
      </c>
      <c r="V147" s="1268">
        <f t="shared" si="95"/>
        <v>74098.274825393441</v>
      </c>
      <c r="W147" s="1269">
        <f t="shared" si="103"/>
        <v>0.31444201129378158</v>
      </c>
      <c r="X147" s="473">
        <f t="shared" si="104"/>
        <v>32240.23904855657</v>
      </c>
      <c r="Y147" s="474">
        <f t="shared" si="105"/>
        <v>20152.344940937415</v>
      </c>
      <c r="Z147" s="474">
        <f t="shared" si="106"/>
        <v>3487.6875178781966</v>
      </c>
      <c r="AA147" s="474">
        <f t="shared" si="107"/>
        <v>0</v>
      </c>
      <c r="AB147" s="474">
        <f t="shared" si="108"/>
        <v>18218.003318021256</v>
      </c>
      <c r="AC147" s="474">
        <f t="shared" si="109"/>
        <v>74098.274825393441</v>
      </c>
      <c r="AD147" s="475">
        <f t="shared" si="110"/>
        <v>8286.3411268911805</v>
      </c>
      <c r="AE147" s="100">
        <f t="shared" si="111"/>
        <v>0.43510107522109082</v>
      </c>
      <c r="AF147" s="100">
        <f t="shared" si="112"/>
        <v>0.27196780206320292</v>
      </c>
      <c r="AG147" s="100">
        <f t="shared" si="113"/>
        <v>4.7068403766439212E-2</v>
      </c>
      <c r="AH147" s="100">
        <f t="shared" si="126"/>
        <v>0</v>
      </c>
      <c r="AI147" s="100">
        <f t="shared" si="114"/>
        <v>0.24586271894926703</v>
      </c>
      <c r="AJ147" s="471">
        <f t="shared" si="115"/>
        <v>0.99999999999999989</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5177.5878870797987</v>
      </c>
      <c r="D148" s="205">
        <f>'Input data'!D128</f>
        <v>47264829.111875661</v>
      </c>
      <c r="E148" s="473">
        <f>'Input data'!J128*C148</f>
        <v>62291.796106292531</v>
      </c>
      <c r="F148" s="474">
        <f>'Input data'!L128</f>
        <v>109556.62521816819</v>
      </c>
      <c r="G148" s="474">
        <f>($G$152-$G$147)/($A$152-$A$147)+G147</f>
        <v>21900.706671236927</v>
      </c>
      <c r="H148" s="474">
        <f t="shared" si="121"/>
        <v>58198.555200866307</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65811.516312403182</v>
      </c>
      <c r="R148" s="467">
        <f t="shared" si="125"/>
        <v>43910.809641166255</v>
      </c>
      <c r="S148" s="1255">
        <f t="shared" si="100"/>
        <v>1.2548972026854643</v>
      </c>
      <c r="T148" s="118" t="str">
        <f t="shared" si="101"/>
        <v>No</v>
      </c>
      <c r="U148" s="1255">
        <f t="shared" si="102"/>
        <v>1</v>
      </c>
      <c r="V148" s="1268">
        <f t="shared" si="95"/>
        <v>74565.066111017702</v>
      </c>
      <c r="W148" s="1269">
        <f t="shared" si="103"/>
        <v>0.31939245150596063</v>
      </c>
      <c r="X148" s="473">
        <f t="shared" si="104"/>
        <v>30819.957205252682</v>
      </c>
      <c r="Y148" s="474">
        <f t="shared" si="105"/>
        <v>21433.083151204919</v>
      </c>
      <c r="Z148" s="474">
        <f t="shared" si="106"/>
        <v>3566.8519303331</v>
      </c>
      <c r="AA148" s="474">
        <f t="shared" si="107"/>
        <v>0</v>
      </c>
      <c r="AB148" s="474">
        <f t="shared" si="108"/>
        <v>18745.173824227011</v>
      </c>
      <c r="AC148" s="474">
        <f t="shared" si="109"/>
        <v>74565.066111017702</v>
      </c>
      <c r="AD148" s="475">
        <f t="shared" si="110"/>
        <v>8919.250534015755</v>
      </c>
      <c r="AE148" s="100">
        <f t="shared" si="111"/>
        <v>0.4133297107168894</v>
      </c>
      <c r="AF148" s="100">
        <f t="shared" si="112"/>
        <v>0.28744134846328495</v>
      </c>
      <c r="AG148" s="100">
        <f t="shared" si="113"/>
        <v>4.7835429060339336E-2</v>
      </c>
      <c r="AH148" s="100">
        <f t="shared" si="126"/>
        <v>0</v>
      </c>
      <c r="AI148" s="100">
        <f t="shared" si="114"/>
        <v>0.25139351175948643</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5334.247277520456</v>
      </c>
      <c r="D149" s="205">
        <f>'Input data'!D129</f>
        <v>45911028.865820996</v>
      </c>
      <c r="E149" s="473">
        <f>'Input data'!J129*C149</f>
        <v>64176.572380552832</v>
      </c>
      <c r="F149" s="474">
        <f>'Input data'!L129</f>
        <v>110087.60124637383</v>
      </c>
      <c r="G149" s="474">
        <f t="shared" ref="G149:G151" si="129">($G$152-$G$147)/($A$152-$A$147)+G148</f>
        <v>19847.515420808464</v>
      </c>
      <c r="H149" s="474">
        <f t="shared" si="121"/>
        <v>60062.76759418095</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64814.958436780442</v>
      </c>
      <c r="R149" s="467">
        <f t="shared" si="125"/>
        <v>44967.443015971978</v>
      </c>
      <c r="S149" s="1255">
        <f t="shared" si="100"/>
        <v>1.246565901690813</v>
      </c>
      <c r="T149" s="118" t="str">
        <f t="shared" si="101"/>
        <v>No</v>
      </c>
      <c r="U149" s="1255">
        <f t="shared" si="102"/>
        <v>1</v>
      </c>
      <c r="V149" s="1268">
        <f t="shared" si="95"/>
        <v>74014.54409393674</v>
      </c>
      <c r="W149" s="1269">
        <f t="shared" si="103"/>
        <v>0.32767593029578612</v>
      </c>
      <c r="X149" s="473">
        <f t="shared" si="104"/>
        <v>28741.901284343348</v>
      </c>
      <c r="Y149" s="474">
        <f t="shared" si="105"/>
        <v>22308.268206691733</v>
      </c>
      <c r="Z149" s="474">
        <f t="shared" si="106"/>
        <v>3652.0240220355968</v>
      </c>
      <c r="AA149" s="474">
        <f t="shared" si="107"/>
        <v>0</v>
      </c>
      <c r="AB149" s="474">
        <f t="shared" si="108"/>
        <v>19312.350580866067</v>
      </c>
      <c r="AC149" s="474">
        <f t="shared" si="109"/>
        <v>74014.54409393674</v>
      </c>
      <c r="AD149" s="475">
        <f t="shared" si="110"/>
        <v>8894.3858635348843</v>
      </c>
      <c r="AE149" s="100">
        <f t="shared" si="111"/>
        <v>0.3883277487714456</v>
      </c>
      <c r="AF149" s="100">
        <f t="shared" si="112"/>
        <v>0.30140384541690668</v>
      </c>
      <c r="AG149" s="100">
        <f t="shared" si="113"/>
        <v>4.9341978211749467E-2</v>
      </c>
      <c r="AH149" s="100">
        <f t="shared" si="126"/>
        <v>0</v>
      </c>
      <c r="AI149" s="100">
        <f t="shared" si="114"/>
        <v>0.26092642759989831</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5493.8607523663677</v>
      </c>
      <c r="D150" s="205">
        <f>'Input data'!D130</f>
        <v>43025080.542663962</v>
      </c>
      <c r="E150" s="473">
        <f>'Input data'!J130*C150</f>
        <v>66096.889379078202</v>
      </c>
      <c r="F150" s="474">
        <f>'Input data'!L130</f>
        <v>109121.96992174216</v>
      </c>
      <c r="G150" s="474">
        <f t="shared" si="129"/>
        <v>17794.324170380001</v>
      </c>
      <c r="H150" s="474">
        <f t="shared" si="121"/>
        <v>60509.5256803558</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62989.997043946067</v>
      </c>
      <c r="R150" s="467">
        <f t="shared" si="125"/>
        <v>45195.672873566065</v>
      </c>
      <c r="S150" s="1255">
        <f t="shared" si="100"/>
        <v>1.2157561592347201</v>
      </c>
      <c r="T150" s="118" t="str">
        <f t="shared" si="101"/>
        <v>No</v>
      </c>
      <c r="U150" s="1255">
        <f t="shared" si="102"/>
        <v>1</v>
      </c>
      <c r="V150" s="1268">
        <f t="shared" si="95"/>
        <v>71947.021203394484</v>
      </c>
      <c r="W150" s="1269">
        <f t="shared" si="103"/>
        <v>0.34067336527197989</v>
      </c>
      <c r="X150" s="473">
        <f t="shared" si="104"/>
        <v>25815.048325598378</v>
      </c>
      <c r="Y150" s="474">
        <f t="shared" si="105"/>
        <v>22502.948258048076</v>
      </c>
      <c r="Z150" s="474">
        <f t="shared" si="106"/>
        <v>3738.8021811889726</v>
      </c>
      <c r="AA150" s="474">
        <f t="shared" si="107"/>
        <v>0</v>
      </c>
      <c r="AB150" s="474">
        <f t="shared" si="108"/>
        <v>19890.222438559053</v>
      </c>
      <c r="AC150" s="474">
        <f t="shared" si="109"/>
        <v>71947.021203394484</v>
      </c>
      <c r="AD150" s="475">
        <f t="shared" si="110"/>
        <v>8020.7241552183768</v>
      </c>
      <c r="AE150" s="100">
        <f t="shared" si="111"/>
        <v>0.35880635353365281</v>
      </c>
      <c r="AF150" s="100">
        <f t="shared" si="112"/>
        <v>0.31277109019471649</v>
      </c>
      <c r="AG150" s="100">
        <f t="shared" si="113"/>
        <v>5.1966045552037043E-2</v>
      </c>
      <c r="AH150" s="100">
        <f t="shared" si="126"/>
        <v>0</v>
      </c>
      <c r="AI150" s="100">
        <f t="shared" si="114"/>
        <v>0.27645651071959354</v>
      </c>
      <c r="AJ150" s="471">
        <f t="shared" si="115"/>
        <v>0.99999999999999978</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5670.3172661631806</v>
      </c>
      <c r="D151" s="205">
        <f>'Input data'!D131</f>
        <v>41478479.110071354</v>
      </c>
      <c r="E151" s="473">
        <f>'Input data'!J131*C151</f>
        <v>68219.845747716055</v>
      </c>
      <c r="F151" s="474">
        <f>'Input data'!L131</f>
        <v>109698.3248577874</v>
      </c>
      <c r="G151" s="474">
        <f t="shared" si="129"/>
        <v>15741.132919951538</v>
      </c>
      <c r="H151" s="474">
        <f t="shared" si="121"/>
        <v>62329.47279809646</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63280.203663611188</v>
      </c>
      <c r="R151" s="467">
        <f t="shared" si="125"/>
        <v>47539.070743659649</v>
      </c>
      <c r="S151" s="1255">
        <f t="shared" si="100"/>
        <v>1.2382186040598218</v>
      </c>
      <c r="T151" s="118" t="str">
        <f t="shared" si="101"/>
        <v>No</v>
      </c>
      <c r="U151" s="1255">
        <f t="shared" si="102"/>
        <v>1</v>
      </c>
      <c r="V151" s="1268">
        <f t="shared" si="95"/>
        <v>71305.208660219054</v>
      </c>
      <c r="W151" s="1269">
        <f t="shared" si="103"/>
        <v>0.34998817208322075</v>
      </c>
      <c r="X151" s="473">
        <f t="shared" si="104"/>
        <v>24887.087466042813</v>
      </c>
      <c r="Y151" s="474">
        <f t="shared" si="105"/>
        <v>22054.310084873228</v>
      </c>
      <c r="Z151" s="474">
        <f t="shared" si="106"/>
        <v>3834.7375115405744</v>
      </c>
      <c r="AA151" s="474">
        <f t="shared" si="107"/>
        <v>0</v>
      </c>
      <c r="AB151" s="474">
        <f t="shared" si="108"/>
        <v>20529.073597762443</v>
      </c>
      <c r="AC151" s="474">
        <f t="shared" si="109"/>
        <v>71305.208660219054</v>
      </c>
      <c r="AD151" s="475">
        <f t="shared" si="110"/>
        <v>9145.9545460912741</v>
      </c>
      <c r="AE151" s="100">
        <f t="shared" si="111"/>
        <v>0.34902201302900387</v>
      </c>
      <c r="AF151" s="100">
        <f t="shared" si="112"/>
        <v>0.30929451717848006</v>
      </c>
      <c r="AG151" s="100">
        <f t="shared" si="113"/>
        <v>5.3779206085963843E-2</v>
      </c>
      <c r="AH151" s="100">
        <f t="shared" si="126"/>
        <v>0</v>
      </c>
      <c r="AI151" s="100">
        <f t="shared" si="114"/>
        <v>0.28790426370655231</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5844.6035637495497</v>
      </c>
      <c r="D152" s="205">
        <f>'Input data'!D132</f>
        <v>41255345.957373768</v>
      </c>
      <c r="E152" s="473">
        <f>'Input data'!J132*C152</f>
        <v>70316.692146106012</v>
      </c>
      <c r="F152" s="474">
        <f>'Input data'!L132</f>
        <v>111572.03810347978</v>
      </c>
      <c r="G152" s="474">
        <f>G137*(1-E6)</f>
        <v>13687.941669523079</v>
      </c>
      <c r="H152" s="474">
        <f t="shared" si="121"/>
        <v>65376.449629177718</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64349.509164388874</v>
      </c>
      <c r="R152" s="467">
        <f t="shared" si="125"/>
        <v>50661.567494865798</v>
      </c>
      <c r="S152" s="1255">
        <f t="shared" si="100"/>
        <v>1.2794520058839434</v>
      </c>
      <c r="T152" s="118" t="str">
        <f t="shared" si="101"/>
        <v>No</v>
      </c>
      <c r="U152" s="1255">
        <f t="shared" si="102"/>
        <v>1</v>
      </c>
      <c r="V152" s="1268">
        <f t="shared" si="95"/>
        <v>71975.736513515192</v>
      </c>
      <c r="W152" s="1269">
        <f t="shared" si="103"/>
        <v>0.35489449025964892</v>
      </c>
      <c r="X152" s="473">
        <f t="shared" si="104"/>
        <v>24753.207574424261</v>
      </c>
      <c r="Y152" s="474">
        <f t="shared" si="105"/>
        <v>22132.96838577199</v>
      </c>
      <c r="Z152" s="474">
        <f t="shared" si="106"/>
        <v>3929.4929454712201</v>
      </c>
      <c r="AA152" s="474">
        <f t="shared" si="107"/>
        <v>0</v>
      </c>
      <c r="AB152" s="474">
        <f t="shared" si="108"/>
        <v>21160.067607847723</v>
      </c>
      <c r="AC152" s="474">
        <f t="shared" si="109"/>
        <v>71975.736513515192</v>
      </c>
      <c r="AD152" s="475">
        <f t="shared" si="110"/>
        <v>11065.265904901182</v>
      </c>
      <c r="AE152" s="100">
        <f t="shared" si="111"/>
        <v>0.34391044501192769</v>
      </c>
      <c r="AF152" s="100">
        <f t="shared" si="112"/>
        <v>0.30750596600864222</v>
      </c>
      <c r="AG152" s="100">
        <f t="shared" si="113"/>
        <v>5.4594688930114141E-2</v>
      </c>
      <c r="AH152" s="100">
        <f t="shared" si="126"/>
        <v>0</v>
      </c>
      <c r="AI152" s="100">
        <f t="shared" si="114"/>
        <v>0.29398890004931599</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6027.6258178155485</v>
      </c>
      <c r="D153" s="205">
        <f>'Input data'!D133</f>
        <v>40262688.170007341</v>
      </c>
      <c r="E153" s="473">
        <f>'Input data'!J133*C153</f>
        <v>72518.641235496238</v>
      </c>
      <c r="F153" s="474">
        <f>'Input data'!L133</f>
        <v>112781.32940550358</v>
      </c>
      <c r="G153" s="474">
        <f>G152</f>
        <v>13687.941669523079</v>
      </c>
      <c r="H153" s="474">
        <f t="shared" si="121"/>
        <v>65708.381748618529</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65017.408556764967</v>
      </c>
      <c r="R153" s="467">
        <f t="shared" si="125"/>
        <v>51329.466887241884</v>
      </c>
      <c r="S153" s="1255">
        <f t="shared" si="100"/>
        <v>1.256234057579324</v>
      </c>
      <c r="T153" s="118" t="str">
        <f t="shared" si="101"/>
        <v>No</v>
      </c>
      <c r="U153" s="1255">
        <f t="shared" si="102"/>
        <v>1</v>
      </c>
      <c r="V153" s="1268">
        <f t="shared" si="95"/>
        <v>71921.533750743023</v>
      </c>
      <c r="W153" s="1269">
        <f t="shared" si="103"/>
        <v>0.36229219738889384</v>
      </c>
      <c r="X153" s="473">
        <f t="shared" si="104"/>
        <v>24157.612902004406</v>
      </c>
      <c r="Y153" s="474">
        <f t="shared" si="105"/>
        <v>21912.233260934277</v>
      </c>
      <c r="Z153" s="474">
        <f t="shared" si="106"/>
        <v>4028.997917136559</v>
      </c>
      <c r="AA153" s="474">
        <f t="shared" si="107"/>
        <v>0</v>
      </c>
      <c r="AB153" s="474">
        <f t="shared" si="108"/>
        <v>21822.689670667784</v>
      </c>
      <c r="AC153" s="474">
        <f t="shared" si="109"/>
        <v>71921.533750743023</v>
      </c>
      <c r="AD153" s="475">
        <f t="shared" si="110"/>
        <v>10469.671232481327</v>
      </c>
      <c r="AE153" s="100">
        <f t="shared" si="111"/>
        <v>0.33588845568459297</v>
      </c>
      <c r="AF153" s="100">
        <f t="shared" si="112"/>
        <v>0.30466860366013682</v>
      </c>
      <c r="AG153" s="100">
        <f t="shared" si="113"/>
        <v>5.6019354802690581E-2</v>
      </c>
      <c r="AH153" s="100">
        <f t="shared" si="126"/>
        <v>0</v>
      </c>
      <c r="AI153" s="100">
        <f t="shared" si="114"/>
        <v>0.30342358585257967</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6232.6437812444947</v>
      </c>
      <c r="D154" s="205">
        <f>'Input data'!D134</f>
        <v>39656259.723391399</v>
      </c>
      <c r="E154" s="473">
        <f>'Input data'!J134*C154</f>
        <v>74985.221707826218</v>
      </c>
      <c r="F154" s="474">
        <f>'Input data'!L134</f>
        <v>114641.48143121762</v>
      </c>
      <c r="G154" s="474">
        <f t="shared" ref="G154:G170" si="132">G153</f>
        <v>13687.941669523079</v>
      </c>
      <c r="H154" s="474">
        <f t="shared" si="121"/>
        <v>66554.619037944882</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66068.892925228705</v>
      </c>
      <c r="R154" s="467">
        <f t="shared" si="125"/>
        <v>52380.95125570563</v>
      </c>
      <c r="S154" s="1255">
        <f t="shared" si="100"/>
        <v>1.2390486432418182</v>
      </c>
      <c r="T154" s="118" t="str">
        <f t="shared" si="101"/>
        <v>No</v>
      </c>
      <c r="U154" s="1255">
        <f t="shared" si="102"/>
        <v>1</v>
      </c>
      <c r="V154" s="1268">
        <f t="shared" si="95"/>
        <v>72366.344340023759</v>
      </c>
      <c r="W154" s="1269">
        <f t="shared" si="103"/>
        <v>0.36875951499770188</v>
      </c>
      <c r="X154" s="473">
        <f t="shared" si="104"/>
        <v>23793.755834034837</v>
      </c>
      <c r="Y154" s="474">
        <f t="shared" si="105"/>
        <v>21867.181061647374</v>
      </c>
      <c r="Z154" s="474">
        <f t="shared" si="106"/>
        <v>4140.4614478748836</v>
      </c>
      <c r="AA154" s="474">
        <f t="shared" si="107"/>
        <v>0</v>
      </c>
      <c r="AB154" s="474">
        <f t="shared" si="108"/>
        <v>22564.94599646666</v>
      </c>
      <c r="AC154" s="474">
        <f t="shared" si="109"/>
        <v>72366.344340023759</v>
      </c>
      <c r="AD154" s="475">
        <f t="shared" si="110"/>
        <v>10105.814164511758</v>
      </c>
      <c r="AE154" s="100">
        <f t="shared" si="111"/>
        <v>0.32879587950769529</v>
      </c>
      <c r="AF154" s="100">
        <f t="shared" si="112"/>
        <v>0.30217335504611442</v>
      </c>
      <c r="AG154" s="100">
        <f t="shared" si="113"/>
        <v>5.7215290970348387E-2</v>
      </c>
      <c r="AH154" s="100">
        <f t="shared" si="126"/>
        <v>0</v>
      </c>
      <c r="AI154" s="100">
        <f t="shared" si="114"/>
        <v>0.31181547447584185</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6428.551430360948</v>
      </c>
      <c r="D155" s="205">
        <f>'Input data'!D135</f>
        <v>39791303.809178911</v>
      </c>
      <c r="E155" s="473">
        <f>'Input data'!J135*C155</f>
        <v>77342.195572987985</v>
      </c>
      <c r="F155" s="474">
        <f>'Input data'!L135</f>
        <v>117133.49938216689</v>
      </c>
      <c r="G155" s="474">
        <f t="shared" si="132"/>
        <v>13687.941669523079</v>
      </c>
      <c r="H155" s="474">
        <f t="shared" si="121"/>
        <v>68033.799850511219</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67502.367761570917</v>
      </c>
      <c r="R155" s="467">
        <f t="shared" si="125"/>
        <v>53814.426092047841</v>
      </c>
      <c r="S155" s="1255">
        <f t="shared" si="100"/>
        <v>1.2334954021595652</v>
      </c>
      <c r="T155" s="118" t="str">
        <f t="shared" si="101"/>
        <v>No</v>
      </c>
      <c r="U155" s="1255">
        <f t="shared" si="102"/>
        <v>1</v>
      </c>
      <c r="V155" s="1268">
        <f t="shared" si="95"/>
        <v>73505.913906103335</v>
      </c>
      <c r="W155" s="1269">
        <f t="shared" si="103"/>
        <v>0.37246036109381087</v>
      </c>
      <c r="X155" s="473">
        <f t="shared" si="104"/>
        <v>23874.782285507346</v>
      </c>
      <c r="Y155" s="474">
        <f t="shared" si="105"/>
        <v>22109.940781955916</v>
      </c>
      <c r="Z155" s="474">
        <f t="shared" si="106"/>
        <v>4246.9719111725672</v>
      </c>
      <c r="AA155" s="474">
        <f t="shared" si="107"/>
        <v>0</v>
      </c>
      <c r="AB155" s="474">
        <f t="shared" si="108"/>
        <v>23274.218927467511</v>
      </c>
      <c r="AC155" s="474">
        <f t="shared" si="109"/>
        <v>73505.913906103335</v>
      </c>
      <c r="AD155" s="475">
        <f t="shared" si="110"/>
        <v>10186.840615984267</v>
      </c>
      <c r="AE155" s="100">
        <f t="shared" si="111"/>
        <v>0.3248008359708997</v>
      </c>
      <c r="AF155" s="100">
        <f t="shared" si="112"/>
        <v>0.30079131878013543</v>
      </c>
      <c r="AG155" s="100">
        <f t="shared" si="113"/>
        <v>5.7777281928603201E-2</v>
      </c>
      <c r="AH155" s="100">
        <f t="shared" si="126"/>
        <v>0</v>
      </c>
      <c r="AI155" s="100">
        <f t="shared" si="114"/>
        <v>0.31663056332036177</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6634.3351087317124</v>
      </c>
      <c r="D156" s="205">
        <f>'Input data'!D136</f>
        <v>39216082.697226301</v>
      </c>
      <c r="E156" s="473">
        <f>'Input data'!J136*C156</f>
        <v>79817.988396720102</v>
      </c>
      <c r="F156" s="474">
        <f>'Input data'!L136</f>
        <v>119034.0710939464</v>
      </c>
      <c r="G156" s="474">
        <f t="shared" si="132"/>
        <v>13687.941669523079</v>
      </c>
      <c r="H156" s="474">
        <f t="shared" si="121"/>
        <v>68914.60984644889</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68577.862643656743</v>
      </c>
      <c r="R156" s="467">
        <f t="shared" si="125"/>
        <v>54889.920974133667</v>
      </c>
      <c r="S156" s="1255">
        <f t="shared" si="100"/>
        <v>1.218470551612798</v>
      </c>
      <c r="T156" s="118" t="str">
        <f t="shared" si="101"/>
        <v>No</v>
      </c>
      <c r="U156" s="1255">
        <f t="shared" si="102"/>
        <v>1</v>
      </c>
      <c r="V156" s="1268">
        <f t="shared" si="95"/>
        <v>73985.858068625443</v>
      </c>
      <c r="W156" s="1269">
        <f t="shared" si="103"/>
        <v>0.378448057865442</v>
      </c>
      <c r="X156" s="473">
        <f t="shared" si="104"/>
        <v>23529.649618335781</v>
      </c>
      <c r="Y156" s="474">
        <f t="shared" si="105"/>
        <v>22078.109224510765</v>
      </c>
      <c r="Z156" s="474">
        <f t="shared" si="106"/>
        <v>4358.8517434365067</v>
      </c>
      <c r="AA156" s="474">
        <f t="shared" si="107"/>
        <v>0</v>
      </c>
      <c r="AB156" s="474">
        <f t="shared" si="108"/>
        <v>24019.247482342398</v>
      </c>
      <c r="AC156" s="474">
        <f t="shared" si="109"/>
        <v>73985.858068625443</v>
      </c>
      <c r="AD156" s="475">
        <f t="shared" si="110"/>
        <v>9841.7079488127019</v>
      </c>
      <c r="AE156" s="100">
        <f t="shared" si="111"/>
        <v>0.31802901571420444</v>
      </c>
      <c r="AF156" s="100">
        <f t="shared" si="112"/>
        <v>0.2984098556244662</v>
      </c>
      <c r="AG156" s="100">
        <f t="shared" si="113"/>
        <v>5.891466095309001E-2</v>
      </c>
      <c r="AH156" s="100">
        <f t="shared" si="126"/>
        <v>0</v>
      </c>
      <c r="AI156" s="100">
        <f t="shared" si="114"/>
        <v>0.32464646770823946</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6856.4797319206027</v>
      </c>
      <c r="D157" s="205">
        <f>'Input data'!D137</f>
        <v>38325122.85038393</v>
      </c>
      <c r="E157" s="473">
        <f>'Input data'!J137*C157</f>
        <v>82490.620494056871</v>
      </c>
      <c r="F157" s="474">
        <f>'Input data'!L137</f>
        <v>120815.74334444079</v>
      </c>
      <c r="G157" s="474">
        <f t="shared" si="132"/>
        <v>13687.941669523079</v>
      </c>
      <c r="H157" s="474">
        <f t="shared" si="121"/>
        <v>69612.061889254852</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69576.86206144742</v>
      </c>
      <c r="R157" s="467">
        <f t="shared" si="125"/>
        <v>55888.920391924345</v>
      </c>
      <c r="S157" s="1255">
        <f t="shared" si="100"/>
        <v>1.1998019477168507</v>
      </c>
      <c r="T157" s="118" t="str">
        <f t="shared" si="101"/>
        <v>No</v>
      </c>
      <c r="U157" s="1255">
        <f t="shared" si="102"/>
        <v>1</v>
      </c>
      <c r="V157" s="1268">
        <f t="shared" si="95"/>
        <v>74233.954993223771</v>
      </c>
      <c r="W157" s="1269">
        <f t="shared" si="103"/>
        <v>0.38556058226959899</v>
      </c>
      <c r="X157" s="473">
        <f t="shared" si="104"/>
        <v>22995.073710230357</v>
      </c>
      <c r="Y157" s="474">
        <f t="shared" si="105"/>
        <v>21935.744696256334</v>
      </c>
      <c r="Z157" s="474">
        <f t="shared" si="106"/>
        <v>4479.6266434552062</v>
      </c>
      <c r="AA157" s="474">
        <f t="shared" si="107"/>
        <v>0</v>
      </c>
      <c r="AB157" s="474">
        <f t="shared" si="108"/>
        <v>24823.509943281864</v>
      </c>
      <c r="AC157" s="474">
        <f t="shared" si="109"/>
        <v>74233.954993223771</v>
      </c>
      <c r="AD157" s="475">
        <f t="shared" si="110"/>
        <v>9307.1320407072781</v>
      </c>
      <c r="AE157" s="100">
        <f t="shared" si="111"/>
        <v>0.30976490087762931</v>
      </c>
      <c r="AF157" s="100">
        <f t="shared" si="112"/>
        <v>0.2954947597532514</v>
      </c>
      <c r="AG157" s="100">
        <f t="shared" si="113"/>
        <v>6.0344712118115165E-2</v>
      </c>
      <c r="AH157" s="100">
        <f t="shared" si="126"/>
        <v>0</v>
      </c>
      <c r="AI157" s="100">
        <f t="shared" si="114"/>
        <v>0.33439562725100402</v>
      </c>
      <c r="AJ157" s="471">
        <f t="shared" si="115"/>
        <v>0.99999999999999989</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7067.1770730901162</v>
      </c>
      <c r="D158" s="205">
        <f>'Input data'!D138</f>
        <v>36655559.518641047</v>
      </c>
      <c r="E158" s="473">
        <f>'Input data'!J138*C158</f>
        <v>85025.529819115531</v>
      </c>
      <c r="F158" s="474">
        <f>'Input data'!L138</f>
        <v>121681.08933775658</v>
      </c>
      <c r="G158" s="474">
        <f t="shared" si="132"/>
        <v>13687.941669523079</v>
      </c>
      <c r="H158" s="474">
        <f t="shared" si="121"/>
        <v>69499.805423634796</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70029.67308101432</v>
      </c>
      <c r="R158" s="467">
        <f t="shared" si="125"/>
        <v>56341.731411491244</v>
      </c>
      <c r="S158" s="1255">
        <f t="shared" si="100"/>
        <v>1.1728981536980783</v>
      </c>
      <c r="T158" s="118" t="str">
        <f t="shared" si="101"/>
        <v>No</v>
      </c>
      <c r="U158" s="1255">
        <f t="shared" si="102"/>
        <v>1</v>
      </c>
      <c r="V158" s="1268">
        <f t="shared" si="95"/>
        <v>73644.751967926888</v>
      </c>
      <c r="W158" s="1269">
        <f t="shared" si="103"/>
        <v>0.39477241394916107</v>
      </c>
      <c r="X158" s="473">
        <f t="shared" si="104"/>
        <v>21993.335711184631</v>
      </c>
      <c r="Y158" s="474">
        <f t="shared" si="105"/>
        <v>21470.910190435916</v>
      </c>
      <c r="Z158" s="474">
        <f t="shared" si="106"/>
        <v>4594.1779206757055</v>
      </c>
      <c r="AA158" s="474">
        <f t="shared" si="107"/>
        <v>0</v>
      </c>
      <c r="AB158" s="474">
        <f t="shared" si="108"/>
        <v>25586.328145630639</v>
      </c>
      <c r="AC158" s="474">
        <f t="shared" si="109"/>
        <v>73644.751967926888</v>
      </c>
      <c r="AD158" s="475">
        <f t="shared" si="110"/>
        <v>8305.3940416615515</v>
      </c>
      <c r="AE158" s="100">
        <f t="shared" si="111"/>
        <v>0.29864090954862571</v>
      </c>
      <c r="AF158" s="100">
        <f t="shared" si="112"/>
        <v>0.29154705008425769</v>
      </c>
      <c r="AG158" s="100">
        <f t="shared" si="113"/>
        <v>6.2382964134043407E-2</v>
      </c>
      <c r="AH158" s="100">
        <f t="shared" si="126"/>
        <v>0</v>
      </c>
      <c r="AI158" s="100">
        <f t="shared" si="114"/>
        <v>0.34742907623307323</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7275.9941599920994</v>
      </c>
      <c r="D159" s="205">
        <f>'Input data'!D139</f>
        <v>34985996.186898179</v>
      </c>
      <c r="E159" s="473">
        <f>'Input data'!J139*C159</f>
        <v>87537.817719291503</v>
      </c>
      <c r="F159" s="474">
        <f>'Input data'!L139</f>
        <v>122523.81390618968</v>
      </c>
      <c r="G159" s="474">
        <f t="shared" si="132"/>
        <v>13687.941669523079</v>
      </c>
      <c r="H159" s="474">
        <f t="shared" si="121"/>
        <v>69374.568623358427</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70469.503765924921</v>
      </c>
      <c r="R159" s="467">
        <f t="shared" si="125"/>
        <v>56781.562096401845</v>
      </c>
      <c r="S159" s="1255">
        <f t="shared" si="100"/>
        <v>1.147614493521133</v>
      </c>
      <c r="T159" s="118" t="str">
        <f t="shared" si="101"/>
        <v>No</v>
      </c>
      <c r="U159" s="1255">
        <f t="shared" si="102"/>
        <v>1</v>
      </c>
      <c r="V159" s="1268">
        <f t="shared" si="95"/>
        <v>73045.907852403674</v>
      </c>
      <c r="W159" s="1269">
        <f t="shared" si="103"/>
        <v>0.40382277107100784</v>
      </c>
      <c r="X159" s="473">
        <f t="shared" si="104"/>
        <v>20991.597712138904</v>
      </c>
      <c r="Y159" s="474">
        <f t="shared" si="105"/>
        <v>21004.264202959461</v>
      </c>
      <c r="Z159" s="474">
        <f t="shared" si="106"/>
        <v>4707.7069470853994</v>
      </c>
      <c r="AA159" s="474">
        <f t="shared" si="107"/>
        <v>0</v>
      </c>
      <c r="AB159" s="474">
        <f t="shared" si="108"/>
        <v>26342.338990219909</v>
      </c>
      <c r="AC159" s="474">
        <f t="shared" si="109"/>
        <v>73045.907852403674</v>
      </c>
      <c r="AD159" s="475">
        <f t="shared" si="110"/>
        <v>7303.6560426158248</v>
      </c>
      <c r="AE159" s="100">
        <f t="shared" si="111"/>
        <v>0.28737540992103838</v>
      </c>
      <c r="AF159" s="100">
        <f t="shared" si="112"/>
        <v>0.28754881444420693</v>
      </c>
      <c r="AG159" s="100">
        <f t="shared" si="113"/>
        <v>6.4448606164191666E-2</v>
      </c>
      <c r="AH159" s="100">
        <f t="shared" si="126"/>
        <v>0</v>
      </c>
      <c r="AI159" s="100">
        <f t="shared" si="114"/>
        <v>0.360627169470563</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7486.025537739185</v>
      </c>
      <c r="D160" s="205">
        <f>'Input data'!D140</f>
        <v>33316432.855155304</v>
      </c>
      <c r="E160" s="473">
        <f>'Input data'!J140*C160</f>
        <v>90064.714808029137</v>
      </c>
      <c r="F160" s="474">
        <f>'Input data'!L140</f>
        <v>123381.14766318444</v>
      </c>
      <c r="G160" s="474">
        <f t="shared" si="132"/>
        <v>13687.941669523079</v>
      </c>
      <c r="H160" s="474">
        <f t="shared" si="121"/>
        <v>69257.714679492346</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70917.717307245795</v>
      </c>
      <c r="R160" s="467">
        <f t="shared" si="125"/>
        <v>57229.77563772272</v>
      </c>
      <c r="S160" s="1255">
        <f t="shared" si="100"/>
        <v>1.1237420606574597</v>
      </c>
      <c r="T160" s="118" t="str">
        <f t="shared" si="101"/>
        <v>No</v>
      </c>
      <c r="U160" s="1255">
        <f t="shared" si="102"/>
        <v>1</v>
      </c>
      <c r="V160" s="1268">
        <f t="shared" si="95"/>
        <v>72453.29006903182</v>
      </c>
      <c r="W160" s="1269">
        <f t="shared" si="103"/>
        <v>0.41276855142553459</v>
      </c>
      <c r="X160" s="473">
        <f t="shared" si="104"/>
        <v>19989.859713093181</v>
      </c>
      <c r="Y160" s="474">
        <f t="shared" si="105"/>
        <v>20538.788092147555</v>
      </c>
      <c r="Z160" s="474">
        <f t="shared" si="106"/>
        <v>4821.8961553770832</v>
      </c>
      <c r="AA160" s="474">
        <f t="shared" si="107"/>
        <v>0</v>
      </c>
      <c r="AB160" s="474">
        <f t="shared" si="108"/>
        <v>27102.746108414005</v>
      </c>
      <c r="AC160" s="474">
        <f t="shared" si="109"/>
        <v>72453.29006903182</v>
      </c>
      <c r="AD160" s="475">
        <f t="shared" si="110"/>
        <v>6301.9180435701019</v>
      </c>
      <c r="AE160" s="100">
        <f t="shared" si="111"/>
        <v>0.27589995836003173</v>
      </c>
      <c r="AF160" s="100">
        <f t="shared" si="112"/>
        <v>0.28347626550262484</v>
      </c>
      <c r="AG160" s="100">
        <f t="shared" si="113"/>
        <v>6.6551790136554073E-2</v>
      </c>
      <c r="AH160" s="100">
        <f t="shared" si="126"/>
        <v>0</v>
      </c>
      <c r="AI160" s="100">
        <f t="shared" si="114"/>
        <v>0.37407198600078939</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7708.8415605263863</v>
      </c>
      <c r="D161" s="205">
        <f>'Input data'!D141</f>
        <v>30696987.018642712</v>
      </c>
      <c r="E161" s="473">
        <f>'Input data'!J141*C161</f>
        <v>92745.424544567009</v>
      </c>
      <c r="F161" s="474">
        <f>'Input data'!L141</f>
        <v>123442.41156320972</v>
      </c>
      <c r="G161" s="474">
        <f t="shared" si="132"/>
        <v>13687.941669523079</v>
      </c>
      <c r="H161" s="474">
        <f t="shared" si="121"/>
        <v>68337.700143370006</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70884.260138118625</v>
      </c>
      <c r="R161" s="467">
        <f t="shared" si="125"/>
        <v>57196.318468595549</v>
      </c>
      <c r="S161" s="1255">
        <f t="shared" si="100"/>
        <v>1.0901582818870692</v>
      </c>
      <c r="T161" s="118" t="str">
        <f t="shared" si="101"/>
        <v>No</v>
      </c>
      <c r="U161" s="1255">
        <f t="shared" si="102"/>
        <v>1</v>
      </c>
      <c r="V161" s="1268">
        <f t="shared" si="95"/>
        <v>70976.343636276739</v>
      </c>
      <c r="W161" s="1269">
        <f t="shared" si="103"/>
        <v>0.42502465127285116</v>
      </c>
      <c r="X161" s="473">
        <f t="shared" si="104"/>
        <v>18418.192211185626</v>
      </c>
      <c r="Y161" s="474">
        <f t="shared" si="105"/>
        <v>19705.676010357591</v>
      </c>
      <c r="Z161" s="474">
        <f t="shared" si="106"/>
        <v>4943.0360798478478</v>
      </c>
      <c r="AA161" s="474">
        <f t="shared" si="107"/>
        <v>0</v>
      </c>
      <c r="AB161" s="474">
        <f t="shared" si="108"/>
        <v>27909.439334885672</v>
      </c>
      <c r="AC161" s="474">
        <f t="shared" si="109"/>
        <v>70976.343636276739</v>
      </c>
      <c r="AD161" s="475">
        <f t="shared" si="110"/>
        <v>4730.2505416625463</v>
      </c>
      <c r="AE161" s="100">
        <f t="shared" si="111"/>
        <v>0.25949761945432054</v>
      </c>
      <c r="AF161" s="100">
        <f t="shared" si="112"/>
        <v>0.27763723799778572</v>
      </c>
      <c r="AG161" s="100">
        <f t="shared" si="113"/>
        <v>6.9643430847590337E-2</v>
      </c>
      <c r="AH161" s="100">
        <f t="shared" si="126"/>
        <v>0</v>
      </c>
      <c r="AI161" s="100">
        <f t="shared" si="114"/>
        <v>0.39322171170030334</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7924.0404668121937</v>
      </c>
      <c r="D162" s="205">
        <f>'Input data'!D142</f>
        <v>28077541.182130113</v>
      </c>
      <c r="E162" s="473">
        <f>'Input data'!J142*C162</f>
        <v>95334.492404931865</v>
      </c>
      <c r="F162" s="474">
        <f>'Input data'!L142</f>
        <v>123412.03358706197</v>
      </c>
      <c r="G162" s="474">
        <f t="shared" si="132"/>
        <v>13687.941669523079</v>
      </c>
      <c r="H162" s="474">
        <f t="shared" si="121"/>
        <v>67365.100846233283</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70798.218207977072</v>
      </c>
      <c r="R162" s="467">
        <f t="shared" si="125"/>
        <v>57110.276538453996</v>
      </c>
      <c r="S162" s="1255">
        <f t="shared" si="100"/>
        <v>1.0585446504998246</v>
      </c>
      <c r="T162" s="118" t="str">
        <f t="shared" si="101"/>
        <v>No</v>
      </c>
      <c r="U162" s="1255">
        <f t="shared" si="102"/>
        <v>1</v>
      </c>
      <c r="V162" s="1268">
        <f t="shared" si="95"/>
        <v>69460.34008836298</v>
      </c>
      <c r="W162" s="1269">
        <f t="shared" si="103"/>
        <v>0.43716720266697784</v>
      </c>
      <c r="X162" s="473">
        <f t="shared" si="104"/>
        <v>16846.524709278066</v>
      </c>
      <c r="Y162" s="474">
        <f t="shared" si="105"/>
        <v>18865.225417467052</v>
      </c>
      <c r="Z162" s="474">
        <f t="shared" si="106"/>
        <v>5060.0347540345374</v>
      </c>
      <c r="AA162" s="474">
        <f t="shared" si="107"/>
        <v>0</v>
      </c>
      <c r="AB162" s="474">
        <f t="shared" si="108"/>
        <v>28688.555207583329</v>
      </c>
      <c r="AC162" s="474">
        <f t="shared" si="109"/>
        <v>69460.34008836298</v>
      </c>
      <c r="AD162" s="475">
        <f t="shared" si="110"/>
        <v>3158.5830397549871</v>
      </c>
      <c r="AE162" s="100">
        <f t="shared" si="111"/>
        <v>0.24253444034174035</v>
      </c>
      <c r="AF162" s="100">
        <f t="shared" si="112"/>
        <v>0.27159707818113077</v>
      </c>
      <c r="AG162" s="100">
        <f t="shared" si="113"/>
        <v>7.2847825789471896E-2</v>
      </c>
      <c r="AH162" s="100">
        <f t="shared" si="126"/>
        <v>0</v>
      </c>
      <c r="AI162" s="100">
        <f t="shared" si="114"/>
        <v>0.41302065568765706</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8146.3036002326198</v>
      </c>
      <c r="D163" s="205">
        <f>'Input data'!D143</f>
        <v>25458095.345617522</v>
      </c>
      <c r="E163" s="473">
        <f>'Input data'!J143*C163</f>
        <v>98008.550304271484</v>
      </c>
      <c r="F163" s="474">
        <f>'Input data'!L143</f>
        <v>123466.645649889</v>
      </c>
      <c r="G163" s="474">
        <f t="shared" si="132"/>
        <v>13687.941669523079</v>
      </c>
      <c r="H163" s="474">
        <f t="shared" si="121"/>
        <v>66441.269438567237</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70760.944167306181</v>
      </c>
      <c r="R163" s="467">
        <f t="shared" si="125"/>
        <v>57073.002497783105</v>
      </c>
      <c r="S163" s="1255">
        <f t="shared" si="100"/>
        <v>1.0286002424174061</v>
      </c>
      <c r="T163" s="118" t="str">
        <f t="shared" si="101"/>
        <v>No</v>
      </c>
      <c r="U163" s="1255">
        <f t="shared" si="102"/>
        <v>1</v>
      </c>
      <c r="V163" s="1268">
        <f t="shared" si="95"/>
        <v>67980.558689953352</v>
      </c>
      <c r="W163" s="1269">
        <f t="shared" si="103"/>
        <v>0.44940142876543376</v>
      </c>
      <c r="X163" s="473">
        <f t="shared" si="104"/>
        <v>15274.857207370513</v>
      </c>
      <c r="Y163" s="474">
        <f t="shared" si="105"/>
        <v>18031.58066891865</v>
      </c>
      <c r="Z163" s="474">
        <f t="shared" si="106"/>
        <v>5180.8740853284999</v>
      </c>
      <c r="AA163" s="474">
        <f t="shared" si="107"/>
        <v>0</v>
      </c>
      <c r="AB163" s="474">
        <f t="shared" si="108"/>
        <v>29493.246728335689</v>
      </c>
      <c r="AC163" s="474">
        <f t="shared" si="109"/>
        <v>67980.558689953352</v>
      </c>
      <c r="AD163" s="475">
        <f t="shared" si="110"/>
        <v>1586.9155378474334</v>
      </c>
      <c r="AE163" s="100">
        <f t="shared" si="111"/>
        <v>0.22469449356890825</v>
      </c>
      <c r="AF163" s="100">
        <f t="shared" si="112"/>
        <v>0.2652461382548697</v>
      </c>
      <c r="AG163" s="100">
        <f t="shared" si="113"/>
        <v>7.621111366497442E-2</v>
      </c>
      <c r="AH163" s="100">
        <f t="shared" si="126"/>
        <v>0</v>
      </c>
      <c r="AI163" s="100">
        <f t="shared" si="114"/>
        <v>0.43384825451124764</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8378.1490217550472</v>
      </c>
      <c r="D164" s="205">
        <f>'Input data'!D144</f>
        <v>22838649.509104934</v>
      </c>
      <c r="E164" s="473">
        <f>'Input data'!J144*C164</f>
        <v>100797.89314897555</v>
      </c>
      <c r="F164" s="474">
        <f>'Input data'!L144</f>
        <v>123636.54265808048</v>
      </c>
      <c r="G164" s="474">
        <f t="shared" si="132"/>
        <v>13687.941669523079</v>
      </c>
      <c r="H164" s="474">
        <f t="shared" si="121"/>
        <v>65583.589353350078</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70789.821449084193</v>
      </c>
      <c r="R164" s="467">
        <f t="shared" si="125"/>
        <v>57101.879779561117</v>
      </c>
      <c r="S164" s="1255">
        <f t="shared" si="100"/>
        <v>1.000267103443909</v>
      </c>
      <c r="T164" s="118" t="str">
        <f t="shared" si="101"/>
        <v>No</v>
      </c>
      <c r="U164" s="1255">
        <f t="shared" si="102"/>
        <v>1</v>
      </c>
      <c r="V164" s="1268">
        <f t="shared" si="95"/>
        <v>66549.910914459266</v>
      </c>
      <c r="W164" s="1269">
        <f t="shared" si="103"/>
        <v>0.46172944112078196</v>
      </c>
      <c r="X164" s="473">
        <f t="shared" si="104"/>
        <v>13703.189705462959</v>
      </c>
      <c r="Y164" s="474">
        <f t="shared" si="105"/>
        <v>17207.167724504077</v>
      </c>
      <c r="Z164" s="474">
        <f t="shared" si="106"/>
        <v>5306.9230853097188</v>
      </c>
      <c r="AA164" s="474">
        <f t="shared" si="107"/>
        <v>0</v>
      </c>
      <c r="AB164" s="474">
        <f t="shared" si="108"/>
        <v>30332.630399182512</v>
      </c>
      <c r="AC164" s="474">
        <f t="shared" si="109"/>
        <v>66549.910914459266</v>
      </c>
      <c r="AD164" s="475">
        <f t="shared" si="110"/>
        <v>15.248035939879628</v>
      </c>
      <c r="AE164" s="100">
        <f t="shared" si="111"/>
        <v>0.20590846053988743</v>
      </c>
      <c r="AF164" s="100">
        <f t="shared" si="112"/>
        <v>0.25856034197583705</v>
      </c>
      <c r="AG164" s="100">
        <f t="shared" si="113"/>
        <v>7.9743503971493462E-2</v>
      </c>
      <c r="AH164" s="100">
        <f t="shared" si="126"/>
        <v>0</v>
      </c>
      <c r="AI164" s="100">
        <f t="shared" si="114"/>
        <v>0.45578769351278209</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8620.3658722109558</v>
      </c>
      <c r="D165" s="205">
        <f>'Input data'!D145</f>
        <v>20219203.672592338</v>
      </c>
      <c r="E165" s="473">
        <f>'Input data'!J145*C165</f>
        <v>103712.01512839358</v>
      </c>
      <c r="F165" s="474">
        <f>'Input data'!L145</f>
        <v>123931.21880098592</v>
      </c>
      <c r="G165" s="474">
        <f t="shared" si="132"/>
        <v>13687.941669523079</v>
      </c>
      <c r="H165" s="474">
        <f t="shared" si="121"/>
        <v>64797.508424026717</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70890.297886755987</v>
      </c>
      <c r="R165" s="467">
        <f t="shared" si="125"/>
        <v>57202.356217232911</v>
      </c>
      <c r="S165" s="1255">
        <f t="shared" si="100"/>
        <v>0.97351171041481277</v>
      </c>
      <c r="T165" s="118" t="str">
        <f t="shared" si="101"/>
        <v>Yes</v>
      </c>
      <c r="U165" s="1255">
        <f t="shared" si="102"/>
        <v>0.97351171041481277</v>
      </c>
      <c r="V165" s="1268">
        <f t="shared" si="95"/>
        <v>66728.862583753013</v>
      </c>
      <c r="W165" s="1269">
        <f t="shared" si="103"/>
        <v>0.4615653486720801</v>
      </c>
      <c r="X165" s="473">
        <f t="shared" si="104"/>
        <v>13687.941669523078</v>
      </c>
      <c r="Y165" s="474">
        <f t="shared" si="105"/>
        <v>16392.746861258707</v>
      </c>
      <c r="Z165" s="474">
        <f t="shared" si="106"/>
        <v>5438.6107916188739</v>
      </c>
      <c r="AA165" s="474">
        <f t="shared" si="107"/>
        <v>0</v>
      </c>
      <c r="AB165" s="474">
        <f t="shared" si="108"/>
        <v>31209.563261352356</v>
      </c>
      <c r="AC165" s="474">
        <f t="shared" si="109"/>
        <v>66728.862583753013</v>
      </c>
      <c r="AD165" s="475">
        <f t="shared" si="110"/>
        <v>0</v>
      </c>
      <c r="AE165" s="100">
        <f t="shared" si="111"/>
        <v>0.20512775341169662</v>
      </c>
      <c r="AF165" s="100">
        <f t="shared" si="112"/>
        <v>0.24566201530385406</v>
      </c>
      <c r="AG165" s="100">
        <f t="shared" si="113"/>
        <v>8.1503124450723885E-2</v>
      </c>
      <c r="AH165" s="100">
        <f t="shared" si="126"/>
        <v>0</v>
      </c>
      <c r="AI165" s="100">
        <f t="shared" si="114"/>
        <v>0.46770710683372546</v>
      </c>
      <c r="AJ165" s="471">
        <f t="shared" si="115"/>
        <v>1</v>
      </c>
      <c r="AK165" s="1250">
        <f t="shared" si="116"/>
        <v>12131.522203555402</v>
      </c>
      <c r="AL165" s="1251">
        <f t="shared" si="117"/>
        <v>1466.1897722637104</v>
      </c>
      <c r="AM165" s="1251">
        <f t="shared" si="118"/>
        <v>90.229693703964315</v>
      </c>
      <c r="AN165" s="1251">
        <f t="shared" si="119"/>
        <v>13687.941669523076</v>
      </c>
      <c r="AO165" s="1022">
        <f t="shared" si="120"/>
        <v>0</v>
      </c>
    </row>
    <row r="166" spans="1:41">
      <c r="A166" s="89">
        <f>'Input data'!A146</f>
        <v>2046</v>
      </c>
      <c r="B166" s="152">
        <f>'Input data'!B146</f>
        <v>73.995362001779526</v>
      </c>
      <c r="C166" s="204">
        <f>'Input data'!C146</f>
        <v>8870.922802964873</v>
      </c>
      <c r="D166" s="205">
        <f>'Input data'!D146</f>
        <v>16217597.669678843</v>
      </c>
      <c r="E166" s="473">
        <f>'Input data'!J146*C166</f>
        <v>106726.47699440825</v>
      </c>
      <c r="F166" s="474">
        <f>'Input data'!L146</f>
        <v>122944.07466408709</v>
      </c>
      <c r="G166" s="474">
        <f t="shared" si="132"/>
        <v>13687.941669523079</v>
      </c>
      <c r="H166" s="474">
        <f t="shared" si="121"/>
        <v>62771.911902243752</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70219.053965910265</v>
      </c>
      <c r="R166" s="467">
        <f t="shared" si="125"/>
        <v>56531.112296387189</v>
      </c>
      <c r="S166" s="1255">
        <f t="shared" si="100"/>
        <v>0.93457626869548016</v>
      </c>
      <c r="T166" s="118" t="str">
        <f t="shared" si="101"/>
        <v>Yes</v>
      </c>
      <c r="U166" s="1255">
        <f t="shared" si="102"/>
        <v>0.93457626869548016</v>
      </c>
      <c r="V166" s="1268">
        <f t="shared" si="95"/>
        <v>66412.962367699918</v>
      </c>
      <c r="W166" s="1269">
        <f t="shared" si="103"/>
        <v>0.45981160499880802</v>
      </c>
      <c r="X166" s="473">
        <f t="shared" si="104"/>
        <v>13687.94166952307</v>
      </c>
      <c r="Y166" s="474">
        <f t="shared" si="105"/>
        <v>15033.496963060468</v>
      </c>
      <c r="Z166" s="474">
        <f t="shared" si="106"/>
        <v>5574.8328069276386</v>
      </c>
      <c r="AA166" s="474">
        <f t="shared" si="107"/>
        <v>0</v>
      </c>
      <c r="AB166" s="474">
        <f t="shared" si="108"/>
        <v>32116.690928188735</v>
      </c>
      <c r="AC166" s="474">
        <f t="shared" si="109"/>
        <v>66412.962367699918</v>
      </c>
      <c r="AD166" s="1240">
        <f t="shared" si="110"/>
        <v>0</v>
      </c>
      <c r="AE166" s="100">
        <f t="shared" si="111"/>
        <v>0.20610346506964775</v>
      </c>
      <c r="AF166" s="100">
        <f t="shared" si="112"/>
        <v>0.2263638968523416</v>
      </c>
      <c r="AG166" s="100">
        <f t="shared" si="113"/>
        <v>8.3941938564074198E-2</v>
      </c>
      <c r="AH166" s="100">
        <f t="shared" si="126"/>
        <v>0</v>
      </c>
      <c r="AI166" s="100">
        <f t="shared" si="114"/>
        <v>0.48359069951393635</v>
      </c>
      <c r="AJ166" s="471">
        <f t="shared" si="115"/>
        <v>0.99999999999999978</v>
      </c>
      <c r="AK166" s="1250">
        <f t="shared" si="116"/>
        <v>9730.5586018073045</v>
      </c>
      <c r="AL166" s="1251">
        <f t="shared" si="117"/>
        <v>3726.6163114329347</v>
      </c>
      <c r="AM166" s="1251">
        <f t="shared" si="118"/>
        <v>230.76675628283039</v>
      </c>
      <c r="AN166" s="1251">
        <f t="shared" si="119"/>
        <v>13687.94166952307</v>
      </c>
      <c r="AO166" s="1022">
        <f t="shared" si="120"/>
        <v>0</v>
      </c>
    </row>
    <row r="167" spans="1:41">
      <c r="A167" s="89">
        <f>'Input data'!A147</f>
        <v>2047</v>
      </c>
      <c r="B167" s="152">
        <f>'Input data'!B147</f>
        <v>74.373096484110363</v>
      </c>
      <c r="C167" s="204">
        <f>'Input data'!C147</f>
        <v>8950.5962884370456</v>
      </c>
      <c r="D167" s="205">
        <f>'Input data'!D147</f>
        <v>12215991.666765345</v>
      </c>
      <c r="E167" s="473">
        <f>'Input data'!J147*C167</f>
        <v>107685.0323333712</v>
      </c>
      <c r="F167" s="474">
        <f>'Input data'!L147</f>
        <v>119901.02400013655</v>
      </c>
      <c r="G167" s="474">
        <f t="shared" si="132"/>
        <v>13687.941669523079</v>
      </c>
      <c r="H167" s="474">
        <f t="shared" si="121"/>
        <v>59566.621577719648</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68368.116242323391</v>
      </c>
      <c r="R167" s="467">
        <f t="shared" si="125"/>
        <v>54680.174572800315</v>
      </c>
      <c r="S167" s="1255">
        <f t="shared" si="100"/>
        <v>0.89583059123881204</v>
      </c>
      <c r="T167" s="118" t="str">
        <f t="shared" si="101"/>
        <v>Yes</v>
      </c>
      <c r="U167" s="1255">
        <f t="shared" si="102"/>
        <v>0.89583059123881204</v>
      </c>
      <c r="V167" s="1268">
        <f t="shared" si="95"/>
        <v>65220.849427336245</v>
      </c>
      <c r="W167" s="1269">
        <f t="shared" si="103"/>
        <v>0.45604426675069953</v>
      </c>
      <c r="X167" s="473">
        <f t="shared" si="104"/>
        <v>13687.941669523079</v>
      </c>
      <c r="Y167" s="474">
        <f t="shared" si="105"/>
        <v>13509.613891682417</v>
      </c>
      <c r="Z167" s="474">
        <f t="shared" si="106"/>
        <v>5618.1494404968462</v>
      </c>
      <c r="AA167" s="474">
        <f t="shared" si="107"/>
        <v>0</v>
      </c>
      <c r="AB167" s="474">
        <f t="shared" si="108"/>
        <v>32405.144425633905</v>
      </c>
      <c r="AC167" s="474">
        <f t="shared" si="109"/>
        <v>65220.849427336245</v>
      </c>
      <c r="AD167" s="1240">
        <f t="shared" si="110"/>
        <v>0</v>
      </c>
      <c r="AE167" s="100">
        <f t="shared" si="111"/>
        <v>0.20987064396904351</v>
      </c>
      <c r="AF167" s="100">
        <f t="shared" si="112"/>
        <v>0.20713642968930859</v>
      </c>
      <c r="AG167" s="100">
        <f t="shared" si="113"/>
        <v>8.6140390531959113E-2</v>
      </c>
      <c r="AH167" s="100">
        <f t="shared" si="126"/>
        <v>0</v>
      </c>
      <c r="AI167" s="100">
        <f t="shared" si="114"/>
        <v>0.49685253580968886</v>
      </c>
      <c r="AJ167" s="471">
        <f t="shared" si="115"/>
        <v>1</v>
      </c>
      <c r="AK167" s="1250">
        <f t="shared" si="116"/>
        <v>7329.5950000592056</v>
      </c>
      <c r="AL167" s="1251">
        <f t="shared" si="117"/>
        <v>5986.9101338956461</v>
      </c>
      <c r="AM167" s="1251">
        <f t="shared" si="118"/>
        <v>371.43653556822591</v>
      </c>
      <c r="AN167" s="1251">
        <f t="shared" si="119"/>
        <v>13687.941669523078</v>
      </c>
      <c r="AO167" s="1022">
        <f t="shared" si="120"/>
        <v>0</v>
      </c>
    </row>
    <row r="168" spans="1:41">
      <c r="A168" s="89">
        <f>'Input data'!A148</f>
        <v>2048</v>
      </c>
      <c r="B168" s="152">
        <f>'Input data'!B148</f>
        <v>74.752759240528661</v>
      </c>
      <c r="C168" s="204">
        <f>'Input data'!C148</f>
        <v>9020.85962943507</v>
      </c>
      <c r="D168" s="205">
        <f>'Input data'!D148</f>
        <v>8214385.6638518488</v>
      </c>
      <c r="E168" s="473">
        <f>'Input data'!J148*C168</f>
        <v>108530.37379481076</v>
      </c>
      <c r="F168" s="474">
        <f>'Input data'!L148</f>
        <v>116744.75945866261</v>
      </c>
      <c r="G168" s="474">
        <f t="shared" si="132"/>
        <v>13687.941669523079</v>
      </c>
      <c r="H168" s="474">
        <f t="shared" si="121"/>
        <v>56296.368324219322</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66452.215589760293</v>
      </c>
      <c r="R168" s="467">
        <f t="shared" si="125"/>
        <v>52764.273920237218</v>
      </c>
      <c r="S168" s="1255">
        <f t="shared" si="100"/>
        <v>0.85762678838809636</v>
      </c>
      <c r="T168" s="118" t="str">
        <f t="shared" si="101"/>
        <v>Yes</v>
      </c>
      <c r="U168" s="1255">
        <f t="shared" si="102"/>
        <v>0.85762678838809636</v>
      </c>
      <c r="V168" s="1268">
        <f t="shared" si="95"/>
        <v>63980.485538425404</v>
      </c>
      <c r="W168" s="1269">
        <f t="shared" si="103"/>
        <v>0.45196267622548114</v>
      </c>
      <c r="X168" s="473">
        <f t="shared" si="104"/>
        <v>13687.941669523072</v>
      </c>
      <c r="Y168" s="474">
        <f t="shared" si="105"/>
        <v>11976.664863433554</v>
      </c>
      <c r="Z168" s="474">
        <f t="shared" si="106"/>
        <v>5656.3499958926905</v>
      </c>
      <c r="AA168" s="474">
        <f t="shared" si="107"/>
        <v>0</v>
      </c>
      <c r="AB168" s="474">
        <f t="shared" si="108"/>
        <v>32659.52900957609</v>
      </c>
      <c r="AC168" s="474">
        <f t="shared" si="109"/>
        <v>63980.485538425404</v>
      </c>
      <c r="AD168" s="1240">
        <f t="shared" si="110"/>
        <v>0</v>
      </c>
      <c r="AE168" s="100">
        <f t="shared" si="111"/>
        <v>0.21393932156551651</v>
      </c>
      <c r="AF168" s="100">
        <f t="shared" si="112"/>
        <v>0.18719246599403513</v>
      </c>
      <c r="AG168" s="100">
        <f t="shared" si="113"/>
        <v>8.8407425299947107E-2</v>
      </c>
      <c r="AH168" s="100">
        <f t="shared" si="126"/>
        <v>0</v>
      </c>
      <c r="AI168" s="100">
        <f t="shared" si="114"/>
        <v>0.51046078714050125</v>
      </c>
      <c r="AJ168" s="471">
        <f t="shared" si="115"/>
        <v>1</v>
      </c>
      <c r="AK168" s="1250">
        <f t="shared" si="116"/>
        <v>4928.6313983111086</v>
      </c>
      <c r="AL168" s="1251">
        <f t="shared" si="117"/>
        <v>8246.8249818768272</v>
      </c>
      <c r="AM168" s="1251">
        <f t="shared" si="118"/>
        <v>512.48528933513546</v>
      </c>
      <c r="AN168" s="1251">
        <f t="shared" si="119"/>
        <v>13687.941669523072</v>
      </c>
      <c r="AO168" s="1022">
        <f t="shared" si="120"/>
        <v>0</v>
      </c>
    </row>
    <row r="169" spans="1:41">
      <c r="A169" s="89">
        <f>'Input data'!A149</f>
        <v>2049</v>
      </c>
      <c r="B169" s="152">
        <f>'Input data'!B149</f>
        <v>75.134360114565098</v>
      </c>
      <c r="C169" s="204">
        <f>'Input data'!C149</f>
        <v>9061.5865354982343</v>
      </c>
      <c r="D169" s="205">
        <f>'Input data'!D149</f>
        <v>4212779.6609383523</v>
      </c>
      <c r="E169" s="473">
        <f>'Input data'!J149*C169</f>
        <v>109020.36105989563</v>
      </c>
      <c r="F169" s="474">
        <f>'Input data'!L149</f>
        <v>113233.14072083398</v>
      </c>
      <c r="G169" s="474">
        <f t="shared" si="132"/>
        <v>13687.941669523079</v>
      </c>
      <c r="H169" s="474">
        <f t="shared" si="121"/>
        <v>52822.210302821361</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64332.410169299561</v>
      </c>
      <c r="R169" s="467">
        <f t="shared" si="125"/>
        <v>50644.468499776485</v>
      </c>
      <c r="S169" s="1255">
        <f t="shared" si="100"/>
        <v>0.81942690084113812</v>
      </c>
      <c r="T169" s="118" t="str">
        <f t="shared" si="101"/>
        <v>Yes</v>
      </c>
      <c r="U169" s="1255">
        <f t="shared" si="102"/>
        <v>0.81942690084113812</v>
      </c>
      <c r="V169" s="1268">
        <f t="shared" si="95"/>
        <v>62588.67222105751</v>
      </c>
      <c r="W169" s="1269">
        <f t="shared" si="103"/>
        <v>0.4472583572033545</v>
      </c>
      <c r="X169" s="473">
        <f t="shared" si="104"/>
        <v>13687.941669523081</v>
      </c>
      <c r="Y169" s="474">
        <f t="shared" si="105"/>
        <v>10415.259731670816</v>
      </c>
      <c r="Z169" s="474">
        <f t="shared" si="106"/>
        <v>5678.4922739151798</v>
      </c>
      <c r="AA169" s="474">
        <f t="shared" si="107"/>
        <v>0</v>
      </c>
      <c r="AB169" s="474">
        <f t="shared" si="108"/>
        <v>32806.978545948434</v>
      </c>
      <c r="AC169" s="474">
        <f t="shared" si="109"/>
        <v>62588.67222105751</v>
      </c>
      <c r="AD169" s="1240">
        <f t="shared" si="110"/>
        <v>0</v>
      </c>
      <c r="AE169" s="100">
        <f t="shared" si="111"/>
        <v>0.21869678943145676</v>
      </c>
      <c r="AF169" s="100">
        <f t="shared" si="112"/>
        <v>0.16640806334547351</v>
      </c>
      <c r="AG169" s="100">
        <f t="shared" si="113"/>
        <v>9.0727156726687866E-2</v>
      </c>
      <c r="AH169" s="100">
        <f t="shared" si="126"/>
        <v>0</v>
      </c>
      <c r="AI169" s="100">
        <f t="shared" si="114"/>
        <v>0.52416799049638185</v>
      </c>
      <c r="AJ169" s="471">
        <f t="shared" si="115"/>
        <v>1</v>
      </c>
      <c r="AK169" s="1250">
        <f t="shared" si="116"/>
        <v>2527.6677965630115</v>
      </c>
      <c r="AL169" s="1251">
        <f t="shared" si="117"/>
        <v>10506.737091585745</v>
      </c>
      <c r="AM169" s="1251">
        <f t="shared" si="118"/>
        <v>653.53678137432371</v>
      </c>
      <c r="AN169" s="1251">
        <f t="shared" si="119"/>
        <v>13687.941669523079</v>
      </c>
      <c r="AO169" s="1022">
        <f t="shared" si="120"/>
        <v>0</v>
      </c>
    </row>
    <row r="170" spans="1:41" ht="15" thickBot="1">
      <c r="A170" s="141">
        <f>'Input data'!A150</f>
        <v>2050</v>
      </c>
      <c r="B170" s="593">
        <f>'Input data'!B150</f>
        <v>75.517908999999989</v>
      </c>
      <c r="C170" s="207">
        <f>'Input data'!C150</f>
        <v>9095.4396062522937</v>
      </c>
      <c r="D170" s="208">
        <f>'Input data'!D150</f>
        <v>211173.65802485455</v>
      </c>
      <c r="E170" s="598">
        <f>'Input data'!J150*C170</f>
        <v>109427.64889874545</v>
      </c>
      <c r="F170" s="595">
        <f>'Input data'!L150</f>
        <v>109638.8225567703</v>
      </c>
      <c r="G170" s="595">
        <f t="shared" si="132"/>
        <v>13687.941669523079</v>
      </c>
      <c r="H170" s="595">
        <f t="shared" si="121"/>
        <v>49300.598761851361</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62165.151229266798</v>
      </c>
      <c r="R170" s="1238">
        <f t="shared" si="125"/>
        <v>48477.209559743715</v>
      </c>
      <c r="S170" s="1256">
        <f t="shared" si="100"/>
        <v>0.7814059164444076</v>
      </c>
      <c r="T170" s="951" t="str">
        <f t="shared" si="101"/>
        <v>Yes</v>
      </c>
      <c r="U170" s="1256">
        <f t="shared" si="102"/>
        <v>0.7814059164444076</v>
      </c>
      <c r="V170" s="1270">
        <f t="shared" si="95"/>
        <v>61161.612997026605</v>
      </c>
      <c r="W170" s="1271">
        <f t="shared" si="103"/>
        <v>0.44215368634265018</v>
      </c>
      <c r="X170" s="598">
        <f t="shared" si="104"/>
        <v>13687.941669523081</v>
      </c>
      <c r="Y170" s="595">
        <f t="shared" si="105"/>
        <v>8847.2321835763651</v>
      </c>
      <c r="Z170" s="595">
        <f t="shared" si="106"/>
        <v>5696.8974064678187</v>
      </c>
      <c r="AA170" s="595">
        <f t="shared" si="107"/>
        <v>0</v>
      </c>
      <c r="AB170" s="595">
        <f t="shared" si="108"/>
        <v>32929.541737459338</v>
      </c>
      <c r="AC170" s="595">
        <f t="shared" si="109"/>
        <v>61161.612997026605</v>
      </c>
      <c r="AD170" s="1241">
        <f t="shared" si="110"/>
        <v>0</v>
      </c>
      <c r="AE170" s="581">
        <f t="shared" si="111"/>
        <v>0.22379955332748541</v>
      </c>
      <c r="AF170" s="581">
        <f t="shared" si="112"/>
        <v>0.14465334954469689</v>
      </c>
      <c r="AG170" s="581">
        <f t="shared" si="113"/>
        <v>9.3144983058978115E-2</v>
      </c>
      <c r="AH170" s="581">
        <f t="shared" si="126"/>
        <v>0</v>
      </c>
      <c r="AI170" s="581">
        <f>AB170/AC170</f>
        <v>0.53840211406883953</v>
      </c>
      <c r="AJ170" s="582">
        <f t="shared" si="115"/>
        <v>1</v>
      </c>
      <c r="AK170" s="1252">
        <f t="shared" si="116"/>
        <v>126.70419481491274</v>
      </c>
      <c r="AL170" s="1253">
        <f t="shared" si="117"/>
        <v>12766.524080597259</v>
      </c>
      <c r="AM170" s="1253">
        <f t="shared" si="118"/>
        <v>794.71339411090935</v>
      </c>
      <c r="AN170" s="1253">
        <f t="shared" si="119"/>
        <v>13687.941669523081</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4429.6690817752378</v>
      </c>
      <c r="D182" s="204">
        <f>'Input data'!E122</f>
        <v>50359792.84713313</v>
      </c>
      <c r="E182" s="473">
        <f>'Input data'!J122*C182</f>
        <v>53293.550834521724</v>
      </c>
      <c r="F182" s="474">
        <f>'Input data'!L122</f>
        <v>103653.34368165486</v>
      </c>
      <c r="G182" s="489">
        <f>G177*(1-E4)</f>
        <v>34219.854173807704</v>
      </c>
      <c r="H182" s="474">
        <f t="shared" si="160"/>
        <v>43620.626212509684</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70533.030396705391</v>
      </c>
      <c r="R182" s="467">
        <f t="shared" si="164"/>
        <v>36313.176222897688</v>
      </c>
      <c r="S182" s="1255">
        <f t="shared" si="139"/>
        <v>1.2174067547825864</v>
      </c>
      <c r="T182" s="118" t="str">
        <f t="shared" si="140"/>
        <v>No</v>
      </c>
      <c r="U182" s="1259">
        <f t="shared" si="141"/>
        <v>1</v>
      </c>
      <c r="V182" s="1247">
        <f t="shared" si="142"/>
        <v>73825.041776608545</v>
      </c>
      <c r="W182" s="1244">
        <f>(1-V182/F182)</f>
        <v>0.28776979927108226</v>
      </c>
      <c r="X182" s="473">
        <f t="shared" si="143"/>
        <v>40704.728491659065</v>
      </c>
      <c r="Y182" s="474">
        <f t="shared" si="144"/>
        <v>13922.712844575923</v>
      </c>
      <c r="Z182" s="116">
        <f t="shared" si="145"/>
        <v>3160.2257530433812</v>
      </c>
      <c r="AA182" s="116">
        <f t="shared" si="146"/>
        <v>0</v>
      </c>
      <c r="AB182" s="116">
        <f t="shared" si="147"/>
        <v>16037.374687330175</v>
      </c>
      <c r="AC182" s="116">
        <f t="shared" si="148"/>
        <v>73825.041776608545</v>
      </c>
      <c r="AD182" s="475">
        <f t="shared" si="149"/>
        <v>6484.8743178513614</v>
      </c>
      <c r="AE182" s="579">
        <f t="shared" si="150"/>
        <v>0.55136749688310172</v>
      </c>
      <c r="AF182" s="100">
        <f t="shared" si="151"/>
        <v>0.18859065311070819</v>
      </c>
      <c r="AG182" s="100">
        <f t="shared" si="152"/>
        <v>4.2806961933134977E-2</v>
      </c>
      <c r="AH182" s="100">
        <f t="shared" si="165"/>
        <v>0</v>
      </c>
      <c r="AI182" s="100">
        <f t="shared" si="153"/>
        <v>0.2172348880730551</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4527.7597364431604</v>
      </c>
      <c r="D183" s="204">
        <f>'Input data'!E123</f>
        <v>48665382.683029473</v>
      </c>
      <c r="E183" s="473">
        <f>'Input data'!J123*C183</f>
        <v>54473.683976395478</v>
      </c>
      <c r="F183" s="474">
        <f>'Input data'!L123</f>
        <v>103139.06665942495</v>
      </c>
      <c r="G183" s="489">
        <f>($G$147-$G$142)/($A$147-$A$142)+G182</f>
        <v>32166.662923379241</v>
      </c>
      <c r="H183" s="474">
        <f t="shared" si="160"/>
        <v>44760.863211735392</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68573.651217636332</v>
      </c>
      <c r="R183" s="467">
        <f t="shared" si="164"/>
        <v>36406.988294257091</v>
      </c>
      <c r="S183" s="1255">
        <f t="shared" si="139"/>
        <v>1.1934576800144607</v>
      </c>
      <c r="T183" s="118" t="str">
        <f t="shared" si="140"/>
        <v>No</v>
      </c>
      <c r="U183" s="1259">
        <f t="shared" si="141"/>
        <v>1</v>
      </c>
      <c r="V183" s="1247">
        <f t="shared" si="142"/>
        <v>72633.595955330966</v>
      </c>
      <c r="W183" s="1244">
        <f t="shared" si="134"/>
        <v>0.29577028076883771</v>
      </c>
      <c r="X183" s="473">
        <f t="shared" si="143"/>
        <v>38068.180513542356</v>
      </c>
      <c r="Y183" s="474">
        <f t="shared" si="144"/>
        <v>14959.353526965955</v>
      </c>
      <c r="Z183" s="116">
        <f t="shared" si="145"/>
        <v>3213.5553760620473</v>
      </c>
      <c r="AA183" s="116">
        <f t="shared" si="146"/>
        <v>0</v>
      </c>
      <c r="AB183" s="116">
        <f t="shared" si="147"/>
        <v>16392.506538760608</v>
      </c>
      <c r="AC183" s="116">
        <f t="shared" si="148"/>
        <v>72633.595955330966</v>
      </c>
      <c r="AD183" s="475">
        <f t="shared" si="149"/>
        <v>5901.5175901631155</v>
      </c>
      <c r="AE183" s="579">
        <f t="shared" si="150"/>
        <v>0.52411256819714613</v>
      </c>
      <c r="AF183" s="100">
        <f t="shared" si="151"/>
        <v>0.20595639428572182</v>
      </c>
      <c r="AG183" s="100">
        <f t="shared" si="152"/>
        <v>4.424337434757266E-2</v>
      </c>
      <c r="AH183" s="100">
        <f t="shared" si="165"/>
        <v>0</v>
      </c>
      <c r="AI183" s="100">
        <f t="shared" si="153"/>
        <v>0.2256876631695594</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4636.4932398497776</v>
      </c>
      <c r="D184" s="204">
        <f>'Input data'!E124</f>
        <v>48951332.662830688</v>
      </c>
      <c r="E184" s="473">
        <f>'Input data'!J124*C184</f>
        <v>55781.861717043743</v>
      </c>
      <c r="F184" s="474">
        <f>'Input data'!L124</f>
        <v>104733.19437987443</v>
      </c>
      <c r="G184" s="489">
        <f t="shared" ref="G184:G186" si="167">($G$147-$G$142)/($A$147-$A$142)+G183</f>
        <v>30113.471672950778</v>
      </c>
      <c r="H184" s="474">
        <f t="shared" si="160"/>
        <v>47833.046568825652</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68273.53780565277</v>
      </c>
      <c r="R184" s="467">
        <f t="shared" si="164"/>
        <v>38160.066132701992</v>
      </c>
      <c r="S184" s="1255">
        <f t="shared" si="139"/>
        <v>1.2208833151595218</v>
      </c>
      <c r="T184" s="118" t="str">
        <f t="shared" si="140"/>
        <v>No</v>
      </c>
      <c r="U184" s="1259">
        <f t="shared" si="141"/>
        <v>1</v>
      </c>
      <c r="V184" s="1247">
        <f t="shared" si="142"/>
        <v>73477.081974311775</v>
      </c>
      <c r="W184" s="1244">
        <f t="shared" si="134"/>
        <v>0.29843558759598798</v>
      </c>
      <c r="X184" s="473">
        <f t="shared" si="143"/>
        <v>37017.425400090113</v>
      </c>
      <c r="Y184" s="474">
        <f t="shared" si="144"/>
        <v>16400.815062057736</v>
      </c>
      <c r="Z184" s="116">
        <f t="shared" si="145"/>
        <v>3272.6712700868634</v>
      </c>
      <c r="AA184" s="116">
        <f t="shared" si="146"/>
        <v>0</v>
      </c>
      <c r="AB184" s="116">
        <f t="shared" si="147"/>
        <v>16786.170242077056</v>
      </c>
      <c r="AC184" s="116">
        <f t="shared" si="148"/>
        <v>73477.081974311775</v>
      </c>
      <c r="AD184" s="475">
        <f t="shared" si="149"/>
        <v>6903.9537271393347</v>
      </c>
      <c r="AE184" s="579">
        <f t="shared" si="150"/>
        <v>0.50379552923769788</v>
      </c>
      <c r="AF184" s="100">
        <f t="shared" si="151"/>
        <v>0.22320994004350367</v>
      </c>
      <c r="AG184" s="100">
        <f t="shared" si="152"/>
        <v>4.4540027749482722E-2</v>
      </c>
      <c r="AH184" s="100">
        <f t="shared" si="165"/>
        <v>0</v>
      </c>
      <c r="AI184" s="100">
        <f t="shared" si="153"/>
        <v>0.2284545029693156</v>
      </c>
      <c r="AJ184" s="100">
        <f t="shared" si="154"/>
        <v>0.99999999999999989</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4759.1992887202514</v>
      </c>
      <c r="D185" s="204">
        <f>'Input data'!E125</f>
        <v>48538822.712079689</v>
      </c>
      <c r="E185" s="473">
        <f>'Input data'!J125*C185</f>
        <v>57258.143789690388</v>
      </c>
      <c r="F185" s="474">
        <f>'Input data'!L125</f>
        <v>105796.96650177008</v>
      </c>
      <c r="G185" s="489">
        <f t="shared" si="167"/>
        <v>28060.280422522315</v>
      </c>
      <c r="H185" s="474">
        <f t="shared" si="160"/>
        <v>50346.218087148249</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67544.997317158763</v>
      </c>
      <c r="R185" s="467">
        <f t="shared" si="164"/>
        <v>39484.716894636447</v>
      </c>
      <c r="S185" s="1255">
        <f t="shared" si="139"/>
        <v>1.2299303560076398</v>
      </c>
      <c r="T185" s="118" t="str">
        <f t="shared" si="140"/>
        <v>No</v>
      </c>
      <c r="U185" s="1259">
        <f t="shared" si="141"/>
        <v>1</v>
      </c>
      <c r="V185" s="1247">
        <f t="shared" si="142"/>
        <v>73693.752932179006</v>
      </c>
      <c r="W185" s="1244">
        <f t="shared" si="134"/>
        <v>0.30344172078935694</v>
      </c>
      <c r="X185" s="473">
        <f t="shared" si="143"/>
        <v>35441.783747567686</v>
      </c>
      <c r="Y185" s="474">
        <f t="shared" si="144"/>
        <v>17682.164688102603</v>
      </c>
      <c r="Z185" s="116">
        <f t="shared" si="145"/>
        <v>3339.3837143102814</v>
      </c>
      <c r="AA185" s="116">
        <f t="shared" si="146"/>
        <v>0</v>
      </c>
      <c r="AB185" s="116">
        <f t="shared" si="147"/>
        <v>17230.420782198438</v>
      </c>
      <c r="AC185" s="116">
        <f t="shared" si="148"/>
        <v>73693.752932179006</v>
      </c>
      <c r="AD185" s="475">
        <f t="shared" si="149"/>
        <v>7381.5033250453707</v>
      </c>
      <c r="AE185" s="579">
        <f t="shared" si="150"/>
        <v>0.48093335374282081</v>
      </c>
      <c r="AF185" s="100">
        <f t="shared" si="151"/>
        <v>0.23994116169352442</v>
      </c>
      <c r="AG185" s="100">
        <f t="shared" si="152"/>
        <v>4.5314339159569533E-2</v>
      </c>
      <c r="AH185" s="100">
        <f t="shared" si="165"/>
        <v>0</v>
      </c>
      <c r="AI185" s="100">
        <f t="shared" si="153"/>
        <v>0.23381114540408524</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4889.8228587208359</v>
      </c>
      <c r="D186" s="204">
        <f>'Input data'!E126</f>
        <v>47372560.213695109</v>
      </c>
      <c r="E186" s="473">
        <f>'Input data'!J126*C186</f>
        <v>58829.681920304654</v>
      </c>
      <c r="F186" s="474">
        <f>'Input data'!L126</f>
        <v>106202.24213399977</v>
      </c>
      <c r="G186" s="489">
        <f t="shared" si="167"/>
        <v>26007.089172093853</v>
      </c>
      <c r="H186" s="474">
        <f t="shared" si="160"/>
        <v>52206.687426864577</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66361.847968515664</v>
      </c>
      <c r="R186" s="467">
        <f t="shared" si="164"/>
        <v>40354.758796421811</v>
      </c>
      <c r="S186" s="1255">
        <f t="shared" si="139"/>
        <v>1.2226872109030587</v>
      </c>
      <c r="T186" s="118" t="str">
        <f t="shared" si="140"/>
        <v>No</v>
      </c>
      <c r="U186" s="1259">
        <f t="shared" si="141"/>
        <v>1</v>
      </c>
      <c r="V186" s="1247">
        <f t="shared" si="142"/>
        <v>73197.268796120159</v>
      </c>
      <c r="W186" s="1244">
        <f t="shared" si="134"/>
        <v>0.31077473200834937</v>
      </c>
      <c r="X186" s="473">
        <f t="shared" si="143"/>
        <v>33356.87463063607</v>
      </c>
      <c r="Y186" s="474">
        <f t="shared" si="144"/>
        <v>18726.657158983759</v>
      </c>
      <c r="Z186" s="116">
        <f t="shared" si="145"/>
        <v>3410.4007318749686</v>
      </c>
      <c r="AA186" s="116">
        <f t="shared" si="146"/>
        <v>0</v>
      </c>
      <c r="AB186" s="116">
        <f t="shared" si="147"/>
        <v>17703.33627462537</v>
      </c>
      <c r="AC186" s="116">
        <f t="shared" si="148"/>
        <v>73197.268796120159</v>
      </c>
      <c r="AD186" s="475">
        <f t="shared" si="149"/>
        <v>7349.7854585422174</v>
      </c>
      <c r="AE186" s="579">
        <f t="shared" si="150"/>
        <v>0.45571201192692806</v>
      </c>
      <c r="AF186" s="100">
        <f t="shared" si="151"/>
        <v>0.25583819542699071</v>
      </c>
      <c r="AG186" s="100">
        <f t="shared" si="152"/>
        <v>4.6591912348179554E-2</v>
      </c>
      <c r="AH186" s="100">
        <f t="shared" si="165"/>
        <v>0</v>
      </c>
      <c r="AI186" s="100">
        <f t="shared" si="153"/>
        <v>0.24185788029790176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5031.9785876968836</v>
      </c>
      <c r="D187" s="204">
        <f>'Input data'!E127</f>
        <v>47544656.205152296</v>
      </c>
      <c r="E187" s="473">
        <f>'Input data'!J127*C187</f>
        <v>60539.963981728375</v>
      </c>
      <c r="F187" s="474">
        <f>'Input data'!L127</f>
        <v>108084.62018688067</v>
      </c>
      <c r="G187" s="489">
        <f>G177*(1-E5)</f>
        <v>23953.89792166539</v>
      </c>
      <c r="H187" s="474">
        <f t="shared" si="160"/>
        <v>55402.754573262391</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66226.584410043812</v>
      </c>
      <c r="R187" s="467">
        <f t="shared" si="164"/>
        <v>42272.686488378422</v>
      </c>
      <c r="S187" s="1255">
        <f t="shared" si="139"/>
        <v>1.2438138328424428</v>
      </c>
      <c r="T187" s="118" t="str">
        <f t="shared" si="140"/>
        <v>No</v>
      </c>
      <c r="U187" s="1259">
        <f t="shared" si="141"/>
        <v>1</v>
      </c>
      <c r="V187" s="1247">
        <f t="shared" si="142"/>
        <v>74098.274825393441</v>
      </c>
      <c r="W187" s="1244">
        <f t="shared" si="134"/>
        <v>0.31444201129378158</v>
      </c>
      <c r="X187" s="473">
        <f t="shared" si="143"/>
        <v>32240.23904855657</v>
      </c>
      <c r="Y187" s="474">
        <f t="shared" si="144"/>
        <v>20152.344940937415</v>
      </c>
      <c r="Z187" s="116">
        <f t="shared" si="145"/>
        <v>3487.6875178781966</v>
      </c>
      <c r="AA187" s="116">
        <f t="shared" si="146"/>
        <v>0</v>
      </c>
      <c r="AB187" s="116">
        <f t="shared" si="147"/>
        <v>18218.003318021256</v>
      </c>
      <c r="AC187" s="116">
        <f t="shared" si="148"/>
        <v>74098.274825393441</v>
      </c>
      <c r="AD187" s="475">
        <f t="shared" si="149"/>
        <v>8286.3411268911805</v>
      </c>
      <c r="AE187" s="579">
        <f t="shared" si="150"/>
        <v>0.43510107522109082</v>
      </c>
      <c r="AF187" s="100">
        <f t="shared" si="151"/>
        <v>0.27196780206320292</v>
      </c>
      <c r="AG187" s="100">
        <f t="shared" si="152"/>
        <v>4.7068403766439212E-2</v>
      </c>
      <c r="AH187" s="100">
        <f t="shared" si="165"/>
        <v>0</v>
      </c>
      <c r="AI187" s="100">
        <f t="shared" si="153"/>
        <v>0.24586271894926703</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5177.5878870797987</v>
      </c>
      <c r="D188" s="204">
        <f>'Input data'!E128</f>
        <v>47264829.111875661</v>
      </c>
      <c r="E188" s="473">
        <f>'Input data'!J128*C188</f>
        <v>62291.796106292531</v>
      </c>
      <c r="F188" s="474">
        <f>'Input data'!L128</f>
        <v>109556.62521816819</v>
      </c>
      <c r="G188" s="489">
        <f>($G$152-$G$147)/($A$152-$A$147)+G187</f>
        <v>21900.706671236927</v>
      </c>
      <c r="H188" s="474">
        <f t="shared" si="160"/>
        <v>58198.555200866307</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65811.516312403182</v>
      </c>
      <c r="R188" s="467">
        <f t="shared" si="164"/>
        <v>43910.809641166255</v>
      </c>
      <c r="S188" s="1255">
        <f t="shared" si="139"/>
        <v>1.2548972026854643</v>
      </c>
      <c r="T188" s="118" t="str">
        <f t="shared" si="140"/>
        <v>No</v>
      </c>
      <c r="U188" s="1259">
        <f t="shared" si="141"/>
        <v>1</v>
      </c>
      <c r="V188" s="1247">
        <f t="shared" si="142"/>
        <v>74565.066111017702</v>
      </c>
      <c r="W188" s="1244">
        <f t="shared" si="134"/>
        <v>0.31939245150596063</v>
      </c>
      <c r="X188" s="473">
        <f t="shared" si="143"/>
        <v>30819.957205252682</v>
      </c>
      <c r="Y188" s="474">
        <f t="shared" si="144"/>
        <v>21433.083151204919</v>
      </c>
      <c r="Z188" s="116">
        <f t="shared" si="145"/>
        <v>3566.8519303331</v>
      </c>
      <c r="AA188" s="116">
        <f t="shared" si="146"/>
        <v>0</v>
      </c>
      <c r="AB188" s="116">
        <f t="shared" si="147"/>
        <v>18745.173824227011</v>
      </c>
      <c r="AC188" s="116">
        <f t="shared" si="148"/>
        <v>74565.066111017702</v>
      </c>
      <c r="AD188" s="475">
        <f t="shared" si="149"/>
        <v>8919.250534015755</v>
      </c>
      <c r="AE188" s="579">
        <f t="shared" si="150"/>
        <v>0.4133297107168894</v>
      </c>
      <c r="AF188" s="100">
        <f t="shared" si="151"/>
        <v>0.28744134846328495</v>
      </c>
      <c r="AG188" s="100">
        <f t="shared" si="152"/>
        <v>4.7835429060339336E-2</v>
      </c>
      <c r="AH188" s="100">
        <f t="shared" si="165"/>
        <v>0</v>
      </c>
      <c r="AI188" s="100">
        <f t="shared" si="153"/>
        <v>0.25139351175948643</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5334.247277520456</v>
      </c>
      <c r="D189" s="204">
        <f>'Input data'!E129</f>
        <v>45911028.865820996</v>
      </c>
      <c r="E189" s="473">
        <f>'Input data'!J129*C189</f>
        <v>64176.572380552832</v>
      </c>
      <c r="F189" s="474">
        <f>'Input data'!L129</f>
        <v>110087.60124637383</v>
      </c>
      <c r="G189" s="489">
        <f t="shared" ref="G189:G191" si="168">($G$152-$G$147)/($A$152-$A$147)+G188</f>
        <v>19847.515420808464</v>
      </c>
      <c r="H189" s="474">
        <f t="shared" si="160"/>
        <v>60062.76759418095</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64814.958436780442</v>
      </c>
      <c r="R189" s="467">
        <f t="shared" si="164"/>
        <v>44967.443015971978</v>
      </c>
      <c r="S189" s="1255">
        <f t="shared" si="139"/>
        <v>1.246565901690813</v>
      </c>
      <c r="T189" s="118" t="str">
        <f t="shared" si="140"/>
        <v>No</v>
      </c>
      <c r="U189" s="1259">
        <f t="shared" si="141"/>
        <v>1</v>
      </c>
      <c r="V189" s="1247">
        <f t="shared" si="142"/>
        <v>74014.54409393674</v>
      </c>
      <c r="W189" s="1244">
        <f t="shared" si="134"/>
        <v>0.32767593029578612</v>
      </c>
      <c r="X189" s="473">
        <f t="shared" si="143"/>
        <v>28741.901284343348</v>
      </c>
      <c r="Y189" s="474">
        <f t="shared" si="144"/>
        <v>22308.268206691733</v>
      </c>
      <c r="Z189" s="116">
        <f t="shared" si="145"/>
        <v>3652.0240220355968</v>
      </c>
      <c r="AA189" s="116">
        <f t="shared" si="146"/>
        <v>0</v>
      </c>
      <c r="AB189" s="116">
        <f t="shared" si="147"/>
        <v>19312.350580866067</v>
      </c>
      <c r="AC189" s="116">
        <f t="shared" si="148"/>
        <v>74014.54409393674</v>
      </c>
      <c r="AD189" s="475">
        <f t="shared" si="149"/>
        <v>8894.3858635348843</v>
      </c>
      <c r="AE189" s="579">
        <f t="shared" si="150"/>
        <v>0.3883277487714456</v>
      </c>
      <c r="AF189" s="100">
        <f t="shared" si="151"/>
        <v>0.30140384541690668</v>
      </c>
      <c r="AG189" s="100">
        <f t="shared" si="152"/>
        <v>4.9341978211749467E-2</v>
      </c>
      <c r="AH189" s="100">
        <f t="shared" si="165"/>
        <v>0</v>
      </c>
      <c r="AI189" s="100">
        <f t="shared" si="153"/>
        <v>0.26092642759989831</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5493.8607523663677</v>
      </c>
      <c r="D190" s="204">
        <f>'Input data'!E130</f>
        <v>43025080.542663962</v>
      </c>
      <c r="E190" s="473">
        <f>'Input data'!J130*C190</f>
        <v>66096.889379078202</v>
      </c>
      <c r="F190" s="474">
        <f>'Input data'!L130</f>
        <v>109121.96992174216</v>
      </c>
      <c r="G190" s="489">
        <f t="shared" si="168"/>
        <v>17794.324170380001</v>
      </c>
      <c r="H190" s="474">
        <f t="shared" si="160"/>
        <v>60509.5256803558</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62989.997043946067</v>
      </c>
      <c r="R190" s="467">
        <f t="shared" si="164"/>
        <v>45195.672873566065</v>
      </c>
      <c r="S190" s="1255">
        <f t="shared" si="139"/>
        <v>1.2157561592347201</v>
      </c>
      <c r="T190" s="118" t="str">
        <f t="shared" si="140"/>
        <v>No</v>
      </c>
      <c r="U190" s="1259">
        <f t="shared" si="141"/>
        <v>1</v>
      </c>
      <c r="V190" s="1247">
        <f t="shared" si="142"/>
        <v>71947.021203394484</v>
      </c>
      <c r="W190" s="1244">
        <f t="shared" si="134"/>
        <v>0.34067336527197989</v>
      </c>
      <c r="X190" s="473">
        <f t="shared" si="143"/>
        <v>25815.048325598378</v>
      </c>
      <c r="Y190" s="474">
        <f t="shared" si="144"/>
        <v>22502.948258048076</v>
      </c>
      <c r="Z190" s="116">
        <f t="shared" si="145"/>
        <v>3738.8021811889726</v>
      </c>
      <c r="AA190" s="116">
        <f t="shared" si="146"/>
        <v>0</v>
      </c>
      <c r="AB190" s="116">
        <f t="shared" si="147"/>
        <v>19890.222438559053</v>
      </c>
      <c r="AC190" s="116">
        <f t="shared" si="148"/>
        <v>71947.021203394484</v>
      </c>
      <c r="AD190" s="475">
        <f t="shared" si="149"/>
        <v>8020.7241552183768</v>
      </c>
      <c r="AE190" s="579">
        <f t="shared" si="150"/>
        <v>0.35880635353365281</v>
      </c>
      <c r="AF190" s="100">
        <f t="shared" si="151"/>
        <v>0.31277109019471649</v>
      </c>
      <c r="AG190" s="100">
        <f t="shared" si="152"/>
        <v>5.1966045552037043E-2</v>
      </c>
      <c r="AH190" s="100">
        <f t="shared" si="165"/>
        <v>0</v>
      </c>
      <c r="AI190" s="100">
        <f t="shared" si="153"/>
        <v>0.27645651071959354</v>
      </c>
      <c r="AJ190" s="100">
        <f t="shared" si="154"/>
        <v>0.99999999999999978</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5670.3172661631806</v>
      </c>
      <c r="D191" s="204">
        <f>'Input data'!E131</f>
        <v>41478479.110071354</v>
      </c>
      <c r="E191" s="473">
        <f>'Input data'!J131*C191</f>
        <v>68219.845747716055</v>
      </c>
      <c r="F191" s="474">
        <f>'Input data'!L131</f>
        <v>109698.3248577874</v>
      </c>
      <c r="G191" s="489">
        <f t="shared" si="168"/>
        <v>15741.132919951538</v>
      </c>
      <c r="H191" s="474">
        <f t="shared" si="160"/>
        <v>62329.47279809646</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63280.203663611188</v>
      </c>
      <c r="R191" s="467">
        <f t="shared" si="164"/>
        <v>47539.070743659649</v>
      </c>
      <c r="S191" s="1255">
        <f t="shared" si="139"/>
        <v>1.2382186040598218</v>
      </c>
      <c r="T191" s="118" t="str">
        <f t="shared" si="140"/>
        <v>No</v>
      </c>
      <c r="U191" s="1259">
        <f t="shared" si="141"/>
        <v>1</v>
      </c>
      <c r="V191" s="1247">
        <f t="shared" si="142"/>
        <v>71305.208660219054</v>
      </c>
      <c r="W191" s="1244">
        <f t="shared" si="134"/>
        <v>0.34998817208322075</v>
      </c>
      <c r="X191" s="473">
        <f t="shared" si="143"/>
        <v>24887.087466042813</v>
      </c>
      <c r="Y191" s="474">
        <f t="shared" si="144"/>
        <v>22054.310084873228</v>
      </c>
      <c r="Z191" s="116">
        <f t="shared" si="145"/>
        <v>3834.7375115405744</v>
      </c>
      <c r="AA191" s="116">
        <f t="shared" si="146"/>
        <v>0</v>
      </c>
      <c r="AB191" s="116">
        <f t="shared" si="147"/>
        <v>20529.073597762443</v>
      </c>
      <c r="AC191" s="116">
        <f t="shared" si="148"/>
        <v>71305.208660219054</v>
      </c>
      <c r="AD191" s="475">
        <f t="shared" si="149"/>
        <v>9145.9545460912741</v>
      </c>
      <c r="AE191" s="579">
        <f t="shared" si="150"/>
        <v>0.34902201302900387</v>
      </c>
      <c r="AF191" s="100">
        <f t="shared" si="151"/>
        <v>0.30929451717848006</v>
      </c>
      <c r="AG191" s="100">
        <f t="shared" si="152"/>
        <v>5.3779206085963843E-2</v>
      </c>
      <c r="AH191" s="100">
        <f t="shared" si="165"/>
        <v>0</v>
      </c>
      <c r="AI191" s="100">
        <f t="shared" si="153"/>
        <v>0.28790426370655231</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5844.6035637495497</v>
      </c>
      <c r="D192" s="204">
        <f>'Input data'!E132</f>
        <v>41255345.957373768</v>
      </c>
      <c r="E192" s="473">
        <f>'Input data'!J132*C192</f>
        <v>70316.692146106012</v>
      </c>
      <c r="F192" s="474">
        <f>'Input data'!L132</f>
        <v>111572.03810347978</v>
      </c>
      <c r="G192" s="489">
        <f>G177*(1-E6)</f>
        <v>13687.941669523079</v>
      </c>
      <c r="H192" s="474">
        <f t="shared" si="160"/>
        <v>65376.449629177718</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64349.509164388874</v>
      </c>
      <c r="R192" s="467">
        <f t="shared" si="164"/>
        <v>50661.567494865798</v>
      </c>
      <c r="S192" s="1255">
        <f t="shared" si="139"/>
        <v>1.2794520058839434</v>
      </c>
      <c r="T192" s="118" t="str">
        <f t="shared" si="140"/>
        <v>No</v>
      </c>
      <c r="U192" s="1259">
        <f t="shared" si="141"/>
        <v>1</v>
      </c>
      <c r="V192" s="1247">
        <f t="shared" si="142"/>
        <v>71975.736513515192</v>
      </c>
      <c r="W192" s="1244">
        <f t="shared" si="134"/>
        <v>0.35489449025964892</v>
      </c>
      <c r="X192" s="473">
        <f t="shared" si="143"/>
        <v>24753.207574424261</v>
      </c>
      <c r="Y192" s="474">
        <f t="shared" si="144"/>
        <v>22132.96838577199</v>
      </c>
      <c r="Z192" s="116">
        <f t="shared" si="145"/>
        <v>3929.4929454712201</v>
      </c>
      <c r="AA192" s="116">
        <f t="shared" si="146"/>
        <v>0</v>
      </c>
      <c r="AB192" s="116">
        <f t="shared" si="147"/>
        <v>21160.067607847723</v>
      </c>
      <c r="AC192" s="116">
        <f t="shared" si="148"/>
        <v>71975.736513515192</v>
      </c>
      <c r="AD192" s="475">
        <f t="shared" si="149"/>
        <v>11065.265904901182</v>
      </c>
      <c r="AE192" s="579">
        <f t="shared" si="150"/>
        <v>0.34391044501192769</v>
      </c>
      <c r="AF192" s="100">
        <f t="shared" si="151"/>
        <v>0.30750596600864222</v>
      </c>
      <c r="AG192" s="100">
        <f t="shared" si="152"/>
        <v>5.4594688930114141E-2</v>
      </c>
      <c r="AH192" s="100">
        <f t="shared" si="165"/>
        <v>0</v>
      </c>
      <c r="AI192" s="100">
        <f t="shared" si="153"/>
        <v>0.29398890004931599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6027.6258178155485</v>
      </c>
      <c r="D193" s="204">
        <f>'Input data'!E133</f>
        <v>40262688.170007341</v>
      </c>
      <c r="E193" s="473">
        <f>'Input data'!J133*C193</f>
        <v>72518.641235496238</v>
      </c>
      <c r="F193" s="474">
        <f>'Input data'!L133</f>
        <v>112781.32940550358</v>
      </c>
      <c r="G193" s="489">
        <f>G192</f>
        <v>13687.941669523079</v>
      </c>
      <c r="H193" s="474">
        <f t="shared" si="160"/>
        <v>65708.381748618529</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65017.408556764967</v>
      </c>
      <c r="R193" s="467">
        <f t="shared" si="164"/>
        <v>51329.466887241884</v>
      </c>
      <c r="S193" s="1255">
        <f t="shared" si="139"/>
        <v>1.256234057579324</v>
      </c>
      <c r="T193" s="118" t="str">
        <f t="shared" si="140"/>
        <v>No</v>
      </c>
      <c r="U193" s="1259">
        <f t="shared" si="141"/>
        <v>1</v>
      </c>
      <c r="V193" s="1247">
        <f t="shared" si="142"/>
        <v>71921.533750743023</v>
      </c>
      <c r="W193" s="1244">
        <f t="shared" si="134"/>
        <v>0.36229219738889384</v>
      </c>
      <c r="X193" s="473">
        <f t="shared" si="143"/>
        <v>24157.612902004406</v>
      </c>
      <c r="Y193" s="474">
        <f t="shared" si="144"/>
        <v>21912.233260934277</v>
      </c>
      <c r="Z193" s="116">
        <f t="shared" si="145"/>
        <v>4028.997917136559</v>
      </c>
      <c r="AA193" s="116">
        <f t="shared" si="146"/>
        <v>0</v>
      </c>
      <c r="AB193" s="116">
        <f t="shared" si="147"/>
        <v>21822.689670667784</v>
      </c>
      <c r="AC193" s="116">
        <f t="shared" si="148"/>
        <v>71921.533750743023</v>
      </c>
      <c r="AD193" s="475">
        <f t="shared" si="149"/>
        <v>10469.671232481327</v>
      </c>
      <c r="AE193" s="579">
        <f t="shared" si="150"/>
        <v>0.33588845568459297</v>
      </c>
      <c r="AF193" s="100">
        <f t="shared" si="151"/>
        <v>0.30466860366013682</v>
      </c>
      <c r="AG193" s="100">
        <f t="shared" si="152"/>
        <v>5.6019354802690581E-2</v>
      </c>
      <c r="AH193" s="100">
        <f t="shared" si="165"/>
        <v>0</v>
      </c>
      <c r="AI193" s="100">
        <f t="shared" si="153"/>
        <v>0.30342358585257967</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6232.6437812444947</v>
      </c>
      <c r="D194" s="204">
        <f>'Input data'!E134</f>
        <v>39656259.723391399</v>
      </c>
      <c r="E194" s="473">
        <f>'Input data'!J134*C194</f>
        <v>74985.221707826218</v>
      </c>
      <c r="F194" s="474">
        <f>'Input data'!L134</f>
        <v>114641.48143121762</v>
      </c>
      <c r="G194" s="489">
        <f t="shared" ref="G194:G210" si="171">G193</f>
        <v>13687.941669523079</v>
      </c>
      <c r="H194" s="474">
        <f t="shared" si="160"/>
        <v>66554.619037944882</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66068.892925228705</v>
      </c>
      <c r="R194" s="467">
        <f t="shared" si="164"/>
        <v>52380.95125570563</v>
      </c>
      <c r="S194" s="1255">
        <f t="shared" si="139"/>
        <v>1.2390486432418182</v>
      </c>
      <c r="T194" s="118" t="str">
        <f t="shared" si="140"/>
        <v>No</v>
      </c>
      <c r="U194" s="1259">
        <f t="shared" si="141"/>
        <v>1</v>
      </c>
      <c r="V194" s="1247">
        <f t="shared" si="142"/>
        <v>72366.344340023759</v>
      </c>
      <c r="W194" s="1244">
        <f t="shared" si="134"/>
        <v>0.36875951499770188</v>
      </c>
      <c r="X194" s="473">
        <f t="shared" si="143"/>
        <v>23793.755834034837</v>
      </c>
      <c r="Y194" s="474">
        <f t="shared" si="144"/>
        <v>21867.181061647374</v>
      </c>
      <c r="Z194" s="116">
        <f t="shared" si="145"/>
        <v>4140.4614478748836</v>
      </c>
      <c r="AA194" s="116">
        <f t="shared" si="146"/>
        <v>0</v>
      </c>
      <c r="AB194" s="116">
        <f t="shared" si="147"/>
        <v>22564.94599646666</v>
      </c>
      <c r="AC194" s="116">
        <f t="shared" si="148"/>
        <v>72366.344340023759</v>
      </c>
      <c r="AD194" s="475">
        <f t="shared" si="149"/>
        <v>10105.814164511758</v>
      </c>
      <c r="AE194" s="579">
        <f t="shared" si="150"/>
        <v>0.32879587950769529</v>
      </c>
      <c r="AF194" s="100">
        <f t="shared" si="151"/>
        <v>0.30217335504611442</v>
      </c>
      <c r="AG194" s="100">
        <f t="shared" si="152"/>
        <v>5.7215290970348387E-2</v>
      </c>
      <c r="AH194" s="100">
        <f t="shared" si="165"/>
        <v>0</v>
      </c>
      <c r="AI194" s="100">
        <f t="shared" si="153"/>
        <v>0.31181547447584185</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6428.551430360948</v>
      </c>
      <c r="D195" s="204">
        <f>'Input data'!E135</f>
        <v>39791303.809178911</v>
      </c>
      <c r="E195" s="473">
        <f>'Input data'!J135*C195</f>
        <v>77342.195572987985</v>
      </c>
      <c r="F195" s="474">
        <f>'Input data'!L135</f>
        <v>117133.49938216689</v>
      </c>
      <c r="G195" s="489">
        <f t="shared" si="171"/>
        <v>13687.941669523079</v>
      </c>
      <c r="H195" s="474">
        <f t="shared" si="160"/>
        <v>68033.799850511219</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67502.367761570917</v>
      </c>
      <c r="R195" s="467">
        <f t="shared" si="164"/>
        <v>53814.426092047841</v>
      </c>
      <c r="S195" s="1255">
        <f t="shared" si="139"/>
        <v>1.2334954021595652</v>
      </c>
      <c r="T195" s="118" t="str">
        <f t="shared" si="140"/>
        <v>No</v>
      </c>
      <c r="U195" s="1259">
        <f t="shared" si="141"/>
        <v>1</v>
      </c>
      <c r="V195" s="1247">
        <f t="shared" si="142"/>
        <v>73505.913906103335</v>
      </c>
      <c r="W195" s="1244">
        <f t="shared" si="134"/>
        <v>0.37246036109381087</v>
      </c>
      <c r="X195" s="473">
        <f t="shared" si="143"/>
        <v>23874.782285507346</v>
      </c>
      <c r="Y195" s="474">
        <f t="shared" si="144"/>
        <v>22109.940781955916</v>
      </c>
      <c r="Z195" s="116">
        <f t="shared" si="145"/>
        <v>4246.9719111725672</v>
      </c>
      <c r="AA195" s="116">
        <f t="shared" si="146"/>
        <v>0</v>
      </c>
      <c r="AB195" s="116">
        <f t="shared" si="147"/>
        <v>23274.218927467511</v>
      </c>
      <c r="AC195" s="116">
        <f t="shared" si="148"/>
        <v>73505.913906103335</v>
      </c>
      <c r="AD195" s="475">
        <f t="shared" si="149"/>
        <v>10186.840615984267</v>
      </c>
      <c r="AE195" s="579">
        <f t="shared" si="150"/>
        <v>0.3248008359708997</v>
      </c>
      <c r="AF195" s="100">
        <f t="shared" si="151"/>
        <v>0.30079131878013543</v>
      </c>
      <c r="AG195" s="100">
        <f t="shared" si="152"/>
        <v>5.7777281928603201E-2</v>
      </c>
      <c r="AH195" s="100">
        <f t="shared" si="165"/>
        <v>0</v>
      </c>
      <c r="AI195" s="100">
        <f t="shared" si="153"/>
        <v>0.31663056332036177</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6634.3351087317124</v>
      </c>
      <c r="D196" s="204">
        <f>'Input data'!E136</f>
        <v>39216082.697226301</v>
      </c>
      <c r="E196" s="473">
        <f>'Input data'!J136*C196</f>
        <v>79817.988396720102</v>
      </c>
      <c r="F196" s="474">
        <f>'Input data'!L136</f>
        <v>119034.0710939464</v>
      </c>
      <c r="G196" s="489">
        <f t="shared" si="171"/>
        <v>13687.941669523079</v>
      </c>
      <c r="H196" s="474">
        <f t="shared" si="160"/>
        <v>68914.60984644889</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68577.862643656743</v>
      </c>
      <c r="R196" s="467">
        <f t="shared" si="164"/>
        <v>54889.920974133667</v>
      </c>
      <c r="S196" s="1255">
        <f t="shared" si="139"/>
        <v>1.218470551612798</v>
      </c>
      <c r="T196" s="118" t="str">
        <f t="shared" si="140"/>
        <v>No</v>
      </c>
      <c r="U196" s="1259">
        <f t="shared" si="141"/>
        <v>1</v>
      </c>
      <c r="V196" s="1247">
        <f t="shared" si="142"/>
        <v>73985.858068625443</v>
      </c>
      <c r="W196" s="1244">
        <f t="shared" si="134"/>
        <v>0.378448057865442</v>
      </c>
      <c r="X196" s="473">
        <f t="shared" si="143"/>
        <v>23529.649618335781</v>
      </c>
      <c r="Y196" s="474">
        <f t="shared" si="144"/>
        <v>22078.109224510765</v>
      </c>
      <c r="Z196" s="116">
        <f t="shared" si="145"/>
        <v>4358.8517434365067</v>
      </c>
      <c r="AA196" s="116">
        <f t="shared" si="146"/>
        <v>0</v>
      </c>
      <c r="AB196" s="116">
        <f t="shared" si="147"/>
        <v>24019.247482342398</v>
      </c>
      <c r="AC196" s="116">
        <f t="shared" si="148"/>
        <v>73985.858068625443</v>
      </c>
      <c r="AD196" s="475">
        <f t="shared" si="149"/>
        <v>9841.7079488127019</v>
      </c>
      <c r="AE196" s="579">
        <f t="shared" si="150"/>
        <v>0.31802901571420444</v>
      </c>
      <c r="AF196" s="100">
        <f t="shared" si="151"/>
        <v>0.2984098556244662</v>
      </c>
      <c r="AG196" s="100">
        <f t="shared" si="152"/>
        <v>5.891466095309001E-2</v>
      </c>
      <c r="AH196" s="100">
        <f t="shared" si="165"/>
        <v>0</v>
      </c>
      <c r="AI196" s="100">
        <f t="shared" si="153"/>
        <v>0.32464646770823946</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6856.4797319206027</v>
      </c>
      <c r="D197" s="204">
        <f>'Input data'!E137</f>
        <v>38325122.85038393</v>
      </c>
      <c r="E197" s="473">
        <f>'Input data'!J137*C197</f>
        <v>82490.620494056871</v>
      </c>
      <c r="F197" s="474">
        <f>'Input data'!L137</f>
        <v>120815.74334444079</v>
      </c>
      <c r="G197" s="489">
        <f t="shared" si="171"/>
        <v>13687.941669523079</v>
      </c>
      <c r="H197" s="474">
        <f t="shared" si="160"/>
        <v>69612.061889254852</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69576.86206144742</v>
      </c>
      <c r="R197" s="467">
        <f t="shared" si="164"/>
        <v>55888.920391924345</v>
      </c>
      <c r="S197" s="1255">
        <f t="shared" si="139"/>
        <v>1.1998019477168507</v>
      </c>
      <c r="T197" s="118" t="str">
        <f t="shared" si="140"/>
        <v>No</v>
      </c>
      <c r="U197" s="1259">
        <f t="shared" si="141"/>
        <v>1</v>
      </c>
      <c r="V197" s="1247">
        <f t="shared" si="142"/>
        <v>74233.954993223771</v>
      </c>
      <c r="W197" s="1244">
        <f t="shared" si="134"/>
        <v>0.38556058226959899</v>
      </c>
      <c r="X197" s="473">
        <f t="shared" si="143"/>
        <v>22995.073710230357</v>
      </c>
      <c r="Y197" s="474">
        <f t="shared" si="144"/>
        <v>21935.744696256334</v>
      </c>
      <c r="Z197" s="116">
        <f t="shared" si="145"/>
        <v>4479.6266434552062</v>
      </c>
      <c r="AA197" s="116">
        <f t="shared" si="146"/>
        <v>0</v>
      </c>
      <c r="AB197" s="116">
        <f t="shared" si="147"/>
        <v>24823.509943281864</v>
      </c>
      <c r="AC197" s="116">
        <f t="shared" si="148"/>
        <v>74233.954993223771</v>
      </c>
      <c r="AD197" s="475">
        <f t="shared" si="149"/>
        <v>9307.1320407072781</v>
      </c>
      <c r="AE197" s="579">
        <f t="shared" si="150"/>
        <v>0.30976490087762931</v>
      </c>
      <c r="AF197" s="100">
        <f t="shared" si="151"/>
        <v>0.2954947597532514</v>
      </c>
      <c r="AG197" s="100">
        <f t="shared" si="152"/>
        <v>6.0344712118115165E-2</v>
      </c>
      <c r="AH197" s="100">
        <f t="shared" si="165"/>
        <v>0</v>
      </c>
      <c r="AI197" s="100">
        <f t="shared" si="153"/>
        <v>0.33439562725100402</v>
      </c>
      <c r="AJ197" s="100">
        <f t="shared" si="154"/>
        <v>0.99999999999999989</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7067.1770730901162</v>
      </c>
      <c r="D198" s="204">
        <f>'Input data'!E138</f>
        <v>36655559.518641047</v>
      </c>
      <c r="E198" s="473">
        <f>'Input data'!J138*C198</f>
        <v>85025.529819115531</v>
      </c>
      <c r="F198" s="474">
        <f>'Input data'!L138</f>
        <v>121681.08933775658</v>
      </c>
      <c r="G198" s="489">
        <f t="shared" si="171"/>
        <v>13687.941669523079</v>
      </c>
      <c r="H198" s="474">
        <f t="shared" si="160"/>
        <v>69499.805423634796</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70029.67308101432</v>
      </c>
      <c r="R198" s="467">
        <f t="shared" si="164"/>
        <v>56341.731411491244</v>
      </c>
      <c r="S198" s="1255">
        <f t="shared" si="139"/>
        <v>1.1728981536980783</v>
      </c>
      <c r="T198" s="118" t="str">
        <f t="shared" si="140"/>
        <v>No</v>
      </c>
      <c r="U198" s="1259">
        <f t="shared" si="141"/>
        <v>1</v>
      </c>
      <c r="V198" s="1247">
        <f t="shared" si="142"/>
        <v>73644.751967926888</v>
      </c>
      <c r="W198" s="1244">
        <f t="shared" si="134"/>
        <v>0.39477241394916107</v>
      </c>
      <c r="X198" s="473">
        <f t="shared" si="143"/>
        <v>21993.335711184631</v>
      </c>
      <c r="Y198" s="474">
        <f t="shared" si="144"/>
        <v>21470.910190435916</v>
      </c>
      <c r="Z198" s="116">
        <f t="shared" si="145"/>
        <v>4594.1779206757055</v>
      </c>
      <c r="AA198" s="116">
        <f t="shared" si="146"/>
        <v>0</v>
      </c>
      <c r="AB198" s="116">
        <f t="shared" si="147"/>
        <v>25586.328145630639</v>
      </c>
      <c r="AC198" s="116">
        <f t="shared" si="148"/>
        <v>73644.751967926888</v>
      </c>
      <c r="AD198" s="475">
        <f t="shared" si="149"/>
        <v>8305.3940416615515</v>
      </c>
      <c r="AE198" s="579">
        <f t="shared" si="150"/>
        <v>0.29864090954862571</v>
      </c>
      <c r="AF198" s="100">
        <f t="shared" si="151"/>
        <v>0.29154705008425769</v>
      </c>
      <c r="AG198" s="100">
        <f t="shared" si="152"/>
        <v>6.2382964134043407E-2</v>
      </c>
      <c r="AH198" s="100">
        <f t="shared" si="165"/>
        <v>0</v>
      </c>
      <c r="AI198" s="100">
        <f t="shared" si="153"/>
        <v>0.34742907623307323</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7275.9941599920994</v>
      </c>
      <c r="D199" s="204">
        <f>'Input data'!E139</f>
        <v>34985996.186898179</v>
      </c>
      <c r="E199" s="473">
        <f>'Input data'!J139*C199</f>
        <v>87537.817719291503</v>
      </c>
      <c r="F199" s="474">
        <f>'Input data'!L139</f>
        <v>122523.81390618968</v>
      </c>
      <c r="G199" s="489">
        <f t="shared" si="171"/>
        <v>13687.941669523079</v>
      </c>
      <c r="H199" s="474">
        <f t="shared" si="160"/>
        <v>69374.568623358427</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70469.503765924921</v>
      </c>
      <c r="R199" s="467">
        <f t="shared" si="164"/>
        <v>56781.562096401845</v>
      </c>
      <c r="S199" s="1255">
        <f t="shared" si="139"/>
        <v>1.147614493521133</v>
      </c>
      <c r="T199" s="118" t="str">
        <f t="shared" si="140"/>
        <v>No</v>
      </c>
      <c r="U199" s="1259">
        <f t="shared" si="141"/>
        <v>1</v>
      </c>
      <c r="V199" s="1247">
        <f t="shared" si="142"/>
        <v>73045.907852403674</v>
      </c>
      <c r="W199" s="1244">
        <f t="shared" si="134"/>
        <v>0.40382277107100784</v>
      </c>
      <c r="X199" s="473">
        <f t="shared" si="143"/>
        <v>20991.597712138904</v>
      </c>
      <c r="Y199" s="474">
        <f t="shared" si="144"/>
        <v>21004.264202959461</v>
      </c>
      <c r="Z199" s="116">
        <f t="shared" si="145"/>
        <v>4707.7069470853994</v>
      </c>
      <c r="AA199" s="116">
        <f t="shared" si="146"/>
        <v>0</v>
      </c>
      <c r="AB199" s="116">
        <f t="shared" si="147"/>
        <v>26342.338990219909</v>
      </c>
      <c r="AC199" s="116">
        <f t="shared" si="148"/>
        <v>73045.907852403674</v>
      </c>
      <c r="AD199" s="475">
        <f t="shared" si="149"/>
        <v>7303.6560426158248</v>
      </c>
      <c r="AE199" s="579">
        <f t="shared" si="150"/>
        <v>0.28737540992103838</v>
      </c>
      <c r="AF199" s="100">
        <f t="shared" si="151"/>
        <v>0.28754881444420693</v>
      </c>
      <c r="AG199" s="100">
        <f t="shared" si="152"/>
        <v>6.4448606164191666E-2</v>
      </c>
      <c r="AH199" s="100">
        <f t="shared" si="165"/>
        <v>0</v>
      </c>
      <c r="AI199" s="100">
        <f t="shared" si="153"/>
        <v>0.360627169470563</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7486.025537739185</v>
      </c>
      <c r="D200" s="204">
        <f>'Input data'!E140</f>
        <v>33316432.855155304</v>
      </c>
      <c r="E200" s="473">
        <f>'Input data'!J140*C200</f>
        <v>90064.714808029137</v>
      </c>
      <c r="F200" s="474">
        <f>'Input data'!L140</f>
        <v>123381.14766318444</v>
      </c>
      <c r="G200" s="489">
        <f t="shared" si="171"/>
        <v>13687.941669523079</v>
      </c>
      <c r="H200" s="474">
        <f t="shared" si="160"/>
        <v>69257.714679492346</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70917.717307245795</v>
      </c>
      <c r="R200" s="467">
        <f t="shared" si="164"/>
        <v>57229.77563772272</v>
      </c>
      <c r="S200" s="1255">
        <f t="shared" si="139"/>
        <v>1.1237420606574597</v>
      </c>
      <c r="T200" s="118" t="str">
        <f t="shared" si="140"/>
        <v>No</v>
      </c>
      <c r="U200" s="1259">
        <f t="shared" si="141"/>
        <v>1</v>
      </c>
      <c r="V200" s="1247">
        <f t="shared" si="142"/>
        <v>72453.29006903182</v>
      </c>
      <c r="W200" s="1244">
        <f t="shared" si="134"/>
        <v>0.41276855142553459</v>
      </c>
      <c r="X200" s="473">
        <f t="shared" si="143"/>
        <v>19989.859713093181</v>
      </c>
      <c r="Y200" s="474">
        <f t="shared" si="144"/>
        <v>20538.788092147555</v>
      </c>
      <c r="Z200" s="116">
        <f t="shared" si="145"/>
        <v>4821.8961553770832</v>
      </c>
      <c r="AA200" s="116">
        <f t="shared" si="146"/>
        <v>0</v>
      </c>
      <c r="AB200" s="116">
        <f t="shared" si="147"/>
        <v>27102.746108414005</v>
      </c>
      <c r="AC200" s="116">
        <f t="shared" si="148"/>
        <v>72453.29006903182</v>
      </c>
      <c r="AD200" s="475">
        <f t="shared" si="149"/>
        <v>6301.9180435701019</v>
      </c>
      <c r="AE200" s="579">
        <f t="shared" si="150"/>
        <v>0.27589995836003173</v>
      </c>
      <c r="AF200" s="100">
        <f t="shared" si="151"/>
        <v>0.28347626550262484</v>
      </c>
      <c r="AG200" s="100">
        <f t="shared" si="152"/>
        <v>6.6551790136554073E-2</v>
      </c>
      <c r="AH200" s="100">
        <f t="shared" si="165"/>
        <v>0</v>
      </c>
      <c r="AI200" s="100">
        <f t="shared" si="153"/>
        <v>0.37407198600078939</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7708.8415605263863</v>
      </c>
      <c r="D201" s="204">
        <f>'Input data'!E141</f>
        <v>30696987.018642712</v>
      </c>
      <c r="E201" s="473">
        <f>'Input data'!J141*C201</f>
        <v>92745.424544567009</v>
      </c>
      <c r="F201" s="474">
        <f>'Input data'!L141</f>
        <v>123442.41156320972</v>
      </c>
      <c r="G201" s="489">
        <f t="shared" si="171"/>
        <v>13687.941669523079</v>
      </c>
      <c r="H201" s="474">
        <f t="shared" si="160"/>
        <v>68337.700143370006</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70884.260138118625</v>
      </c>
      <c r="R201" s="467">
        <f t="shared" si="164"/>
        <v>57196.318468595549</v>
      </c>
      <c r="S201" s="1255">
        <f t="shared" si="139"/>
        <v>1.0901582818870692</v>
      </c>
      <c r="T201" s="118" t="str">
        <f t="shared" si="140"/>
        <v>No</v>
      </c>
      <c r="U201" s="1259">
        <f t="shared" si="141"/>
        <v>1</v>
      </c>
      <c r="V201" s="1247">
        <f t="shared" si="142"/>
        <v>70976.343636276739</v>
      </c>
      <c r="W201" s="1244">
        <f t="shared" si="134"/>
        <v>0.42502465127285116</v>
      </c>
      <c r="X201" s="473">
        <f t="shared" si="143"/>
        <v>18418.192211185626</v>
      </c>
      <c r="Y201" s="474">
        <f t="shared" si="144"/>
        <v>19705.676010357591</v>
      </c>
      <c r="Z201" s="116">
        <f t="shared" si="145"/>
        <v>4943.0360798478478</v>
      </c>
      <c r="AA201" s="116">
        <f t="shared" si="146"/>
        <v>0</v>
      </c>
      <c r="AB201" s="116">
        <f t="shared" si="147"/>
        <v>27909.439334885672</v>
      </c>
      <c r="AC201" s="116">
        <f t="shared" si="148"/>
        <v>70976.343636276739</v>
      </c>
      <c r="AD201" s="475">
        <f t="shared" si="149"/>
        <v>4730.2505416625463</v>
      </c>
      <c r="AE201" s="579">
        <f t="shared" si="150"/>
        <v>0.25949761945432054</v>
      </c>
      <c r="AF201" s="100">
        <f t="shared" si="151"/>
        <v>0.27763723799778572</v>
      </c>
      <c r="AG201" s="100">
        <f t="shared" si="152"/>
        <v>6.9643430847590337E-2</v>
      </c>
      <c r="AH201" s="100">
        <f t="shared" si="165"/>
        <v>0</v>
      </c>
      <c r="AI201" s="100">
        <f t="shared" si="153"/>
        <v>0.39322171170030334</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7924.0404668121937</v>
      </c>
      <c r="D202" s="204">
        <f>'Input data'!E142</f>
        <v>28077541.182130113</v>
      </c>
      <c r="E202" s="473">
        <f>'Input data'!J142*C202</f>
        <v>95334.492404931865</v>
      </c>
      <c r="F202" s="474">
        <f>'Input data'!L142</f>
        <v>123412.03358706197</v>
      </c>
      <c r="G202" s="489">
        <f t="shared" si="171"/>
        <v>13687.941669523079</v>
      </c>
      <c r="H202" s="474">
        <f t="shared" si="160"/>
        <v>67365.100846233283</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70798.218207977072</v>
      </c>
      <c r="R202" s="467">
        <f t="shared" si="164"/>
        <v>57110.276538453996</v>
      </c>
      <c r="S202" s="1255">
        <f t="shared" si="139"/>
        <v>1.0585446504998246</v>
      </c>
      <c r="T202" s="118" t="str">
        <f t="shared" si="140"/>
        <v>No</v>
      </c>
      <c r="U202" s="1259">
        <f t="shared" si="141"/>
        <v>1</v>
      </c>
      <c r="V202" s="1247">
        <f t="shared" si="142"/>
        <v>69460.34008836298</v>
      </c>
      <c r="W202" s="1244">
        <f t="shared" si="134"/>
        <v>0.43716720266697784</v>
      </c>
      <c r="X202" s="473">
        <f t="shared" si="143"/>
        <v>16846.524709278066</v>
      </c>
      <c r="Y202" s="474">
        <f t="shared" si="144"/>
        <v>18865.225417467052</v>
      </c>
      <c r="Z202" s="116">
        <f t="shared" si="145"/>
        <v>5060.0347540345374</v>
      </c>
      <c r="AA202" s="116">
        <f t="shared" si="146"/>
        <v>0</v>
      </c>
      <c r="AB202" s="116">
        <f t="shared" si="147"/>
        <v>28688.555207583329</v>
      </c>
      <c r="AC202" s="116">
        <f t="shared" si="148"/>
        <v>69460.34008836298</v>
      </c>
      <c r="AD202" s="475">
        <f t="shared" si="149"/>
        <v>3158.5830397549871</v>
      </c>
      <c r="AE202" s="579">
        <f t="shared" si="150"/>
        <v>0.24253444034174035</v>
      </c>
      <c r="AF202" s="100">
        <f t="shared" si="151"/>
        <v>0.27159707818113077</v>
      </c>
      <c r="AG202" s="100">
        <f t="shared" si="152"/>
        <v>7.2847825789471896E-2</v>
      </c>
      <c r="AH202" s="100">
        <f t="shared" si="165"/>
        <v>0</v>
      </c>
      <c r="AI202" s="100">
        <f t="shared" si="153"/>
        <v>0.41302065568765706</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8146.3036002326198</v>
      </c>
      <c r="D203" s="204">
        <f>'Input data'!E143</f>
        <v>25458095.345617522</v>
      </c>
      <c r="E203" s="473">
        <f>'Input data'!J143*C203</f>
        <v>98008.550304271484</v>
      </c>
      <c r="F203" s="474">
        <f>'Input data'!L143</f>
        <v>123466.645649889</v>
      </c>
      <c r="G203" s="489">
        <f t="shared" si="171"/>
        <v>13687.941669523079</v>
      </c>
      <c r="H203" s="474">
        <f t="shared" si="160"/>
        <v>66441.269438567237</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70760.944167306181</v>
      </c>
      <c r="R203" s="467">
        <f t="shared" si="164"/>
        <v>57073.002497783105</v>
      </c>
      <c r="S203" s="1255">
        <f t="shared" si="139"/>
        <v>1.0286002424174061</v>
      </c>
      <c r="T203" s="118" t="str">
        <f t="shared" si="140"/>
        <v>No</v>
      </c>
      <c r="U203" s="1259">
        <f t="shared" si="141"/>
        <v>1</v>
      </c>
      <c r="V203" s="1247">
        <f t="shared" si="142"/>
        <v>67980.558689953352</v>
      </c>
      <c r="W203" s="1244">
        <f t="shared" si="134"/>
        <v>0.44940142876543376</v>
      </c>
      <c r="X203" s="473">
        <f t="shared" si="143"/>
        <v>15274.857207370513</v>
      </c>
      <c r="Y203" s="474">
        <f t="shared" si="144"/>
        <v>18031.58066891865</v>
      </c>
      <c r="Z203" s="116">
        <f t="shared" si="145"/>
        <v>5180.8740853284999</v>
      </c>
      <c r="AA203" s="116">
        <f t="shared" si="146"/>
        <v>0</v>
      </c>
      <c r="AB203" s="116">
        <f t="shared" si="147"/>
        <v>29493.246728335689</v>
      </c>
      <c r="AC203" s="116">
        <f t="shared" si="148"/>
        <v>67980.558689953352</v>
      </c>
      <c r="AD203" s="475">
        <f t="shared" si="149"/>
        <v>1586.9155378474334</v>
      </c>
      <c r="AE203" s="579">
        <f t="shared" si="150"/>
        <v>0.22469449356890825</v>
      </c>
      <c r="AF203" s="100">
        <f t="shared" si="151"/>
        <v>0.2652461382548697</v>
      </c>
      <c r="AG203" s="100">
        <f t="shared" si="152"/>
        <v>7.621111366497442E-2</v>
      </c>
      <c r="AH203" s="100">
        <f t="shared" si="165"/>
        <v>0</v>
      </c>
      <c r="AI203" s="100">
        <f t="shared" si="153"/>
        <v>0.43384825451124764</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8378.1490217550472</v>
      </c>
      <c r="D204" s="204">
        <f>'Input data'!E144</f>
        <v>22838649.509104934</v>
      </c>
      <c r="E204" s="473">
        <f>'Input data'!J144*C204</f>
        <v>100797.89314897555</v>
      </c>
      <c r="F204" s="474">
        <f>'Input data'!L144</f>
        <v>123636.54265808048</v>
      </c>
      <c r="G204" s="489">
        <f t="shared" si="171"/>
        <v>13687.941669523079</v>
      </c>
      <c r="H204" s="474">
        <f t="shared" si="160"/>
        <v>65583.589353350078</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70789.821449084193</v>
      </c>
      <c r="R204" s="467">
        <f t="shared" si="164"/>
        <v>57101.879779561117</v>
      </c>
      <c r="S204" s="1255">
        <f t="shared" si="139"/>
        <v>1.000267103443909</v>
      </c>
      <c r="T204" s="118" t="str">
        <f t="shared" si="140"/>
        <v>No</v>
      </c>
      <c r="U204" s="1259">
        <f t="shared" si="141"/>
        <v>1</v>
      </c>
      <c r="V204" s="1247">
        <f t="shared" si="142"/>
        <v>66549.910914459266</v>
      </c>
      <c r="W204" s="1244">
        <f>(1-V204/F204)</f>
        <v>0.46172944112078196</v>
      </c>
      <c r="X204" s="473">
        <f t="shared" si="143"/>
        <v>13703.189705462959</v>
      </c>
      <c r="Y204" s="474">
        <f t="shared" si="144"/>
        <v>17207.167724504077</v>
      </c>
      <c r="Z204" s="116">
        <f t="shared" si="145"/>
        <v>5306.9230853097188</v>
      </c>
      <c r="AA204" s="116">
        <f t="shared" si="146"/>
        <v>0</v>
      </c>
      <c r="AB204" s="116">
        <f t="shared" si="147"/>
        <v>30332.630399182512</v>
      </c>
      <c r="AC204" s="116">
        <f t="shared" si="148"/>
        <v>66549.910914459266</v>
      </c>
      <c r="AD204" s="475">
        <f t="shared" si="149"/>
        <v>15.248035939879628</v>
      </c>
      <c r="AE204" s="579">
        <f t="shared" si="150"/>
        <v>0.20590846053988743</v>
      </c>
      <c r="AF204" s="100">
        <f t="shared" si="151"/>
        <v>0.25856034197583705</v>
      </c>
      <c r="AG204" s="100">
        <f t="shared" si="152"/>
        <v>7.9743503971493462E-2</v>
      </c>
      <c r="AH204" s="100">
        <f t="shared" si="165"/>
        <v>0</v>
      </c>
      <c r="AI204" s="100">
        <f t="shared" si="153"/>
        <v>0.45578769351278209</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8620.3658722109558</v>
      </c>
      <c r="D205" s="204">
        <f>'Input data'!E145</f>
        <v>20219203.672592338</v>
      </c>
      <c r="E205" s="473">
        <f>'Input data'!J145*C205</f>
        <v>103712.01512839358</v>
      </c>
      <c r="F205" s="474">
        <f>'Input data'!L145</f>
        <v>123931.21880098592</v>
      </c>
      <c r="G205" s="489">
        <f t="shared" si="171"/>
        <v>13687.941669523079</v>
      </c>
      <c r="H205" s="474">
        <f t="shared" si="160"/>
        <v>64797.508424026717</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70890.297886755987</v>
      </c>
      <c r="R205" s="467">
        <f t="shared" si="164"/>
        <v>57202.356217232911</v>
      </c>
      <c r="S205" s="1255">
        <f t="shared" si="139"/>
        <v>0.97351171041481277</v>
      </c>
      <c r="T205" s="118" t="str">
        <f t="shared" si="140"/>
        <v>Yes</v>
      </c>
      <c r="U205" s="1259">
        <f t="shared" si="141"/>
        <v>0.97351171041481277</v>
      </c>
      <c r="V205" s="1247">
        <f t="shared" si="142"/>
        <v>66728.862583753013</v>
      </c>
      <c r="W205" s="1244">
        <f t="shared" si="134"/>
        <v>0.4615653486720801</v>
      </c>
      <c r="X205" s="473">
        <f t="shared" si="143"/>
        <v>13687.941669523078</v>
      </c>
      <c r="Y205" s="474">
        <f t="shared" si="144"/>
        <v>16392.746861258707</v>
      </c>
      <c r="Z205" s="116">
        <f t="shared" si="145"/>
        <v>5438.6107916188739</v>
      </c>
      <c r="AA205" s="116">
        <f t="shared" si="146"/>
        <v>0</v>
      </c>
      <c r="AB205" s="116">
        <f t="shared" si="147"/>
        <v>31209.563261352356</v>
      </c>
      <c r="AC205" s="116">
        <f t="shared" si="148"/>
        <v>66728.862583753013</v>
      </c>
      <c r="AD205" s="475">
        <f t="shared" si="149"/>
        <v>0</v>
      </c>
      <c r="AE205" s="579">
        <f t="shared" si="150"/>
        <v>0.20512775341169662</v>
      </c>
      <c r="AF205" s="100">
        <f t="shared" si="151"/>
        <v>0.24566201530385406</v>
      </c>
      <c r="AG205" s="100">
        <f t="shared" si="152"/>
        <v>8.1503124450723885E-2</v>
      </c>
      <c r="AH205" s="100">
        <f t="shared" si="165"/>
        <v>0</v>
      </c>
      <c r="AI205" s="100">
        <f t="shared" si="153"/>
        <v>0.46770710683372546</v>
      </c>
      <c r="AJ205" s="100">
        <f t="shared" si="154"/>
        <v>1</v>
      </c>
      <c r="AK205" s="1250">
        <f t="shared" si="155"/>
        <v>12131.522203555402</v>
      </c>
      <c r="AL205" s="1251">
        <f t="shared" si="156"/>
        <v>1466.1897722637104</v>
      </c>
      <c r="AM205" s="1251">
        <f t="shared" si="157"/>
        <v>90.229693703964315</v>
      </c>
      <c r="AN205" s="1251">
        <f t="shared" si="158"/>
        <v>13687.941669523076</v>
      </c>
      <c r="AO205" s="1022">
        <f t="shared" si="159"/>
        <v>0</v>
      </c>
    </row>
    <row r="206" spans="1:41">
      <c r="A206" s="89">
        <f>'Input data'!A146</f>
        <v>2046</v>
      </c>
      <c r="B206" s="152">
        <f>'Input data'!B146</f>
        <v>73.995362001779526</v>
      </c>
      <c r="C206" s="204">
        <f>'Input data'!C146</f>
        <v>8870.922802964873</v>
      </c>
      <c r="D206" s="204">
        <f>'Input data'!E146</f>
        <v>16217597.669678843</v>
      </c>
      <c r="E206" s="473">
        <f>'Input data'!J146*C206</f>
        <v>106726.47699440825</v>
      </c>
      <c r="F206" s="474">
        <f>'Input data'!L146</f>
        <v>122944.07466408709</v>
      </c>
      <c r="G206" s="489">
        <f t="shared" si="171"/>
        <v>13687.941669523079</v>
      </c>
      <c r="H206" s="474">
        <f t="shared" si="160"/>
        <v>62771.911902243752</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70219.053965910265</v>
      </c>
      <c r="R206" s="467">
        <f t="shared" si="164"/>
        <v>56531.112296387189</v>
      </c>
      <c r="S206" s="1255">
        <f t="shared" si="139"/>
        <v>0.93457626869548016</v>
      </c>
      <c r="T206" s="118" t="str">
        <f t="shared" si="140"/>
        <v>Yes</v>
      </c>
      <c r="U206" s="1259">
        <f t="shared" si="141"/>
        <v>0.93457626869548016</v>
      </c>
      <c r="V206" s="1247">
        <f t="shared" si="142"/>
        <v>66412.962367699918</v>
      </c>
      <c r="W206" s="1244">
        <f t="shared" si="134"/>
        <v>0.45981160499880802</v>
      </c>
      <c r="X206" s="473">
        <f t="shared" si="143"/>
        <v>13687.94166952307</v>
      </c>
      <c r="Y206" s="474">
        <f t="shared" si="144"/>
        <v>15033.496963060468</v>
      </c>
      <c r="Z206" s="116">
        <f t="shared" si="145"/>
        <v>5574.8328069276386</v>
      </c>
      <c r="AA206" s="116">
        <f t="shared" si="146"/>
        <v>0</v>
      </c>
      <c r="AB206" s="116">
        <f t="shared" si="147"/>
        <v>32116.690928188735</v>
      </c>
      <c r="AC206" s="116">
        <f t="shared" si="148"/>
        <v>66412.962367699918</v>
      </c>
      <c r="AD206" s="475">
        <f t="shared" si="149"/>
        <v>0</v>
      </c>
      <c r="AE206" s="579">
        <f t="shared" si="150"/>
        <v>0.20610346506964775</v>
      </c>
      <c r="AF206" s="100">
        <f t="shared" si="151"/>
        <v>0.2263638968523416</v>
      </c>
      <c r="AG206" s="100">
        <f t="shared" si="152"/>
        <v>8.3941938564074198E-2</v>
      </c>
      <c r="AH206" s="100">
        <f t="shared" si="165"/>
        <v>0</v>
      </c>
      <c r="AI206" s="100">
        <f t="shared" si="153"/>
        <v>0.48359069951393635</v>
      </c>
      <c r="AJ206" s="100">
        <f t="shared" si="154"/>
        <v>0.99999999999999978</v>
      </c>
      <c r="AK206" s="1250">
        <f t="shared" si="155"/>
        <v>9730.5586018073045</v>
      </c>
      <c r="AL206" s="1251">
        <f t="shared" si="156"/>
        <v>3726.6163114329347</v>
      </c>
      <c r="AM206" s="1251">
        <f t="shared" si="157"/>
        <v>230.76675628283039</v>
      </c>
      <c r="AN206" s="1251">
        <f t="shared" si="158"/>
        <v>13687.94166952307</v>
      </c>
      <c r="AO206" s="1022">
        <f t="shared" si="159"/>
        <v>0</v>
      </c>
    </row>
    <row r="207" spans="1:41">
      <c r="A207" s="89">
        <f>'Input data'!A147</f>
        <v>2047</v>
      </c>
      <c r="B207" s="152">
        <f>'Input data'!B147</f>
        <v>74.373096484110363</v>
      </c>
      <c r="C207" s="204">
        <f>'Input data'!C147</f>
        <v>8950.5962884370456</v>
      </c>
      <c r="D207" s="204">
        <f>'Input data'!E147</f>
        <v>12215991.666765345</v>
      </c>
      <c r="E207" s="473">
        <f>'Input data'!J147*C207</f>
        <v>107685.0323333712</v>
      </c>
      <c r="F207" s="474">
        <f>'Input data'!L147</f>
        <v>119901.02400013655</v>
      </c>
      <c r="G207" s="489">
        <f t="shared" si="171"/>
        <v>13687.941669523079</v>
      </c>
      <c r="H207" s="474">
        <f t="shared" si="160"/>
        <v>59566.621577719648</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68368.116242323391</v>
      </c>
      <c r="R207" s="467">
        <f t="shared" si="164"/>
        <v>54680.174572800315</v>
      </c>
      <c r="S207" s="1255">
        <f t="shared" si="139"/>
        <v>0.89583059123881204</v>
      </c>
      <c r="T207" s="118" t="str">
        <f t="shared" si="140"/>
        <v>Yes</v>
      </c>
      <c r="U207" s="1259">
        <f t="shared" si="141"/>
        <v>0.89583059123881204</v>
      </c>
      <c r="V207" s="1247">
        <f t="shared" si="142"/>
        <v>65220.849427336245</v>
      </c>
      <c r="W207" s="1244">
        <f t="shared" si="134"/>
        <v>0.45604426675069953</v>
      </c>
      <c r="X207" s="473">
        <f t="shared" si="143"/>
        <v>13687.941669523079</v>
      </c>
      <c r="Y207" s="474">
        <f t="shared" si="144"/>
        <v>13509.613891682417</v>
      </c>
      <c r="Z207" s="116">
        <f t="shared" si="145"/>
        <v>5618.1494404968462</v>
      </c>
      <c r="AA207" s="116">
        <f t="shared" si="146"/>
        <v>0</v>
      </c>
      <c r="AB207" s="116">
        <f t="shared" si="147"/>
        <v>32405.144425633905</v>
      </c>
      <c r="AC207" s="116">
        <f t="shared" si="148"/>
        <v>65220.849427336245</v>
      </c>
      <c r="AD207" s="1240">
        <f t="shared" si="149"/>
        <v>0</v>
      </c>
      <c r="AE207" s="579">
        <f t="shared" si="150"/>
        <v>0.20987064396904351</v>
      </c>
      <c r="AF207" s="100">
        <f t="shared" si="151"/>
        <v>0.20713642968930859</v>
      </c>
      <c r="AG207" s="100">
        <f t="shared" si="152"/>
        <v>8.6140390531959113E-2</v>
      </c>
      <c r="AH207" s="100">
        <f t="shared" si="165"/>
        <v>0</v>
      </c>
      <c r="AI207" s="100">
        <f t="shared" si="153"/>
        <v>0.49685253580968886</v>
      </c>
      <c r="AJ207" s="100">
        <f t="shared" si="154"/>
        <v>1</v>
      </c>
      <c r="AK207" s="1250">
        <f t="shared" si="155"/>
        <v>7329.5950000592056</v>
      </c>
      <c r="AL207" s="1251">
        <f t="shared" si="156"/>
        <v>5986.9101338956461</v>
      </c>
      <c r="AM207" s="1251">
        <f t="shared" si="157"/>
        <v>371.43653556822591</v>
      </c>
      <c r="AN207" s="1251">
        <f t="shared" si="158"/>
        <v>13687.941669523078</v>
      </c>
      <c r="AO207" s="1022">
        <f t="shared" si="159"/>
        <v>0</v>
      </c>
    </row>
    <row r="208" spans="1:41">
      <c r="A208" s="89">
        <f>'Input data'!A148</f>
        <v>2048</v>
      </c>
      <c r="B208" s="152">
        <f>'Input data'!B148</f>
        <v>74.752759240528661</v>
      </c>
      <c r="C208" s="204">
        <f>'Input data'!C148</f>
        <v>9020.85962943507</v>
      </c>
      <c r="D208" s="204">
        <f>'Input data'!E148</f>
        <v>8214385.6638518488</v>
      </c>
      <c r="E208" s="473">
        <f>'Input data'!J148*C208</f>
        <v>108530.37379481076</v>
      </c>
      <c r="F208" s="474">
        <f>'Input data'!L148</f>
        <v>116744.75945866261</v>
      </c>
      <c r="G208" s="489">
        <f t="shared" si="171"/>
        <v>13687.941669523079</v>
      </c>
      <c r="H208" s="474">
        <f t="shared" si="160"/>
        <v>56296.368324219322</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66452.215589760293</v>
      </c>
      <c r="R208" s="467">
        <f t="shared" si="164"/>
        <v>52764.273920237218</v>
      </c>
      <c r="S208" s="1255">
        <f t="shared" si="139"/>
        <v>0.85762678838809636</v>
      </c>
      <c r="T208" s="118" t="str">
        <f t="shared" si="140"/>
        <v>Yes</v>
      </c>
      <c r="U208" s="1259">
        <f t="shared" si="141"/>
        <v>0.85762678838809636</v>
      </c>
      <c r="V208" s="1247">
        <f t="shared" si="142"/>
        <v>63980.485538425404</v>
      </c>
      <c r="W208" s="1244">
        <f t="shared" si="134"/>
        <v>0.45196267622548114</v>
      </c>
      <c r="X208" s="473">
        <f t="shared" si="143"/>
        <v>13687.941669523072</v>
      </c>
      <c r="Y208" s="474">
        <f t="shared" si="144"/>
        <v>11976.664863433554</v>
      </c>
      <c r="Z208" s="116">
        <f t="shared" si="145"/>
        <v>5656.3499958926905</v>
      </c>
      <c r="AA208" s="116">
        <f t="shared" si="146"/>
        <v>0</v>
      </c>
      <c r="AB208" s="116">
        <f t="shared" si="147"/>
        <v>32659.52900957609</v>
      </c>
      <c r="AC208" s="116">
        <f t="shared" si="148"/>
        <v>63980.485538425404</v>
      </c>
      <c r="AD208" s="1240">
        <f t="shared" si="149"/>
        <v>0</v>
      </c>
      <c r="AE208" s="579">
        <f t="shared" si="150"/>
        <v>0.21393932156551651</v>
      </c>
      <c r="AF208" s="100">
        <f t="shared" si="151"/>
        <v>0.18719246599403513</v>
      </c>
      <c r="AG208" s="100">
        <f t="shared" si="152"/>
        <v>8.8407425299947107E-2</v>
      </c>
      <c r="AH208" s="100">
        <f t="shared" si="165"/>
        <v>0</v>
      </c>
      <c r="AI208" s="100">
        <f t="shared" si="153"/>
        <v>0.51046078714050125</v>
      </c>
      <c r="AJ208" s="100">
        <f t="shared" si="154"/>
        <v>1</v>
      </c>
      <c r="AK208" s="1250">
        <f t="shared" si="155"/>
        <v>4928.6313983111086</v>
      </c>
      <c r="AL208" s="1251">
        <f t="shared" si="156"/>
        <v>8246.8249818768272</v>
      </c>
      <c r="AM208" s="1251">
        <f t="shared" si="157"/>
        <v>512.48528933513546</v>
      </c>
      <c r="AN208" s="1251">
        <f t="shared" si="158"/>
        <v>13687.941669523072</v>
      </c>
      <c r="AO208" s="1022">
        <f t="shared" si="159"/>
        <v>0</v>
      </c>
    </row>
    <row r="209" spans="1:41">
      <c r="A209" s="89">
        <f>'Input data'!A149</f>
        <v>2049</v>
      </c>
      <c r="B209" s="152">
        <f>'Input data'!B149</f>
        <v>75.134360114565098</v>
      </c>
      <c r="C209" s="204">
        <f>'Input data'!C149</f>
        <v>9061.5865354982343</v>
      </c>
      <c r="D209" s="204">
        <f>'Input data'!E149</f>
        <v>4212779.6609383523</v>
      </c>
      <c r="E209" s="473">
        <f>'Input data'!J149*C209</f>
        <v>109020.36105989563</v>
      </c>
      <c r="F209" s="474">
        <f>'Input data'!L149</f>
        <v>113233.14072083398</v>
      </c>
      <c r="G209" s="489">
        <f t="shared" si="171"/>
        <v>13687.941669523079</v>
      </c>
      <c r="H209" s="474">
        <f t="shared" si="160"/>
        <v>52822.210302821361</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64332.410169299561</v>
      </c>
      <c r="R209" s="467">
        <f t="shared" si="164"/>
        <v>50644.468499776485</v>
      </c>
      <c r="S209" s="1255">
        <f t="shared" si="139"/>
        <v>0.81942690084113812</v>
      </c>
      <c r="T209" s="118" t="str">
        <f t="shared" si="140"/>
        <v>Yes</v>
      </c>
      <c r="U209" s="1259">
        <f t="shared" si="141"/>
        <v>0.81942690084113812</v>
      </c>
      <c r="V209" s="1247">
        <f t="shared" si="142"/>
        <v>62588.67222105751</v>
      </c>
      <c r="W209" s="1244">
        <f t="shared" si="134"/>
        <v>0.4472583572033545</v>
      </c>
      <c r="X209" s="473">
        <f t="shared" si="143"/>
        <v>13687.941669523081</v>
      </c>
      <c r="Y209" s="474">
        <f t="shared" si="144"/>
        <v>10415.259731670816</v>
      </c>
      <c r="Z209" s="116">
        <f t="shared" si="145"/>
        <v>5678.4922739151798</v>
      </c>
      <c r="AA209" s="116">
        <f t="shared" si="146"/>
        <v>0</v>
      </c>
      <c r="AB209" s="116">
        <f t="shared" si="147"/>
        <v>32806.978545948434</v>
      </c>
      <c r="AC209" s="116">
        <f t="shared" si="148"/>
        <v>62588.67222105751</v>
      </c>
      <c r="AD209" s="1240">
        <f t="shared" si="149"/>
        <v>0</v>
      </c>
      <c r="AE209" s="579">
        <f t="shared" si="150"/>
        <v>0.21869678943145676</v>
      </c>
      <c r="AF209" s="100">
        <f t="shared" si="151"/>
        <v>0.16640806334547351</v>
      </c>
      <c r="AG209" s="100">
        <f t="shared" si="152"/>
        <v>9.0727156726687866E-2</v>
      </c>
      <c r="AH209" s="100">
        <f t="shared" si="165"/>
        <v>0</v>
      </c>
      <c r="AI209" s="100">
        <f t="shared" si="153"/>
        <v>0.52416799049638185</v>
      </c>
      <c r="AJ209" s="100">
        <f t="shared" si="154"/>
        <v>1</v>
      </c>
      <c r="AK209" s="1250">
        <f t="shared" si="155"/>
        <v>2527.6677965630115</v>
      </c>
      <c r="AL209" s="1251">
        <f t="shared" si="156"/>
        <v>10506.737091585745</v>
      </c>
      <c r="AM209" s="1251">
        <f t="shared" si="157"/>
        <v>653.53678137432371</v>
      </c>
      <c r="AN209" s="1251">
        <f t="shared" si="158"/>
        <v>13687.941669523079</v>
      </c>
      <c r="AO209" s="1022">
        <f t="shared" si="159"/>
        <v>0</v>
      </c>
    </row>
    <row r="210" spans="1:41" ht="15" thickBot="1">
      <c r="A210" s="141">
        <f>'Input data'!A150</f>
        <v>2050</v>
      </c>
      <c r="B210" s="593">
        <f>'Input data'!B150</f>
        <v>75.517908999999989</v>
      </c>
      <c r="C210" s="207">
        <f>'Input data'!C150</f>
        <v>9095.4396062522937</v>
      </c>
      <c r="D210" s="207">
        <f>'Input data'!E150</f>
        <v>211173.65802485455</v>
      </c>
      <c r="E210" s="598">
        <f>'Input data'!J150*C210</f>
        <v>109427.64889874545</v>
      </c>
      <c r="F210" s="595">
        <f>'Input data'!L150</f>
        <v>109638.8225567703</v>
      </c>
      <c r="G210" s="602">
        <f t="shared" si="171"/>
        <v>13687.941669523079</v>
      </c>
      <c r="H210" s="595">
        <f t="shared" si="160"/>
        <v>49300.598761851361</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62165.151229266798</v>
      </c>
      <c r="R210" s="1238">
        <f t="shared" si="164"/>
        <v>48477.209559743715</v>
      </c>
      <c r="S210" s="1256">
        <f t="shared" si="139"/>
        <v>0.7814059164444076</v>
      </c>
      <c r="T210" s="951" t="str">
        <f t="shared" si="140"/>
        <v>Yes</v>
      </c>
      <c r="U210" s="1261">
        <f t="shared" si="141"/>
        <v>0.7814059164444076</v>
      </c>
      <c r="V210" s="1248">
        <f t="shared" si="142"/>
        <v>61161.612997026605</v>
      </c>
      <c r="W210" s="1245">
        <f t="shared" si="134"/>
        <v>0.44215368634265018</v>
      </c>
      <c r="X210" s="598">
        <f t="shared" si="143"/>
        <v>13687.941669523081</v>
      </c>
      <c r="Y210" s="595">
        <f t="shared" si="144"/>
        <v>8847.2321835763651</v>
      </c>
      <c r="Z210" s="1264">
        <f t="shared" si="145"/>
        <v>5696.8974064678187</v>
      </c>
      <c r="AA210" s="1264">
        <f t="shared" si="146"/>
        <v>0</v>
      </c>
      <c r="AB210" s="1264">
        <f t="shared" si="147"/>
        <v>32929.541737459338</v>
      </c>
      <c r="AC210" s="1264">
        <f t="shared" si="148"/>
        <v>61161.612997026605</v>
      </c>
      <c r="AD210" s="1241">
        <f t="shared" si="149"/>
        <v>0</v>
      </c>
      <c r="AE210" s="580">
        <f t="shared" si="150"/>
        <v>0.22379955332748541</v>
      </c>
      <c r="AF210" s="581">
        <f t="shared" si="151"/>
        <v>0.14465334954469689</v>
      </c>
      <c r="AG210" s="581">
        <f t="shared" si="152"/>
        <v>9.3144983058978115E-2</v>
      </c>
      <c r="AH210" s="581">
        <f t="shared" si="165"/>
        <v>0</v>
      </c>
      <c r="AI210" s="581">
        <f>AB210/AC210</f>
        <v>0.53840211406883953</v>
      </c>
      <c r="AJ210" s="581">
        <f t="shared" si="154"/>
        <v>1</v>
      </c>
      <c r="AK210" s="1252">
        <f t="shared" si="155"/>
        <v>126.70419481491274</v>
      </c>
      <c r="AL210" s="1253">
        <f t="shared" si="156"/>
        <v>12766.524080597259</v>
      </c>
      <c r="AM210" s="1253">
        <f t="shared" si="157"/>
        <v>794.71339411090935</v>
      </c>
      <c r="AN210" s="1253">
        <f t="shared" si="158"/>
        <v>13687.941669523081</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4429.6690817752378</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95.511749875631949</v>
      </c>
      <c r="BW102" s="100">
        <f t="shared" si="63"/>
        <v>0.51548637426392574</v>
      </c>
      <c r="BX102" s="1385">
        <f t="shared" si="24"/>
        <v>50.359792847133129</v>
      </c>
      <c r="BY102" s="473">
        <f t="shared" si="64"/>
        <v>95.511749875631949</v>
      </c>
      <c r="BZ102" s="100">
        <f t="shared" si="65"/>
        <v>0.51548637426392574</v>
      </c>
      <c r="CA102" s="489">
        <f t="shared" si="25"/>
        <v>50.359792847133129</v>
      </c>
      <c r="CB102" s="579">
        <f t="shared" si="26"/>
        <v>0.15764324460297707</v>
      </c>
      <c r="CC102" s="471">
        <f t="shared" si="66"/>
        <v>0.28776979927108226</v>
      </c>
      <c r="CD102" s="100">
        <f t="shared" si="27"/>
        <v>0.15764324460297707</v>
      </c>
      <c r="CE102" s="471">
        <f t="shared" si="67"/>
        <v>0.28776979927108226</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4527.7597364431604</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94.075987266509443</v>
      </c>
      <c r="BW103" s="100">
        <f t="shared" si="63"/>
        <v>0.53967131710898775</v>
      </c>
      <c r="BX103" s="1385">
        <f t="shared" si="24"/>
        <v>48.66538268302947</v>
      </c>
      <c r="BY103" s="473">
        <f t="shared" si="64"/>
        <v>94.075987266509443</v>
      </c>
      <c r="BZ103" s="100">
        <f t="shared" si="65"/>
        <v>0.53967131710898775</v>
      </c>
      <c r="CA103" s="489">
        <f t="shared" si="25"/>
        <v>48.66538268302947</v>
      </c>
      <c r="CB103" s="579">
        <f t="shared" si="26"/>
        <v>0.17661362793734681</v>
      </c>
      <c r="CC103" s="471">
        <f t="shared" si="66"/>
        <v>0.29577028076883771</v>
      </c>
      <c r="CD103" s="100">
        <f t="shared" si="27"/>
        <v>0.17661362793734681</v>
      </c>
      <c r="CE103" s="471">
        <f t="shared" si="67"/>
        <v>0.29577028076883771</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4636.4932398497776</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94.676854404886271</v>
      </c>
      <c r="BW104" s="100">
        <f t="shared" si="63"/>
        <v>0.5572223061733943</v>
      </c>
      <c r="BX104" s="1385">
        <f t="shared" si="24"/>
        <v>48.951332662830687</v>
      </c>
      <c r="BY104" s="473">
        <f t="shared" si="64"/>
        <v>94.676854404886271</v>
      </c>
      <c r="BZ104" s="100">
        <f t="shared" si="65"/>
        <v>0.5572223061733943</v>
      </c>
      <c r="CA104" s="489">
        <f t="shared" si="25"/>
        <v>48.951332662830687</v>
      </c>
      <c r="CB104" s="579">
        <f t="shared" si="26"/>
        <v>0.19519681863773264</v>
      </c>
      <c r="CC104" s="471">
        <f t="shared" si="66"/>
        <v>0.29843558759598798</v>
      </c>
      <c r="CD104" s="100">
        <f t="shared" si="27"/>
        <v>0.19519681863773264</v>
      </c>
      <c r="CE104" s="471">
        <f t="shared" si="67"/>
        <v>0.29843558759598798</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4759.1992887202514</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94.652592723693644</v>
      </c>
      <c r="BW105" s="100">
        <f t="shared" si="63"/>
        <v>0.57728747302284922</v>
      </c>
      <c r="BX105" s="1385">
        <f t="shared" si="24"/>
        <v>48.538822712079686</v>
      </c>
      <c r="BY105" s="473">
        <f t="shared" si="64"/>
        <v>94.652592723693644</v>
      </c>
      <c r="BZ105" s="100">
        <f t="shared" si="65"/>
        <v>0.57728747302284922</v>
      </c>
      <c r="CA105" s="489">
        <f t="shared" si="25"/>
        <v>48.538822712079686</v>
      </c>
      <c r="CB105" s="579">
        <f t="shared" si="26"/>
        <v>0.21340034507035144</v>
      </c>
      <c r="CC105" s="471">
        <f t="shared" si="66"/>
        <v>0.30344172078935694</v>
      </c>
      <c r="CD105" s="100">
        <f t="shared" si="27"/>
        <v>0.21340034507035144</v>
      </c>
      <c r="CE105" s="471">
        <f t="shared" si="67"/>
        <v>0.30344172078935694</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4889.8228587208359</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93.903951175357605</v>
      </c>
      <c r="BW106" s="100">
        <f t="shared" si="63"/>
        <v>0.59968024642986484</v>
      </c>
      <c r="BX106" s="1385">
        <f t="shared" si="24"/>
        <v>47.37256021369511</v>
      </c>
      <c r="BY106" s="473">
        <f t="shared" si="64"/>
        <v>93.903951175357605</v>
      </c>
      <c r="BZ106" s="100">
        <f t="shared" si="65"/>
        <v>0.59968024642986484</v>
      </c>
      <c r="CA106" s="489">
        <f t="shared" si="25"/>
        <v>47.37256021369511</v>
      </c>
      <c r="CB106" s="579">
        <f t="shared" si="26"/>
        <v>0.23044140465623386</v>
      </c>
      <c r="CC106" s="471">
        <f t="shared" si="66"/>
        <v>0.31077473200834937</v>
      </c>
      <c r="CD106" s="100">
        <f t="shared" si="27"/>
        <v>0.23044140465623386</v>
      </c>
      <c r="CE106" s="471">
        <f t="shared" si="67"/>
        <v>0.31077473200834937</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5031.9785876968836</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94.553644565332476</v>
      </c>
      <c r="BW107" s="100">
        <f t="shared" si="63"/>
        <v>0.61777623450282537</v>
      </c>
      <c r="BX107" s="1385">
        <f t="shared" si="24"/>
        <v>47.544656205152293</v>
      </c>
      <c r="BY107" s="473">
        <f t="shared" si="64"/>
        <v>94.553644565332476</v>
      </c>
      <c r="BZ107" s="100">
        <f t="shared" si="65"/>
        <v>0.61777623450282537</v>
      </c>
      <c r="CA107" s="489">
        <f t="shared" si="25"/>
        <v>47.544656205152293</v>
      </c>
      <c r="CB107" s="579">
        <f t="shared" si="26"/>
        <v>0.24719384179753368</v>
      </c>
      <c r="CC107" s="471">
        <f t="shared" si="66"/>
        <v>0.31444201129378158</v>
      </c>
      <c r="CD107" s="100">
        <f t="shared" si="27"/>
        <v>0.24719384179753368</v>
      </c>
      <c r="CE107" s="471">
        <f t="shared" si="67"/>
        <v>0.31444201129378158</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5177.5878870797987</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94.769929956716467</v>
      </c>
      <c r="BW108" s="100">
        <f t="shared" si="63"/>
        <v>0.63716289233109058</v>
      </c>
      <c r="BX108" s="1385">
        <f t="shared" si="24"/>
        <v>47.264829111875663</v>
      </c>
      <c r="BY108" s="473">
        <f t="shared" si="64"/>
        <v>94.769929956716467</v>
      </c>
      <c r="BZ108" s="100">
        <f t="shared" si="65"/>
        <v>0.63716289233109058</v>
      </c>
      <c r="CA108" s="489">
        <f t="shared" si="25"/>
        <v>47.264829111875663</v>
      </c>
      <c r="CB108" s="579">
        <f t="shared" si="26"/>
        <v>0.26366335378378059</v>
      </c>
      <c r="CC108" s="471">
        <f t="shared" si="66"/>
        <v>0.31939245150596063</v>
      </c>
      <c r="CD108" s="100">
        <f t="shared" si="27"/>
        <v>0.26366335378378059</v>
      </c>
      <c r="CE108" s="471">
        <f t="shared" si="67"/>
        <v>0.31939245150596063</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5334.247277520456</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93.969667728576894</v>
      </c>
      <c r="BW109" s="100">
        <f t="shared" si="63"/>
        <v>0.65974477523465236</v>
      </c>
      <c r="BX109" s="1385">
        <f t="shared" si="24"/>
        <v>45.911028865820995</v>
      </c>
      <c r="BY109" s="473">
        <f t="shared" si="64"/>
        <v>93.969667728576894</v>
      </c>
      <c r="BZ109" s="100">
        <f t="shared" si="65"/>
        <v>0.65974477523465236</v>
      </c>
      <c r="CA109" s="489">
        <f t="shared" si="25"/>
        <v>45.911028865820995</v>
      </c>
      <c r="CB109" s="579">
        <f t="shared" si="26"/>
        <v>0.27985563375052358</v>
      </c>
      <c r="CC109" s="471">
        <f t="shared" si="66"/>
        <v>0.32767593029578612</v>
      </c>
      <c r="CD109" s="100">
        <f t="shared" si="27"/>
        <v>0.27985563375052358</v>
      </c>
      <c r="CE109" s="471">
        <f t="shared" si="67"/>
        <v>0.32767593029578612</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5493.8607523663677</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91.653126013495978</v>
      </c>
      <c r="BW110" s="100">
        <f t="shared" si="63"/>
        <v>0.68672648975791351</v>
      </c>
      <c r="BX110" s="1385">
        <f t="shared" si="24"/>
        <v>43.025080542663964</v>
      </c>
      <c r="BY110" s="473">
        <f t="shared" si="64"/>
        <v>91.653126013495978</v>
      </c>
      <c r="BZ110" s="100">
        <f t="shared" si="65"/>
        <v>0.68672648975791351</v>
      </c>
      <c r="CA110" s="489">
        <f t="shared" si="25"/>
        <v>43.025080542663964</v>
      </c>
      <c r="CB110" s="579">
        <f t="shared" si="26"/>
        <v>0.29577637461695849</v>
      </c>
      <c r="CC110" s="471">
        <f t="shared" si="66"/>
        <v>0.34067336527197989</v>
      </c>
      <c r="CD110" s="100">
        <f t="shared" si="27"/>
        <v>0.29577637461695849</v>
      </c>
      <c r="CE110" s="471">
        <f t="shared" si="67"/>
        <v>0.34067336527197989</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5670.3172661631806</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90.617725356549258</v>
      </c>
      <c r="BW111" s="100">
        <f t="shared" si="63"/>
        <v>0.69707676286414444</v>
      </c>
      <c r="BX111" s="1385">
        <f t="shared" si="24"/>
        <v>41.478479110071355</v>
      </c>
      <c r="BY111" s="473">
        <f t="shared" si="64"/>
        <v>90.617725356549258</v>
      </c>
      <c r="BZ111" s="100">
        <f t="shared" si="65"/>
        <v>0.69707676286414444</v>
      </c>
      <c r="CA111" s="489">
        <f t="shared" si="25"/>
        <v>41.478479110071355</v>
      </c>
      <c r="CB111" s="579">
        <f t="shared" si="26"/>
        <v>0.31568192095747505</v>
      </c>
      <c r="CC111" s="471">
        <f t="shared" si="66"/>
        <v>0.34998817208322075</v>
      </c>
      <c r="CD111" s="100">
        <f t="shared" si="27"/>
        <v>0.31568192095747505</v>
      </c>
      <c r="CE111" s="471">
        <f t="shared" si="67"/>
        <v>0.34998817208322075</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5844.6035637495497</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90.896191771568681</v>
      </c>
      <c r="BW112" s="100">
        <f t="shared" si="63"/>
        <v>0.7031557280350651</v>
      </c>
      <c r="BX112" s="1385">
        <f t="shared" si="24"/>
        <v>41.25534595737377</v>
      </c>
      <c r="BY112" s="473">
        <f t="shared" si="64"/>
        <v>90.896191771568681</v>
      </c>
      <c r="BZ112" s="100">
        <f t="shared" si="65"/>
        <v>0.7031557280350651</v>
      </c>
      <c r="CA112" s="489">
        <f t="shared" si="25"/>
        <v>41.25534595737377</v>
      </c>
      <c r="CB112" s="579">
        <f t="shared" si="26"/>
        <v>0.33524737223917422</v>
      </c>
      <c r="CC112" s="471">
        <f t="shared" si="66"/>
        <v>0.35489449025964892</v>
      </c>
      <c r="CD112" s="100">
        <f t="shared" si="27"/>
        <v>0.33524737223917422</v>
      </c>
      <c r="CE112" s="471">
        <f t="shared" si="67"/>
        <v>0.35489449025964892</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6027.6258178155485</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90.919237156551688</v>
      </c>
      <c r="BW113" s="100">
        <f t="shared" si="63"/>
        <v>0.70978177970232637</v>
      </c>
      <c r="BX113" s="1385">
        <f t="shared" si="24"/>
        <v>40.262688170007344</v>
      </c>
      <c r="BY113" s="473">
        <f t="shared" si="64"/>
        <v>90.919237156551688</v>
      </c>
      <c r="BZ113" s="100">
        <f t="shared" si="65"/>
        <v>0.70978177970232637</v>
      </c>
      <c r="CA113" s="489">
        <f t="shared" si="25"/>
        <v>40.262688170007344</v>
      </c>
      <c r="CB113" s="579">
        <f t="shared" si="26"/>
        <v>0.33818146943254268</v>
      </c>
      <c r="CC113" s="471">
        <f t="shared" si="66"/>
        <v>0.36229219738889384</v>
      </c>
      <c r="CD113" s="100">
        <f t="shared" si="27"/>
        <v>0.33818146943254268</v>
      </c>
      <c r="CE113" s="471">
        <f t="shared" si="67"/>
        <v>0.36229219738889384</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6232.6437812444947</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91.442015555102159</v>
      </c>
      <c r="BW114" s="100">
        <f t="shared" si="63"/>
        <v>0.71542007279196485</v>
      </c>
      <c r="BX114" s="1385">
        <f t="shared" si="24"/>
        <v>39.6562597233914</v>
      </c>
      <c r="BY114" s="473">
        <f t="shared" si="64"/>
        <v>91.442015555102159</v>
      </c>
      <c r="BZ114" s="100">
        <f t="shared" si="65"/>
        <v>0.71542007279196485</v>
      </c>
      <c r="CA114" s="489">
        <f t="shared" si="25"/>
        <v>39.6562597233914</v>
      </c>
      <c r="CB114" s="579">
        <f t="shared" si="26"/>
        <v>0.34108865163413971</v>
      </c>
      <c r="CC114" s="471">
        <f t="shared" si="66"/>
        <v>0.36875951499770188</v>
      </c>
      <c r="CD114" s="100">
        <f t="shared" si="27"/>
        <v>0.34108865163413971</v>
      </c>
      <c r="CE114" s="471">
        <f t="shared" si="67"/>
        <v>0.36875951499770188</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6428.551430360948</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92.660277697547912</v>
      </c>
      <c r="BW115" s="100">
        <f t="shared" si="63"/>
        <v>0.7182871751463541</v>
      </c>
      <c r="BX115" s="1385">
        <f t="shared" si="24"/>
        <v>39.791303809178913</v>
      </c>
      <c r="BY115" s="473">
        <f t="shared" si="64"/>
        <v>92.660277697547912</v>
      </c>
      <c r="BZ115" s="100">
        <f t="shared" si="65"/>
        <v>0.7182871751463541</v>
      </c>
      <c r="CA115" s="489">
        <f t="shared" si="25"/>
        <v>39.791303809178913</v>
      </c>
      <c r="CB115" s="579">
        <f t="shared" si="26"/>
        <v>0.34396919974586804</v>
      </c>
      <c r="CC115" s="471">
        <f t="shared" si="66"/>
        <v>0.37246036109381087</v>
      </c>
      <c r="CD115" s="100">
        <f t="shared" si="27"/>
        <v>0.34396919974586804</v>
      </c>
      <c r="CE115" s="471">
        <f t="shared" si="67"/>
        <v>0.37246036109381087</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6634.3351087317124</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93.208351260315695</v>
      </c>
      <c r="BW116" s="100">
        <f t="shared" si="63"/>
        <v>0.7236464805306041</v>
      </c>
      <c r="BX116" s="1385">
        <f t="shared" si="24"/>
        <v>39.216082697226298</v>
      </c>
      <c r="BY116" s="473">
        <f t="shared" si="64"/>
        <v>93.208351260315695</v>
      </c>
      <c r="BZ116" s="100">
        <f t="shared" si="65"/>
        <v>0.7236464805306041</v>
      </c>
      <c r="CA116" s="489">
        <f t="shared" si="25"/>
        <v>39.216082697226298</v>
      </c>
      <c r="CB116" s="579">
        <f t="shared" si="26"/>
        <v>0.34642074566368197</v>
      </c>
      <c r="CC116" s="471">
        <f t="shared" si="66"/>
        <v>0.378448057865442</v>
      </c>
      <c r="CD116" s="100">
        <f t="shared" si="27"/>
        <v>0.34642074566368197</v>
      </c>
      <c r="CE116" s="471">
        <f t="shared" si="67"/>
        <v>0.378448057865442</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6856.4797319206027</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93.525118714960044</v>
      </c>
      <c r="BW117" s="100">
        <f t="shared" si="63"/>
        <v>0.7302983374605676</v>
      </c>
      <c r="BX117" s="1385">
        <f t="shared" si="24"/>
        <v>38.325122850383927</v>
      </c>
      <c r="BY117" s="473">
        <f t="shared" si="64"/>
        <v>93.525118714960044</v>
      </c>
      <c r="BZ117" s="100">
        <f t="shared" si="65"/>
        <v>0.7302983374605676</v>
      </c>
      <c r="CA117" s="489">
        <f t="shared" si="25"/>
        <v>38.325122850383927</v>
      </c>
      <c r="CB117" s="579">
        <f t="shared" si="26"/>
        <v>0.34885304461912336</v>
      </c>
      <c r="CC117" s="471">
        <f t="shared" si="66"/>
        <v>0.38556058226959899</v>
      </c>
      <c r="CD117" s="100">
        <f t="shared" si="27"/>
        <v>0.34885304461912336</v>
      </c>
      <c r="CE117" s="471">
        <f t="shared" si="67"/>
        <v>0.38556058226959899</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7067.1770730901162</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93.005130696797565</v>
      </c>
      <c r="BW118" s="100">
        <f t="shared" si="63"/>
        <v>0.7395612282236077</v>
      </c>
      <c r="BX118" s="1385">
        <f t="shared" si="24"/>
        <v>36.655559518641049</v>
      </c>
      <c r="BY118" s="473">
        <f t="shared" si="64"/>
        <v>93.005130696797565</v>
      </c>
      <c r="BZ118" s="100">
        <f t="shared" si="65"/>
        <v>0.7395612282236077</v>
      </c>
      <c r="CA118" s="489">
        <f t="shared" si="25"/>
        <v>36.655559518641049</v>
      </c>
      <c r="CB118" s="579">
        <f t="shared" si="26"/>
        <v>0.35126626747362921</v>
      </c>
      <c r="CC118" s="471">
        <f t="shared" si="66"/>
        <v>0.39477241394916107</v>
      </c>
      <c r="CD118" s="100">
        <f t="shared" si="27"/>
        <v>0.35126626747362921</v>
      </c>
      <c r="CE118" s="471">
        <f t="shared" si="67"/>
        <v>0.39477241394916107</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7275.9941599920994</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92.476049449119927</v>
      </c>
      <c r="BW119" s="100">
        <f t="shared" si="63"/>
        <v>0.74890359020681485</v>
      </c>
      <c r="BX119" s="1385">
        <f t="shared" si="24"/>
        <v>34.985996186898177</v>
      </c>
      <c r="BY119" s="473">
        <f t="shared" si="64"/>
        <v>92.476049449119927</v>
      </c>
      <c r="BZ119" s="100">
        <f t="shared" si="65"/>
        <v>0.74890359020681485</v>
      </c>
      <c r="CA119" s="489">
        <f t="shared" si="25"/>
        <v>34.985996186898177</v>
      </c>
      <c r="CB119" s="579">
        <f t="shared" si="26"/>
        <v>0.35366058307858594</v>
      </c>
      <c r="CC119" s="471">
        <f t="shared" si="66"/>
        <v>0.40382277107100784</v>
      </c>
      <c r="CD119" s="100">
        <f t="shared" si="27"/>
        <v>0.35366058307858594</v>
      </c>
      <c r="CE119" s="471">
        <f t="shared" si="67"/>
        <v>0.40382277107100784</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7486.025537739185</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91.953745814238076</v>
      </c>
      <c r="BW120" s="100">
        <f t="shared" si="63"/>
        <v>0.75837127881260258</v>
      </c>
      <c r="BX120" s="1385">
        <f t="shared" si="24"/>
        <v>33.316432855155306</v>
      </c>
      <c r="BY120" s="473">
        <f t="shared" si="64"/>
        <v>91.953745814238076</v>
      </c>
      <c r="BZ120" s="100">
        <f t="shared" si="65"/>
        <v>0.75837127881260258</v>
      </c>
      <c r="CA120" s="489">
        <f t="shared" si="25"/>
        <v>33.316432855155306</v>
      </c>
      <c r="CB120" s="579">
        <f t="shared" si="26"/>
        <v>0.3560361583119136</v>
      </c>
      <c r="CC120" s="471">
        <f t="shared" si="66"/>
        <v>0.41276855142553459</v>
      </c>
      <c r="CD120" s="100">
        <f t="shared" si="27"/>
        <v>0.3560361583119136</v>
      </c>
      <c r="CE120" s="471">
        <f t="shared" si="67"/>
        <v>0.41276855142553459</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7708.8415605263863</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90.536918722539554</v>
      </c>
      <c r="BW121" s="100">
        <f t="shared" si="63"/>
        <v>0.77194940142757895</v>
      </c>
      <c r="BX121" s="1385">
        <f t="shared" si="24"/>
        <v>30.696987018642712</v>
      </c>
      <c r="BY121" s="473">
        <f t="shared" si="64"/>
        <v>90.536918722539554</v>
      </c>
      <c r="BZ121" s="100">
        <f t="shared" si="65"/>
        <v>0.77194940142757895</v>
      </c>
      <c r="CA121" s="489">
        <f t="shared" si="25"/>
        <v>30.696987018642712</v>
      </c>
      <c r="CB121" s="579">
        <f t="shared" si="26"/>
        <v>0.35803801704304605</v>
      </c>
      <c r="CC121" s="471">
        <f t="shared" si="66"/>
        <v>0.42502465127285116</v>
      </c>
      <c r="CD121" s="100">
        <f t="shared" si="27"/>
        <v>0.35803801704304605</v>
      </c>
      <c r="CE121" s="471">
        <f t="shared" si="67"/>
        <v>0.42502465127285116</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7924.0404668121937</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89.08143633660994</v>
      </c>
      <c r="BW122" s="100">
        <f t="shared" si="63"/>
        <v>0.78586637362255019</v>
      </c>
      <c r="BX122" s="1385">
        <f t="shared" si="24"/>
        <v>28.077541182130112</v>
      </c>
      <c r="BY122" s="473">
        <f t="shared" si="64"/>
        <v>89.08143633660994</v>
      </c>
      <c r="BZ122" s="100">
        <f t="shared" si="65"/>
        <v>0.78586637362255019</v>
      </c>
      <c r="CA122" s="489">
        <f t="shared" si="25"/>
        <v>28.077541182130112</v>
      </c>
      <c r="CB122" s="579">
        <f t="shared" si="26"/>
        <v>0.36002659202487586</v>
      </c>
      <c r="CC122" s="471">
        <f t="shared" si="66"/>
        <v>0.43716720266697784</v>
      </c>
      <c r="CD122" s="100">
        <f t="shared" si="27"/>
        <v>0.36002659202487586</v>
      </c>
      <c r="CE122" s="471">
        <f t="shared" si="67"/>
        <v>0.43716720266697784</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8146.3036002326198</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87.662580074207924</v>
      </c>
      <c r="BW123" s="100">
        <f t="shared" si="63"/>
        <v>0.80032913143845952</v>
      </c>
      <c r="BX123" s="1385">
        <f t="shared" si="24"/>
        <v>25.458095345617522</v>
      </c>
      <c r="BY123" s="473">
        <f t="shared" si="64"/>
        <v>87.662580074207924</v>
      </c>
      <c r="BZ123" s="100">
        <f t="shared" si="65"/>
        <v>0.80032913143845952</v>
      </c>
      <c r="CA123" s="489">
        <f t="shared" si="25"/>
        <v>25.458095345617522</v>
      </c>
      <c r="CB123" s="579">
        <f t="shared" si="26"/>
        <v>0.36200198208013235</v>
      </c>
      <c r="CC123" s="471">
        <f t="shared" si="66"/>
        <v>0.44940142876543376</v>
      </c>
      <c r="CD123" s="100">
        <f t="shared" si="27"/>
        <v>0.36200198208013235</v>
      </c>
      <c r="CE123" s="471">
        <f t="shared" si="67"/>
        <v>0.44940142876543376</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8378.1490217550472</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86.293263580680858</v>
      </c>
      <c r="BW124" s="100">
        <f t="shared" si="63"/>
        <v>0.81537381551273325</v>
      </c>
      <c r="BX124" s="1385">
        <f t="shared" si="24"/>
        <v>22.838649509104933</v>
      </c>
      <c r="BY124" s="473">
        <f t="shared" si="64"/>
        <v>86.293263580680858</v>
      </c>
      <c r="BZ124" s="100">
        <f t="shared" si="65"/>
        <v>0.81537381551273325</v>
      </c>
      <c r="CA124" s="489">
        <f t="shared" si="25"/>
        <v>22.838649509104933</v>
      </c>
      <c r="CB124" s="579">
        <f t="shared" si="26"/>
        <v>0.36396428507300427</v>
      </c>
      <c r="CC124" s="471">
        <f t="shared" si="66"/>
        <v>0.46172944112078196</v>
      </c>
      <c r="CD124" s="100">
        <f t="shared" si="27"/>
        <v>0.36396428507300427</v>
      </c>
      <c r="CE124" s="471">
        <f t="shared" si="67"/>
        <v>0.46172944112078196</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8620.3658722109558</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86.533954868682898</v>
      </c>
      <c r="BW125" s="100">
        <f t="shared" si="63"/>
        <v>0.8160635557444561</v>
      </c>
      <c r="BX125" s="1385">
        <f t="shared" si="24"/>
        <v>20.219203672592339</v>
      </c>
      <c r="BY125" s="473">
        <f t="shared" si="64"/>
        <v>86.533954868682898</v>
      </c>
      <c r="BZ125" s="100">
        <f t="shared" si="65"/>
        <v>0.8160635557444561</v>
      </c>
      <c r="CA125" s="489">
        <f t="shared" si="25"/>
        <v>20.219203672592339</v>
      </c>
      <c r="CB125" s="579">
        <f t="shared" si="26"/>
        <v>0.36591359792336786</v>
      </c>
      <c r="CC125" s="471">
        <f t="shared" si="66"/>
        <v>0.4615653486720801</v>
      </c>
      <c r="CD125" s="100">
        <f t="shared" si="27"/>
        <v>0.36591359792336786</v>
      </c>
      <c r="CE125" s="471">
        <f t="shared" si="67"/>
        <v>0.4615653486720801</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8870.922802964873</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86.269134684648876</v>
      </c>
      <c r="BW126" s="100">
        <f t="shared" si="63"/>
        <v>0.81549892642255128</v>
      </c>
      <c r="BX126" s="1385">
        <f t="shared" si="24"/>
        <v>16.217597669678842</v>
      </c>
      <c r="BY126" s="473">
        <f t="shared" si="64"/>
        <v>86.269134684648876</v>
      </c>
      <c r="BZ126" s="100">
        <f t="shared" si="65"/>
        <v>0.81549892642255128</v>
      </c>
      <c r="CA126" s="489">
        <f t="shared" si="25"/>
        <v>16.217597669678842</v>
      </c>
      <c r="CB126" s="579">
        <f t="shared" si="26"/>
        <v>0.36750697834425616</v>
      </c>
      <c r="CC126" s="471">
        <f t="shared" si="66"/>
        <v>0.45981160499880802</v>
      </c>
      <c r="CD126" s="100">
        <f t="shared" si="27"/>
        <v>0.36750697834425616</v>
      </c>
      <c r="CE126" s="471">
        <f t="shared" si="67"/>
        <v>0.45981160499880802</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8950.5962884370456</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85.128380660402954</v>
      </c>
      <c r="BW127" s="100">
        <f t="shared" si="63"/>
        <v>0.81302653894697152</v>
      </c>
      <c r="BX127" s="1385">
        <f t="shared" si="24"/>
        <v>12.215991666765346</v>
      </c>
      <c r="BY127" s="473">
        <f t="shared" si="64"/>
        <v>85.128380660402954</v>
      </c>
      <c r="BZ127" s="100">
        <f t="shared" si="65"/>
        <v>0.81302653894697152</v>
      </c>
      <c r="CA127" s="489">
        <f t="shared" si="25"/>
        <v>12.215991666765346</v>
      </c>
      <c r="CB127" s="579">
        <f t="shared" si="26"/>
        <v>0.36909169159072286</v>
      </c>
      <c r="CC127" s="471">
        <f t="shared" si="66"/>
        <v>0.45604426675069953</v>
      </c>
      <c r="CD127" s="100">
        <f t="shared" si="27"/>
        <v>0.36909169159072286</v>
      </c>
      <c r="CE127" s="471">
        <f t="shared" si="67"/>
        <v>0.45604426675069953</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9020.85962943507</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83.93965581879597</v>
      </c>
      <c r="BW128" s="100">
        <f t="shared" si="63"/>
        <v>0.81037868441734628</v>
      </c>
      <c r="BX128" s="1385">
        <f t="shared" si="24"/>
        <v>8.2143856638518482</v>
      </c>
      <c r="BY128" s="473">
        <f t="shared" si="64"/>
        <v>83.93965581879597</v>
      </c>
      <c r="BZ128" s="100">
        <f t="shared" si="65"/>
        <v>0.81037868441734628</v>
      </c>
      <c r="CA128" s="489">
        <f t="shared" si="25"/>
        <v>8.2143856638518482</v>
      </c>
      <c r="CB128" s="579">
        <f t="shared" si="26"/>
        <v>0.3706677901680655</v>
      </c>
      <c r="CC128" s="471">
        <f t="shared" si="66"/>
        <v>0.45196267622548114</v>
      </c>
      <c r="CD128" s="100">
        <f t="shared" si="27"/>
        <v>0.3706677901680655</v>
      </c>
      <c r="CE128" s="471">
        <f t="shared" si="67"/>
        <v>0.45196267622548114</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9061.5865354982343</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82.599762935644875</v>
      </c>
      <c r="BW129" s="100">
        <f t="shared" si="63"/>
        <v>0.80730274034422711</v>
      </c>
      <c r="BX129" s="1385">
        <f t="shared" si="24"/>
        <v>4.2127796609383523</v>
      </c>
      <c r="BY129" s="473">
        <f t="shared" si="64"/>
        <v>82.599762935644875</v>
      </c>
      <c r="BZ129" s="100">
        <f t="shared" si="65"/>
        <v>0.80730274034422711</v>
      </c>
      <c r="CA129" s="489">
        <f t="shared" si="25"/>
        <v>4.2127796609383523</v>
      </c>
      <c r="CB129" s="579">
        <f t="shared" si="26"/>
        <v>0.37223532617222466</v>
      </c>
      <c r="CC129" s="471">
        <f t="shared" si="66"/>
        <v>0.4472583572033545</v>
      </c>
      <c r="CD129" s="100">
        <f t="shared" si="27"/>
        <v>0.37223532617222466</v>
      </c>
      <c r="CE129" s="471">
        <f t="shared" si="67"/>
        <v>0.4472583572033545</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9095.4396062522937</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81.224906797116773</v>
      </c>
      <c r="BW130" s="581">
        <f t="shared" si="63"/>
        <v>0.80404104364598372</v>
      </c>
      <c r="BX130" s="1386">
        <f t="shared" si="24"/>
        <v>0.21117365802485455</v>
      </c>
      <c r="BY130" s="598">
        <f t="shared" si="64"/>
        <v>81.224906797116773</v>
      </c>
      <c r="BZ130" s="581">
        <f t="shared" si="65"/>
        <v>0.80404104364598372</v>
      </c>
      <c r="CA130" s="602">
        <f t="shared" si="25"/>
        <v>0.21117365802485455</v>
      </c>
      <c r="CB130" s="580">
        <f t="shared" si="26"/>
        <v>0.37379435129462157</v>
      </c>
      <c r="CC130" s="582">
        <f t="shared" si="66"/>
        <v>0.44215368634265018</v>
      </c>
      <c r="CD130" s="581">
        <f t="shared" si="27"/>
        <v>0.37379435129462157</v>
      </c>
      <c r="CE130" s="582">
        <f t="shared" si="67"/>
        <v>0.44215368634265018</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4429.6690817752378</v>
      </c>
      <c r="D142" s="475">
        <f>'Input data'!D122</f>
        <v>50359792.84713313</v>
      </c>
      <c r="E142" s="473">
        <f>'Input data'!J122*C142</f>
        <v>53293.550834521724</v>
      </c>
      <c r="F142" s="474">
        <f>'Input data'!L122</f>
        <v>103653.34368165486</v>
      </c>
      <c r="G142" s="474">
        <f>G137*(1-E4)</f>
        <v>34219.854173807704</v>
      </c>
      <c r="H142" s="474">
        <f t="shared" si="95"/>
        <v>43620.626212509684</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70533.030396705391</v>
      </c>
      <c r="R142" s="467">
        <f t="shared" si="125"/>
        <v>36313.176222897688</v>
      </c>
      <c r="S142" s="1255">
        <f t="shared" si="102"/>
        <v>1.2174067547825864</v>
      </c>
      <c r="T142" s="118" t="str">
        <f t="shared" si="103"/>
        <v>No</v>
      </c>
      <c r="U142" s="1255">
        <f t="shared" si="104"/>
        <v>1</v>
      </c>
      <c r="V142" s="1268">
        <f t="shared" si="96"/>
        <v>73825.041776608545</v>
      </c>
      <c r="W142" s="1269">
        <f t="shared" si="97"/>
        <v>0.28776979927108226</v>
      </c>
      <c r="X142" s="473">
        <f t="shared" si="105"/>
        <v>40704.728491659065</v>
      </c>
      <c r="Y142" s="474">
        <f t="shared" si="106"/>
        <v>13922.712844575923</v>
      </c>
      <c r="Z142" s="474">
        <f t="shared" si="107"/>
        <v>3160.2257530433812</v>
      </c>
      <c r="AA142" s="474">
        <f t="shared" si="108"/>
        <v>0</v>
      </c>
      <c r="AB142" s="474">
        <f t="shared" si="109"/>
        <v>16037.374687330175</v>
      </c>
      <c r="AC142" s="474">
        <f t="shared" si="110"/>
        <v>73825.041776608545</v>
      </c>
      <c r="AD142" s="475">
        <f t="shared" si="111"/>
        <v>6484.8743178513614</v>
      </c>
      <c r="AE142" s="100">
        <f t="shared" si="112"/>
        <v>0.55136749688310172</v>
      </c>
      <c r="AF142" s="100">
        <f t="shared" si="113"/>
        <v>0.18859065311070819</v>
      </c>
      <c r="AG142" s="100">
        <f t="shared" si="114"/>
        <v>4.2806961933134977E-2</v>
      </c>
      <c r="AH142" s="100">
        <f t="shared" si="126"/>
        <v>0</v>
      </c>
      <c r="AI142" s="100">
        <f t="shared" si="115"/>
        <v>0.2172348880730551</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4527.7597364431604</v>
      </c>
      <c r="D143" s="475">
        <f>'Input data'!D123</f>
        <v>48665382.683029473</v>
      </c>
      <c r="E143" s="473">
        <f>'Input data'!J123*C143</f>
        <v>54473.683976395478</v>
      </c>
      <c r="F143" s="474">
        <f>'Input data'!L123</f>
        <v>103139.06665942495</v>
      </c>
      <c r="G143" s="474">
        <f>($G$147-$G$142)/($A$147-$A$142)+G142</f>
        <v>32166.662923379241</v>
      </c>
      <c r="H143" s="474">
        <f t="shared" si="95"/>
        <v>44760.863211735392</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68573.651217636332</v>
      </c>
      <c r="R143" s="467">
        <f t="shared" si="125"/>
        <v>36406.988294257091</v>
      </c>
      <c r="S143" s="1255">
        <f t="shared" si="102"/>
        <v>1.1934576800144607</v>
      </c>
      <c r="T143" s="118" t="str">
        <f t="shared" si="103"/>
        <v>No</v>
      </c>
      <c r="U143" s="1255">
        <f t="shared" si="104"/>
        <v>1</v>
      </c>
      <c r="V143" s="1268">
        <f t="shared" si="96"/>
        <v>72633.595955330966</v>
      </c>
      <c r="W143" s="1269">
        <f t="shared" si="97"/>
        <v>0.29577028076883771</v>
      </c>
      <c r="X143" s="473">
        <f t="shared" si="105"/>
        <v>38068.180513542356</v>
      </c>
      <c r="Y143" s="474">
        <f t="shared" si="106"/>
        <v>14959.353526965955</v>
      </c>
      <c r="Z143" s="474">
        <f t="shared" si="107"/>
        <v>3213.5553760620473</v>
      </c>
      <c r="AA143" s="474">
        <f t="shared" si="108"/>
        <v>0</v>
      </c>
      <c r="AB143" s="474">
        <f t="shared" si="109"/>
        <v>16392.506538760608</v>
      </c>
      <c r="AC143" s="474">
        <f t="shared" si="110"/>
        <v>72633.595955330966</v>
      </c>
      <c r="AD143" s="475">
        <f t="shared" si="111"/>
        <v>5901.5175901631155</v>
      </c>
      <c r="AE143" s="100">
        <f t="shared" si="112"/>
        <v>0.52411256819714613</v>
      </c>
      <c r="AF143" s="100">
        <f t="shared" si="113"/>
        <v>0.20595639428572182</v>
      </c>
      <c r="AG143" s="100">
        <f t="shared" si="114"/>
        <v>4.424337434757266E-2</v>
      </c>
      <c r="AH143" s="100">
        <f t="shared" si="126"/>
        <v>0</v>
      </c>
      <c r="AI143" s="100">
        <f t="shared" si="115"/>
        <v>0.2256876631695594</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4636.4932398497776</v>
      </c>
      <c r="D144" s="475">
        <f>'Input data'!D124</f>
        <v>48951332.662830688</v>
      </c>
      <c r="E144" s="473">
        <f>'Input data'!J124*C144</f>
        <v>55781.861717043743</v>
      </c>
      <c r="F144" s="474">
        <f>'Input data'!L124</f>
        <v>104733.19437987443</v>
      </c>
      <c r="G144" s="474">
        <f t="shared" ref="G144:G146" si="128">($G$147-$G$142)/($A$147-$A$142)+G143</f>
        <v>30113.471672950778</v>
      </c>
      <c r="H144" s="474">
        <f t="shared" si="95"/>
        <v>47833.046568825652</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68273.53780565277</v>
      </c>
      <c r="R144" s="467">
        <f t="shared" si="125"/>
        <v>38160.066132701992</v>
      </c>
      <c r="S144" s="1255">
        <f t="shared" si="102"/>
        <v>1.2208833151595218</v>
      </c>
      <c r="T144" s="118" t="str">
        <f t="shared" si="103"/>
        <v>No</v>
      </c>
      <c r="U144" s="1255">
        <f t="shared" si="104"/>
        <v>1</v>
      </c>
      <c r="V144" s="1268">
        <f t="shared" si="96"/>
        <v>73477.081974311775</v>
      </c>
      <c r="W144" s="1269">
        <f t="shared" si="97"/>
        <v>0.29843558759598798</v>
      </c>
      <c r="X144" s="473">
        <f t="shared" si="105"/>
        <v>37017.425400090113</v>
      </c>
      <c r="Y144" s="474">
        <f t="shared" si="106"/>
        <v>16400.815062057736</v>
      </c>
      <c r="Z144" s="474">
        <f t="shared" si="107"/>
        <v>3272.6712700868634</v>
      </c>
      <c r="AA144" s="474">
        <f t="shared" si="108"/>
        <v>0</v>
      </c>
      <c r="AB144" s="474">
        <f t="shared" si="109"/>
        <v>16786.170242077056</v>
      </c>
      <c r="AC144" s="474">
        <f t="shared" si="110"/>
        <v>73477.081974311775</v>
      </c>
      <c r="AD144" s="475">
        <f t="shared" si="111"/>
        <v>6903.9537271393347</v>
      </c>
      <c r="AE144" s="100">
        <f t="shared" si="112"/>
        <v>0.50379552923769788</v>
      </c>
      <c r="AF144" s="100">
        <f t="shared" si="113"/>
        <v>0.22320994004350367</v>
      </c>
      <c r="AG144" s="100">
        <f t="shared" si="114"/>
        <v>4.4540027749482722E-2</v>
      </c>
      <c r="AH144" s="100">
        <f t="shared" si="126"/>
        <v>0</v>
      </c>
      <c r="AI144" s="100">
        <f t="shared" si="115"/>
        <v>0.2284545029693156</v>
      </c>
      <c r="AJ144" s="471">
        <f t="shared" si="116"/>
        <v>0.99999999999999989</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4759.1992887202514</v>
      </c>
      <c r="D145" s="475">
        <f>'Input data'!D125</f>
        <v>48538822.712079689</v>
      </c>
      <c r="E145" s="473">
        <f>'Input data'!J125*C145</f>
        <v>57258.143789690388</v>
      </c>
      <c r="F145" s="474">
        <f>'Input data'!L125</f>
        <v>105796.96650177008</v>
      </c>
      <c r="G145" s="474">
        <f t="shared" si="128"/>
        <v>28060.280422522315</v>
      </c>
      <c r="H145" s="474">
        <f t="shared" si="95"/>
        <v>50346.218087148249</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67544.997317158763</v>
      </c>
      <c r="R145" s="467">
        <f t="shared" si="125"/>
        <v>39484.716894636447</v>
      </c>
      <c r="S145" s="1255">
        <f t="shared" si="102"/>
        <v>1.2299303560076398</v>
      </c>
      <c r="T145" s="118" t="str">
        <f t="shared" si="103"/>
        <v>No</v>
      </c>
      <c r="U145" s="1255">
        <f t="shared" si="104"/>
        <v>1</v>
      </c>
      <c r="V145" s="1268">
        <f t="shared" si="96"/>
        <v>73693.752932179006</v>
      </c>
      <c r="W145" s="1269">
        <f t="shared" si="97"/>
        <v>0.30344172078935694</v>
      </c>
      <c r="X145" s="473">
        <f t="shared" si="105"/>
        <v>35441.783747567686</v>
      </c>
      <c r="Y145" s="474">
        <f t="shared" si="106"/>
        <v>17682.164688102603</v>
      </c>
      <c r="Z145" s="474">
        <f t="shared" si="107"/>
        <v>3339.3837143102814</v>
      </c>
      <c r="AA145" s="474">
        <f t="shared" si="108"/>
        <v>0</v>
      </c>
      <c r="AB145" s="474">
        <f t="shared" si="109"/>
        <v>17230.420782198438</v>
      </c>
      <c r="AC145" s="474">
        <f t="shared" si="110"/>
        <v>73693.752932179006</v>
      </c>
      <c r="AD145" s="475">
        <f t="shared" si="111"/>
        <v>7381.5033250453707</v>
      </c>
      <c r="AE145" s="100">
        <f t="shared" si="112"/>
        <v>0.48093335374282081</v>
      </c>
      <c r="AF145" s="100">
        <f t="shared" si="113"/>
        <v>0.23994116169352442</v>
      </c>
      <c r="AG145" s="100">
        <f t="shared" si="114"/>
        <v>4.5314339159569533E-2</v>
      </c>
      <c r="AH145" s="100">
        <f t="shared" si="126"/>
        <v>0</v>
      </c>
      <c r="AI145" s="100">
        <f t="shared" si="115"/>
        <v>0.23381114540408524</v>
      </c>
      <c r="AJ145" s="471">
        <f t="shared" si="116"/>
        <v>0.99999999999999989</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4889.8228587208359</v>
      </c>
      <c r="D146" s="475">
        <f>'Input data'!D126</f>
        <v>47372560.213695109</v>
      </c>
      <c r="E146" s="473">
        <f>'Input data'!J126*C146</f>
        <v>58829.681920304654</v>
      </c>
      <c r="F146" s="474">
        <f>'Input data'!L126</f>
        <v>106202.24213399977</v>
      </c>
      <c r="G146" s="474">
        <f t="shared" si="128"/>
        <v>26007.089172093853</v>
      </c>
      <c r="H146" s="474">
        <f t="shared" si="95"/>
        <v>52206.687426864577</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66361.847968515664</v>
      </c>
      <c r="R146" s="467">
        <f t="shared" si="125"/>
        <v>40354.758796421811</v>
      </c>
      <c r="S146" s="1255">
        <f t="shared" si="102"/>
        <v>1.2226872109030587</v>
      </c>
      <c r="T146" s="118" t="str">
        <f t="shared" si="103"/>
        <v>No</v>
      </c>
      <c r="U146" s="1255">
        <f t="shared" si="104"/>
        <v>1</v>
      </c>
      <c r="V146" s="1268">
        <f t="shared" si="96"/>
        <v>73197.268796120159</v>
      </c>
      <c r="W146" s="1269">
        <f t="shared" si="97"/>
        <v>0.31077473200834937</v>
      </c>
      <c r="X146" s="473">
        <f t="shared" si="105"/>
        <v>33356.87463063607</v>
      </c>
      <c r="Y146" s="474">
        <f t="shared" si="106"/>
        <v>18726.657158983759</v>
      </c>
      <c r="Z146" s="474">
        <f t="shared" si="107"/>
        <v>3410.4007318749686</v>
      </c>
      <c r="AA146" s="474">
        <f t="shared" si="108"/>
        <v>0</v>
      </c>
      <c r="AB146" s="474">
        <f t="shared" si="109"/>
        <v>17703.33627462537</v>
      </c>
      <c r="AC146" s="474">
        <f t="shared" si="110"/>
        <v>73197.268796120159</v>
      </c>
      <c r="AD146" s="475">
        <f t="shared" si="111"/>
        <v>7349.7854585422174</v>
      </c>
      <c r="AE146" s="100">
        <f t="shared" si="112"/>
        <v>0.45571201192692806</v>
      </c>
      <c r="AF146" s="100">
        <f t="shared" si="113"/>
        <v>0.25583819542699071</v>
      </c>
      <c r="AG146" s="100">
        <f t="shared" si="114"/>
        <v>4.6591912348179554E-2</v>
      </c>
      <c r="AH146" s="100">
        <f t="shared" si="126"/>
        <v>0</v>
      </c>
      <c r="AI146" s="100">
        <f t="shared" si="115"/>
        <v>0.24185788029790176</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5031.9785876968836</v>
      </c>
      <c r="D147" s="475">
        <f>'Input data'!D127</f>
        <v>47544656.205152296</v>
      </c>
      <c r="E147" s="473">
        <f>'Input data'!J127*C147</f>
        <v>60539.963981728375</v>
      </c>
      <c r="F147" s="474">
        <f>'Input data'!L127</f>
        <v>108084.62018688067</v>
      </c>
      <c r="G147" s="474">
        <f>G137*(1-E5)</f>
        <v>23953.89792166539</v>
      </c>
      <c r="H147" s="474">
        <f t="shared" si="95"/>
        <v>55402.754573262391</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66226.584410043812</v>
      </c>
      <c r="R147" s="467">
        <f t="shared" si="125"/>
        <v>42272.686488378422</v>
      </c>
      <c r="S147" s="1255">
        <f t="shared" si="102"/>
        <v>1.2438138328424428</v>
      </c>
      <c r="T147" s="118" t="str">
        <f t="shared" si="103"/>
        <v>No</v>
      </c>
      <c r="U147" s="1255">
        <f t="shared" si="104"/>
        <v>1</v>
      </c>
      <c r="V147" s="1268">
        <f t="shared" si="96"/>
        <v>74098.274825393441</v>
      </c>
      <c r="W147" s="1269">
        <f t="shared" si="97"/>
        <v>0.31444201129378158</v>
      </c>
      <c r="X147" s="473">
        <f t="shared" si="105"/>
        <v>32240.23904855657</v>
      </c>
      <c r="Y147" s="474">
        <f t="shared" si="106"/>
        <v>20152.344940937415</v>
      </c>
      <c r="Z147" s="474">
        <f t="shared" si="107"/>
        <v>3487.6875178781966</v>
      </c>
      <c r="AA147" s="474">
        <f t="shared" si="108"/>
        <v>0</v>
      </c>
      <c r="AB147" s="474">
        <f t="shared" si="109"/>
        <v>18218.003318021256</v>
      </c>
      <c r="AC147" s="474">
        <f t="shared" si="110"/>
        <v>74098.274825393441</v>
      </c>
      <c r="AD147" s="475">
        <f t="shared" si="111"/>
        <v>8286.3411268911805</v>
      </c>
      <c r="AE147" s="100">
        <f t="shared" si="112"/>
        <v>0.43510107522109082</v>
      </c>
      <c r="AF147" s="100">
        <f t="shared" si="113"/>
        <v>0.27196780206320292</v>
      </c>
      <c r="AG147" s="100">
        <f t="shared" si="114"/>
        <v>4.7068403766439212E-2</v>
      </c>
      <c r="AH147" s="100">
        <f t="shared" si="126"/>
        <v>0</v>
      </c>
      <c r="AI147" s="100">
        <f t="shared" si="115"/>
        <v>0.24586271894926703</v>
      </c>
      <c r="AJ147" s="471">
        <f t="shared" si="116"/>
        <v>0.99999999999999989</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5177.5878870797987</v>
      </c>
      <c r="D148" s="475">
        <f>'Input data'!D128</f>
        <v>47264829.111875661</v>
      </c>
      <c r="E148" s="473">
        <f>'Input data'!J128*C148</f>
        <v>62291.796106292531</v>
      </c>
      <c r="F148" s="474">
        <f>'Input data'!L128</f>
        <v>109556.62521816819</v>
      </c>
      <c r="G148" s="474">
        <f>($G$152-$G$147)/($A$152-$A$147)+G147</f>
        <v>21900.706671236927</v>
      </c>
      <c r="H148" s="474">
        <f t="shared" si="95"/>
        <v>58198.555200866307</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65811.516312403182</v>
      </c>
      <c r="R148" s="467">
        <f t="shared" si="125"/>
        <v>43910.809641166255</v>
      </c>
      <c r="S148" s="1255">
        <f t="shared" si="102"/>
        <v>1.2548972026854643</v>
      </c>
      <c r="T148" s="118" t="str">
        <f t="shared" si="103"/>
        <v>No</v>
      </c>
      <c r="U148" s="1255">
        <f t="shared" si="104"/>
        <v>1</v>
      </c>
      <c r="V148" s="1268">
        <f t="shared" si="96"/>
        <v>74565.066111017702</v>
      </c>
      <c r="W148" s="1269">
        <f t="shared" si="97"/>
        <v>0.31939245150596063</v>
      </c>
      <c r="X148" s="473">
        <f t="shared" si="105"/>
        <v>30819.957205252682</v>
      </c>
      <c r="Y148" s="474">
        <f t="shared" si="106"/>
        <v>21433.083151204919</v>
      </c>
      <c r="Z148" s="474">
        <f t="shared" si="107"/>
        <v>3566.8519303331</v>
      </c>
      <c r="AA148" s="474">
        <f t="shared" si="108"/>
        <v>0</v>
      </c>
      <c r="AB148" s="474">
        <f t="shared" si="109"/>
        <v>18745.173824227011</v>
      </c>
      <c r="AC148" s="474">
        <f t="shared" si="110"/>
        <v>74565.066111017702</v>
      </c>
      <c r="AD148" s="475">
        <f t="shared" si="111"/>
        <v>8919.250534015755</v>
      </c>
      <c r="AE148" s="100">
        <f t="shared" si="112"/>
        <v>0.4133297107168894</v>
      </c>
      <c r="AF148" s="100">
        <f t="shared" si="113"/>
        <v>0.28744134846328495</v>
      </c>
      <c r="AG148" s="100">
        <f t="shared" si="114"/>
        <v>4.7835429060339336E-2</v>
      </c>
      <c r="AH148" s="100">
        <f t="shared" si="126"/>
        <v>0</v>
      </c>
      <c r="AI148" s="100">
        <f t="shared" si="115"/>
        <v>0.25139351175948643</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5334.247277520456</v>
      </c>
      <c r="D149" s="475">
        <f>'Input data'!D129</f>
        <v>45911028.865820996</v>
      </c>
      <c r="E149" s="473">
        <f>'Input data'!J129*C149</f>
        <v>64176.572380552832</v>
      </c>
      <c r="F149" s="474">
        <f>'Input data'!L129</f>
        <v>110087.60124637383</v>
      </c>
      <c r="G149" s="474">
        <f t="shared" ref="G149:G151" si="129">($G$152-$G$147)/($A$152-$A$147)+G148</f>
        <v>19847.515420808464</v>
      </c>
      <c r="H149" s="474">
        <f t="shared" si="95"/>
        <v>60062.76759418095</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64814.958436780442</v>
      </c>
      <c r="R149" s="467">
        <f t="shared" si="125"/>
        <v>44967.443015971978</v>
      </c>
      <c r="S149" s="1255">
        <f t="shared" si="102"/>
        <v>1.246565901690813</v>
      </c>
      <c r="T149" s="118" t="str">
        <f t="shared" si="103"/>
        <v>No</v>
      </c>
      <c r="U149" s="1255">
        <f t="shared" si="104"/>
        <v>1</v>
      </c>
      <c r="V149" s="1268">
        <f t="shared" si="96"/>
        <v>74014.54409393674</v>
      </c>
      <c r="W149" s="1269">
        <f t="shared" si="97"/>
        <v>0.32767593029578612</v>
      </c>
      <c r="X149" s="473">
        <f t="shared" si="105"/>
        <v>28741.901284343348</v>
      </c>
      <c r="Y149" s="474">
        <f t="shared" si="106"/>
        <v>22308.268206691733</v>
      </c>
      <c r="Z149" s="474">
        <f t="shared" si="107"/>
        <v>3652.0240220355968</v>
      </c>
      <c r="AA149" s="474">
        <f t="shared" si="108"/>
        <v>0</v>
      </c>
      <c r="AB149" s="474">
        <f t="shared" si="109"/>
        <v>19312.350580866067</v>
      </c>
      <c r="AC149" s="474">
        <f t="shared" si="110"/>
        <v>74014.54409393674</v>
      </c>
      <c r="AD149" s="475">
        <f t="shared" si="111"/>
        <v>8894.3858635348843</v>
      </c>
      <c r="AE149" s="100">
        <f t="shared" si="112"/>
        <v>0.3883277487714456</v>
      </c>
      <c r="AF149" s="100">
        <f t="shared" si="113"/>
        <v>0.30140384541690668</v>
      </c>
      <c r="AG149" s="100">
        <f t="shared" si="114"/>
        <v>4.9341978211749467E-2</v>
      </c>
      <c r="AH149" s="100">
        <f t="shared" si="126"/>
        <v>0</v>
      </c>
      <c r="AI149" s="100">
        <f t="shared" si="115"/>
        <v>0.26092642759989831</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5493.8607523663677</v>
      </c>
      <c r="D150" s="475">
        <f>'Input data'!D130</f>
        <v>43025080.542663962</v>
      </c>
      <c r="E150" s="473">
        <f>'Input data'!J130*C150</f>
        <v>66096.889379078202</v>
      </c>
      <c r="F150" s="474">
        <f>'Input data'!L130</f>
        <v>109121.96992174216</v>
      </c>
      <c r="G150" s="474">
        <f t="shared" si="129"/>
        <v>17794.324170380001</v>
      </c>
      <c r="H150" s="474">
        <f t="shared" si="95"/>
        <v>60509.5256803558</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62989.997043946067</v>
      </c>
      <c r="R150" s="467">
        <f t="shared" si="125"/>
        <v>45195.672873566065</v>
      </c>
      <c r="S150" s="1255">
        <f t="shared" si="102"/>
        <v>1.2157561592347201</v>
      </c>
      <c r="T150" s="118" t="str">
        <f t="shared" si="103"/>
        <v>No</v>
      </c>
      <c r="U150" s="1255">
        <f t="shared" si="104"/>
        <v>1</v>
      </c>
      <c r="V150" s="1268">
        <f t="shared" si="96"/>
        <v>71947.021203394484</v>
      </c>
      <c r="W150" s="1269">
        <f t="shared" si="97"/>
        <v>0.34067336527197989</v>
      </c>
      <c r="X150" s="473">
        <f t="shared" si="105"/>
        <v>25815.048325598378</v>
      </c>
      <c r="Y150" s="474">
        <f t="shared" si="106"/>
        <v>22502.948258048076</v>
      </c>
      <c r="Z150" s="474">
        <f t="shared" si="107"/>
        <v>3738.8021811889726</v>
      </c>
      <c r="AA150" s="474">
        <f t="shared" si="108"/>
        <v>0</v>
      </c>
      <c r="AB150" s="474">
        <f t="shared" si="109"/>
        <v>19890.222438559053</v>
      </c>
      <c r="AC150" s="474">
        <f t="shared" si="110"/>
        <v>71947.021203394484</v>
      </c>
      <c r="AD150" s="475">
        <f t="shared" si="111"/>
        <v>8020.7241552183768</v>
      </c>
      <c r="AE150" s="100">
        <f t="shared" si="112"/>
        <v>0.35880635353365281</v>
      </c>
      <c r="AF150" s="100">
        <f t="shared" si="113"/>
        <v>0.31277109019471649</v>
      </c>
      <c r="AG150" s="100">
        <f t="shared" si="114"/>
        <v>5.1966045552037043E-2</v>
      </c>
      <c r="AH150" s="100">
        <f t="shared" si="126"/>
        <v>0</v>
      </c>
      <c r="AI150" s="100">
        <f t="shared" si="115"/>
        <v>0.27645651071959354</v>
      </c>
      <c r="AJ150" s="471">
        <f t="shared" si="116"/>
        <v>0.99999999999999978</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5670.3172661631806</v>
      </c>
      <c r="D151" s="475">
        <f>'Input data'!D131</f>
        <v>41478479.110071354</v>
      </c>
      <c r="E151" s="473">
        <f>'Input data'!J131*C151</f>
        <v>68219.845747716055</v>
      </c>
      <c r="F151" s="474">
        <f>'Input data'!L131</f>
        <v>109698.3248577874</v>
      </c>
      <c r="G151" s="474">
        <f t="shared" si="129"/>
        <v>15741.132919951538</v>
      </c>
      <c r="H151" s="474">
        <f t="shared" si="95"/>
        <v>62329.47279809646</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63280.203663611188</v>
      </c>
      <c r="R151" s="467">
        <f t="shared" si="125"/>
        <v>47539.070743659649</v>
      </c>
      <c r="S151" s="1255">
        <f t="shared" si="102"/>
        <v>1.2382186040598218</v>
      </c>
      <c r="T151" s="118" t="str">
        <f t="shared" si="103"/>
        <v>No</v>
      </c>
      <c r="U151" s="1255">
        <f t="shared" si="104"/>
        <v>1</v>
      </c>
      <c r="V151" s="1268">
        <f t="shared" si="96"/>
        <v>71305.208660219054</v>
      </c>
      <c r="W151" s="1269">
        <f t="shared" si="97"/>
        <v>0.34998817208322075</v>
      </c>
      <c r="X151" s="473">
        <f t="shared" si="105"/>
        <v>24887.087466042813</v>
      </c>
      <c r="Y151" s="474">
        <f t="shared" si="106"/>
        <v>22054.310084873228</v>
      </c>
      <c r="Z151" s="474">
        <f t="shared" si="107"/>
        <v>3834.7375115405744</v>
      </c>
      <c r="AA151" s="474">
        <f t="shared" si="108"/>
        <v>0</v>
      </c>
      <c r="AB151" s="474">
        <f t="shared" si="109"/>
        <v>20529.073597762443</v>
      </c>
      <c r="AC151" s="474">
        <f t="shared" si="110"/>
        <v>71305.208660219054</v>
      </c>
      <c r="AD151" s="475">
        <f t="shared" si="111"/>
        <v>9145.9545460912741</v>
      </c>
      <c r="AE151" s="100">
        <f t="shared" si="112"/>
        <v>0.34902201302900387</v>
      </c>
      <c r="AF151" s="100">
        <f t="shared" si="113"/>
        <v>0.30929451717848006</v>
      </c>
      <c r="AG151" s="100">
        <f t="shared" si="114"/>
        <v>5.3779206085963843E-2</v>
      </c>
      <c r="AH151" s="100">
        <f t="shared" si="126"/>
        <v>0</v>
      </c>
      <c r="AI151" s="100">
        <f t="shared" si="115"/>
        <v>0.28790426370655231</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5844.6035637495497</v>
      </c>
      <c r="D152" s="475">
        <f>'Input data'!D132</f>
        <v>41255345.957373768</v>
      </c>
      <c r="E152" s="473">
        <f>'Input data'!J132*C152</f>
        <v>70316.692146106012</v>
      </c>
      <c r="F152" s="474">
        <f>'Input data'!L132</f>
        <v>111572.03810347978</v>
      </c>
      <c r="G152" s="474">
        <f>G137*(1-E6)</f>
        <v>13687.941669523079</v>
      </c>
      <c r="H152" s="474">
        <f t="shared" si="95"/>
        <v>65376.449629177718</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64349.509164388874</v>
      </c>
      <c r="R152" s="467">
        <f t="shared" si="125"/>
        <v>50661.567494865798</v>
      </c>
      <c r="S152" s="1255">
        <f t="shared" si="102"/>
        <v>1.2794520058839434</v>
      </c>
      <c r="T152" s="118" t="str">
        <f t="shared" si="103"/>
        <v>No</v>
      </c>
      <c r="U152" s="1255">
        <f t="shared" si="104"/>
        <v>1</v>
      </c>
      <c r="V152" s="1268">
        <f t="shared" si="96"/>
        <v>71975.736513515192</v>
      </c>
      <c r="W152" s="1269">
        <f t="shared" si="97"/>
        <v>0.35489449025964892</v>
      </c>
      <c r="X152" s="473">
        <f t="shared" si="105"/>
        <v>24753.207574424261</v>
      </c>
      <c r="Y152" s="474">
        <f t="shared" si="106"/>
        <v>22132.96838577199</v>
      </c>
      <c r="Z152" s="474">
        <f t="shared" si="107"/>
        <v>3929.4929454712201</v>
      </c>
      <c r="AA152" s="474">
        <f t="shared" si="108"/>
        <v>0</v>
      </c>
      <c r="AB152" s="474">
        <f t="shared" si="109"/>
        <v>21160.067607847723</v>
      </c>
      <c r="AC152" s="474">
        <f t="shared" si="110"/>
        <v>71975.736513515192</v>
      </c>
      <c r="AD152" s="475">
        <f t="shared" si="111"/>
        <v>11065.265904901182</v>
      </c>
      <c r="AE152" s="100">
        <f t="shared" si="112"/>
        <v>0.34391044501192769</v>
      </c>
      <c r="AF152" s="100">
        <f t="shared" si="113"/>
        <v>0.30750596600864222</v>
      </c>
      <c r="AG152" s="100">
        <f t="shared" si="114"/>
        <v>5.4594688930114141E-2</v>
      </c>
      <c r="AH152" s="100">
        <f t="shared" si="126"/>
        <v>0</v>
      </c>
      <c r="AI152" s="100">
        <f t="shared" si="115"/>
        <v>0.29398890004931599</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6027.6258178155485</v>
      </c>
      <c r="D153" s="475">
        <f>'Input data'!D133</f>
        <v>40262688.170007341</v>
      </c>
      <c r="E153" s="473">
        <f>'Input data'!J133*C153</f>
        <v>72518.641235496238</v>
      </c>
      <c r="F153" s="474">
        <f>'Input data'!L133</f>
        <v>112781.32940550358</v>
      </c>
      <c r="G153" s="474">
        <f>G152</f>
        <v>13687.941669523079</v>
      </c>
      <c r="H153" s="474">
        <f t="shared" si="95"/>
        <v>65708.381748618529</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65017.408556764967</v>
      </c>
      <c r="R153" s="467">
        <f t="shared" si="125"/>
        <v>51329.466887241884</v>
      </c>
      <c r="S153" s="1255">
        <f t="shared" si="102"/>
        <v>1.256234057579324</v>
      </c>
      <c r="T153" s="118" t="str">
        <f t="shared" si="103"/>
        <v>No</v>
      </c>
      <c r="U153" s="1255">
        <f t="shared" si="104"/>
        <v>1</v>
      </c>
      <c r="V153" s="1268">
        <f t="shared" si="96"/>
        <v>71921.533750743023</v>
      </c>
      <c r="W153" s="1269">
        <f t="shared" si="97"/>
        <v>0.36229219738889384</v>
      </c>
      <c r="X153" s="473">
        <f t="shared" si="105"/>
        <v>24157.612902004406</v>
      </c>
      <c r="Y153" s="474">
        <f t="shared" si="106"/>
        <v>21912.233260934277</v>
      </c>
      <c r="Z153" s="474">
        <f t="shared" si="107"/>
        <v>4028.997917136559</v>
      </c>
      <c r="AA153" s="474">
        <f t="shared" si="108"/>
        <v>0</v>
      </c>
      <c r="AB153" s="474">
        <f t="shared" si="109"/>
        <v>21822.689670667784</v>
      </c>
      <c r="AC153" s="474">
        <f t="shared" si="110"/>
        <v>71921.533750743023</v>
      </c>
      <c r="AD153" s="475">
        <f t="shared" si="111"/>
        <v>10469.671232481327</v>
      </c>
      <c r="AE153" s="100">
        <f t="shared" si="112"/>
        <v>0.33588845568459297</v>
      </c>
      <c r="AF153" s="100">
        <f t="shared" si="113"/>
        <v>0.30466860366013682</v>
      </c>
      <c r="AG153" s="100">
        <f t="shared" si="114"/>
        <v>5.6019354802690581E-2</v>
      </c>
      <c r="AH153" s="100">
        <f t="shared" si="126"/>
        <v>0</v>
      </c>
      <c r="AI153" s="100">
        <f t="shared" si="115"/>
        <v>0.30342358585257967</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6232.6437812444947</v>
      </c>
      <c r="D154" s="475">
        <f>'Input data'!D134</f>
        <v>39656259.723391399</v>
      </c>
      <c r="E154" s="473">
        <f>'Input data'!J134*C154</f>
        <v>74985.221707826218</v>
      </c>
      <c r="F154" s="474">
        <f>'Input data'!L134</f>
        <v>114641.48143121762</v>
      </c>
      <c r="G154" s="474">
        <f t="shared" ref="G154:G170" si="132">G153</f>
        <v>13687.941669523079</v>
      </c>
      <c r="H154" s="474">
        <f t="shared" si="95"/>
        <v>66554.619037944882</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66068.892925228705</v>
      </c>
      <c r="R154" s="467">
        <f t="shared" si="125"/>
        <v>52380.95125570563</v>
      </c>
      <c r="S154" s="1255">
        <f t="shared" si="102"/>
        <v>1.2390486432418182</v>
      </c>
      <c r="T154" s="118" t="str">
        <f t="shared" si="103"/>
        <v>No</v>
      </c>
      <c r="U154" s="1255">
        <f t="shared" si="104"/>
        <v>1</v>
      </c>
      <c r="V154" s="1268">
        <f t="shared" si="96"/>
        <v>72366.344340023759</v>
      </c>
      <c r="W154" s="1269">
        <f t="shared" si="97"/>
        <v>0.36875951499770188</v>
      </c>
      <c r="X154" s="473">
        <f t="shared" si="105"/>
        <v>23793.755834034837</v>
      </c>
      <c r="Y154" s="474">
        <f t="shared" si="106"/>
        <v>21867.181061647374</v>
      </c>
      <c r="Z154" s="474">
        <f t="shared" si="107"/>
        <v>4140.4614478748836</v>
      </c>
      <c r="AA154" s="474">
        <f t="shared" si="108"/>
        <v>0</v>
      </c>
      <c r="AB154" s="474">
        <f t="shared" si="109"/>
        <v>22564.94599646666</v>
      </c>
      <c r="AC154" s="474">
        <f t="shared" si="110"/>
        <v>72366.344340023759</v>
      </c>
      <c r="AD154" s="475">
        <f t="shared" si="111"/>
        <v>10105.814164511758</v>
      </c>
      <c r="AE154" s="100">
        <f t="shared" si="112"/>
        <v>0.32879587950769529</v>
      </c>
      <c r="AF154" s="100">
        <f t="shared" si="113"/>
        <v>0.30217335504611442</v>
      </c>
      <c r="AG154" s="100">
        <f t="shared" si="114"/>
        <v>5.7215290970348387E-2</v>
      </c>
      <c r="AH154" s="100">
        <f t="shared" si="126"/>
        <v>0</v>
      </c>
      <c r="AI154" s="100">
        <f t="shared" si="115"/>
        <v>0.31181547447584185</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6428.551430360948</v>
      </c>
      <c r="D155" s="475">
        <f>'Input data'!D135</f>
        <v>39791303.809178911</v>
      </c>
      <c r="E155" s="473">
        <f>'Input data'!J135*C155</f>
        <v>77342.195572987985</v>
      </c>
      <c r="F155" s="474">
        <f>'Input data'!L135</f>
        <v>117133.49938216689</v>
      </c>
      <c r="G155" s="474">
        <f t="shared" si="132"/>
        <v>13687.941669523079</v>
      </c>
      <c r="H155" s="474">
        <f t="shared" si="95"/>
        <v>68033.799850511219</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67502.367761570917</v>
      </c>
      <c r="R155" s="467">
        <f t="shared" si="125"/>
        <v>53814.426092047841</v>
      </c>
      <c r="S155" s="1255">
        <f t="shared" si="102"/>
        <v>1.2334954021595652</v>
      </c>
      <c r="T155" s="118" t="str">
        <f t="shared" si="103"/>
        <v>No</v>
      </c>
      <c r="U155" s="1255">
        <f t="shared" si="104"/>
        <v>1</v>
      </c>
      <c r="V155" s="1268">
        <f t="shared" si="96"/>
        <v>73505.913906103335</v>
      </c>
      <c r="W155" s="1269">
        <f t="shared" si="97"/>
        <v>0.37246036109381087</v>
      </c>
      <c r="X155" s="473">
        <f t="shared" si="105"/>
        <v>23874.782285507346</v>
      </c>
      <c r="Y155" s="474">
        <f t="shared" si="106"/>
        <v>22109.940781955916</v>
      </c>
      <c r="Z155" s="474">
        <f t="shared" si="107"/>
        <v>4246.9719111725672</v>
      </c>
      <c r="AA155" s="474">
        <f t="shared" si="108"/>
        <v>0</v>
      </c>
      <c r="AB155" s="474">
        <f t="shared" si="109"/>
        <v>23274.218927467511</v>
      </c>
      <c r="AC155" s="474">
        <f t="shared" si="110"/>
        <v>73505.913906103335</v>
      </c>
      <c r="AD155" s="475">
        <f t="shared" si="111"/>
        <v>10186.840615984267</v>
      </c>
      <c r="AE155" s="100">
        <f t="shared" si="112"/>
        <v>0.3248008359708997</v>
      </c>
      <c r="AF155" s="100">
        <f t="shared" si="113"/>
        <v>0.30079131878013543</v>
      </c>
      <c r="AG155" s="100">
        <f t="shared" si="114"/>
        <v>5.7777281928603201E-2</v>
      </c>
      <c r="AH155" s="100">
        <f t="shared" si="126"/>
        <v>0</v>
      </c>
      <c r="AI155" s="100">
        <f t="shared" si="115"/>
        <v>0.31663056332036177</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6634.3351087317124</v>
      </c>
      <c r="D156" s="475">
        <f>'Input data'!D136</f>
        <v>39216082.697226301</v>
      </c>
      <c r="E156" s="473">
        <f>'Input data'!J136*C156</f>
        <v>79817.988396720102</v>
      </c>
      <c r="F156" s="474">
        <f>'Input data'!L136</f>
        <v>119034.0710939464</v>
      </c>
      <c r="G156" s="474">
        <f t="shared" si="132"/>
        <v>13687.941669523079</v>
      </c>
      <c r="H156" s="474">
        <f t="shared" si="95"/>
        <v>68914.60984644889</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68577.862643656743</v>
      </c>
      <c r="R156" s="467">
        <f t="shared" si="125"/>
        <v>54889.920974133667</v>
      </c>
      <c r="S156" s="1255">
        <f t="shared" si="102"/>
        <v>1.218470551612798</v>
      </c>
      <c r="T156" s="118" t="str">
        <f t="shared" si="103"/>
        <v>No</v>
      </c>
      <c r="U156" s="1255">
        <f t="shared" si="104"/>
        <v>1</v>
      </c>
      <c r="V156" s="1268">
        <f t="shared" si="96"/>
        <v>73985.858068625443</v>
      </c>
      <c r="W156" s="1269">
        <f t="shared" si="97"/>
        <v>0.378448057865442</v>
      </c>
      <c r="X156" s="473">
        <f t="shared" si="105"/>
        <v>23529.649618335781</v>
      </c>
      <c r="Y156" s="474">
        <f t="shared" si="106"/>
        <v>22078.109224510765</v>
      </c>
      <c r="Z156" s="474">
        <f t="shared" si="107"/>
        <v>4358.8517434365067</v>
      </c>
      <c r="AA156" s="474">
        <f t="shared" si="108"/>
        <v>0</v>
      </c>
      <c r="AB156" s="474">
        <f t="shared" si="109"/>
        <v>24019.247482342398</v>
      </c>
      <c r="AC156" s="474">
        <f t="shared" si="110"/>
        <v>73985.858068625443</v>
      </c>
      <c r="AD156" s="475">
        <f t="shared" si="111"/>
        <v>9841.7079488127019</v>
      </c>
      <c r="AE156" s="100">
        <f t="shared" si="112"/>
        <v>0.31802901571420444</v>
      </c>
      <c r="AF156" s="100">
        <f t="shared" si="113"/>
        <v>0.2984098556244662</v>
      </c>
      <c r="AG156" s="100">
        <f t="shared" si="114"/>
        <v>5.891466095309001E-2</v>
      </c>
      <c r="AH156" s="100">
        <f t="shared" si="126"/>
        <v>0</v>
      </c>
      <c r="AI156" s="100">
        <f t="shared" si="115"/>
        <v>0.32464646770823946</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6856.4797319206027</v>
      </c>
      <c r="D157" s="475">
        <f>'Input data'!D137</f>
        <v>38325122.85038393</v>
      </c>
      <c r="E157" s="473">
        <f>'Input data'!J137*C157</f>
        <v>82490.620494056871</v>
      </c>
      <c r="F157" s="474">
        <f>'Input data'!L137</f>
        <v>120815.74334444079</v>
      </c>
      <c r="G157" s="474">
        <f t="shared" si="132"/>
        <v>13687.941669523079</v>
      </c>
      <c r="H157" s="474">
        <f t="shared" si="95"/>
        <v>69612.061889254852</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69576.86206144742</v>
      </c>
      <c r="R157" s="467">
        <f t="shared" si="125"/>
        <v>55888.920391924345</v>
      </c>
      <c r="S157" s="1255">
        <f t="shared" si="102"/>
        <v>1.1998019477168507</v>
      </c>
      <c r="T157" s="118" t="str">
        <f t="shared" si="103"/>
        <v>No</v>
      </c>
      <c r="U157" s="1255">
        <f t="shared" si="104"/>
        <v>1</v>
      </c>
      <c r="V157" s="1268">
        <f t="shared" si="96"/>
        <v>74233.954993223771</v>
      </c>
      <c r="W157" s="1269">
        <f t="shared" si="97"/>
        <v>0.38556058226959899</v>
      </c>
      <c r="X157" s="473">
        <f t="shared" si="105"/>
        <v>22995.073710230357</v>
      </c>
      <c r="Y157" s="474">
        <f t="shared" si="106"/>
        <v>21935.744696256334</v>
      </c>
      <c r="Z157" s="474">
        <f t="shared" si="107"/>
        <v>4479.6266434552062</v>
      </c>
      <c r="AA157" s="474">
        <f t="shared" si="108"/>
        <v>0</v>
      </c>
      <c r="AB157" s="474">
        <f t="shared" si="109"/>
        <v>24823.509943281864</v>
      </c>
      <c r="AC157" s="474">
        <f t="shared" si="110"/>
        <v>74233.954993223771</v>
      </c>
      <c r="AD157" s="475">
        <f t="shared" si="111"/>
        <v>9307.1320407072781</v>
      </c>
      <c r="AE157" s="100">
        <f t="shared" si="112"/>
        <v>0.30976490087762931</v>
      </c>
      <c r="AF157" s="100">
        <f t="shared" si="113"/>
        <v>0.2954947597532514</v>
      </c>
      <c r="AG157" s="100">
        <f t="shared" si="114"/>
        <v>6.0344712118115165E-2</v>
      </c>
      <c r="AH157" s="100">
        <f t="shared" si="126"/>
        <v>0</v>
      </c>
      <c r="AI157" s="100">
        <f t="shared" si="115"/>
        <v>0.33439562725100402</v>
      </c>
      <c r="AJ157" s="471">
        <f t="shared" si="116"/>
        <v>0.99999999999999989</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7067.1770730901162</v>
      </c>
      <c r="D158" s="475">
        <f>'Input data'!D138</f>
        <v>36655559.518641047</v>
      </c>
      <c r="E158" s="473">
        <f>'Input data'!J138*C158</f>
        <v>85025.529819115531</v>
      </c>
      <c r="F158" s="474">
        <f>'Input data'!L138</f>
        <v>121681.08933775658</v>
      </c>
      <c r="G158" s="474">
        <f t="shared" si="132"/>
        <v>13687.941669523079</v>
      </c>
      <c r="H158" s="474">
        <f t="shared" si="95"/>
        <v>69499.805423634796</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70029.67308101432</v>
      </c>
      <c r="R158" s="467">
        <f t="shared" si="125"/>
        <v>56341.731411491244</v>
      </c>
      <c r="S158" s="1255">
        <f t="shared" si="102"/>
        <v>1.1728981536980783</v>
      </c>
      <c r="T158" s="118" t="str">
        <f t="shared" si="103"/>
        <v>No</v>
      </c>
      <c r="U158" s="1255">
        <f t="shared" si="104"/>
        <v>1</v>
      </c>
      <c r="V158" s="1268">
        <f t="shared" si="96"/>
        <v>73644.751967926888</v>
      </c>
      <c r="W158" s="1269">
        <f t="shared" si="97"/>
        <v>0.39477241394916107</v>
      </c>
      <c r="X158" s="473">
        <f t="shared" si="105"/>
        <v>21993.335711184631</v>
      </c>
      <c r="Y158" s="474">
        <f t="shared" si="106"/>
        <v>21470.910190435916</v>
      </c>
      <c r="Z158" s="474">
        <f t="shared" si="107"/>
        <v>4594.1779206757055</v>
      </c>
      <c r="AA158" s="474">
        <f t="shared" si="108"/>
        <v>0</v>
      </c>
      <c r="AB158" s="474">
        <f t="shared" si="109"/>
        <v>25586.328145630639</v>
      </c>
      <c r="AC158" s="474">
        <f t="shared" si="110"/>
        <v>73644.751967926888</v>
      </c>
      <c r="AD158" s="475">
        <f t="shared" si="111"/>
        <v>8305.3940416615515</v>
      </c>
      <c r="AE158" s="100">
        <f t="shared" si="112"/>
        <v>0.29864090954862571</v>
      </c>
      <c r="AF158" s="100">
        <f t="shared" si="113"/>
        <v>0.29154705008425769</v>
      </c>
      <c r="AG158" s="100">
        <f t="shared" si="114"/>
        <v>6.2382964134043407E-2</v>
      </c>
      <c r="AH158" s="100">
        <f t="shared" si="126"/>
        <v>0</v>
      </c>
      <c r="AI158" s="100">
        <f t="shared" si="115"/>
        <v>0.34742907623307323</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7275.9941599920994</v>
      </c>
      <c r="D159" s="475">
        <f>'Input data'!D139</f>
        <v>34985996.186898179</v>
      </c>
      <c r="E159" s="473">
        <f>'Input data'!J139*C159</f>
        <v>87537.817719291503</v>
      </c>
      <c r="F159" s="474">
        <f>'Input data'!L139</f>
        <v>122523.81390618968</v>
      </c>
      <c r="G159" s="474">
        <f t="shared" si="132"/>
        <v>13687.941669523079</v>
      </c>
      <c r="H159" s="474">
        <f t="shared" si="95"/>
        <v>69374.568623358427</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70469.503765924921</v>
      </c>
      <c r="R159" s="467">
        <f t="shared" si="125"/>
        <v>56781.562096401845</v>
      </c>
      <c r="S159" s="1255">
        <f t="shared" si="102"/>
        <v>1.147614493521133</v>
      </c>
      <c r="T159" s="118" t="str">
        <f t="shared" si="103"/>
        <v>No</v>
      </c>
      <c r="U159" s="1255">
        <f t="shared" si="104"/>
        <v>1</v>
      </c>
      <c r="V159" s="1268">
        <f t="shared" si="96"/>
        <v>73045.907852403674</v>
      </c>
      <c r="W159" s="1269">
        <f t="shared" si="97"/>
        <v>0.40382277107100784</v>
      </c>
      <c r="X159" s="473">
        <f t="shared" si="105"/>
        <v>20991.597712138904</v>
      </c>
      <c r="Y159" s="474">
        <f t="shared" si="106"/>
        <v>21004.264202959461</v>
      </c>
      <c r="Z159" s="474">
        <f t="shared" si="107"/>
        <v>4707.7069470853994</v>
      </c>
      <c r="AA159" s="474">
        <f t="shared" si="108"/>
        <v>0</v>
      </c>
      <c r="AB159" s="474">
        <f t="shared" si="109"/>
        <v>26342.338990219909</v>
      </c>
      <c r="AC159" s="474">
        <f t="shared" si="110"/>
        <v>73045.907852403674</v>
      </c>
      <c r="AD159" s="475">
        <f t="shared" si="111"/>
        <v>7303.6560426158248</v>
      </c>
      <c r="AE159" s="100">
        <f t="shared" si="112"/>
        <v>0.28737540992103838</v>
      </c>
      <c r="AF159" s="100">
        <f t="shared" si="113"/>
        <v>0.28754881444420693</v>
      </c>
      <c r="AG159" s="100">
        <f t="shared" si="114"/>
        <v>6.4448606164191666E-2</v>
      </c>
      <c r="AH159" s="100">
        <f t="shared" si="126"/>
        <v>0</v>
      </c>
      <c r="AI159" s="100">
        <f t="shared" si="115"/>
        <v>0.360627169470563</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7486.025537739185</v>
      </c>
      <c r="D160" s="475">
        <f>'Input data'!D140</f>
        <v>33316432.855155304</v>
      </c>
      <c r="E160" s="473">
        <f>'Input data'!J140*C160</f>
        <v>90064.714808029137</v>
      </c>
      <c r="F160" s="474">
        <f>'Input data'!L140</f>
        <v>123381.14766318444</v>
      </c>
      <c r="G160" s="474">
        <f t="shared" si="132"/>
        <v>13687.941669523079</v>
      </c>
      <c r="H160" s="474">
        <f t="shared" si="95"/>
        <v>69257.714679492346</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70917.717307245795</v>
      </c>
      <c r="R160" s="467">
        <f t="shared" si="125"/>
        <v>57229.77563772272</v>
      </c>
      <c r="S160" s="1255">
        <f t="shared" si="102"/>
        <v>1.1237420606574597</v>
      </c>
      <c r="T160" s="118" t="str">
        <f t="shared" si="103"/>
        <v>No</v>
      </c>
      <c r="U160" s="1255">
        <f t="shared" si="104"/>
        <v>1</v>
      </c>
      <c r="V160" s="1268">
        <f t="shared" si="96"/>
        <v>72453.29006903182</v>
      </c>
      <c r="W160" s="1269">
        <f t="shared" si="97"/>
        <v>0.41276855142553459</v>
      </c>
      <c r="X160" s="473">
        <f t="shared" si="105"/>
        <v>19989.859713093181</v>
      </c>
      <c r="Y160" s="474">
        <f t="shared" si="106"/>
        <v>20538.788092147555</v>
      </c>
      <c r="Z160" s="474">
        <f t="shared" si="107"/>
        <v>4821.8961553770832</v>
      </c>
      <c r="AA160" s="474">
        <f t="shared" si="108"/>
        <v>0</v>
      </c>
      <c r="AB160" s="474">
        <f t="shared" si="109"/>
        <v>27102.746108414005</v>
      </c>
      <c r="AC160" s="474">
        <f t="shared" si="110"/>
        <v>72453.29006903182</v>
      </c>
      <c r="AD160" s="1240">
        <f t="shared" si="111"/>
        <v>6301.9180435701019</v>
      </c>
      <c r="AE160" s="100">
        <f t="shared" si="112"/>
        <v>0.27589995836003173</v>
      </c>
      <c r="AF160" s="100">
        <f t="shared" si="113"/>
        <v>0.28347626550262484</v>
      </c>
      <c r="AG160" s="100">
        <f t="shared" si="114"/>
        <v>6.6551790136554073E-2</v>
      </c>
      <c r="AH160" s="100">
        <f t="shared" si="126"/>
        <v>0</v>
      </c>
      <c r="AI160" s="100">
        <f t="shared" si="115"/>
        <v>0.37407198600078939</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7708.8415605263863</v>
      </c>
      <c r="D161" s="475">
        <f>'Input data'!D141</f>
        <v>30696987.018642712</v>
      </c>
      <c r="E161" s="473">
        <f>'Input data'!J141*C161</f>
        <v>92745.424544567009</v>
      </c>
      <c r="F161" s="474">
        <f>'Input data'!L141</f>
        <v>123442.41156320972</v>
      </c>
      <c r="G161" s="474">
        <f t="shared" si="132"/>
        <v>13687.941669523079</v>
      </c>
      <c r="H161" s="474">
        <f t="shared" si="95"/>
        <v>68337.700143370006</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70884.260138118625</v>
      </c>
      <c r="R161" s="467">
        <f t="shared" si="125"/>
        <v>57196.318468595549</v>
      </c>
      <c r="S161" s="1255">
        <f t="shared" si="102"/>
        <v>1.0901582818870692</v>
      </c>
      <c r="T161" s="118" t="str">
        <f t="shared" si="103"/>
        <v>No</v>
      </c>
      <c r="U161" s="1255">
        <f t="shared" si="104"/>
        <v>1</v>
      </c>
      <c r="V161" s="1268">
        <f t="shared" si="96"/>
        <v>70976.343636276739</v>
      </c>
      <c r="W161" s="1269">
        <f t="shared" si="97"/>
        <v>0.42502465127285116</v>
      </c>
      <c r="X161" s="473">
        <f t="shared" si="105"/>
        <v>18418.192211185626</v>
      </c>
      <c r="Y161" s="474">
        <f t="shared" si="106"/>
        <v>19705.676010357591</v>
      </c>
      <c r="Z161" s="474">
        <f t="shared" si="107"/>
        <v>4943.0360798478478</v>
      </c>
      <c r="AA161" s="474">
        <f t="shared" si="108"/>
        <v>0</v>
      </c>
      <c r="AB161" s="474">
        <f t="shared" si="109"/>
        <v>27909.439334885672</v>
      </c>
      <c r="AC161" s="474">
        <f t="shared" si="110"/>
        <v>70976.343636276739</v>
      </c>
      <c r="AD161" s="1240">
        <f t="shared" si="111"/>
        <v>4730.2505416625463</v>
      </c>
      <c r="AE161" s="100">
        <f t="shared" si="112"/>
        <v>0.25949761945432054</v>
      </c>
      <c r="AF161" s="100">
        <f t="shared" si="113"/>
        <v>0.27763723799778572</v>
      </c>
      <c r="AG161" s="100">
        <f t="shared" si="114"/>
        <v>6.9643430847590337E-2</v>
      </c>
      <c r="AH161" s="100">
        <f t="shared" si="126"/>
        <v>0</v>
      </c>
      <c r="AI161" s="100">
        <f t="shared" si="115"/>
        <v>0.39322171170030334</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7924.0404668121937</v>
      </c>
      <c r="D162" s="475">
        <f>'Input data'!D142</f>
        <v>28077541.182130113</v>
      </c>
      <c r="E162" s="473">
        <f>'Input data'!J142*C162</f>
        <v>95334.492404931865</v>
      </c>
      <c r="F162" s="474">
        <f>'Input data'!L142</f>
        <v>123412.03358706197</v>
      </c>
      <c r="G162" s="474">
        <f t="shared" si="132"/>
        <v>13687.941669523079</v>
      </c>
      <c r="H162" s="474">
        <f t="shared" si="95"/>
        <v>67365.100846233283</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70798.218207977072</v>
      </c>
      <c r="R162" s="467">
        <f t="shared" si="125"/>
        <v>57110.276538453996</v>
      </c>
      <c r="S162" s="1255">
        <f t="shared" si="102"/>
        <v>1.0585446504998246</v>
      </c>
      <c r="T162" s="118" t="str">
        <f t="shared" si="103"/>
        <v>No</v>
      </c>
      <c r="U162" s="1255">
        <f t="shared" si="104"/>
        <v>1</v>
      </c>
      <c r="V162" s="1268">
        <f t="shared" si="96"/>
        <v>69460.34008836298</v>
      </c>
      <c r="W162" s="1269">
        <f t="shared" si="97"/>
        <v>0.43716720266697784</v>
      </c>
      <c r="X162" s="473">
        <f t="shared" si="105"/>
        <v>16846.524709278066</v>
      </c>
      <c r="Y162" s="474">
        <f t="shared" si="106"/>
        <v>18865.225417467052</v>
      </c>
      <c r="Z162" s="474">
        <f t="shared" si="107"/>
        <v>5060.0347540345374</v>
      </c>
      <c r="AA162" s="474">
        <f t="shared" si="108"/>
        <v>0</v>
      </c>
      <c r="AB162" s="474">
        <f t="shared" si="109"/>
        <v>28688.555207583329</v>
      </c>
      <c r="AC162" s="474">
        <f t="shared" si="110"/>
        <v>69460.34008836298</v>
      </c>
      <c r="AD162" s="1240">
        <f t="shared" si="111"/>
        <v>3158.5830397549871</v>
      </c>
      <c r="AE162" s="100">
        <f t="shared" si="112"/>
        <v>0.24253444034174035</v>
      </c>
      <c r="AF162" s="100">
        <f t="shared" si="113"/>
        <v>0.27159707818113077</v>
      </c>
      <c r="AG162" s="100">
        <f t="shared" si="114"/>
        <v>7.2847825789471896E-2</v>
      </c>
      <c r="AH162" s="100">
        <f t="shared" si="126"/>
        <v>0</v>
      </c>
      <c r="AI162" s="100">
        <f t="shared" si="115"/>
        <v>0.41302065568765706</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8146.3036002326198</v>
      </c>
      <c r="D163" s="475">
        <f>'Input data'!D143</f>
        <v>25458095.345617522</v>
      </c>
      <c r="E163" s="473">
        <f>'Input data'!J143*C163</f>
        <v>98008.550304271484</v>
      </c>
      <c r="F163" s="474">
        <f>'Input data'!L143</f>
        <v>123466.645649889</v>
      </c>
      <c r="G163" s="474">
        <f t="shared" si="132"/>
        <v>13687.941669523079</v>
      </c>
      <c r="H163" s="474">
        <f t="shared" si="95"/>
        <v>66441.269438567237</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70760.944167306181</v>
      </c>
      <c r="R163" s="467">
        <f t="shared" si="125"/>
        <v>57073.002497783105</v>
      </c>
      <c r="S163" s="1255">
        <f t="shared" si="102"/>
        <v>1.0286002424174061</v>
      </c>
      <c r="T163" s="118" t="str">
        <f t="shared" si="103"/>
        <v>No</v>
      </c>
      <c r="U163" s="1255">
        <f t="shared" si="104"/>
        <v>1</v>
      </c>
      <c r="V163" s="1268">
        <f t="shared" si="96"/>
        <v>67980.558689953352</v>
      </c>
      <c r="W163" s="1269">
        <f t="shared" si="97"/>
        <v>0.44940142876543376</v>
      </c>
      <c r="X163" s="473">
        <f t="shared" si="105"/>
        <v>15274.857207370513</v>
      </c>
      <c r="Y163" s="474">
        <f t="shared" si="106"/>
        <v>18031.58066891865</v>
      </c>
      <c r="Z163" s="474">
        <f t="shared" si="107"/>
        <v>5180.8740853284999</v>
      </c>
      <c r="AA163" s="474">
        <f t="shared" si="108"/>
        <v>0</v>
      </c>
      <c r="AB163" s="474">
        <f t="shared" si="109"/>
        <v>29493.246728335689</v>
      </c>
      <c r="AC163" s="474">
        <f t="shared" si="110"/>
        <v>67980.558689953352</v>
      </c>
      <c r="AD163" s="1240">
        <f t="shared" si="111"/>
        <v>1586.9155378474334</v>
      </c>
      <c r="AE163" s="100">
        <f t="shared" si="112"/>
        <v>0.22469449356890825</v>
      </c>
      <c r="AF163" s="100">
        <f t="shared" si="113"/>
        <v>0.2652461382548697</v>
      </c>
      <c r="AG163" s="100">
        <f t="shared" si="114"/>
        <v>7.621111366497442E-2</v>
      </c>
      <c r="AH163" s="100">
        <f t="shared" si="126"/>
        <v>0</v>
      </c>
      <c r="AI163" s="100">
        <f t="shared" si="115"/>
        <v>0.43384825451124764</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8378.1490217550472</v>
      </c>
      <c r="D164" s="475">
        <f>'Input data'!D144</f>
        <v>22838649.509104934</v>
      </c>
      <c r="E164" s="473">
        <f>'Input data'!J144*C164</f>
        <v>100797.89314897555</v>
      </c>
      <c r="F164" s="474">
        <f>'Input data'!L144</f>
        <v>123636.54265808048</v>
      </c>
      <c r="G164" s="474">
        <f t="shared" si="132"/>
        <v>13687.941669523079</v>
      </c>
      <c r="H164" s="474">
        <f t="shared" si="95"/>
        <v>65583.589353350078</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70789.821449084193</v>
      </c>
      <c r="R164" s="467">
        <f t="shared" si="125"/>
        <v>57101.879779561117</v>
      </c>
      <c r="S164" s="1255">
        <f t="shared" si="102"/>
        <v>1.000267103443909</v>
      </c>
      <c r="T164" s="118" t="str">
        <f t="shared" si="103"/>
        <v>No</v>
      </c>
      <c r="U164" s="1255">
        <f t="shared" si="104"/>
        <v>1</v>
      </c>
      <c r="V164" s="1268">
        <f t="shared" si="96"/>
        <v>66549.910914459266</v>
      </c>
      <c r="W164" s="1269">
        <f t="shared" si="97"/>
        <v>0.46172944112078196</v>
      </c>
      <c r="X164" s="473">
        <f t="shared" si="105"/>
        <v>13703.189705462959</v>
      </c>
      <c r="Y164" s="474">
        <f t="shared" si="106"/>
        <v>17207.167724504077</v>
      </c>
      <c r="Z164" s="474">
        <f t="shared" si="107"/>
        <v>5306.9230853097188</v>
      </c>
      <c r="AA164" s="474">
        <f t="shared" si="108"/>
        <v>0</v>
      </c>
      <c r="AB164" s="474">
        <f t="shared" si="109"/>
        <v>30332.630399182512</v>
      </c>
      <c r="AC164" s="474">
        <f t="shared" si="110"/>
        <v>66549.910914459266</v>
      </c>
      <c r="AD164" s="1240">
        <f t="shared" si="111"/>
        <v>15.248035939879628</v>
      </c>
      <c r="AE164" s="100">
        <f t="shared" si="112"/>
        <v>0.20590846053988743</v>
      </c>
      <c r="AF164" s="100">
        <f t="shared" si="113"/>
        <v>0.25856034197583705</v>
      </c>
      <c r="AG164" s="100">
        <f t="shared" si="114"/>
        <v>7.9743503971493462E-2</v>
      </c>
      <c r="AH164" s="100">
        <f t="shared" si="126"/>
        <v>0</v>
      </c>
      <c r="AI164" s="100">
        <f t="shared" si="115"/>
        <v>0.45578769351278209</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8620.3658722109558</v>
      </c>
      <c r="D165" s="475">
        <f>'Input data'!D145</f>
        <v>20219203.672592338</v>
      </c>
      <c r="E165" s="473">
        <f>'Input data'!J145*C165</f>
        <v>103712.01512839358</v>
      </c>
      <c r="F165" s="474">
        <f>'Input data'!L145</f>
        <v>123931.21880098592</v>
      </c>
      <c r="G165" s="474">
        <f t="shared" si="132"/>
        <v>13687.941669523079</v>
      </c>
      <c r="H165" s="474">
        <f t="shared" si="95"/>
        <v>64797.508424026717</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70890.297886755987</v>
      </c>
      <c r="R165" s="467">
        <f t="shared" si="125"/>
        <v>57202.356217232911</v>
      </c>
      <c r="S165" s="1255">
        <f t="shared" si="102"/>
        <v>0.97351171041481277</v>
      </c>
      <c r="T165" s="118" t="str">
        <f t="shared" si="103"/>
        <v>Yes</v>
      </c>
      <c r="U165" s="1255">
        <f t="shared" si="104"/>
        <v>0.97351171041481277</v>
      </c>
      <c r="V165" s="1268">
        <f t="shared" si="96"/>
        <v>66728.862583753013</v>
      </c>
      <c r="W165" s="1269">
        <f t="shared" si="97"/>
        <v>0.4615653486720801</v>
      </c>
      <c r="X165" s="473">
        <f t="shared" si="105"/>
        <v>13687.941669523078</v>
      </c>
      <c r="Y165" s="474">
        <f t="shared" si="106"/>
        <v>16392.746861258707</v>
      </c>
      <c r="Z165" s="474">
        <f t="shared" si="107"/>
        <v>5438.6107916188739</v>
      </c>
      <c r="AA165" s="474">
        <f t="shared" si="108"/>
        <v>0</v>
      </c>
      <c r="AB165" s="474">
        <f t="shared" si="109"/>
        <v>31209.563261352356</v>
      </c>
      <c r="AC165" s="474">
        <f t="shared" si="110"/>
        <v>66728.862583753013</v>
      </c>
      <c r="AD165" s="1240">
        <f t="shared" si="111"/>
        <v>0</v>
      </c>
      <c r="AE165" s="100">
        <f t="shared" si="112"/>
        <v>0.20512775341169662</v>
      </c>
      <c r="AF165" s="100">
        <f t="shared" si="113"/>
        <v>0.24566201530385406</v>
      </c>
      <c r="AG165" s="100">
        <f t="shared" si="114"/>
        <v>8.1503124450723885E-2</v>
      </c>
      <c r="AH165" s="100">
        <f t="shared" si="126"/>
        <v>0</v>
      </c>
      <c r="AI165" s="100">
        <f t="shared" si="115"/>
        <v>0.46770710683372546</v>
      </c>
      <c r="AJ165" s="471">
        <f t="shared" si="116"/>
        <v>1</v>
      </c>
      <c r="AK165" s="1250">
        <f t="shared" si="117"/>
        <v>12131.522203555402</v>
      </c>
      <c r="AL165" s="1251">
        <f t="shared" si="118"/>
        <v>1466.1897722637104</v>
      </c>
      <c r="AM165" s="1251">
        <f t="shared" si="119"/>
        <v>90.229693703964315</v>
      </c>
      <c r="AN165" s="1251">
        <f t="shared" si="120"/>
        <v>13687.941669523076</v>
      </c>
      <c r="AO165" s="1022">
        <f t="shared" si="121"/>
        <v>0</v>
      </c>
      <c r="AV165" s="119"/>
      <c r="AW165" s="119"/>
    </row>
    <row r="166" spans="1:49">
      <c r="A166" s="89">
        <f>'Input data'!A146</f>
        <v>2046</v>
      </c>
      <c r="B166" s="152">
        <f>'Input data'!B146</f>
        <v>73.995362001779526</v>
      </c>
      <c r="C166" s="204">
        <f>'Input data'!C146</f>
        <v>8870.922802964873</v>
      </c>
      <c r="D166" s="475">
        <f>'Input data'!D146</f>
        <v>16217597.669678843</v>
      </c>
      <c r="E166" s="473">
        <f>'Input data'!J146*C166</f>
        <v>106726.47699440825</v>
      </c>
      <c r="F166" s="474">
        <f>'Input data'!L146</f>
        <v>122944.07466408709</v>
      </c>
      <c r="G166" s="474">
        <f t="shared" si="132"/>
        <v>13687.941669523079</v>
      </c>
      <c r="H166" s="474">
        <f t="shared" si="95"/>
        <v>62771.911902243752</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70219.053965910265</v>
      </c>
      <c r="R166" s="467">
        <f t="shared" si="125"/>
        <v>56531.112296387189</v>
      </c>
      <c r="S166" s="1255">
        <f t="shared" si="102"/>
        <v>0.93457626869548016</v>
      </c>
      <c r="T166" s="118" t="str">
        <f t="shared" si="103"/>
        <v>Yes</v>
      </c>
      <c r="U166" s="1255">
        <f t="shared" si="104"/>
        <v>0.93457626869548016</v>
      </c>
      <c r="V166" s="1268">
        <f t="shared" si="96"/>
        <v>66412.962367699918</v>
      </c>
      <c r="W166" s="1269">
        <f t="shared" si="97"/>
        <v>0.45981160499880802</v>
      </c>
      <c r="X166" s="473">
        <f t="shared" si="105"/>
        <v>13687.94166952307</v>
      </c>
      <c r="Y166" s="474">
        <f t="shared" si="106"/>
        <v>15033.496963060468</v>
      </c>
      <c r="Z166" s="474">
        <f t="shared" si="107"/>
        <v>5574.8328069276386</v>
      </c>
      <c r="AA166" s="474">
        <f t="shared" si="108"/>
        <v>0</v>
      </c>
      <c r="AB166" s="474">
        <f t="shared" si="109"/>
        <v>32116.690928188735</v>
      </c>
      <c r="AC166" s="474">
        <f t="shared" si="110"/>
        <v>66412.962367699918</v>
      </c>
      <c r="AD166" s="1240">
        <f t="shared" si="111"/>
        <v>0</v>
      </c>
      <c r="AE166" s="100">
        <f t="shared" si="112"/>
        <v>0.20610346506964775</v>
      </c>
      <c r="AF166" s="100">
        <f t="shared" si="113"/>
        <v>0.2263638968523416</v>
      </c>
      <c r="AG166" s="100">
        <f t="shared" si="114"/>
        <v>8.3941938564074198E-2</v>
      </c>
      <c r="AH166" s="100">
        <f t="shared" si="126"/>
        <v>0</v>
      </c>
      <c r="AI166" s="100">
        <f t="shared" si="115"/>
        <v>0.48359069951393635</v>
      </c>
      <c r="AJ166" s="471">
        <f t="shared" si="116"/>
        <v>0.99999999999999978</v>
      </c>
      <c r="AK166" s="1250">
        <f t="shared" si="117"/>
        <v>9730.5586018073045</v>
      </c>
      <c r="AL166" s="1251">
        <f t="shared" si="118"/>
        <v>3726.6163114329347</v>
      </c>
      <c r="AM166" s="1251">
        <f t="shared" si="119"/>
        <v>230.76675628283039</v>
      </c>
      <c r="AN166" s="1251">
        <f t="shared" si="120"/>
        <v>13687.94166952307</v>
      </c>
      <c r="AO166" s="1022">
        <f t="shared" si="121"/>
        <v>0</v>
      </c>
      <c r="AV166" s="119"/>
      <c r="AW166" s="119"/>
    </row>
    <row r="167" spans="1:49">
      <c r="A167" s="89">
        <f>'Input data'!A147</f>
        <v>2047</v>
      </c>
      <c r="B167" s="152">
        <f>'Input data'!B147</f>
        <v>74.373096484110363</v>
      </c>
      <c r="C167" s="204">
        <f>'Input data'!C147</f>
        <v>8950.5962884370456</v>
      </c>
      <c r="D167" s="475">
        <f>'Input data'!D147</f>
        <v>12215991.666765345</v>
      </c>
      <c r="E167" s="473">
        <f>'Input data'!J147*C167</f>
        <v>107685.0323333712</v>
      </c>
      <c r="F167" s="474">
        <f>'Input data'!L147</f>
        <v>119901.02400013655</v>
      </c>
      <c r="G167" s="474">
        <f t="shared" si="132"/>
        <v>13687.941669523079</v>
      </c>
      <c r="H167" s="474">
        <f t="shared" si="95"/>
        <v>59566.621577719648</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68368.116242323391</v>
      </c>
      <c r="R167" s="467">
        <f t="shared" si="125"/>
        <v>54680.174572800315</v>
      </c>
      <c r="S167" s="1255">
        <f t="shared" si="102"/>
        <v>0.89583059123881204</v>
      </c>
      <c r="T167" s="118" t="str">
        <f t="shared" si="103"/>
        <v>Yes</v>
      </c>
      <c r="U167" s="1255">
        <f t="shared" si="104"/>
        <v>0.89583059123881204</v>
      </c>
      <c r="V167" s="1268">
        <f t="shared" si="96"/>
        <v>65220.849427336245</v>
      </c>
      <c r="W167" s="1269">
        <f t="shared" si="97"/>
        <v>0.45604426675069953</v>
      </c>
      <c r="X167" s="473">
        <f t="shared" si="105"/>
        <v>13687.941669523079</v>
      </c>
      <c r="Y167" s="474">
        <f t="shared" si="106"/>
        <v>13509.613891682417</v>
      </c>
      <c r="Z167" s="474">
        <f t="shared" si="107"/>
        <v>5618.1494404968462</v>
      </c>
      <c r="AA167" s="474">
        <f t="shared" si="108"/>
        <v>0</v>
      </c>
      <c r="AB167" s="474">
        <f t="shared" si="109"/>
        <v>32405.144425633905</v>
      </c>
      <c r="AC167" s="474">
        <f t="shared" si="110"/>
        <v>65220.849427336245</v>
      </c>
      <c r="AD167" s="1240">
        <f t="shared" si="111"/>
        <v>0</v>
      </c>
      <c r="AE167" s="100">
        <f t="shared" si="112"/>
        <v>0.20987064396904351</v>
      </c>
      <c r="AF167" s="100">
        <f t="shared" si="113"/>
        <v>0.20713642968930859</v>
      </c>
      <c r="AG167" s="100">
        <f t="shared" si="114"/>
        <v>8.6140390531959113E-2</v>
      </c>
      <c r="AH167" s="100">
        <f t="shared" si="126"/>
        <v>0</v>
      </c>
      <c r="AI167" s="100">
        <f t="shared" si="115"/>
        <v>0.49685253580968886</v>
      </c>
      <c r="AJ167" s="471">
        <f t="shared" si="116"/>
        <v>1</v>
      </c>
      <c r="AK167" s="1250">
        <f t="shared" si="117"/>
        <v>7329.5950000592056</v>
      </c>
      <c r="AL167" s="1251">
        <f t="shared" si="118"/>
        <v>5986.9101338956461</v>
      </c>
      <c r="AM167" s="1251">
        <f t="shared" si="119"/>
        <v>371.43653556822591</v>
      </c>
      <c r="AN167" s="1251">
        <f t="shared" si="120"/>
        <v>13687.941669523078</v>
      </c>
      <c r="AO167" s="1022">
        <f t="shared" si="121"/>
        <v>0</v>
      </c>
      <c r="AV167" s="119"/>
      <c r="AW167" s="119"/>
    </row>
    <row r="168" spans="1:49">
      <c r="A168" s="89">
        <f>'Input data'!A148</f>
        <v>2048</v>
      </c>
      <c r="B168" s="152">
        <f>'Input data'!B148</f>
        <v>74.752759240528661</v>
      </c>
      <c r="C168" s="204">
        <f>'Input data'!C148</f>
        <v>9020.85962943507</v>
      </c>
      <c r="D168" s="475">
        <f>'Input data'!D148</f>
        <v>8214385.6638518488</v>
      </c>
      <c r="E168" s="473">
        <f>'Input data'!J148*C168</f>
        <v>108530.37379481076</v>
      </c>
      <c r="F168" s="474">
        <f>'Input data'!L148</f>
        <v>116744.75945866261</v>
      </c>
      <c r="G168" s="474">
        <f t="shared" si="132"/>
        <v>13687.941669523079</v>
      </c>
      <c r="H168" s="474">
        <f t="shared" si="95"/>
        <v>56296.368324219322</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66452.215589760293</v>
      </c>
      <c r="R168" s="467">
        <f t="shared" si="125"/>
        <v>52764.273920237218</v>
      </c>
      <c r="S168" s="1255">
        <f t="shared" si="102"/>
        <v>0.85762678838809636</v>
      </c>
      <c r="T168" s="118" t="str">
        <f t="shared" si="103"/>
        <v>Yes</v>
      </c>
      <c r="U168" s="1255">
        <f t="shared" si="104"/>
        <v>0.85762678838809636</v>
      </c>
      <c r="V168" s="1268">
        <f t="shared" si="96"/>
        <v>63980.485538425404</v>
      </c>
      <c r="W168" s="1269">
        <f t="shared" si="97"/>
        <v>0.45196267622548114</v>
      </c>
      <c r="X168" s="473">
        <f t="shared" si="105"/>
        <v>13687.941669523072</v>
      </c>
      <c r="Y168" s="474">
        <f t="shared" si="106"/>
        <v>11976.664863433554</v>
      </c>
      <c r="Z168" s="474">
        <f t="shared" si="107"/>
        <v>5656.3499958926905</v>
      </c>
      <c r="AA168" s="474">
        <f t="shared" si="108"/>
        <v>0</v>
      </c>
      <c r="AB168" s="474">
        <f t="shared" si="109"/>
        <v>32659.52900957609</v>
      </c>
      <c r="AC168" s="474">
        <f t="shared" si="110"/>
        <v>63980.485538425404</v>
      </c>
      <c r="AD168" s="1240">
        <f t="shared" si="111"/>
        <v>0</v>
      </c>
      <c r="AE168" s="100">
        <f t="shared" si="112"/>
        <v>0.21393932156551651</v>
      </c>
      <c r="AF168" s="100">
        <f t="shared" si="113"/>
        <v>0.18719246599403513</v>
      </c>
      <c r="AG168" s="100">
        <f t="shared" si="114"/>
        <v>8.8407425299947107E-2</v>
      </c>
      <c r="AH168" s="100">
        <f t="shared" si="126"/>
        <v>0</v>
      </c>
      <c r="AI168" s="100">
        <f t="shared" si="115"/>
        <v>0.51046078714050125</v>
      </c>
      <c r="AJ168" s="471">
        <f t="shared" si="116"/>
        <v>1</v>
      </c>
      <c r="AK168" s="1250">
        <f t="shared" si="117"/>
        <v>4928.6313983111086</v>
      </c>
      <c r="AL168" s="1251">
        <f t="shared" si="118"/>
        <v>8246.8249818768272</v>
      </c>
      <c r="AM168" s="1251">
        <f t="shared" si="119"/>
        <v>512.48528933513546</v>
      </c>
      <c r="AN168" s="1251">
        <f t="shared" si="120"/>
        <v>13687.941669523072</v>
      </c>
      <c r="AO168" s="1022">
        <f t="shared" si="121"/>
        <v>0</v>
      </c>
      <c r="AV168" s="119"/>
      <c r="AW168" s="119"/>
    </row>
    <row r="169" spans="1:49">
      <c r="A169" s="89">
        <f>'Input data'!A149</f>
        <v>2049</v>
      </c>
      <c r="B169" s="152">
        <f>'Input data'!B149</f>
        <v>75.134360114565098</v>
      </c>
      <c r="C169" s="204">
        <f>'Input data'!C149</f>
        <v>9061.5865354982343</v>
      </c>
      <c r="D169" s="475">
        <f>'Input data'!D149</f>
        <v>4212779.6609383523</v>
      </c>
      <c r="E169" s="473">
        <f>'Input data'!J149*C169</f>
        <v>109020.36105989563</v>
      </c>
      <c r="F169" s="474">
        <f>'Input data'!L149</f>
        <v>113233.14072083398</v>
      </c>
      <c r="G169" s="474">
        <f t="shared" si="132"/>
        <v>13687.941669523079</v>
      </c>
      <c r="H169" s="474">
        <f t="shared" si="95"/>
        <v>52822.210302821361</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64332.410169299561</v>
      </c>
      <c r="R169" s="467">
        <f t="shared" si="125"/>
        <v>50644.468499776485</v>
      </c>
      <c r="S169" s="1255">
        <f t="shared" si="102"/>
        <v>0.81942690084113812</v>
      </c>
      <c r="T169" s="118" t="str">
        <f t="shared" si="103"/>
        <v>Yes</v>
      </c>
      <c r="U169" s="1255">
        <f t="shared" si="104"/>
        <v>0.81942690084113812</v>
      </c>
      <c r="V169" s="1268">
        <f t="shared" si="96"/>
        <v>62588.67222105751</v>
      </c>
      <c r="W169" s="1269">
        <f t="shared" si="97"/>
        <v>0.4472583572033545</v>
      </c>
      <c r="X169" s="473">
        <f t="shared" si="105"/>
        <v>13687.941669523081</v>
      </c>
      <c r="Y169" s="474">
        <f t="shared" si="106"/>
        <v>10415.259731670816</v>
      </c>
      <c r="Z169" s="474">
        <f t="shared" si="107"/>
        <v>5678.4922739151798</v>
      </c>
      <c r="AA169" s="474">
        <f t="shared" si="108"/>
        <v>0</v>
      </c>
      <c r="AB169" s="474">
        <f t="shared" si="109"/>
        <v>32806.978545948434</v>
      </c>
      <c r="AC169" s="474">
        <f t="shared" si="110"/>
        <v>62588.67222105751</v>
      </c>
      <c r="AD169" s="1240">
        <f t="shared" si="111"/>
        <v>0</v>
      </c>
      <c r="AE169" s="100">
        <f t="shared" si="112"/>
        <v>0.21869678943145676</v>
      </c>
      <c r="AF169" s="100">
        <f t="shared" si="113"/>
        <v>0.16640806334547351</v>
      </c>
      <c r="AG169" s="100">
        <f t="shared" si="114"/>
        <v>9.0727156726687866E-2</v>
      </c>
      <c r="AH169" s="100">
        <f t="shared" si="126"/>
        <v>0</v>
      </c>
      <c r="AI169" s="100">
        <f t="shared" si="115"/>
        <v>0.52416799049638185</v>
      </c>
      <c r="AJ169" s="471">
        <f t="shared" si="116"/>
        <v>1</v>
      </c>
      <c r="AK169" s="1250">
        <f t="shared" si="117"/>
        <v>2527.6677965630115</v>
      </c>
      <c r="AL169" s="1251">
        <f t="shared" si="118"/>
        <v>10506.737091585745</v>
      </c>
      <c r="AM169" s="1251">
        <f t="shared" si="119"/>
        <v>653.53678137432371</v>
      </c>
      <c r="AN169" s="1251">
        <f t="shared" si="120"/>
        <v>13687.941669523079</v>
      </c>
      <c r="AO169" s="1022">
        <f t="shared" si="121"/>
        <v>0</v>
      </c>
      <c r="AV169" s="119"/>
      <c r="AW169" s="119"/>
    </row>
    <row r="170" spans="1:49" ht="15" thickBot="1">
      <c r="A170" s="141">
        <f>'Input data'!A150</f>
        <v>2050</v>
      </c>
      <c r="B170" s="593">
        <f>'Input data'!B150</f>
        <v>75.517908999999989</v>
      </c>
      <c r="C170" s="207">
        <f>'Input data'!C150</f>
        <v>9095.4396062522937</v>
      </c>
      <c r="D170" s="589">
        <f>'Input data'!D150</f>
        <v>211173.65802485455</v>
      </c>
      <c r="E170" s="598">
        <f>'Input data'!J150*C170</f>
        <v>109427.64889874545</v>
      </c>
      <c r="F170" s="595">
        <f>'Input data'!L150</f>
        <v>109638.8225567703</v>
      </c>
      <c r="G170" s="595">
        <f t="shared" si="132"/>
        <v>13687.941669523079</v>
      </c>
      <c r="H170" s="595">
        <f t="shared" si="95"/>
        <v>49300.598761851361</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62165.151229266798</v>
      </c>
      <c r="R170" s="1238">
        <f t="shared" si="125"/>
        <v>48477.209559743715</v>
      </c>
      <c r="S170" s="1256">
        <f t="shared" si="102"/>
        <v>0.7814059164444076</v>
      </c>
      <c r="T170" s="951" t="str">
        <f t="shared" si="103"/>
        <v>Yes</v>
      </c>
      <c r="U170" s="1256">
        <f t="shared" si="104"/>
        <v>0.7814059164444076</v>
      </c>
      <c r="V170" s="1270">
        <f t="shared" si="96"/>
        <v>61161.612997026605</v>
      </c>
      <c r="W170" s="1271">
        <f t="shared" si="97"/>
        <v>0.44215368634265018</v>
      </c>
      <c r="X170" s="598">
        <f t="shared" si="105"/>
        <v>13687.941669523081</v>
      </c>
      <c r="Y170" s="595">
        <f t="shared" si="106"/>
        <v>8847.2321835763651</v>
      </c>
      <c r="Z170" s="595">
        <f t="shared" si="107"/>
        <v>5696.8974064678187</v>
      </c>
      <c r="AA170" s="595">
        <f t="shared" si="108"/>
        <v>0</v>
      </c>
      <c r="AB170" s="595">
        <f t="shared" si="109"/>
        <v>32929.541737459338</v>
      </c>
      <c r="AC170" s="595">
        <f t="shared" si="110"/>
        <v>61161.612997026605</v>
      </c>
      <c r="AD170" s="1241">
        <f t="shared" si="111"/>
        <v>0</v>
      </c>
      <c r="AE170" s="581">
        <f t="shared" si="112"/>
        <v>0.22379955332748541</v>
      </c>
      <c r="AF170" s="581">
        <f t="shared" si="113"/>
        <v>0.14465334954469689</v>
      </c>
      <c r="AG170" s="581">
        <f t="shared" si="114"/>
        <v>9.3144983058978115E-2</v>
      </c>
      <c r="AH170" s="581">
        <f t="shared" si="126"/>
        <v>0</v>
      </c>
      <c r="AI170" s="581">
        <f>AB170/AC170</f>
        <v>0.53840211406883953</v>
      </c>
      <c r="AJ170" s="582">
        <f t="shared" si="116"/>
        <v>1</v>
      </c>
      <c r="AK170" s="1252">
        <f t="shared" si="117"/>
        <v>126.70419481491274</v>
      </c>
      <c r="AL170" s="1253">
        <f t="shared" si="118"/>
        <v>12766.524080597259</v>
      </c>
      <c r="AM170" s="1253">
        <f t="shared" si="119"/>
        <v>794.71339411090935</v>
      </c>
      <c r="AN170" s="1253">
        <f t="shared" si="120"/>
        <v>13687.941669523081</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4429.6690817752378</v>
      </c>
      <c r="D182" s="475">
        <f>'Input data'!E122</f>
        <v>50359792.84713313</v>
      </c>
      <c r="E182" s="473">
        <f>'Input data'!J122*C182</f>
        <v>53293.550834521724</v>
      </c>
      <c r="F182" s="474">
        <f>'Input data'!L122</f>
        <v>103653.34368165486</v>
      </c>
      <c r="G182" s="474">
        <f>G177*(1-E4)</f>
        <v>34219.854173807704</v>
      </c>
      <c r="H182" s="474">
        <f t="shared" si="160"/>
        <v>43620.626212509684</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70533.030396705391</v>
      </c>
      <c r="R182" s="467">
        <f t="shared" si="164"/>
        <v>36313.176222897688</v>
      </c>
      <c r="S182" s="518">
        <f t="shared" si="140"/>
        <v>1.2174067547825864</v>
      </c>
      <c r="T182" s="118" t="str">
        <f t="shared" si="141"/>
        <v>No</v>
      </c>
      <c r="U182" s="1259">
        <f t="shared" si="142"/>
        <v>1</v>
      </c>
      <c r="V182" s="1247">
        <f t="shared" si="134"/>
        <v>73825.041776608545</v>
      </c>
      <c r="W182" s="1260">
        <f>(1-V182/F182)</f>
        <v>0.28776979927108226</v>
      </c>
      <c r="X182" s="473">
        <f t="shared" si="143"/>
        <v>40704.728491659065</v>
      </c>
      <c r="Y182" s="474">
        <f t="shared" si="144"/>
        <v>13922.712844575923</v>
      </c>
      <c r="Z182" s="116">
        <f t="shared" si="145"/>
        <v>3160.2257530433812</v>
      </c>
      <c r="AA182" s="116">
        <f t="shared" si="146"/>
        <v>0</v>
      </c>
      <c r="AB182" s="116">
        <f t="shared" si="147"/>
        <v>16037.374687330175</v>
      </c>
      <c r="AC182" s="116">
        <f t="shared" si="148"/>
        <v>73825.041776608545</v>
      </c>
      <c r="AD182" s="475">
        <f t="shared" si="149"/>
        <v>6484.8743178513614</v>
      </c>
      <c r="AE182" s="579">
        <f t="shared" si="150"/>
        <v>0.55136749688310172</v>
      </c>
      <c r="AF182" s="100">
        <f t="shared" si="151"/>
        <v>0.18859065311070819</v>
      </c>
      <c r="AG182" s="100">
        <f t="shared" si="152"/>
        <v>4.2806961933134977E-2</v>
      </c>
      <c r="AH182" s="100">
        <f t="shared" si="165"/>
        <v>0</v>
      </c>
      <c r="AI182" s="100">
        <f t="shared" si="153"/>
        <v>0.2172348880730551</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4527.7597364431604</v>
      </c>
      <c r="D183" s="475">
        <f>'Input data'!E123</f>
        <v>48665382.683029473</v>
      </c>
      <c r="E183" s="473">
        <f>'Input data'!J123*C183</f>
        <v>54473.683976395478</v>
      </c>
      <c r="F183" s="474">
        <f>'Input data'!L123</f>
        <v>103139.06665942495</v>
      </c>
      <c r="G183" s="474">
        <f>($G$147-$G$142)/($A$147-$A$142)+G182</f>
        <v>32166.662923379241</v>
      </c>
      <c r="H183" s="474">
        <f t="shared" si="160"/>
        <v>44760.863211735392</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68573.651217636332</v>
      </c>
      <c r="R183" s="467">
        <f t="shared" si="164"/>
        <v>36406.988294257091</v>
      </c>
      <c r="S183" s="518">
        <f t="shared" si="140"/>
        <v>1.1934576800144607</v>
      </c>
      <c r="T183" s="118" t="str">
        <f t="shared" si="141"/>
        <v>No</v>
      </c>
      <c r="U183" s="1259">
        <f t="shared" si="142"/>
        <v>1</v>
      </c>
      <c r="V183" s="1247">
        <f t="shared" si="134"/>
        <v>72633.595955330966</v>
      </c>
      <c r="W183" s="1260">
        <f t="shared" si="135"/>
        <v>0.29577028076883771</v>
      </c>
      <c r="X183" s="473">
        <f t="shared" si="143"/>
        <v>38068.180513542356</v>
      </c>
      <c r="Y183" s="474">
        <f t="shared" si="144"/>
        <v>14959.353526965955</v>
      </c>
      <c r="Z183" s="116">
        <f t="shared" si="145"/>
        <v>3213.5553760620473</v>
      </c>
      <c r="AA183" s="116">
        <f t="shared" si="146"/>
        <v>0</v>
      </c>
      <c r="AB183" s="116">
        <f t="shared" si="147"/>
        <v>16392.506538760608</v>
      </c>
      <c r="AC183" s="116">
        <f t="shared" si="148"/>
        <v>72633.595955330966</v>
      </c>
      <c r="AD183" s="475">
        <f t="shared" si="149"/>
        <v>5901.5175901631155</v>
      </c>
      <c r="AE183" s="579">
        <f t="shared" si="150"/>
        <v>0.52411256819714613</v>
      </c>
      <c r="AF183" s="100">
        <f t="shared" si="151"/>
        <v>0.20595639428572182</v>
      </c>
      <c r="AG183" s="100">
        <f t="shared" si="152"/>
        <v>4.424337434757266E-2</v>
      </c>
      <c r="AH183" s="100">
        <f t="shared" si="165"/>
        <v>0</v>
      </c>
      <c r="AI183" s="100">
        <f t="shared" si="153"/>
        <v>0.2256876631695594</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4636.4932398497776</v>
      </c>
      <c r="D184" s="475">
        <f>'Input data'!E124</f>
        <v>48951332.662830688</v>
      </c>
      <c r="E184" s="473">
        <f>'Input data'!J124*C184</f>
        <v>55781.861717043743</v>
      </c>
      <c r="F184" s="474">
        <f>'Input data'!L124</f>
        <v>104733.19437987443</v>
      </c>
      <c r="G184" s="474">
        <f t="shared" ref="G184:G186" si="167">($G$147-$G$142)/($A$147-$A$142)+G183</f>
        <v>30113.471672950778</v>
      </c>
      <c r="H184" s="474">
        <f t="shared" si="160"/>
        <v>47833.046568825652</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68273.53780565277</v>
      </c>
      <c r="R184" s="467">
        <f t="shared" si="164"/>
        <v>38160.066132701992</v>
      </c>
      <c r="S184" s="518">
        <f t="shared" si="140"/>
        <v>1.2208833151595218</v>
      </c>
      <c r="T184" s="118" t="str">
        <f t="shared" si="141"/>
        <v>No</v>
      </c>
      <c r="U184" s="1259">
        <f t="shared" si="142"/>
        <v>1</v>
      </c>
      <c r="V184" s="1247">
        <f t="shared" si="134"/>
        <v>73477.081974311775</v>
      </c>
      <c r="W184" s="1260">
        <f t="shared" si="135"/>
        <v>0.29843558759598798</v>
      </c>
      <c r="X184" s="473">
        <f t="shared" si="143"/>
        <v>37017.425400090113</v>
      </c>
      <c r="Y184" s="474">
        <f t="shared" si="144"/>
        <v>16400.815062057736</v>
      </c>
      <c r="Z184" s="116">
        <f t="shared" si="145"/>
        <v>3272.6712700868634</v>
      </c>
      <c r="AA184" s="116">
        <f t="shared" si="146"/>
        <v>0</v>
      </c>
      <c r="AB184" s="116">
        <f t="shared" si="147"/>
        <v>16786.170242077056</v>
      </c>
      <c r="AC184" s="116">
        <f t="shared" si="148"/>
        <v>73477.081974311775</v>
      </c>
      <c r="AD184" s="475">
        <f t="shared" si="149"/>
        <v>6903.9537271393347</v>
      </c>
      <c r="AE184" s="579">
        <f t="shared" si="150"/>
        <v>0.50379552923769788</v>
      </c>
      <c r="AF184" s="100">
        <f t="shared" si="151"/>
        <v>0.22320994004350367</v>
      </c>
      <c r="AG184" s="100">
        <f t="shared" si="152"/>
        <v>4.4540027749482722E-2</v>
      </c>
      <c r="AH184" s="100">
        <f t="shared" si="165"/>
        <v>0</v>
      </c>
      <c r="AI184" s="100">
        <f t="shared" si="153"/>
        <v>0.2284545029693156</v>
      </c>
      <c r="AJ184" s="100">
        <f t="shared" si="154"/>
        <v>0.99999999999999989</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4759.1992887202514</v>
      </c>
      <c r="D185" s="475">
        <f>'Input data'!E125</f>
        <v>48538822.712079689</v>
      </c>
      <c r="E185" s="473">
        <f>'Input data'!J125*C185</f>
        <v>57258.143789690388</v>
      </c>
      <c r="F185" s="474">
        <f>'Input data'!L125</f>
        <v>105796.96650177008</v>
      </c>
      <c r="G185" s="474">
        <f t="shared" si="167"/>
        <v>28060.280422522315</v>
      </c>
      <c r="H185" s="474">
        <f t="shared" si="160"/>
        <v>50346.218087148249</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67544.997317158763</v>
      </c>
      <c r="R185" s="467">
        <f t="shared" si="164"/>
        <v>39484.716894636447</v>
      </c>
      <c r="S185" s="518">
        <f t="shared" si="140"/>
        <v>1.2299303560076398</v>
      </c>
      <c r="T185" s="118" t="str">
        <f t="shared" si="141"/>
        <v>No</v>
      </c>
      <c r="U185" s="1259">
        <f t="shared" si="142"/>
        <v>1</v>
      </c>
      <c r="V185" s="1247">
        <f t="shared" si="134"/>
        <v>73693.752932179006</v>
      </c>
      <c r="W185" s="1260">
        <f t="shared" si="135"/>
        <v>0.30344172078935694</v>
      </c>
      <c r="X185" s="473">
        <f t="shared" si="143"/>
        <v>35441.783747567686</v>
      </c>
      <c r="Y185" s="474">
        <f t="shared" si="144"/>
        <v>17682.164688102603</v>
      </c>
      <c r="Z185" s="116">
        <f t="shared" si="145"/>
        <v>3339.3837143102814</v>
      </c>
      <c r="AA185" s="116">
        <f t="shared" si="146"/>
        <v>0</v>
      </c>
      <c r="AB185" s="116">
        <f t="shared" si="147"/>
        <v>17230.420782198438</v>
      </c>
      <c r="AC185" s="116">
        <f t="shared" si="148"/>
        <v>73693.752932179006</v>
      </c>
      <c r="AD185" s="475">
        <f t="shared" si="149"/>
        <v>7381.5033250453707</v>
      </c>
      <c r="AE185" s="579">
        <f t="shared" si="150"/>
        <v>0.48093335374282081</v>
      </c>
      <c r="AF185" s="100">
        <f t="shared" si="151"/>
        <v>0.23994116169352442</v>
      </c>
      <c r="AG185" s="100">
        <f t="shared" si="152"/>
        <v>4.5314339159569533E-2</v>
      </c>
      <c r="AH185" s="100">
        <f t="shared" si="165"/>
        <v>0</v>
      </c>
      <c r="AI185" s="100">
        <f t="shared" si="153"/>
        <v>0.23381114540408524</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4889.8228587208359</v>
      </c>
      <c r="D186" s="475">
        <f>'Input data'!E126</f>
        <v>47372560.213695109</v>
      </c>
      <c r="E186" s="473">
        <f>'Input data'!J126*C186</f>
        <v>58829.681920304654</v>
      </c>
      <c r="F186" s="474">
        <f>'Input data'!L126</f>
        <v>106202.24213399977</v>
      </c>
      <c r="G186" s="474">
        <f t="shared" si="167"/>
        <v>26007.089172093853</v>
      </c>
      <c r="H186" s="474">
        <f t="shared" si="160"/>
        <v>52206.687426864577</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66361.847968515664</v>
      </c>
      <c r="R186" s="467">
        <f t="shared" si="164"/>
        <v>40354.758796421811</v>
      </c>
      <c r="S186" s="518">
        <f t="shared" si="140"/>
        <v>1.2226872109030587</v>
      </c>
      <c r="T186" s="118" t="str">
        <f t="shared" si="141"/>
        <v>No</v>
      </c>
      <c r="U186" s="1259">
        <f t="shared" si="142"/>
        <v>1</v>
      </c>
      <c r="V186" s="1247">
        <f t="shared" si="134"/>
        <v>73197.268796120159</v>
      </c>
      <c r="W186" s="1260">
        <f t="shared" si="135"/>
        <v>0.31077473200834937</v>
      </c>
      <c r="X186" s="473">
        <f t="shared" si="143"/>
        <v>33356.87463063607</v>
      </c>
      <c r="Y186" s="474">
        <f t="shared" si="144"/>
        <v>18726.657158983759</v>
      </c>
      <c r="Z186" s="116">
        <f t="shared" si="145"/>
        <v>3410.4007318749686</v>
      </c>
      <c r="AA186" s="116">
        <f t="shared" si="146"/>
        <v>0</v>
      </c>
      <c r="AB186" s="116">
        <f t="shared" si="147"/>
        <v>17703.33627462537</v>
      </c>
      <c r="AC186" s="116">
        <f t="shared" si="148"/>
        <v>73197.268796120159</v>
      </c>
      <c r="AD186" s="475">
        <f t="shared" si="149"/>
        <v>7349.7854585422174</v>
      </c>
      <c r="AE186" s="579">
        <f t="shared" si="150"/>
        <v>0.45571201192692806</v>
      </c>
      <c r="AF186" s="100">
        <f t="shared" si="151"/>
        <v>0.25583819542699071</v>
      </c>
      <c r="AG186" s="100">
        <f t="shared" si="152"/>
        <v>4.6591912348179554E-2</v>
      </c>
      <c r="AH186" s="100">
        <f t="shared" si="165"/>
        <v>0</v>
      </c>
      <c r="AI186" s="100">
        <f t="shared" si="153"/>
        <v>0.24185788029790176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5031.9785876968836</v>
      </c>
      <c r="D187" s="475">
        <f>'Input data'!E127</f>
        <v>47544656.205152296</v>
      </c>
      <c r="E187" s="473">
        <f>'Input data'!J127*C187</f>
        <v>60539.963981728375</v>
      </c>
      <c r="F187" s="474">
        <f>'Input data'!L127</f>
        <v>108084.62018688067</v>
      </c>
      <c r="G187" s="474">
        <f>G177*(1-E5)</f>
        <v>23953.89792166539</v>
      </c>
      <c r="H187" s="474">
        <f t="shared" si="160"/>
        <v>55402.754573262391</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66226.584410043812</v>
      </c>
      <c r="R187" s="467">
        <f t="shared" si="164"/>
        <v>42272.686488378422</v>
      </c>
      <c r="S187" s="518">
        <f t="shared" si="140"/>
        <v>1.2438138328424428</v>
      </c>
      <c r="T187" s="118" t="str">
        <f t="shared" si="141"/>
        <v>No</v>
      </c>
      <c r="U187" s="1259">
        <f t="shared" si="142"/>
        <v>1</v>
      </c>
      <c r="V187" s="1247">
        <f t="shared" si="134"/>
        <v>74098.274825393441</v>
      </c>
      <c r="W187" s="1260">
        <f t="shared" si="135"/>
        <v>0.31444201129378158</v>
      </c>
      <c r="X187" s="473">
        <f t="shared" si="143"/>
        <v>32240.23904855657</v>
      </c>
      <c r="Y187" s="474">
        <f t="shared" si="144"/>
        <v>20152.344940937415</v>
      </c>
      <c r="Z187" s="116">
        <f t="shared" si="145"/>
        <v>3487.6875178781966</v>
      </c>
      <c r="AA187" s="116">
        <f t="shared" si="146"/>
        <v>0</v>
      </c>
      <c r="AB187" s="116">
        <f t="shared" si="147"/>
        <v>18218.003318021256</v>
      </c>
      <c r="AC187" s="116">
        <f t="shared" si="148"/>
        <v>74098.274825393441</v>
      </c>
      <c r="AD187" s="475">
        <f t="shared" si="149"/>
        <v>8286.3411268911805</v>
      </c>
      <c r="AE187" s="579">
        <f t="shared" si="150"/>
        <v>0.43510107522109082</v>
      </c>
      <c r="AF187" s="100">
        <f t="shared" si="151"/>
        <v>0.27196780206320292</v>
      </c>
      <c r="AG187" s="100">
        <f t="shared" si="152"/>
        <v>4.7068403766439212E-2</v>
      </c>
      <c r="AH187" s="100">
        <f t="shared" si="165"/>
        <v>0</v>
      </c>
      <c r="AI187" s="100">
        <f t="shared" si="153"/>
        <v>0.24586271894926703</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5177.5878870797987</v>
      </c>
      <c r="D188" s="475">
        <f>'Input data'!E128</f>
        <v>47264829.111875661</v>
      </c>
      <c r="E188" s="473">
        <f>'Input data'!J128*C188</f>
        <v>62291.796106292531</v>
      </c>
      <c r="F188" s="474">
        <f>'Input data'!L128</f>
        <v>109556.62521816819</v>
      </c>
      <c r="G188" s="474">
        <f>($G$152-$G$147)/($A$152-$A$147)+G187</f>
        <v>21900.706671236927</v>
      </c>
      <c r="H188" s="474">
        <f t="shared" si="160"/>
        <v>58198.555200866307</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65811.516312403182</v>
      </c>
      <c r="R188" s="467">
        <f t="shared" si="164"/>
        <v>43910.809641166255</v>
      </c>
      <c r="S188" s="518">
        <f t="shared" si="140"/>
        <v>1.2548972026854643</v>
      </c>
      <c r="T188" s="118" t="str">
        <f t="shared" si="141"/>
        <v>No</v>
      </c>
      <c r="U188" s="1259">
        <f t="shared" si="142"/>
        <v>1</v>
      </c>
      <c r="V188" s="1247">
        <f t="shared" si="134"/>
        <v>74565.066111017702</v>
      </c>
      <c r="W188" s="1260">
        <f t="shared" si="135"/>
        <v>0.31939245150596063</v>
      </c>
      <c r="X188" s="473">
        <f t="shared" si="143"/>
        <v>30819.957205252682</v>
      </c>
      <c r="Y188" s="474">
        <f t="shared" si="144"/>
        <v>21433.083151204919</v>
      </c>
      <c r="Z188" s="116">
        <f t="shared" si="145"/>
        <v>3566.8519303331</v>
      </c>
      <c r="AA188" s="116">
        <f t="shared" si="146"/>
        <v>0</v>
      </c>
      <c r="AB188" s="116">
        <f t="shared" si="147"/>
        <v>18745.173824227011</v>
      </c>
      <c r="AC188" s="116">
        <f t="shared" si="148"/>
        <v>74565.066111017702</v>
      </c>
      <c r="AD188" s="475">
        <f t="shared" si="149"/>
        <v>8919.250534015755</v>
      </c>
      <c r="AE188" s="579">
        <f t="shared" si="150"/>
        <v>0.4133297107168894</v>
      </c>
      <c r="AF188" s="100">
        <f t="shared" si="151"/>
        <v>0.28744134846328495</v>
      </c>
      <c r="AG188" s="100">
        <f t="shared" si="152"/>
        <v>4.7835429060339336E-2</v>
      </c>
      <c r="AH188" s="100">
        <f t="shared" si="165"/>
        <v>0</v>
      </c>
      <c r="AI188" s="100">
        <f t="shared" si="153"/>
        <v>0.25139351175948643</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5334.247277520456</v>
      </c>
      <c r="D189" s="475">
        <f>'Input data'!E129</f>
        <v>45911028.865820996</v>
      </c>
      <c r="E189" s="473">
        <f>'Input data'!J129*C189</f>
        <v>64176.572380552832</v>
      </c>
      <c r="F189" s="474">
        <f>'Input data'!L129</f>
        <v>110087.60124637383</v>
      </c>
      <c r="G189" s="474">
        <f t="shared" ref="G189:G191" si="168">($G$152-$G$147)/($A$152-$A$147)+G188</f>
        <v>19847.515420808464</v>
      </c>
      <c r="H189" s="474">
        <f t="shared" si="160"/>
        <v>60062.76759418095</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64814.958436780442</v>
      </c>
      <c r="R189" s="467">
        <f t="shared" si="164"/>
        <v>44967.443015971978</v>
      </c>
      <c r="S189" s="518">
        <f t="shared" si="140"/>
        <v>1.246565901690813</v>
      </c>
      <c r="T189" s="118" t="str">
        <f t="shared" si="141"/>
        <v>No</v>
      </c>
      <c r="U189" s="1259">
        <f t="shared" si="142"/>
        <v>1</v>
      </c>
      <c r="V189" s="1247">
        <f t="shared" si="134"/>
        <v>74014.54409393674</v>
      </c>
      <c r="W189" s="1260">
        <f t="shared" si="135"/>
        <v>0.32767593029578612</v>
      </c>
      <c r="X189" s="473">
        <f t="shared" si="143"/>
        <v>28741.901284343348</v>
      </c>
      <c r="Y189" s="474">
        <f t="shared" si="144"/>
        <v>22308.268206691733</v>
      </c>
      <c r="Z189" s="116">
        <f t="shared" si="145"/>
        <v>3652.0240220355968</v>
      </c>
      <c r="AA189" s="116">
        <f t="shared" si="146"/>
        <v>0</v>
      </c>
      <c r="AB189" s="116">
        <f t="shared" si="147"/>
        <v>19312.350580866067</v>
      </c>
      <c r="AC189" s="116">
        <f t="shared" si="148"/>
        <v>74014.54409393674</v>
      </c>
      <c r="AD189" s="475">
        <f t="shared" si="149"/>
        <v>8894.3858635348843</v>
      </c>
      <c r="AE189" s="579">
        <f t="shared" si="150"/>
        <v>0.3883277487714456</v>
      </c>
      <c r="AF189" s="100">
        <f t="shared" si="151"/>
        <v>0.30140384541690668</v>
      </c>
      <c r="AG189" s="100">
        <f t="shared" si="152"/>
        <v>4.9341978211749467E-2</v>
      </c>
      <c r="AH189" s="100">
        <f t="shared" si="165"/>
        <v>0</v>
      </c>
      <c r="AI189" s="100">
        <f t="shared" si="153"/>
        <v>0.26092642759989831</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5493.8607523663677</v>
      </c>
      <c r="D190" s="475">
        <f>'Input data'!E130</f>
        <v>43025080.542663962</v>
      </c>
      <c r="E190" s="473">
        <f>'Input data'!J130*C190</f>
        <v>66096.889379078202</v>
      </c>
      <c r="F190" s="474">
        <f>'Input data'!L130</f>
        <v>109121.96992174216</v>
      </c>
      <c r="G190" s="474">
        <f t="shared" si="168"/>
        <v>17794.324170380001</v>
      </c>
      <c r="H190" s="474">
        <f t="shared" si="160"/>
        <v>60509.5256803558</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62989.997043946067</v>
      </c>
      <c r="R190" s="467">
        <f t="shared" si="164"/>
        <v>45195.672873566065</v>
      </c>
      <c r="S190" s="518">
        <f t="shared" si="140"/>
        <v>1.2157561592347201</v>
      </c>
      <c r="T190" s="118" t="str">
        <f t="shared" si="141"/>
        <v>No</v>
      </c>
      <c r="U190" s="1259">
        <f t="shared" si="142"/>
        <v>1</v>
      </c>
      <c r="V190" s="1247">
        <f t="shared" si="134"/>
        <v>71947.021203394484</v>
      </c>
      <c r="W190" s="1260">
        <f t="shared" si="135"/>
        <v>0.34067336527197989</v>
      </c>
      <c r="X190" s="473">
        <f t="shared" si="143"/>
        <v>25815.048325598378</v>
      </c>
      <c r="Y190" s="474">
        <f t="shared" si="144"/>
        <v>22502.948258048076</v>
      </c>
      <c r="Z190" s="116">
        <f t="shared" si="145"/>
        <v>3738.8021811889726</v>
      </c>
      <c r="AA190" s="116">
        <f t="shared" si="146"/>
        <v>0</v>
      </c>
      <c r="AB190" s="116">
        <f t="shared" si="147"/>
        <v>19890.222438559053</v>
      </c>
      <c r="AC190" s="116">
        <f t="shared" si="148"/>
        <v>71947.021203394484</v>
      </c>
      <c r="AD190" s="475">
        <f t="shared" si="149"/>
        <v>8020.7241552183768</v>
      </c>
      <c r="AE190" s="579">
        <f t="shared" si="150"/>
        <v>0.35880635353365281</v>
      </c>
      <c r="AF190" s="100">
        <f t="shared" si="151"/>
        <v>0.31277109019471649</v>
      </c>
      <c r="AG190" s="100">
        <f t="shared" si="152"/>
        <v>5.1966045552037043E-2</v>
      </c>
      <c r="AH190" s="100">
        <f t="shared" si="165"/>
        <v>0</v>
      </c>
      <c r="AI190" s="100">
        <f t="shared" si="153"/>
        <v>0.27645651071959354</v>
      </c>
      <c r="AJ190" s="100">
        <f t="shared" si="154"/>
        <v>0.99999999999999978</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5670.3172661631806</v>
      </c>
      <c r="D191" s="475">
        <f>'Input data'!E131</f>
        <v>41478479.110071354</v>
      </c>
      <c r="E191" s="473">
        <f>'Input data'!J131*C191</f>
        <v>68219.845747716055</v>
      </c>
      <c r="F191" s="474">
        <f>'Input data'!L131</f>
        <v>109698.3248577874</v>
      </c>
      <c r="G191" s="474">
        <f t="shared" si="168"/>
        <v>15741.132919951538</v>
      </c>
      <c r="H191" s="474">
        <f t="shared" si="160"/>
        <v>62329.47279809646</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63280.203663611188</v>
      </c>
      <c r="R191" s="467">
        <f t="shared" si="164"/>
        <v>47539.070743659649</v>
      </c>
      <c r="S191" s="518">
        <f t="shared" si="140"/>
        <v>1.2382186040598218</v>
      </c>
      <c r="T191" s="118" t="str">
        <f t="shared" si="141"/>
        <v>No</v>
      </c>
      <c r="U191" s="1259">
        <f t="shared" si="142"/>
        <v>1</v>
      </c>
      <c r="V191" s="1247">
        <f t="shared" si="134"/>
        <v>71305.208660219054</v>
      </c>
      <c r="W191" s="1260">
        <f t="shared" si="135"/>
        <v>0.34998817208322075</v>
      </c>
      <c r="X191" s="473">
        <f t="shared" si="143"/>
        <v>24887.087466042813</v>
      </c>
      <c r="Y191" s="474">
        <f t="shared" si="144"/>
        <v>22054.310084873228</v>
      </c>
      <c r="Z191" s="116">
        <f t="shared" si="145"/>
        <v>3834.7375115405744</v>
      </c>
      <c r="AA191" s="116">
        <f t="shared" si="146"/>
        <v>0</v>
      </c>
      <c r="AB191" s="116">
        <f t="shared" si="147"/>
        <v>20529.073597762443</v>
      </c>
      <c r="AC191" s="116">
        <f t="shared" si="148"/>
        <v>71305.208660219054</v>
      </c>
      <c r="AD191" s="475">
        <f t="shared" si="149"/>
        <v>9145.9545460912741</v>
      </c>
      <c r="AE191" s="579">
        <f t="shared" si="150"/>
        <v>0.34902201302900387</v>
      </c>
      <c r="AF191" s="100">
        <f t="shared" si="151"/>
        <v>0.30929451717848006</v>
      </c>
      <c r="AG191" s="100">
        <f t="shared" si="152"/>
        <v>5.3779206085963843E-2</v>
      </c>
      <c r="AH191" s="100">
        <f t="shared" si="165"/>
        <v>0</v>
      </c>
      <c r="AI191" s="100">
        <f t="shared" si="153"/>
        <v>0.28790426370655231</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5844.6035637495497</v>
      </c>
      <c r="D192" s="475">
        <f>'Input data'!E132</f>
        <v>41255345.957373768</v>
      </c>
      <c r="E192" s="473">
        <f>'Input data'!J132*C192</f>
        <v>70316.692146106012</v>
      </c>
      <c r="F192" s="474">
        <f>'Input data'!L132</f>
        <v>111572.03810347978</v>
      </c>
      <c r="G192" s="474">
        <f>G177*(1-E6)</f>
        <v>13687.941669523079</v>
      </c>
      <c r="H192" s="474">
        <f t="shared" si="160"/>
        <v>65376.449629177718</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64349.509164388874</v>
      </c>
      <c r="R192" s="467">
        <f t="shared" si="164"/>
        <v>50661.567494865798</v>
      </c>
      <c r="S192" s="518">
        <f t="shared" si="140"/>
        <v>1.2794520058839434</v>
      </c>
      <c r="T192" s="118" t="str">
        <f t="shared" si="141"/>
        <v>No</v>
      </c>
      <c r="U192" s="1259">
        <f t="shared" si="142"/>
        <v>1</v>
      </c>
      <c r="V192" s="1247">
        <f t="shared" si="134"/>
        <v>71975.736513515192</v>
      </c>
      <c r="W192" s="1260">
        <f t="shared" si="135"/>
        <v>0.35489449025964892</v>
      </c>
      <c r="X192" s="473">
        <f t="shared" si="143"/>
        <v>24753.207574424261</v>
      </c>
      <c r="Y192" s="474">
        <f t="shared" si="144"/>
        <v>22132.96838577199</v>
      </c>
      <c r="Z192" s="116">
        <f t="shared" si="145"/>
        <v>3929.4929454712201</v>
      </c>
      <c r="AA192" s="116">
        <f t="shared" si="146"/>
        <v>0</v>
      </c>
      <c r="AB192" s="116">
        <f t="shared" si="147"/>
        <v>21160.067607847723</v>
      </c>
      <c r="AC192" s="116">
        <f t="shared" si="148"/>
        <v>71975.736513515192</v>
      </c>
      <c r="AD192" s="475">
        <f t="shared" si="149"/>
        <v>11065.265904901182</v>
      </c>
      <c r="AE192" s="579">
        <f t="shared" si="150"/>
        <v>0.34391044501192769</v>
      </c>
      <c r="AF192" s="100">
        <f t="shared" si="151"/>
        <v>0.30750596600864222</v>
      </c>
      <c r="AG192" s="100">
        <f t="shared" si="152"/>
        <v>5.4594688930114141E-2</v>
      </c>
      <c r="AH192" s="100">
        <f t="shared" si="165"/>
        <v>0</v>
      </c>
      <c r="AI192" s="100">
        <f t="shared" si="153"/>
        <v>0.29398890004931599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6027.6258178155485</v>
      </c>
      <c r="D193" s="475">
        <f>'Input data'!E133</f>
        <v>40262688.170007341</v>
      </c>
      <c r="E193" s="473">
        <f>'Input data'!J133*C193</f>
        <v>72518.641235496238</v>
      </c>
      <c r="F193" s="474">
        <f>'Input data'!L133</f>
        <v>112781.32940550358</v>
      </c>
      <c r="G193" s="474">
        <f>G192</f>
        <v>13687.941669523079</v>
      </c>
      <c r="H193" s="474">
        <f t="shared" si="160"/>
        <v>65708.381748618529</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65017.408556764967</v>
      </c>
      <c r="R193" s="467">
        <f t="shared" si="164"/>
        <v>51329.466887241884</v>
      </c>
      <c r="S193" s="518">
        <f t="shared" si="140"/>
        <v>1.256234057579324</v>
      </c>
      <c r="T193" s="118" t="str">
        <f t="shared" si="141"/>
        <v>No</v>
      </c>
      <c r="U193" s="1259">
        <f t="shared" si="142"/>
        <v>1</v>
      </c>
      <c r="V193" s="1247">
        <f t="shared" si="134"/>
        <v>71921.533750743023</v>
      </c>
      <c r="W193" s="1260">
        <f t="shared" si="135"/>
        <v>0.36229219738889384</v>
      </c>
      <c r="X193" s="473">
        <f t="shared" si="143"/>
        <v>24157.612902004406</v>
      </c>
      <c r="Y193" s="474">
        <f t="shared" si="144"/>
        <v>21912.233260934277</v>
      </c>
      <c r="Z193" s="116">
        <f t="shared" si="145"/>
        <v>4028.997917136559</v>
      </c>
      <c r="AA193" s="116">
        <f t="shared" si="146"/>
        <v>0</v>
      </c>
      <c r="AB193" s="116">
        <f t="shared" si="147"/>
        <v>21822.689670667784</v>
      </c>
      <c r="AC193" s="116">
        <f t="shared" si="148"/>
        <v>71921.533750743023</v>
      </c>
      <c r="AD193" s="475">
        <f t="shared" si="149"/>
        <v>10469.671232481327</v>
      </c>
      <c r="AE193" s="579">
        <f t="shared" si="150"/>
        <v>0.33588845568459297</v>
      </c>
      <c r="AF193" s="100">
        <f t="shared" si="151"/>
        <v>0.30466860366013682</v>
      </c>
      <c r="AG193" s="100">
        <f t="shared" si="152"/>
        <v>5.6019354802690581E-2</v>
      </c>
      <c r="AH193" s="100">
        <f t="shared" si="165"/>
        <v>0</v>
      </c>
      <c r="AI193" s="100">
        <f t="shared" si="153"/>
        <v>0.30342358585257967</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6232.6437812444947</v>
      </c>
      <c r="D194" s="475">
        <f>'Input data'!E134</f>
        <v>39656259.723391399</v>
      </c>
      <c r="E194" s="473">
        <f>'Input data'!J134*C194</f>
        <v>74985.221707826218</v>
      </c>
      <c r="F194" s="474">
        <f>'Input data'!L134</f>
        <v>114641.48143121762</v>
      </c>
      <c r="G194" s="474">
        <f t="shared" ref="G194:G210" si="171">G193</f>
        <v>13687.941669523079</v>
      </c>
      <c r="H194" s="474">
        <f t="shared" si="160"/>
        <v>66554.619037944882</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66068.892925228705</v>
      </c>
      <c r="R194" s="467">
        <f t="shared" si="164"/>
        <v>52380.95125570563</v>
      </c>
      <c r="S194" s="518">
        <f t="shared" si="140"/>
        <v>1.2390486432418182</v>
      </c>
      <c r="T194" s="118" t="str">
        <f t="shared" si="141"/>
        <v>No</v>
      </c>
      <c r="U194" s="1259">
        <f t="shared" si="142"/>
        <v>1</v>
      </c>
      <c r="V194" s="1247">
        <f t="shared" si="134"/>
        <v>72366.344340023759</v>
      </c>
      <c r="W194" s="1260">
        <f t="shared" si="135"/>
        <v>0.36875951499770188</v>
      </c>
      <c r="X194" s="473">
        <f t="shared" si="143"/>
        <v>23793.755834034837</v>
      </c>
      <c r="Y194" s="474">
        <f t="shared" si="144"/>
        <v>21867.181061647374</v>
      </c>
      <c r="Z194" s="116">
        <f t="shared" si="145"/>
        <v>4140.4614478748836</v>
      </c>
      <c r="AA194" s="116">
        <f t="shared" si="146"/>
        <v>0</v>
      </c>
      <c r="AB194" s="116">
        <f t="shared" si="147"/>
        <v>22564.94599646666</v>
      </c>
      <c r="AC194" s="116">
        <f t="shared" si="148"/>
        <v>72366.344340023759</v>
      </c>
      <c r="AD194" s="475">
        <f t="shared" si="149"/>
        <v>10105.814164511758</v>
      </c>
      <c r="AE194" s="579">
        <f t="shared" si="150"/>
        <v>0.32879587950769529</v>
      </c>
      <c r="AF194" s="100">
        <f t="shared" si="151"/>
        <v>0.30217335504611442</v>
      </c>
      <c r="AG194" s="100">
        <f t="shared" si="152"/>
        <v>5.7215290970348387E-2</v>
      </c>
      <c r="AH194" s="100">
        <f t="shared" si="165"/>
        <v>0</v>
      </c>
      <c r="AI194" s="100">
        <f t="shared" si="153"/>
        <v>0.31181547447584185</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6428.551430360948</v>
      </c>
      <c r="D195" s="475">
        <f>'Input data'!E135</f>
        <v>39791303.809178911</v>
      </c>
      <c r="E195" s="473">
        <f>'Input data'!J135*C195</f>
        <v>77342.195572987985</v>
      </c>
      <c r="F195" s="474">
        <f>'Input data'!L135</f>
        <v>117133.49938216689</v>
      </c>
      <c r="G195" s="474">
        <f t="shared" si="171"/>
        <v>13687.941669523079</v>
      </c>
      <c r="H195" s="474">
        <f t="shared" si="160"/>
        <v>68033.799850511219</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67502.367761570917</v>
      </c>
      <c r="R195" s="467">
        <f t="shared" si="164"/>
        <v>53814.426092047841</v>
      </c>
      <c r="S195" s="518">
        <f t="shared" si="140"/>
        <v>1.2334954021595652</v>
      </c>
      <c r="T195" s="118" t="str">
        <f t="shared" si="141"/>
        <v>No</v>
      </c>
      <c r="U195" s="1259">
        <f t="shared" si="142"/>
        <v>1</v>
      </c>
      <c r="V195" s="1247">
        <f t="shared" si="134"/>
        <v>73505.913906103335</v>
      </c>
      <c r="W195" s="1260">
        <f t="shared" si="135"/>
        <v>0.37246036109381087</v>
      </c>
      <c r="X195" s="473">
        <f t="shared" si="143"/>
        <v>23874.782285507346</v>
      </c>
      <c r="Y195" s="474">
        <f t="shared" si="144"/>
        <v>22109.940781955916</v>
      </c>
      <c r="Z195" s="116">
        <f t="shared" si="145"/>
        <v>4246.9719111725672</v>
      </c>
      <c r="AA195" s="116">
        <f t="shared" si="146"/>
        <v>0</v>
      </c>
      <c r="AB195" s="116">
        <f t="shared" si="147"/>
        <v>23274.218927467511</v>
      </c>
      <c r="AC195" s="116">
        <f t="shared" si="148"/>
        <v>73505.913906103335</v>
      </c>
      <c r="AD195" s="475">
        <f t="shared" si="149"/>
        <v>10186.840615984267</v>
      </c>
      <c r="AE195" s="579">
        <f t="shared" si="150"/>
        <v>0.3248008359708997</v>
      </c>
      <c r="AF195" s="100">
        <f t="shared" si="151"/>
        <v>0.30079131878013543</v>
      </c>
      <c r="AG195" s="100">
        <f t="shared" si="152"/>
        <v>5.7777281928603201E-2</v>
      </c>
      <c r="AH195" s="100">
        <f t="shared" si="165"/>
        <v>0</v>
      </c>
      <c r="AI195" s="100">
        <f t="shared" si="153"/>
        <v>0.31663056332036177</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6634.3351087317124</v>
      </c>
      <c r="D196" s="475">
        <f>'Input data'!E136</f>
        <v>39216082.697226301</v>
      </c>
      <c r="E196" s="473">
        <f>'Input data'!J136*C196</f>
        <v>79817.988396720102</v>
      </c>
      <c r="F196" s="474">
        <f>'Input data'!L136</f>
        <v>119034.0710939464</v>
      </c>
      <c r="G196" s="474">
        <f t="shared" si="171"/>
        <v>13687.941669523079</v>
      </c>
      <c r="H196" s="474">
        <f t="shared" si="160"/>
        <v>68914.60984644889</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68577.862643656743</v>
      </c>
      <c r="R196" s="467">
        <f t="shared" si="164"/>
        <v>54889.920974133667</v>
      </c>
      <c r="S196" s="518">
        <f t="shared" si="140"/>
        <v>1.218470551612798</v>
      </c>
      <c r="T196" s="118" t="str">
        <f t="shared" si="141"/>
        <v>No</v>
      </c>
      <c r="U196" s="1259">
        <f t="shared" si="142"/>
        <v>1</v>
      </c>
      <c r="V196" s="1247">
        <f t="shared" si="134"/>
        <v>73985.858068625443</v>
      </c>
      <c r="W196" s="1260">
        <f t="shared" si="135"/>
        <v>0.378448057865442</v>
      </c>
      <c r="X196" s="473">
        <f t="shared" si="143"/>
        <v>23529.649618335781</v>
      </c>
      <c r="Y196" s="474">
        <f t="shared" si="144"/>
        <v>22078.109224510765</v>
      </c>
      <c r="Z196" s="116">
        <f t="shared" si="145"/>
        <v>4358.8517434365067</v>
      </c>
      <c r="AA196" s="116">
        <f t="shared" si="146"/>
        <v>0</v>
      </c>
      <c r="AB196" s="116">
        <f t="shared" si="147"/>
        <v>24019.247482342398</v>
      </c>
      <c r="AC196" s="116">
        <f t="shared" si="148"/>
        <v>73985.858068625443</v>
      </c>
      <c r="AD196" s="475">
        <f t="shared" si="149"/>
        <v>9841.7079488127019</v>
      </c>
      <c r="AE196" s="579">
        <f t="shared" si="150"/>
        <v>0.31802901571420444</v>
      </c>
      <c r="AF196" s="100">
        <f t="shared" si="151"/>
        <v>0.2984098556244662</v>
      </c>
      <c r="AG196" s="100">
        <f t="shared" si="152"/>
        <v>5.891466095309001E-2</v>
      </c>
      <c r="AH196" s="100">
        <f t="shared" si="165"/>
        <v>0</v>
      </c>
      <c r="AI196" s="100">
        <f t="shared" si="153"/>
        <v>0.32464646770823946</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6856.4797319206027</v>
      </c>
      <c r="D197" s="475">
        <f>'Input data'!E137</f>
        <v>38325122.85038393</v>
      </c>
      <c r="E197" s="473">
        <f>'Input data'!J137*C197</f>
        <v>82490.620494056871</v>
      </c>
      <c r="F197" s="474">
        <f>'Input data'!L137</f>
        <v>120815.74334444079</v>
      </c>
      <c r="G197" s="474">
        <f t="shared" si="171"/>
        <v>13687.941669523079</v>
      </c>
      <c r="H197" s="474">
        <f t="shared" si="160"/>
        <v>69612.061889254852</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69576.86206144742</v>
      </c>
      <c r="R197" s="467">
        <f t="shared" si="164"/>
        <v>55888.920391924345</v>
      </c>
      <c r="S197" s="518">
        <f t="shared" si="140"/>
        <v>1.1998019477168507</v>
      </c>
      <c r="T197" s="118" t="str">
        <f t="shared" si="141"/>
        <v>No</v>
      </c>
      <c r="U197" s="1259">
        <f t="shared" si="142"/>
        <v>1</v>
      </c>
      <c r="V197" s="1247">
        <f t="shared" si="134"/>
        <v>74233.954993223771</v>
      </c>
      <c r="W197" s="1260">
        <f t="shared" si="135"/>
        <v>0.38556058226959899</v>
      </c>
      <c r="X197" s="473">
        <f t="shared" si="143"/>
        <v>22995.073710230357</v>
      </c>
      <c r="Y197" s="474">
        <f t="shared" si="144"/>
        <v>21935.744696256334</v>
      </c>
      <c r="Z197" s="116">
        <f t="shared" si="145"/>
        <v>4479.6266434552062</v>
      </c>
      <c r="AA197" s="116">
        <f t="shared" si="146"/>
        <v>0</v>
      </c>
      <c r="AB197" s="116">
        <f t="shared" si="147"/>
        <v>24823.509943281864</v>
      </c>
      <c r="AC197" s="116">
        <f t="shared" si="148"/>
        <v>74233.954993223771</v>
      </c>
      <c r="AD197" s="475">
        <f t="shared" si="149"/>
        <v>9307.1320407072781</v>
      </c>
      <c r="AE197" s="579">
        <f t="shared" si="150"/>
        <v>0.30976490087762931</v>
      </c>
      <c r="AF197" s="100">
        <f t="shared" si="151"/>
        <v>0.2954947597532514</v>
      </c>
      <c r="AG197" s="100">
        <f t="shared" si="152"/>
        <v>6.0344712118115165E-2</v>
      </c>
      <c r="AH197" s="100">
        <f t="shared" si="165"/>
        <v>0</v>
      </c>
      <c r="AI197" s="100">
        <f t="shared" si="153"/>
        <v>0.33439562725100402</v>
      </c>
      <c r="AJ197" s="100">
        <f t="shared" si="154"/>
        <v>0.99999999999999989</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7067.1770730901162</v>
      </c>
      <c r="D198" s="475">
        <f>'Input data'!E138</f>
        <v>36655559.518641047</v>
      </c>
      <c r="E198" s="473">
        <f>'Input data'!J138*C198</f>
        <v>85025.529819115531</v>
      </c>
      <c r="F198" s="474">
        <f>'Input data'!L138</f>
        <v>121681.08933775658</v>
      </c>
      <c r="G198" s="474">
        <f t="shared" si="171"/>
        <v>13687.941669523079</v>
      </c>
      <c r="H198" s="474">
        <f t="shared" si="160"/>
        <v>69499.805423634796</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70029.67308101432</v>
      </c>
      <c r="R198" s="467">
        <f t="shared" si="164"/>
        <v>56341.731411491244</v>
      </c>
      <c r="S198" s="518">
        <f t="shared" si="140"/>
        <v>1.1728981536980783</v>
      </c>
      <c r="T198" s="118" t="str">
        <f t="shared" si="141"/>
        <v>No</v>
      </c>
      <c r="U198" s="1259">
        <f t="shared" si="142"/>
        <v>1</v>
      </c>
      <c r="V198" s="1247">
        <f t="shared" si="134"/>
        <v>73644.751967926888</v>
      </c>
      <c r="W198" s="1260">
        <f t="shared" si="135"/>
        <v>0.39477241394916107</v>
      </c>
      <c r="X198" s="473">
        <f t="shared" si="143"/>
        <v>21993.335711184631</v>
      </c>
      <c r="Y198" s="474">
        <f t="shared" si="144"/>
        <v>21470.910190435916</v>
      </c>
      <c r="Z198" s="116">
        <f t="shared" si="145"/>
        <v>4594.1779206757055</v>
      </c>
      <c r="AA198" s="116">
        <f t="shared" si="146"/>
        <v>0</v>
      </c>
      <c r="AB198" s="116">
        <f t="shared" si="147"/>
        <v>25586.328145630639</v>
      </c>
      <c r="AC198" s="116">
        <f t="shared" si="148"/>
        <v>73644.751967926888</v>
      </c>
      <c r="AD198" s="475">
        <f t="shared" si="149"/>
        <v>8305.3940416615515</v>
      </c>
      <c r="AE198" s="579">
        <f t="shared" si="150"/>
        <v>0.29864090954862571</v>
      </c>
      <c r="AF198" s="100">
        <f t="shared" si="151"/>
        <v>0.29154705008425769</v>
      </c>
      <c r="AG198" s="100">
        <f t="shared" si="152"/>
        <v>6.2382964134043407E-2</v>
      </c>
      <c r="AH198" s="100">
        <f t="shared" si="165"/>
        <v>0</v>
      </c>
      <c r="AI198" s="100">
        <f t="shared" si="153"/>
        <v>0.34742907623307323</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7275.9941599920994</v>
      </c>
      <c r="D199" s="475">
        <f>'Input data'!E139</f>
        <v>34985996.186898179</v>
      </c>
      <c r="E199" s="473">
        <f>'Input data'!J139*C199</f>
        <v>87537.817719291503</v>
      </c>
      <c r="F199" s="474">
        <f>'Input data'!L139</f>
        <v>122523.81390618968</v>
      </c>
      <c r="G199" s="474">
        <f t="shared" si="171"/>
        <v>13687.941669523079</v>
      </c>
      <c r="H199" s="474">
        <f t="shared" si="160"/>
        <v>69374.568623358427</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70469.503765924921</v>
      </c>
      <c r="R199" s="467">
        <f t="shared" si="164"/>
        <v>56781.562096401845</v>
      </c>
      <c r="S199" s="518">
        <f t="shared" si="140"/>
        <v>1.147614493521133</v>
      </c>
      <c r="T199" s="118" t="str">
        <f t="shared" si="141"/>
        <v>No</v>
      </c>
      <c r="U199" s="1259">
        <f t="shared" si="142"/>
        <v>1</v>
      </c>
      <c r="V199" s="1247">
        <f t="shared" si="134"/>
        <v>73045.907852403674</v>
      </c>
      <c r="W199" s="1260">
        <f t="shared" si="135"/>
        <v>0.40382277107100784</v>
      </c>
      <c r="X199" s="473">
        <f t="shared" si="143"/>
        <v>20991.597712138904</v>
      </c>
      <c r="Y199" s="474">
        <f t="shared" si="144"/>
        <v>21004.264202959461</v>
      </c>
      <c r="Z199" s="116">
        <f t="shared" si="145"/>
        <v>4707.7069470853994</v>
      </c>
      <c r="AA199" s="116">
        <f t="shared" si="146"/>
        <v>0</v>
      </c>
      <c r="AB199" s="116">
        <f t="shared" si="147"/>
        <v>26342.338990219909</v>
      </c>
      <c r="AC199" s="116">
        <f t="shared" si="148"/>
        <v>73045.907852403674</v>
      </c>
      <c r="AD199" s="475">
        <f t="shared" si="149"/>
        <v>7303.6560426158248</v>
      </c>
      <c r="AE199" s="579">
        <f t="shared" si="150"/>
        <v>0.28737540992103838</v>
      </c>
      <c r="AF199" s="100">
        <f t="shared" si="151"/>
        <v>0.28754881444420693</v>
      </c>
      <c r="AG199" s="100">
        <f t="shared" si="152"/>
        <v>6.4448606164191666E-2</v>
      </c>
      <c r="AH199" s="100">
        <f t="shared" si="165"/>
        <v>0</v>
      </c>
      <c r="AI199" s="100">
        <f t="shared" si="153"/>
        <v>0.360627169470563</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7486.025537739185</v>
      </c>
      <c r="D200" s="475">
        <f>'Input data'!E140</f>
        <v>33316432.855155304</v>
      </c>
      <c r="E200" s="473">
        <f>'Input data'!J140*C200</f>
        <v>90064.714808029137</v>
      </c>
      <c r="F200" s="474">
        <f>'Input data'!L140</f>
        <v>123381.14766318444</v>
      </c>
      <c r="G200" s="474">
        <f t="shared" si="171"/>
        <v>13687.941669523079</v>
      </c>
      <c r="H200" s="474">
        <f t="shared" si="160"/>
        <v>69257.714679492346</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70917.717307245795</v>
      </c>
      <c r="R200" s="467">
        <f t="shared" si="164"/>
        <v>57229.77563772272</v>
      </c>
      <c r="S200" s="518">
        <f t="shared" si="140"/>
        <v>1.1237420606574597</v>
      </c>
      <c r="T200" s="118" t="str">
        <f t="shared" si="141"/>
        <v>No</v>
      </c>
      <c r="U200" s="1259">
        <f t="shared" si="142"/>
        <v>1</v>
      </c>
      <c r="V200" s="1247">
        <f t="shared" si="134"/>
        <v>72453.29006903182</v>
      </c>
      <c r="W200" s="1260">
        <f t="shared" si="135"/>
        <v>0.41276855142553459</v>
      </c>
      <c r="X200" s="473">
        <f t="shared" si="143"/>
        <v>19989.859713093181</v>
      </c>
      <c r="Y200" s="474">
        <f t="shared" si="144"/>
        <v>20538.788092147555</v>
      </c>
      <c r="Z200" s="116">
        <f t="shared" si="145"/>
        <v>4821.8961553770832</v>
      </c>
      <c r="AA200" s="116">
        <f t="shared" si="146"/>
        <v>0</v>
      </c>
      <c r="AB200" s="116">
        <f t="shared" si="147"/>
        <v>27102.746108414005</v>
      </c>
      <c r="AC200" s="116">
        <f t="shared" si="148"/>
        <v>72453.29006903182</v>
      </c>
      <c r="AD200" s="475">
        <f t="shared" si="149"/>
        <v>6301.9180435701019</v>
      </c>
      <c r="AE200" s="579">
        <f t="shared" si="150"/>
        <v>0.27589995836003173</v>
      </c>
      <c r="AF200" s="100">
        <f t="shared" si="151"/>
        <v>0.28347626550262484</v>
      </c>
      <c r="AG200" s="100">
        <f t="shared" si="152"/>
        <v>6.6551790136554073E-2</v>
      </c>
      <c r="AH200" s="100">
        <f t="shared" si="165"/>
        <v>0</v>
      </c>
      <c r="AI200" s="100">
        <f t="shared" si="153"/>
        <v>0.37407198600078939</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7708.8415605263863</v>
      </c>
      <c r="D201" s="475">
        <f>'Input data'!E141</f>
        <v>30696987.018642712</v>
      </c>
      <c r="E201" s="473">
        <f>'Input data'!J141*C201</f>
        <v>92745.424544567009</v>
      </c>
      <c r="F201" s="474">
        <f>'Input data'!L141</f>
        <v>123442.41156320972</v>
      </c>
      <c r="G201" s="474">
        <f t="shared" si="171"/>
        <v>13687.941669523079</v>
      </c>
      <c r="H201" s="474">
        <f t="shared" si="160"/>
        <v>68337.700143370006</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70884.260138118625</v>
      </c>
      <c r="R201" s="467">
        <f t="shared" si="164"/>
        <v>57196.318468595549</v>
      </c>
      <c r="S201" s="518">
        <f t="shared" si="140"/>
        <v>1.0901582818870692</v>
      </c>
      <c r="T201" s="118" t="str">
        <f t="shared" si="141"/>
        <v>No</v>
      </c>
      <c r="U201" s="1259">
        <f t="shared" si="142"/>
        <v>1</v>
      </c>
      <c r="V201" s="1247">
        <f t="shared" si="134"/>
        <v>70976.343636276739</v>
      </c>
      <c r="W201" s="1260">
        <f t="shared" si="135"/>
        <v>0.42502465127285116</v>
      </c>
      <c r="X201" s="473">
        <f t="shared" si="143"/>
        <v>18418.192211185626</v>
      </c>
      <c r="Y201" s="474">
        <f t="shared" si="144"/>
        <v>19705.676010357591</v>
      </c>
      <c r="Z201" s="116">
        <f t="shared" si="145"/>
        <v>4943.0360798478478</v>
      </c>
      <c r="AA201" s="116">
        <f t="shared" si="146"/>
        <v>0</v>
      </c>
      <c r="AB201" s="116">
        <f t="shared" si="147"/>
        <v>27909.439334885672</v>
      </c>
      <c r="AC201" s="116">
        <f t="shared" si="148"/>
        <v>70976.343636276739</v>
      </c>
      <c r="AD201" s="475">
        <f t="shared" si="149"/>
        <v>4730.2505416625463</v>
      </c>
      <c r="AE201" s="579">
        <f t="shared" si="150"/>
        <v>0.25949761945432054</v>
      </c>
      <c r="AF201" s="100">
        <f t="shared" si="151"/>
        <v>0.27763723799778572</v>
      </c>
      <c r="AG201" s="100">
        <f t="shared" si="152"/>
        <v>6.9643430847590337E-2</v>
      </c>
      <c r="AH201" s="100">
        <f t="shared" si="165"/>
        <v>0</v>
      </c>
      <c r="AI201" s="100">
        <f t="shared" si="153"/>
        <v>0.39322171170030334</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7924.0404668121937</v>
      </c>
      <c r="D202" s="475">
        <f>'Input data'!E142</f>
        <v>28077541.182130113</v>
      </c>
      <c r="E202" s="473">
        <f>'Input data'!J142*C202</f>
        <v>95334.492404931865</v>
      </c>
      <c r="F202" s="474">
        <f>'Input data'!L142</f>
        <v>123412.03358706197</v>
      </c>
      <c r="G202" s="474">
        <f t="shared" si="171"/>
        <v>13687.941669523079</v>
      </c>
      <c r="H202" s="474">
        <f t="shared" si="160"/>
        <v>67365.100846233283</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70798.218207977072</v>
      </c>
      <c r="R202" s="467">
        <f t="shared" si="164"/>
        <v>57110.276538453996</v>
      </c>
      <c r="S202" s="518">
        <f t="shared" si="140"/>
        <v>1.0585446504998246</v>
      </c>
      <c r="T202" s="118" t="str">
        <f t="shared" si="141"/>
        <v>No</v>
      </c>
      <c r="U202" s="1259">
        <f t="shared" si="142"/>
        <v>1</v>
      </c>
      <c r="V202" s="1247">
        <f t="shared" si="134"/>
        <v>69460.34008836298</v>
      </c>
      <c r="W202" s="1260">
        <f t="shared" si="135"/>
        <v>0.43716720266697784</v>
      </c>
      <c r="X202" s="473">
        <f t="shared" si="143"/>
        <v>16846.524709278066</v>
      </c>
      <c r="Y202" s="474">
        <f t="shared" si="144"/>
        <v>18865.225417467052</v>
      </c>
      <c r="Z202" s="116">
        <f t="shared" si="145"/>
        <v>5060.0347540345374</v>
      </c>
      <c r="AA202" s="116">
        <f t="shared" si="146"/>
        <v>0</v>
      </c>
      <c r="AB202" s="116">
        <f t="shared" si="147"/>
        <v>28688.555207583329</v>
      </c>
      <c r="AC202" s="116">
        <f t="shared" si="148"/>
        <v>69460.34008836298</v>
      </c>
      <c r="AD202" s="475">
        <f t="shared" si="149"/>
        <v>3158.5830397549871</v>
      </c>
      <c r="AE202" s="579">
        <f t="shared" si="150"/>
        <v>0.24253444034174035</v>
      </c>
      <c r="AF202" s="100">
        <f t="shared" si="151"/>
        <v>0.27159707818113077</v>
      </c>
      <c r="AG202" s="100">
        <f t="shared" si="152"/>
        <v>7.2847825789471896E-2</v>
      </c>
      <c r="AH202" s="100">
        <f t="shared" si="165"/>
        <v>0</v>
      </c>
      <c r="AI202" s="100">
        <f t="shared" si="153"/>
        <v>0.41302065568765706</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8146.3036002326198</v>
      </c>
      <c r="D203" s="475">
        <f>'Input data'!E143</f>
        <v>25458095.345617522</v>
      </c>
      <c r="E203" s="473">
        <f>'Input data'!J143*C203</f>
        <v>98008.550304271484</v>
      </c>
      <c r="F203" s="474">
        <f>'Input data'!L143</f>
        <v>123466.645649889</v>
      </c>
      <c r="G203" s="474">
        <f t="shared" si="171"/>
        <v>13687.941669523079</v>
      </c>
      <c r="H203" s="474">
        <f t="shared" si="160"/>
        <v>66441.269438567237</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70760.944167306181</v>
      </c>
      <c r="R203" s="467">
        <f t="shared" si="164"/>
        <v>57073.002497783105</v>
      </c>
      <c r="S203" s="518">
        <f t="shared" si="140"/>
        <v>1.0286002424174061</v>
      </c>
      <c r="T203" s="118" t="str">
        <f t="shared" si="141"/>
        <v>No</v>
      </c>
      <c r="U203" s="1259">
        <f t="shared" si="142"/>
        <v>1</v>
      </c>
      <c r="V203" s="1247">
        <f t="shared" si="134"/>
        <v>67980.558689953352</v>
      </c>
      <c r="W203" s="1260">
        <f t="shared" si="135"/>
        <v>0.44940142876543376</v>
      </c>
      <c r="X203" s="473">
        <f t="shared" si="143"/>
        <v>15274.857207370513</v>
      </c>
      <c r="Y203" s="474">
        <f t="shared" si="144"/>
        <v>18031.58066891865</v>
      </c>
      <c r="Z203" s="116">
        <f t="shared" si="145"/>
        <v>5180.8740853284999</v>
      </c>
      <c r="AA203" s="116">
        <f t="shared" si="146"/>
        <v>0</v>
      </c>
      <c r="AB203" s="116">
        <f t="shared" si="147"/>
        <v>29493.246728335689</v>
      </c>
      <c r="AC203" s="116">
        <f t="shared" si="148"/>
        <v>67980.558689953352</v>
      </c>
      <c r="AD203" s="475">
        <f t="shared" si="149"/>
        <v>1586.9155378474334</v>
      </c>
      <c r="AE203" s="579">
        <f t="shared" si="150"/>
        <v>0.22469449356890825</v>
      </c>
      <c r="AF203" s="100">
        <f t="shared" si="151"/>
        <v>0.2652461382548697</v>
      </c>
      <c r="AG203" s="100">
        <f t="shared" si="152"/>
        <v>7.621111366497442E-2</v>
      </c>
      <c r="AH203" s="100">
        <f t="shared" si="165"/>
        <v>0</v>
      </c>
      <c r="AI203" s="100">
        <f t="shared" si="153"/>
        <v>0.43384825451124764</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8378.1490217550472</v>
      </c>
      <c r="D204" s="475">
        <f>'Input data'!E144</f>
        <v>22838649.509104934</v>
      </c>
      <c r="E204" s="473">
        <f>'Input data'!J144*C204</f>
        <v>100797.89314897555</v>
      </c>
      <c r="F204" s="474">
        <f>'Input data'!L144</f>
        <v>123636.54265808048</v>
      </c>
      <c r="G204" s="474">
        <f t="shared" si="171"/>
        <v>13687.941669523079</v>
      </c>
      <c r="H204" s="474">
        <f t="shared" si="160"/>
        <v>65583.589353350078</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70789.821449084193</v>
      </c>
      <c r="R204" s="467">
        <f t="shared" si="164"/>
        <v>57101.879779561117</v>
      </c>
      <c r="S204" s="518">
        <f t="shared" si="140"/>
        <v>1.000267103443909</v>
      </c>
      <c r="T204" s="118" t="str">
        <f t="shared" si="141"/>
        <v>No</v>
      </c>
      <c r="U204" s="1259">
        <f t="shared" si="142"/>
        <v>1</v>
      </c>
      <c r="V204" s="1247">
        <f t="shared" si="134"/>
        <v>66549.910914459266</v>
      </c>
      <c r="W204" s="1260">
        <f t="shared" si="135"/>
        <v>0.46172944112078196</v>
      </c>
      <c r="X204" s="473">
        <f t="shared" si="143"/>
        <v>13703.189705462959</v>
      </c>
      <c r="Y204" s="474">
        <f t="shared" si="144"/>
        <v>17207.167724504077</v>
      </c>
      <c r="Z204" s="116">
        <f t="shared" si="145"/>
        <v>5306.9230853097188</v>
      </c>
      <c r="AA204" s="116">
        <f t="shared" si="146"/>
        <v>0</v>
      </c>
      <c r="AB204" s="116">
        <f t="shared" si="147"/>
        <v>30332.630399182512</v>
      </c>
      <c r="AC204" s="116">
        <f t="shared" si="148"/>
        <v>66549.910914459266</v>
      </c>
      <c r="AD204" s="475">
        <f t="shared" si="149"/>
        <v>15.248035939879628</v>
      </c>
      <c r="AE204" s="579">
        <f t="shared" si="150"/>
        <v>0.20590846053988743</v>
      </c>
      <c r="AF204" s="100">
        <f t="shared" si="151"/>
        <v>0.25856034197583705</v>
      </c>
      <c r="AG204" s="100">
        <f t="shared" si="152"/>
        <v>7.9743503971493462E-2</v>
      </c>
      <c r="AH204" s="100">
        <f t="shared" si="165"/>
        <v>0</v>
      </c>
      <c r="AI204" s="100">
        <f t="shared" si="153"/>
        <v>0.45578769351278209</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8620.3658722109558</v>
      </c>
      <c r="D205" s="475">
        <f>'Input data'!E145</f>
        <v>20219203.672592338</v>
      </c>
      <c r="E205" s="473">
        <f>'Input data'!J145*C205</f>
        <v>103712.01512839358</v>
      </c>
      <c r="F205" s="474">
        <f>'Input data'!L145</f>
        <v>123931.21880098592</v>
      </c>
      <c r="G205" s="474">
        <f t="shared" si="171"/>
        <v>13687.941669523079</v>
      </c>
      <c r="H205" s="474">
        <f t="shared" si="160"/>
        <v>64797.508424026717</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70890.297886755987</v>
      </c>
      <c r="R205" s="467">
        <f t="shared" si="164"/>
        <v>57202.356217232911</v>
      </c>
      <c r="S205" s="518">
        <f t="shared" si="140"/>
        <v>0.97351171041481277</v>
      </c>
      <c r="T205" s="118" t="str">
        <f t="shared" si="141"/>
        <v>Yes</v>
      </c>
      <c r="U205" s="1259">
        <f t="shared" si="142"/>
        <v>0.97351171041481277</v>
      </c>
      <c r="V205" s="1247">
        <f t="shared" si="134"/>
        <v>66728.862583753013</v>
      </c>
      <c r="W205" s="1260">
        <f t="shared" si="135"/>
        <v>0.4615653486720801</v>
      </c>
      <c r="X205" s="473">
        <f t="shared" si="143"/>
        <v>13687.941669523078</v>
      </c>
      <c r="Y205" s="474">
        <f t="shared" si="144"/>
        <v>16392.746861258707</v>
      </c>
      <c r="Z205" s="116">
        <f t="shared" si="145"/>
        <v>5438.6107916188739</v>
      </c>
      <c r="AA205" s="116">
        <f t="shared" si="146"/>
        <v>0</v>
      </c>
      <c r="AB205" s="116">
        <f t="shared" si="147"/>
        <v>31209.563261352356</v>
      </c>
      <c r="AC205" s="116">
        <f t="shared" si="148"/>
        <v>66728.862583753013</v>
      </c>
      <c r="AD205" s="475">
        <f t="shared" si="149"/>
        <v>0</v>
      </c>
      <c r="AE205" s="579">
        <f t="shared" si="150"/>
        <v>0.20512775341169662</v>
      </c>
      <c r="AF205" s="100">
        <f t="shared" si="151"/>
        <v>0.24566201530385406</v>
      </c>
      <c r="AG205" s="100">
        <f t="shared" si="152"/>
        <v>8.1503124450723885E-2</v>
      </c>
      <c r="AH205" s="100">
        <f t="shared" si="165"/>
        <v>0</v>
      </c>
      <c r="AI205" s="100">
        <f t="shared" si="153"/>
        <v>0.46770710683372546</v>
      </c>
      <c r="AJ205" s="100">
        <f t="shared" si="154"/>
        <v>1</v>
      </c>
      <c r="AK205" s="1250">
        <f t="shared" si="155"/>
        <v>12131.522203555402</v>
      </c>
      <c r="AL205" s="1251">
        <f t="shared" si="156"/>
        <v>1466.1897722637104</v>
      </c>
      <c r="AM205" s="1251">
        <f t="shared" si="157"/>
        <v>90.229693703964315</v>
      </c>
      <c r="AN205" s="1251">
        <f t="shared" si="158"/>
        <v>13687.941669523076</v>
      </c>
      <c r="AO205" s="1022">
        <f t="shared" si="159"/>
        <v>0</v>
      </c>
    </row>
    <row r="206" spans="1:41">
      <c r="A206" s="89">
        <f>'Input data'!A146</f>
        <v>2046</v>
      </c>
      <c r="B206" s="152">
        <f>'Input data'!B146</f>
        <v>73.995362001779526</v>
      </c>
      <c r="C206" s="204">
        <f>'Input data'!C146</f>
        <v>8870.922802964873</v>
      </c>
      <c r="D206" s="475">
        <f>'Input data'!E146</f>
        <v>16217597.669678843</v>
      </c>
      <c r="E206" s="473">
        <f>'Input data'!J146*C206</f>
        <v>106726.47699440825</v>
      </c>
      <c r="F206" s="474">
        <f>'Input data'!L146</f>
        <v>122944.07466408709</v>
      </c>
      <c r="G206" s="474">
        <f t="shared" si="171"/>
        <v>13687.941669523079</v>
      </c>
      <c r="H206" s="474">
        <f t="shared" si="160"/>
        <v>62771.911902243752</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70219.053965910265</v>
      </c>
      <c r="R206" s="467">
        <f t="shared" si="164"/>
        <v>56531.112296387189</v>
      </c>
      <c r="S206" s="518">
        <f t="shared" si="140"/>
        <v>0.93457626869548016</v>
      </c>
      <c r="T206" s="118" t="str">
        <f t="shared" si="141"/>
        <v>Yes</v>
      </c>
      <c r="U206" s="1259">
        <f t="shared" si="142"/>
        <v>0.93457626869548016</v>
      </c>
      <c r="V206" s="1247">
        <f t="shared" si="134"/>
        <v>66412.962367699918</v>
      </c>
      <c r="W206" s="1260">
        <f t="shared" si="135"/>
        <v>0.45981160499880802</v>
      </c>
      <c r="X206" s="473">
        <f t="shared" si="143"/>
        <v>13687.94166952307</v>
      </c>
      <c r="Y206" s="474">
        <f t="shared" si="144"/>
        <v>15033.496963060468</v>
      </c>
      <c r="Z206" s="116">
        <f t="shared" si="145"/>
        <v>5574.8328069276386</v>
      </c>
      <c r="AA206" s="116">
        <f t="shared" si="146"/>
        <v>0</v>
      </c>
      <c r="AB206" s="116">
        <f t="shared" si="147"/>
        <v>32116.690928188735</v>
      </c>
      <c r="AC206" s="116">
        <f t="shared" si="148"/>
        <v>66412.962367699918</v>
      </c>
      <c r="AD206" s="475">
        <f t="shared" si="149"/>
        <v>0</v>
      </c>
      <c r="AE206" s="579">
        <f t="shared" si="150"/>
        <v>0.20610346506964775</v>
      </c>
      <c r="AF206" s="100">
        <f t="shared" si="151"/>
        <v>0.2263638968523416</v>
      </c>
      <c r="AG206" s="100">
        <f t="shared" si="152"/>
        <v>8.3941938564074198E-2</v>
      </c>
      <c r="AH206" s="100">
        <f t="shared" si="165"/>
        <v>0</v>
      </c>
      <c r="AI206" s="100">
        <f t="shared" si="153"/>
        <v>0.48359069951393635</v>
      </c>
      <c r="AJ206" s="100">
        <f t="shared" si="154"/>
        <v>0.99999999999999978</v>
      </c>
      <c r="AK206" s="1250">
        <f t="shared" si="155"/>
        <v>9730.5586018073045</v>
      </c>
      <c r="AL206" s="1251">
        <f t="shared" si="156"/>
        <v>3726.6163114329347</v>
      </c>
      <c r="AM206" s="1251">
        <f t="shared" si="157"/>
        <v>230.76675628283039</v>
      </c>
      <c r="AN206" s="1251">
        <f t="shared" si="158"/>
        <v>13687.94166952307</v>
      </c>
      <c r="AO206" s="1022">
        <f t="shared" si="159"/>
        <v>0</v>
      </c>
    </row>
    <row r="207" spans="1:41">
      <c r="A207" s="89">
        <f>'Input data'!A147</f>
        <v>2047</v>
      </c>
      <c r="B207" s="152">
        <f>'Input data'!B147</f>
        <v>74.373096484110363</v>
      </c>
      <c r="C207" s="204">
        <f>'Input data'!C147</f>
        <v>8950.5962884370456</v>
      </c>
      <c r="D207" s="475">
        <f>'Input data'!E147</f>
        <v>12215991.666765345</v>
      </c>
      <c r="E207" s="473">
        <f>'Input data'!J147*C207</f>
        <v>107685.0323333712</v>
      </c>
      <c r="F207" s="474">
        <f>'Input data'!L147</f>
        <v>119901.02400013655</v>
      </c>
      <c r="G207" s="474">
        <f t="shared" si="171"/>
        <v>13687.941669523079</v>
      </c>
      <c r="H207" s="474">
        <f t="shared" si="160"/>
        <v>59566.621577719648</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68368.116242323391</v>
      </c>
      <c r="R207" s="467">
        <f t="shared" si="164"/>
        <v>54680.174572800315</v>
      </c>
      <c r="S207" s="518">
        <f t="shared" si="140"/>
        <v>0.89583059123881204</v>
      </c>
      <c r="T207" s="118" t="str">
        <f t="shared" si="141"/>
        <v>Yes</v>
      </c>
      <c r="U207" s="1259">
        <f t="shared" si="142"/>
        <v>0.89583059123881204</v>
      </c>
      <c r="V207" s="1247">
        <f t="shared" si="134"/>
        <v>65220.849427336245</v>
      </c>
      <c r="W207" s="1260">
        <f t="shared" si="135"/>
        <v>0.45604426675069953</v>
      </c>
      <c r="X207" s="473">
        <f t="shared" si="143"/>
        <v>13687.941669523079</v>
      </c>
      <c r="Y207" s="474">
        <f t="shared" si="144"/>
        <v>13509.613891682417</v>
      </c>
      <c r="Z207" s="116">
        <f t="shared" si="145"/>
        <v>5618.1494404968462</v>
      </c>
      <c r="AA207" s="116">
        <f t="shared" si="146"/>
        <v>0</v>
      </c>
      <c r="AB207" s="116">
        <f t="shared" si="147"/>
        <v>32405.144425633905</v>
      </c>
      <c r="AC207" s="116">
        <f t="shared" si="148"/>
        <v>65220.849427336245</v>
      </c>
      <c r="AD207" s="1240">
        <f t="shared" si="149"/>
        <v>0</v>
      </c>
      <c r="AE207" s="579">
        <f t="shared" si="150"/>
        <v>0.20987064396904351</v>
      </c>
      <c r="AF207" s="100">
        <f t="shared" si="151"/>
        <v>0.20713642968930859</v>
      </c>
      <c r="AG207" s="100">
        <f t="shared" si="152"/>
        <v>8.6140390531959113E-2</v>
      </c>
      <c r="AH207" s="100">
        <f t="shared" si="165"/>
        <v>0</v>
      </c>
      <c r="AI207" s="100">
        <f t="shared" si="153"/>
        <v>0.49685253580968886</v>
      </c>
      <c r="AJ207" s="100">
        <f t="shared" si="154"/>
        <v>1</v>
      </c>
      <c r="AK207" s="1250">
        <f t="shared" si="155"/>
        <v>7329.5950000592056</v>
      </c>
      <c r="AL207" s="1251">
        <f t="shared" si="156"/>
        <v>5986.9101338956461</v>
      </c>
      <c r="AM207" s="1251">
        <f t="shared" si="157"/>
        <v>371.43653556822591</v>
      </c>
      <c r="AN207" s="1251">
        <f t="shared" si="158"/>
        <v>13687.941669523078</v>
      </c>
      <c r="AO207" s="1022">
        <f t="shared" si="159"/>
        <v>0</v>
      </c>
    </row>
    <row r="208" spans="1:41">
      <c r="A208" s="89">
        <f>'Input data'!A148</f>
        <v>2048</v>
      </c>
      <c r="B208" s="152">
        <f>'Input data'!B148</f>
        <v>74.752759240528661</v>
      </c>
      <c r="C208" s="204">
        <f>'Input data'!C148</f>
        <v>9020.85962943507</v>
      </c>
      <c r="D208" s="475">
        <f>'Input data'!E148</f>
        <v>8214385.6638518488</v>
      </c>
      <c r="E208" s="473">
        <f>'Input data'!J148*C208</f>
        <v>108530.37379481076</v>
      </c>
      <c r="F208" s="474">
        <f>'Input data'!L148</f>
        <v>116744.75945866261</v>
      </c>
      <c r="G208" s="474">
        <f t="shared" si="171"/>
        <v>13687.941669523079</v>
      </c>
      <c r="H208" s="474">
        <f t="shared" si="160"/>
        <v>56296.368324219322</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66452.215589760293</v>
      </c>
      <c r="R208" s="467">
        <f t="shared" si="164"/>
        <v>52764.273920237218</v>
      </c>
      <c r="S208" s="518">
        <f t="shared" si="140"/>
        <v>0.85762678838809636</v>
      </c>
      <c r="T208" s="118" t="str">
        <f t="shared" si="141"/>
        <v>Yes</v>
      </c>
      <c r="U208" s="1259">
        <f t="shared" si="142"/>
        <v>0.85762678838809636</v>
      </c>
      <c r="V208" s="1247">
        <f t="shared" si="134"/>
        <v>63980.485538425404</v>
      </c>
      <c r="W208" s="1260">
        <f t="shared" si="135"/>
        <v>0.45196267622548114</v>
      </c>
      <c r="X208" s="473">
        <f t="shared" si="143"/>
        <v>13687.941669523072</v>
      </c>
      <c r="Y208" s="474">
        <f t="shared" si="144"/>
        <v>11976.664863433554</v>
      </c>
      <c r="Z208" s="116">
        <f t="shared" si="145"/>
        <v>5656.3499958926905</v>
      </c>
      <c r="AA208" s="116">
        <f t="shared" si="146"/>
        <v>0</v>
      </c>
      <c r="AB208" s="116">
        <f t="shared" si="147"/>
        <v>32659.52900957609</v>
      </c>
      <c r="AC208" s="116">
        <f t="shared" si="148"/>
        <v>63980.485538425404</v>
      </c>
      <c r="AD208" s="1240">
        <f t="shared" si="149"/>
        <v>0</v>
      </c>
      <c r="AE208" s="579">
        <f t="shared" si="150"/>
        <v>0.21393932156551651</v>
      </c>
      <c r="AF208" s="100">
        <f t="shared" si="151"/>
        <v>0.18719246599403513</v>
      </c>
      <c r="AG208" s="100">
        <f t="shared" si="152"/>
        <v>8.8407425299947107E-2</v>
      </c>
      <c r="AH208" s="100">
        <f t="shared" si="165"/>
        <v>0</v>
      </c>
      <c r="AI208" s="100">
        <f t="shared" si="153"/>
        <v>0.51046078714050125</v>
      </c>
      <c r="AJ208" s="100">
        <f t="shared" si="154"/>
        <v>1</v>
      </c>
      <c r="AK208" s="1250">
        <f t="shared" si="155"/>
        <v>4928.6313983111086</v>
      </c>
      <c r="AL208" s="1251">
        <f t="shared" si="156"/>
        <v>8246.8249818768272</v>
      </c>
      <c r="AM208" s="1251">
        <f t="shared" si="157"/>
        <v>512.48528933513546</v>
      </c>
      <c r="AN208" s="1251">
        <f t="shared" si="158"/>
        <v>13687.941669523072</v>
      </c>
      <c r="AO208" s="1022">
        <f t="shared" si="159"/>
        <v>0</v>
      </c>
    </row>
    <row r="209" spans="1:41">
      <c r="A209" s="89">
        <f>'Input data'!A149</f>
        <v>2049</v>
      </c>
      <c r="B209" s="152">
        <f>'Input data'!B149</f>
        <v>75.134360114565098</v>
      </c>
      <c r="C209" s="204">
        <f>'Input data'!C149</f>
        <v>9061.5865354982343</v>
      </c>
      <c r="D209" s="475">
        <f>'Input data'!E149</f>
        <v>4212779.6609383523</v>
      </c>
      <c r="E209" s="473">
        <f>'Input data'!J149*C209</f>
        <v>109020.36105989563</v>
      </c>
      <c r="F209" s="474">
        <f>'Input data'!L149</f>
        <v>113233.14072083398</v>
      </c>
      <c r="G209" s="474">
        <f t="shared" si="171"/>
        <v>13687.941669523079</v>
      </c>
      <c r="H209" s="474">
        <f t="shared" si="160"/>
        <v>52822.210302821361</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64332.410169299561</v>
      </c>
      <c r="R209" s="467">
        <f t="shared" si="164"/>
        <v>50644.468499776485</v>
      </c>
      <c r="S209" s="518">
        <f t="shared" si="140"/>
        <v>0.81942690084113812</v>
      </c>
      <c r="T209" s="118" t="str">
        <f t="shared" si="141"/>
        <v>Yes</v>
      </c>
      <c r="U209" s="1259">
        <f t="shared" si="142"/>
        <v>0.81942690084113812</v>
      </c>
      <c r="V209" s="1247">
        <f t="shared" si="134"/>
        <v>62588.67222105751</v>
      </c>
      <c r="W209" s="1260">
        <f t="shared" si="135"/>
        <v>0.4472583572033545</v>
      </c>
      <c r="X209" s="473">
        <f t="shared" si="143"/>
        <v>13687.941669523081</v>
      </c>
      <c r="Y209" s="474">
        <f t="shared" si="144"/>
        <v>10415.259731670816</v>
      </c>
      <c r="Z209" s="116">
        <f t="shared" si="145"/>
        <v>5678.4922739151798</v>
      </c>
      <c r="AA209" s="116">
        <f t="shared" si="146"/>
        <v>0</v>
      </c>
      <c r="AB209" s="116">
        <f t="shared" si="147"/>
        <v>32806.978545948434</v>
      </c>
      <c r="AC209" s="116">
        <f t="shared" si="148"/>
        <v>62588.67222105751</v>
      </c>
      <c r="AD209" s="1240">
        <f t="shared" si="149"/>
        <v>0</v>
      </c>
      <c r="AE209" s="579">
        <f t="shared" si="150"/>
        <v>0.21869678943145676</v>
      </c>
      <c r="AF209" s="100">
        <f t="shared" si="151"/>
        <v>0.16640806334547351</v>
      </c>
      <c r="AG209" s="100">
        <f t="shared" si="152"/>
        <v>9.0727156726687866E-2</v>
      </c>
      <c r="AH209" s="100">
        <f t="shared" si="165"/>
        <v>0</v>
      </c>
      <c r="AI209" s="100">
        <f t="shared" si="153"/>
        <v>0.52416799049638185</v>
      </c>
      <c r="AJ209" s="100">
        <f t="shared" si="154"/>
        <v>1</v>
      </c>
      <c r="AK209" s="1250">
        <f t="shared" si="155"/>
        <v>2527.6677965630115</v>
      </c>
      <c r="AL209" s="1251">
        <f t="shared" si="156"/>
        <v>10506.737091585745</v>
      </c>
      <c r="AM209" s="1251">
        <f t="shared" si="157"/>
        <v>653.53678137432371</v>
      </c>
      <c r="AN209" s="1251">
        <f t="shared" si="158"/>
        <v>13687.941669523079</v>
      </c>
      <c r="AO209" s="1022">
        <f t="shared" si="159"/>
        <v>0</v>
      </c>
    </row>
    <row r="210" spans="1:41" ht="15" thickBot="1">
      <c r="A210" s="141">
        <f>'Input data'!A150</f>
        <v>2050</v>
      </c>
      <c r="B210" s="593">
        <f>'Input data'!B150</f>
        <v>75.517908999999989</v>
      </c>
      <c r="C210" s="207">
        <f>'Input data'!C150</f>
        <v>9095.4396062522937</v>
      </c>
      <c r="D210" s="589">
        <f>'Input data'!E150</f>
        <v>211173.65802485455</v>
      </c>
      <c r="E210" s="598">
        <f>'Input data'!J150*C210</f>
        <v>109427.64889874545</v>
      </c>
      <c r="F210" s="595">
        <f>'Input data'!L150</f>
        <v>109638.8225567703</v>
      </c>
      <c r="G210" s="595">
        <f t="shared" si="171"/>
        <v>13687.941669523079</v>
      </c>
      <c r="H210" s="595">
        <f t="shared" si="160"/>
        <v>49300.598761851361</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62165.151229266798</v>
      </c>
      <c r="R210" s="1238">
        <f t="shared" si="164"/>
        <v>48477.209559743715</v>
      </c>
      <c r="S210" s="520">
        <f t="shared" si="140"/>
        <v>0.7814059164444076</v>
      </c>
      <c r="T210" s="951" t="str">
        <f t="shared" si="141"/>
        <v>Yes</v>
      </c>
      <c r="U210" s="1261">
        <f t="shared" si="142"/>
        <v>0.7814059164444076</v>
      </c>
      <c r="V210" s="1248">
        <f t="shared" si="134"/>
        <v>61161.612997026605</v>
      </c>
      <c r="W210" s="1262">
        <f t="shared" si="135"/>
        <v>0.44215368634265018</v>
      </c>
      <c r="X210" s="598">
        <f t="shared" si="143"/>
        <v>13687.941669523081</v>
      </c>
      <c r="Y210" s="595">
        <f t="shared" si="144"/>
        <v>8847.2321835763651</v>
      </c>
      <c r="Z210" s="1264">
        <f t="shared" si="145"/>
        <v>5696.8974064678187</v>
      </c>
      <c r="AA210" s="1264">
        <f t="shared" si="146"/>
        <v>0</v>
      </c>
      <c r="AB210" s="1264">
        <f t="shared" si="147"/>
        <v>32929.541737459338</v>
      </c>
      <c r="AC210" s="1264">
        <f t="shared" si="148"/>
        <v>61161.612997026605</v>
      </c>
      <c r="AD210" s="1241">
        <f t="shared" si="149"/>
        <v>0</v>
      </c>
      <c r="AE210" s="580">
        <f t="shared" si="150"/>
        <v>0.22379955332748541</v>
      </c>
      <c r="AF210" s="581">
        <f t="shared" si="151"/>
        <v>0.14465334954469689</v>
      </c>
      <c r="AG210" s="581">
        <f t="shared" si="152"/>
        <v>9.3144983058978115E-2</v>
      </c>
      <c r="AH210" s="581">
        <f t="shared" si="165"/>
        <v>0</v>
      </c>
      <c r="AI210" s="581">
        <f>AB210/AC210</f>
        <v>0.53840211406883953</v>
      </c>
      <c r="AJ210" s="581">
        <f t="shared" si="154"/>
        <v>1</v>
      </c>
      <c r="AK210" s="1252">
        <f t="shared" si="155"/>
        <v>126.70419481491274</v>
      </c>
      <c r="AL210" s="1253">
        <f t="shared" si="156"/>
        <v>12766.524080597259</v>
      </c>
      <c r="AM210" s="1253">
        <f t="shared" si="157"/>
        <v>794.71339411090935</v>
      </c>
      <c r="AN210" s="1253">
        <f t="shared" si="158"/>
        <v>13687.941669523081</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404.63422734039932</v>
      </c>
      <c r="Y92" s="886">
        <f>Parameters!S193</f>
        <v>0.71500000000000008</v>
      </c>
      <c r="Z92" s="887">
        <f t="shared" si="68"/>
        <v>0.4</v>
      </c>
      <c r="AA92" s="888">
        <f t="shared" si="69"/>
        <v>57.862694509677119</v>
      </c>
      <c r="AB92" s="888">
        <f t="shared" si="70"/>
        <v>57.862694509677119</v>
      </c>
      <c r="AC92" s="311">
        <f t="shared" si="71"/>
        <v>0</v>
      </c>
      <c r="AD92" s="888">
        <f t="shared" si="72"/>
        <v>8985.0391172806267</v>
      </c>
      <c r="AE92" s="888">
        <f t="shared" si="73"/>
        <v>457.7061227376588</v>
      </c>
      <c r="AF92" s="889">
        <f t="shared" si="74"/>
        <v>305.13741515843918</v>
      </c>
      <c r="AH92" s="885">
        <f>'Recycling - Case 1'!AM182</f>
        <v>404.63422734039932</v>
      </c>
      <c r="AI92" s="886">
        <f>Parameters!S193</f>
        <v>0.71500000000000008</v>
      </c>
      <c r="AJ92" s="887">
        <f t="shared" si="75"/>
        <v>0.4</v>
      </c>
      <c r="AK92" s="888">
        <f t="shared" si="76"/>
        <v>57.862694509677119</v>
      </c>
      <c r="AL92" s="888">
        <f t="shared" si="77"/>
        <v>57.862694509677119</v>
      </c>
      <c r="AM92" s="311">
        <f t="shared" si="78"/>
        <v>0</v>
      </c>
      <c r="AN92" s="888">
        <f t="shared" si="79"/>
        <v>8985.0391172806267</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348.56950776639326</v>
      </c>
      <c r="Y93" s="886">
        <f>Parameters!S194</f>
        <v>0.71500000000000008</v>
      </c>
      <c r="Z93" s="887">
        <f t="shared" si="68"/>
        <v>0.4</v>
      </c>
      <c r="AA93" s="888">
        <f t="shared" si="69"/>
        <v>49.845439610594248</v>
      </c>
      <c r="AB93" s="888">
        <f t="shared" si="70"/>
        <v>49.845439610594248</v>
      </c>
      <c r="AC93" s="311">
        <f t="shared" si="71"/>
        <v>0</v>
      </c>
      <c r="AD93" s="888">
        <f t="shared" si="72"/>
        <v>8596.6790282578477</v>
      </c>
      <c r="AE93" s="888">
        <f t="shared" si="73"/>
        <v>438.20552863337269</v>
      </c>
      <c r="AF93" s="889">
        <f t="shared" si="74"/>
        <v>292.13701908891511</v>
      </c>
      <c r="AH93" s="885">
        <f>'Recycling - Case 1'!AM183</f>
        <v>348.56950776639326</v>
      </c>
      <c r="AI93" s="886">
        <f>Parameters!S194</f>
        <v>0.71500000000000008</v>
      </c>
      <c r="AJ93" s="887">
        <f t="shared" si="75"/>
        <v>0.4</v>
      </c>
      <c r="AK93" s="888">
        <f t="shared" si="76"/>
        <v>49.845439610594248</v>
      </c>
      <c r="AL93" s="888">
        <f t="shared" si="77"/>
        <v>49.845439610594248</v>
      </c>
      <c r="AM93" s="311">
        <f t="shared" si="78"/>
        <v>0</v>
      </c>
      <c r="AN93" s="888">
        <f t="shared" si="79"/>
        <v>8596.6790282578477</v>
      </c>
      <c r="AO93" s="888">
        <f t="shared" si="80"/>
        <v>438.20552863337269</v>
      </c>
      <c r="AP93" s="889">
        <f t="shared" si="81"/>
        <v>292.13701908891511</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292.13701908891511</v>
      </c>
      <c r="BD93" s="933">
        <f t="shared" si="101"/>
        <v>6.4119258159552066</v>
      </c>
      <c r="BE93" s="914">
        <f t="shared" si="60"/>
        <v>717.66288905582212</v>
      </c>
      <c r="BF93" s="145">
        <v>0</v>
      </c>
      <c r="BG93" s="927">
        <f t="shared" si="88"/>
        <v>717.66288905582212</v>
      </c>
      <c r="BI93" s="913">
        <f t="shared" si="89"/>
        <v>419.1139441509518</v>
      </c>
      <c r="BJ93" s="914">
        <f t="shared" si="90"/>
        <v>292.13701908891511</v>
      </c>
      <c r="BK93" s="933">
        <f t="shared" si="91"/>
        <v>6.4119258159552066</v>
      </c>
      <c r="BL93" s="914">
        <f t="shared" si="61"/>
        <v>717.66288905582212</v>
      </c>
      <c r="BM93" s="145">
        <v>0</v>
      </c>
      <c r="BN93" s="927">
        <f t="shared" si="92"/>
        <v>717.66288905582212</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209.29229761831655</v>
      </c>
      <c r="Y94" s="886">
        <f>Parameters!S195</f>
        <v>0.71500000000000008</v>
      </c>
      <c r="Z94" s="887">
        <f t="shared" si="68"/>
        <v>0.4</v>
      </c>
      <c r="AA94" s="888">
        <f t="shared" si="69"/>
        <v>29.928798559419274</v>
      </c>
      <c r="AB94" s="888">
        <f t="shared" si="70"/>
        <v>29.928798559419274</v>
      </c>
      <c r="AC94" s="311">
        <f t="shared" si="71"/>
        <v>0</v>
      </c>
      <c r="AD94" s="888">
        <f t="shared" si="72"/>
        <v>8207.34284322649</v>
      </c>
      <c r="AE94" s="888">
        <f t="shared" si="73"/>
        <v>419.26498359077783</v>
      </c>
      <c r="AF94" s="889">
        <f t="shared" si="74"/>
        <v>279.50998906051854</v>
      </c>
      <c r="AH94" s="885">
        <f>'Recycling - Case 1'!AM184</f>
        <v>209.29229761831655</v>
      </c>
      <c r="AI94" s="886">
        <f>Parameters!S195</f>
        <v>0.71500000000000008</v>
      </c>
      <c r="AJ94" s="887">
        <f t="shared" si="75"/>
        <v>0.4</v>
      </c>
      <c r="AK94" s="888">
        <f t="shared" si="76"/>
        <v>29.928798559419274</v>
      </c>
      <c r="AL94" s="888">
        <f t="shared" si="77"/>
        <v>29.928798559419274</v>
      </c>
      <c r="AM94" s="311">
        <f t="shared" si="78"/>
        <v>0</v>
      </c>
      <c r="AN94" s="888">
        <f t="shared" si="79"/>
        <v>8207.34284322649</v>
      </c>
      <c r="AO94" s="888">
        <f t="shared" si="80"/>
        <v>419.26498359077783</v>
      </c>
      <c r="AP94" s="889">
        <f t="shared" si="81"/>
        <v>279.50998906051854</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279.50998906051854</v>
      </c>
      <c r="BD94" s="933">
        <f t="shared" si="101"/>
        <v>6.5923376404485374</v>
      </c>
      <c r="BE94" s="914">
        <f t="shared" si="60"/>
        <v>696.27432424333483</v>
      </c>
      <c r="BF94" s="145">
        <v>0</v>
      </c>
      <c r="BG94" s="927">
        <f t="shared" si="88"/>
        <v>696.27432424333483</v>
      </c>
      <c r="BI94" s="913">
        <f t="shared" si="89"/>
        <v>410.17199754236771</v>
      </c>
      <c r="BJ94" s="914">
        <f t="shared" si="90"/>
        <v>279.50998906051854</v>
      </c>
      <c r="BK94" s="933">
        <f t="shared" si="91"/>
        <v>6.5923376404485374</v>
      </c>
      <c r="BL94" s="914">
        <f t="shared" si="61"/>
        <v>696.27432424333483</v>
      </c>
      <c r="BM94" s="145">
        <v>0</v>
      </c>
      <c r="BN94" s="927">
        <f t="shared" si="92"/>
        <v>696.27432424333483</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121.09464463317363</v>
      </c>
      <c r="Y95" s="886">
        <f>Parameters!S196</f>
        <v>0.71500000000000008</v>
      </c>
      <c r="Z95" s="887">
        <f t="shared" si="68"/>
        <v>0.4</v>
      </c>
      <c r="AA95" s="888">
        <f t="shared" si="69"/>
        <v>17.316534182543833</v>
      </c>
      <c r="AB95" s="888">
        <f t="shared" si="70"/>
        <v>17.316534182543833</v>
      </c>
      <c r="AC95" s="311">
        <f t="shared" si="71"/>
        <v>0</v>
      </c>
      <c r="AD95" s="888">
        <f t="shared" si="72"/>
        <v>7824.3825436249326</v>
      </c>
      <c r="AE95" s="888">
        <f t="shared" si="73"/>
        <v>400.276833784102</v>
      </c>
      <c r="AF95" s="889">
        <f t="shared" si="74"/>
        <v>266.85122252273464</v>
      </c>
      <c r="AH95" s="885">
        <f>'Recycling - Case 1'!AM185</f>
        <v>121.09464463317363</v>
      </c>
      <c r="AI95" s="886">
        <f>Parameters!S196</f>
        <v>0.71500000000000008</v>
      </c>
      <c r="AJ95" s="887">
        <f t="shared" si="75"/>
        <v>0.4</v>
      </c>
      <c r="AK95" s="888">
        <f t="shared" si="76"/>
        <v>17.316534182543833</v>
      </c>
      <c r="AL95" s="888">
        <f t="shared" si="77"/>
        <v>17.316534182543833</v>
      </c>
      <c r="AM95" s="311">
        <f t="shared" si="78"/>
        <v>0</v>
      </c>
      <c r="AN95" s="888">
        <f t="shared" si="79"/>
        <v>7824.3825436249326</v>
      </c>
      <c r="AO95" s="888">
        <f t="shared" si="80"/>
        <v>400.276833784102</v>
      </c>
      <c r="AP95" s="889">
        <f t="shared" si="81"/>
        <v>266.85122252273464</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266.85122252273464</v>
      </c>
      <c r="BD95" s="933">
        <f t="shared" si="101"/>
        <v>6.7729598235066364</v>
      </c>
      <c r="BE95" s="914">
        <f t="shared" si="60"/>
        <v>674.64714890617756</v>
      </c>
      <c r="BF95" s="145">
        <v>0</v>
      </c>
      <c r="BG95" s="927">
        <f t="shared" si="88"/>
        <v>674.64714890617756</v>
      </c>
      <c r="BI95" s="913">
        <f t="shared" si="89"/>
        <v>401.02296655993626</v>
      </c>
      <c r="BJ95" s="914">
        <f t="shared" si="90"/>
        <v>266.85122252273464</v>
      </c>
      <c r="BK95" s="933">
        <f t="shared" si="91"/>
        <v>6.7729598235066364</v>
      </c>
      <c r="BL95" s="914">
        <f t="shared" si="61"/>
        <v>674.64714890617756</v>
      </c>
      <c r="BM95" s="145">
        <v>0</v>
      </c>
      <c r="BN95" s="927">
        <f t="shared" si="92"/>
        <v>674.64714890617756</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80.09086960376581</v>
      </c>
      <c r="Y96" s="886">
        <f>Parameters!S197</f>
        <v>0.71500000000000008</v>
      </c>
      <c r="Z96" s="887">
        <f t="shared" si="68"/>
        <v>0.4</v>
      </c>
      <c r="AA96" s="888">
        <f t="shared" si="69"/>
        <v>11.452994353338513</v>
      </c>
      <c r="AB96" s="888">
        <f t="shared" si="70"/>
        <v>11.452994353338513</v>
      </c>
      <c r="AC96" s="311">
        <f t="shared" si="71"/>
        <v>0</v>
      </c>
      <c r="AD96" s="888">
        <f t="shared" si="72"/>
        <v>7454.2358983991162</v>
      </c>
      <c r="AE96" s="888">
        <f t="shared" si="73"/>
        <v>381.59963957915511</v>
      </c>
      <c r="AF96" s="889">
        <f t="shared" si="74"/>
        <v>254.39975971943673</v>
      </c>
      <c r="AH96" s="885">
        <f>'Recycling - Case 1'!AM186</f>
        <v>80.09086960376581</v>
      </c>
      <c r="AI96" s="886">
        <f>Parameters!S197</f>
        <v>0.71500000000000008</v>
      </c>
      <c r="AJ96" s="887">
        <f t="shared" si="75"/>
        <v>0.4</v>
      </c>
      <c r="AK96" s="888">
        <f t="shared" si="76"/>
        <v>11.452994353338513</v>
      </c>
      <c r="AL96" s="888">
        <f t="shared" si="77"/>
        <v>11.452994353338513</v>
      </c>
      <c r="AM96" s="311">
        <f t="shared" si="78"/>
        <v>0</v>
      </c>
      <c r="AN96" s="888">
        <f t="shared" si="79"/>
        <v>7454.2358983991162</v>
      </c>
      <c r="AO96" s="888">
        <f t="shared" si="80"/>
        <v>381.59963957915511</v>
      </c>
      <c r="AP96" s="889">
        <f t="shared" si="81"/>
        <v>254.39975971943673</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254.39975971943673</v>
      </c>
      <c r="BD96" s="933">
        <f t="shared" si="101"/>
        <v>6.9539534807952217</v>
      </c>
      <c r="BE96" s="914">
        <f t="shared" si="60"/>
        <v>653.05605405719234</v>
      </c>
      <c r="BF96" s="145">
        <v>0</v>
      </c>
      <c r="BG96" s="927">
        <f t="shared" si="88"/>
        <v>653.05605405719234</v>
      </c>
      <c r="BI96" s="913">
        <f t="shared" si="89"/>
        <v>391.70234085696035</v>
      </c>
      <c r="BJ96" s="914">
        <f t="shared" si="90"/>
        <v>254.39975971943673</v>
      </c>
      <c r="BK96" s="933">
        <f t="shared" si="91"/>
        <v>6.9539534807952217</v>
      </c>
      <c r="BL96" s="914">
        <f t="shared" si="61"/>
        <v>653.05605405719234</v>
      </c>
      <c r="BM96" s="145">
        <v>0</v>
      </c>
      <c r="BN96" s="927">
        <f t="shared" si="92"/>
        <v>653.05605405719234</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7090.6885237267543</v>
      </c>
      <c r="AE97" s="888">
        <f t="shared" si="73"/>
        <v>363.54737467236197</v>
      </c>
      <c r="AF97" s="889">
        <f t="shared" si="74"/>
        <v>242.3649164482413</v>
      </c>
      <c r="AH97" s="885">
        <f>'Recycling - Case 1'!AM187</f>
        <v>0</v>
      </c>
      <c r="AI97" s="886">
        <f>Parameters!S198</f>
        <v>0.71500000000000008</v>
      </c>
      <c r="AJ97" s="887">
        <f t="shared" si="75"/>
        <v>0.4</v>
      </c>
      <c r="AK97" s="888">
        <f t="shared" si="76"/>
        <v>0</v>
      </c>
      <c r="AL97" s="888">
        <f t="shared" si="77"/>
        <v>0</v>
      </c>
      <c r="AM97" s="311">
        <f t="shared" si="78"/>
        <v>0</v>
      </c>
      <c r="AN97" s="888">
        <f t="shared" si="79"/>
        <v>7090.6885237267543</v>
      </c>
      <c r="AO97" s="888">
        <f t="shared" si="80"/>
        <v>363.54737467236197</v>
      </c>
      <c r="AP97" s="889">
        <f t="shared" si="81"/>
        <v>242.3649164482413</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242.3649164482413</v>
      </c>
      <c r="BD97" s="933">
        <f t="shared" si="101"/>
        <v>7.1345059536976194</v>
      </c>
      <c r="BE97" s="914">
        <f t="shared" si="60"/>
        <v>631.73942063871948</v>
      </c>
      <c r="BF97" s="145">
        <v>0</v>
      </c>
      <c r="BG97" s="927">
        <f t="shared" si="88"/>
        <v>631.73942063871948</v>
      </c>
      <c r="BI97" s="913">
        <f t="shared" si="89"/>
        <v>382.23999823678054</v>
      </c>
      <c r="BJ97" s="914">
        <f t="shared" si="90"/>
        <v>242.3649164482413</v>
      </c>
      <c r="BK97" s="933">
        <f t="shared" si="91"/>
        <v>7.1345059536976194</v>
      </c>
      <c r="BL97" s="914">
        <f t="shared" si="61"/>
        <v>631.73942063871948</v>
      </c>
      <c r="BM97" s="145">
        <v>0</v>
      </c>
      <c r="BN97" s="927">
        <f t="shared" si="92"/>
        <v>631.73942063871948</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6744.8715637384175</v>
      </c>
      <c r="AE98" s="888">
        <f t="shared" si="73"/>
        <v>345.81695998833635</v>
      </c>
      <c r="AF98" s="889">
        <f t="shared" si="74"/>
        <v>230.54463999222423</v>
      </c>
      <c r="AH98" s="885">
        <f>'Recycling - Case 1'!AM188</f>
        <v>0</v>
      </c>
      <c r="AI98" s="886">
        <f>Parameters!S199</f>
        <v>0.71500000000000008</v>
      </c>
      <c r="AJ98" s="887">
        <f t="shared" si="75"/>
        <v>0.4</v>
      </c>
      <c r="AK98" s="888">
        <f t="shared" si="76"/>
        <v>0</v>
      </c>
      <c r="AL98" s="888">
        <f t="shared" si="77"/>
        <v>0</v>
      </c>
      <c r="AM98" s="311">
        <f t="shared" si="78"/>
        <v>0</v>
      </c>
      <c r="AN98" s="888">
        <f t="shared" si="79"/>
        <v>6744.8715637384175</v>
      </c>
      <c r="AO98" s="888">
        <f t="shared" si="80"/>
        <v>345.81695998833635</v>
      </c>
      <c r="AP98" s="889">
        <f t="shared" si="81"/>
        <v>230.54463999222423</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230.54463999222423</v>
      </c>
      <c r="BD98" s="933">
        <f t="shared" si="101"/>
        <v>7.3147860261997764</v>
      </c>
      <c r="BE98" s="914">
        <f t="shared" si="60"/>
        <v>610.52543528563979</v>
      </c>
      <c r="BF98" s="145">
        <v>0</v>
      </c>
      <c r="BG98" s="927">
        <f t="shared" si="88"/>
        <v>610.52543528563979</v>
      </c>
      <c r="BI98" s="913">
        <f t="shared" si="89"/>
        <v>372.66600926721577</v>
      </c>
      <c r="BJ98" s="914">
        <f t="shared" si="90"/>
        <v>230.54463999222423</v>
      </c>
      <c r="BK98" s="933">
        <f t="shared" si="91"/>
        <v>7.3147860261997764</v>
      </c>
      <c r="BL98" s="914">
        <f t="shared" si="61"/>
        <v>610.52543528563979</v>
      </c>
      <c r="BM98" s="145">
        <v>0</v>
      </c>
      <c r="BN98" s="927">
        <f t="shared" si="92"/>
        <v>610.52543528563979</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6415.9202959061258</v>
      </c>
      <c r="AE99" s="888">
        <f t="shared" si="73"/>
        <v>328.95126783229159</v>
      </c>
      <c r="AF99" s="889">
        <f t="shared" si="74"/>
        <v>219.30084522152774</v>
      </c>
      <c r="AH99" s="885">
        <f>'Recycling - Case 1'!AM189</f>
        <v>0</v>
      </c>
      <c r="AI99" s="886">
        <f>Parameters!S200</f>
        <v>0.71500000000000008</v>
      </c>
      <c r="AJ99" s="887">
        <f t="shared" si="75"/>
        <v>0.4</v>
      </c>
      <c r="AK99" s="888">
        <f t="shared" si="76"/>
        <v>0</v>
      </c>
      <c r="AL99" s="888">
        <f t="shared" si="77"/>
        <v>0</v>
      </c>
      <c r="AM99" s="311">
        <f t="shared" si="78"/>
        <v>0</v>
      </c>
      <c r="AN99" s="888">
        <f t="shared" si="79"/>
        <v>6415.9202959061258</v>
      </c>
      <c r="AO99" s="888">
        <f t="shared" si="80"/>
        <v>328.95126783229159</v>
      </c>
      <c r="AP99" s="889">
        <f t="shared" si="81"/>
        <v>219.30084522152774</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219.30084522152774</v>
      </c>
      <c r="BD99" s="933">
        <f t="shared" si="101"/>
        <v>7.4949544918276478</v>
      </c>
      <c r="BE99" s="914">
        <f t="shared" si="60"/>
        <v>590.01076215475371</v>
      </c>
      <c r="BF99" s="145">
        <v>0</v>
      </c>
      <c r="BG99" s="927">
        <f t="shared" si="88"/>
        <v>590.01076215475371</v>
      </c>
      <c r="BI99" s="913">
        <f t="shared" si="89"/>
        <v>363.21496244139826</v>
      </c>
      <c r="BJ99" s="914">
        <f t="shared" si="90"/>
        <v>219.30084522152774</v>
      </c>
      <c r="BK99" s="933">
        <f t="shared" si="91"/>
        <v>7.4949544918276478</v>
      </c>
      <c r="BL99" s="914">
        <f t="shared" si="61"/>
        <v>590.01076215475371</v>
      </c>
      <c r="BM99" s="145">
        <v>0</v>
      </c>
      <c r="BN99" s="927">
        <f t="shared" si="92"/>
        <v>590.01076215475371</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6103.0121707172348</v>
      </c>
      <c r="AE100" s="888">
        <f t="shared" si="73"/>
        <v>312.90812518889101</v>
      </c>
      <c r="AF100" s="889">
        <f t="shared" si="74"/>
        <v>208.60541679259401</v>
      </c>
      <c r="AH100" s="885">
        <f>'Recycling - Case 1'!AM190</f>
        <v>0</v>
      </c>
      <c r="AI100" s="886">
        <f>Parameters!S201</f>
        <v>0.71500000000000008</v>
      </c>
      <c r="AJ100" s="887">
        <f t="shared" si="75"/>
        <v>0.4</v>
      </c>
      <c r="AK100" s="888">
        <f t="shared" si="76"/>
        <v>0</v>
      </c>
      <c r="AL100" s="888">
        <f t="shared" si="77"/>
        <v>0</v>
      </c>
      <c r="AM100" s="311">
        <f t="shared" si="78"/>
        <v>0</v>
      </c>
      <c r="AN100" s="888">
        <f t="shared" si="79"/>
        <v>6103.0121707172348</v>
      </c>
      <c r="AO100" s="888">
        <f t="shared" si="80"/>
        <v>312.90812518889101</v>
      </c>
      <c r="AP100" s="889">
        <f t="shared" si="81"/>
        <v>208.60541679259401</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208.60541679259401</v>
      </c>
      <c r="BD100" s="933">
        <f t="shared" si="101"/>
        <v>7.6751646413126862</v>
      </c>
      <c r="BE100" s="914">
        <f t="shared" si="60"/>
        <v>570.17287912329948</v>
      </c>
      <c r="BF100" s="145">
        <v>0</v>
      </c>
      <c r="BG100" s="927">
        <f t="shared" si="88"/>
        <v>570.17287912329948</v>
      </c>
      <c r="BI100" s="913">
        <f t="shared" si="89"/>
        <v>353.89229768939282</v>
      </c>
      <c r="BJ100" s="914">
        <f t="shared" si="90"/>
        <v>208.60541679259401</v>
      </c>
      <c r="BK100" s="933">
        <f t="shared" si="91"/>
        <v>7.6751646413126862</v>
      </c>
      <c r="BL100" s="914">
        <f t="shared" si="61"/>
        <v>570.17287912329948</v>
      </c>
      <c r="BM100" s="145">
        <v>0</v>
      </c>
      <c r="BN100" s="927">
        <f t="shared" si="92"/>
        <v>570.17287912329948</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5805.3647548722083</v>
      </c>
      <c r="AE101" s="888">
        <f t="shared" si="73"/>
        <v>297.64741584502616</v>
      </c>
      <c r="AF101" s="889">
        <f t="shared" si="74"/>
        <v>198.43161056335077</v>
      </c>
      <c r="AH101" s="885">
        <f>'Recycling - Case 1'!AM191</f>
        <v>0</v>
      </c>
      <c r="AI101" s="886">
        <f>Parameters!S202</f>
        <v>0.71500000000000008</v>
      </c>
      <c r="AJ101" s="887">
        <f t="shared" si="75"/>
        <v>0.4</v>
      </c>
      <c r="AK101" s="888">
        <f t="shared" si="76"/>
        <v>0</v>
      </c>
      <c r="AL101" s="888">
        <f t="shared" si="77"/>
        <v>0</v>
      </c>
      <c r="AM101" s="311">
        <f t="shared" si="78"/>
        <v>0</v>
      </c>
      <c r="AN101" s="888">
        <f t="shared" si="79"/>
        <v>5805.3647548722083</v>
      </c>
      <c r="AO101" s="888">
        <f t="shared" si="80"/>
        <v>297.64741584502616</v>
      </c>
      <c r="AP101" s="889">
        <f t="shared" si="81"/>
        <v>198.43161056335077</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198.43161056335077</v>
      </c>
      <c r="BD101" s="933">
        <f t="shared" si="101"/>
        <v>7.8555627221195046</v>
      </c>
      <c r="BE101" s="914">
        <f t="shared" si="60"/>
        <v>550.99008989520598</v>
      </c>
      <c r="BF101" s="145">
        <v>0</v>
      </c>
      <c r="BG101" s="927">
        <f t="shared" si="88"/>
        <v>550.99008989520598</v>
      </c>
      <c r="BI101" s="913">
        <f t="shared" si="89"/>
        <v>344.70291660973567</v>
      </c>
      <c r="BJ101" s="914">
        <f t="shared" si="90"/>
        <v>198.43161056335077</v>
      </c>
      <c r="BK101" s="933">
        <f t="shared" si="91"/>
        <v>7.8555627221195046</v>
      </c>
      <c r="BL101" s="914">
        <f t="shared" si="61"/>
        <v>550.99008989520598</v>
      </c>
      <c r="BM101" s="145">
        <v>0</v>
      </c>
      <c r="BN101" s="927">
        <f t="shared" si="92"/>
        <v>550.99008989520598</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5522.2337747938191</v>
      </c>
      <c r="AE102" s="888">
        <f t="shared" si="73"/>
        <v>283.13098007838892</v>
      </c>
      <c r="AF102" s="889">
        <f t="shared" si="74"/>
        <v>188.75398671892594</v>
      </c>
      <c r="AH102" s="885">
        <f>'Recycling - Case 1'!AM192</f>
        <v>0</v>
      </c>
      <c r="AI102" s="886">
        <f>Parameters!S203</f>
        <v>0.71500000000000008</v>
      </c>
      <c r="AJ102" s="887">
        <f t="shared" si="75"/>
        <v>0.4</v>
      </c>
      <c r="AK102" s="888">
        <f t="shared" si="76"/>
        <v>0</v>
      </c>
      <c r="AL102" s="888">
        <f t="shared" si="77"/>
        <v>0</v>
      </c>
      <c r="AM102" s="311">
        <f t="shared" si="78"/>
        <v>0</v>
      </c>
      <c r="AN102" s="888">
        <f t="shared" si="79"/>
        <v>5522.2337747938191</v>
      </c>
      <c r="AO102" s="888">
        <f t="shared" si="80"/>
        <v>283.13098007838892</v>
      </c>
      <c r="AP102" s="889">
        <f t="shared" si="81"/>
        <v>188.75398671892594</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188.75398671892594</v>
      </c>
      <c r="BD102" s="933">
        <f t="shared" si="101"/>
        <v>8.0354591084610139</v>
      </c>
      <c r="BE102" s="914">
        <f t="shared" si="60"/>
        <v>532.4435374788759</v>
      </c>
      <c r="BF102" s="145">
        <v>0</v>
      </c>
      <c r="BG102" s="927">
        <f t="shared" si="88"/>
        <v>532.4435374788759</v>
      </c>
      <c r="BI102" s="913">
        <f t="shared" si="89"/>
        <v>335.65409165148895</v>
      </c>
      <c r="BJ102" s="914">
        <f t="shared" si="90"/>
        <v>188.75398671892594</v>
      </c>
      <c r="BK102" s="933">
        <f t="shared" si="91"/>
        <v>8.0354591084610139</v>
      </c>
      <c r="BL102" s="914">
        <f t="shared" si="61"/>
        <v>532.4435374788759</v>
      </c>
      <c r="BM102" s="145">
        <v>0</v>
      </c>
      <c r="BN102" s="927">
        <f t="shared" si="92"/>
        <v>532.4435374788759</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5252.9112555555303</v>
      </c>
      <c r="AE103" s="888">
        <f t="shared" si="73"/>
        <v>269.32251923828898</v>
      </c>
      <c r="AF103" s="889">
        <f t="shared" si="74"/>
        <v>179.54834615885932</v>
      </c>
      <c r="AH103" s="885">
        <f>'Recycling - Case 1'!AM193</f>
        <v>0</v>
      </c>
      <c r="AI103" s="886">
        <f>Parameters!S204</f>
        <v>0.71500000000000008</v>
      </c>
      <c r="AJ103" s="887">
        <f t="shared" si="75"/>
        <v>0.4</v>
      </c>
      <c r="AK103" s="888">
        <f t="shared" si="76"/>
        <v>0</v>
      </c>
      <c r="AL103" s="888">
        <f t="shared" si="77"/>
        <v>0</v>
      </c>
      <c r="AM103" s="311">
        <f t="shared" si="78"/>
        <v>0</v>
      </c>
      <c r="AN103" s="888">
        <f t="shared" si="79"/>
        <v>5252.9112555555303</v>
      </c>
      <c r="AO103" s="888">
        <f t="shared" si="80"/>
        <v>269.32251923828898</v>
      </c>
      <c r="AP103" s="889">
        <f t="shared" si="81"/>
        <v>179.54834615885932</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179.54834615885932</v>
      </c>
      <c r="BD103" s="933">
        <f t="shared" si="101"/>
        <v>8.2150080749064323</v>
      </c>
      <c r="BE103" s="914">
        <f t="shared" si="60"/>
        <v>514.49494503842959</v>
      </c>
      <c r="BF103" s="145">
        <v>0</v>
      </c>
      <c r="BG103" s="927">
        <f t="shared" si="88"/>
        <v>514.49494503842959</v>
      </c>
      <c r="BI103" s="913">
        <f t="shared" si="89"/>
        <v>326.73159080466388</v>
      </c>
      <c r="BJ103" s="914">
        <f t="shared" si="90"/>
        <v>179.54834615885932</v>
      </c>
      <c r="BK103" s="933">
        <f t="shared" si="91"/>
        <v>8.2150080749064323</v>
      </c>
      <c r="BL103" s="914">
        <f t="shared" si="61"/>
        <v>514.49494503842959</v>
      </c>
      <c r="BM103" s="145">
        <v>0</v>
      </c>
      <c r="BN103" s="927">
        <f t="shared" si="92"/>
        <v>514.49494503842959</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4996.7237505754101</v>
      </c>
      <c r="AE104" s="888">
        <f t="shared" si="73"/>
        <v>256.18750498012014</v>
      </c>
      <c r="AF104" s="889">
        <f t="shared" si="74"/>
        <v>170.79166998674677</v>
      </c>
      <c r="AH104" s="885">
        <f>'Recycling - Case 1'!AM194</f>
        <v>0</v>
      </c>
      <c r="AI104" s="886">
        <f>Parameters!S205</f>
        <v>0.71500000000000008</v>
      </c>
      <c r="AJ104" s="887">
        <f t="shared" si="75"/>
        <v>0.4</v>
      </c>
      <c r="AK104" s="888">
        <f t="shared" si="76"/>
        <v>0</v>
      </c>
      <c r="AL104" s="888">
        <f t="shared" si="77"/>
        <v>0</v>
      </c>
      <c r="AM104" s="311">
        <f t="shared" si="78"/>
        <v>0</v>
      </c>
      <c r="AN104" s="888">
        <f t="shared" si="79"/>
        <v>4996.7237505754101</v>
      </c>
      <c r="AO104" s="888">
        <f t="shared" si="80"/>
        <v>256.18750498012014</v>
      </c>
      <c r="AP104" s="889">
        <f t="shared" si="81"/>
        <v>170.79166998674677</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170.79166998674677</v>
      </c>
      <c r="BD104" s="933">
        <f t="shared" si="101"/>
        <v>8.3943563177141449</v>
      </c>
      <c r="BE104" s="914">
        <f t="shared" si="60"/>
        <v>497.1078974968658</v>
      </c>
      <c r="BF104" s="145">
        <v>0</v>
      </c>
      <c r="BG104" s="927">
        <f t="shared" si="88"/>
        <v>497.1078974968658</v>
      </c>
      <c r="BI104" s="913">
        <f t="shared" si="89"/>
        <v>317.92187119240492</v>
      </c>
      <c r="BJ104" s="914">
        <f t="shared" si="90"/>
        <v>170.79166998674677</v>
      </c>
      <c r="BK104" s="933">
        <f t="shared" si="91"/>
        <v>8.3943563177141449</v>
      </c>
      <c r="BL104" s="914">
        <f t="shared" si="61"/>
        <v>497.1078974968658</v>
      </c>
      <c r="BM104" s="145">
        <v>0</v>
      </c>
      <c r="BN104" s="927">
        <f t="shared" si="92"/>
        <v>497.1078974968658</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4753.0306576488965</v>
      </c>
      <c r="AE105" s="888">
        <f t="shared" si="73"/>
        <v>243.69309292651346</v>
      </c>
      <c r="AF105" s="889">
        <f t="shared" si="74"/>
        <v>162.46206195100896</v>
      </c>
      <c r="AH105" s="885">
        <f>'Recycling - Case 1'!AM195</f>
        <v>0</v>
      </c>
      <c r="AI105" s="886">
        <f>Parameters!S206</f>
        <v>0.71500000000000008</v>
      </c>
      <c r="AJ105" s="887">
        <f t="shared" si="75"/>
        <v>0.4</v>
      </c>
      <c r="AK105" s="888">
        <f t="shared" si="76"/>
        <v>0</v>
      </c>
      <c r="AL105" s="888">
        <f t="shared" si="77"/>
        <v>0</v>
      </c>
      <c r="AM105" s="311">
        <f t="shared" si="78"/>
        <v>0</v>
      </c>
      <c r="AN105" s="888">
        <f t="shared" si="79"/>
        <v>4753.0306576488965</v>
      </c>
      <c r="AO105" s="888">
        <f t="shared" si="80"/>
        <v>243.69309292651346</v>
      </c>
      <c r="AP105" s="889">
        <f t="shared" si="81"/>
        <v>162.46206195100896</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162.46206195100896</v>
      </c>
      <c r="BD105" s="933">
        <f t="shared" si="101"/>
        <v>8.5736434110470565</v>
      </c>
      <c r="BE105" s="914">
        <f t="shared" si="60"/>
        <v>480.24775105607813</v>
      </c>
      <c r="BF105" s="145">
        <v>0</v>
      </c>
      <c r="BG105" s="927">
        <f t="shared" si="88"/>
        <v>480.24775105607813</v>
      </c>
      <c r="BI105" s="913">
        <f t="shared" si="89"/>
        <v>309.21204569402215</v>
      </c>
      <c r="BJ105" s="914">
        <f t="shared" si="90"/>
        <v>162.46206195100896</v>
      </c>
      <c r="BK105" s="933">
        <f t="shared" si="91"/>
        <v>8.5736434110470565</v>
      </c>
      <c r="BL105" s="914">
        <f t="shared" si="61"/>
        <v>480.24775105607813</v>
      </c>
      <c r="BM105" s="145">
        <v>0</v>
      </c>
      <c r="BN105" s="927">
        <f t="shared" si="92"/>
        <v>480.24775105607813</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4521.2226171096099</v>
      </c>
      <c r="AE106" s="888">
        <f t="shared" si="73"/>
        <v>231.80804053928642</v>
      </c>
      <c r="AF106" s="889">
        <f t="shared" si="74"/>
        <v>154.53869369285761</v>
      </c>
      <c r="AH106" s="885">
        <f>'Recycling - Case 1'!AM196</f>
        <v>0</v>
      </c>
      <c r="AI106" s="886">
        <f>Parameters!S207</f>
        <v>0.71500000000000008</v>
      </c>
      <c r="AJ106" s="887">
        <f t="shared" si="75"/>
        <v>0.4</v>
      </c>
      <c r="AK106" s="888">
        <f t="shared" si="76"/>
        <v>0</v>
      </c>
      <c r="AL106" s="888">
        <f t="shared" si="77"/>
        <v>0</v>
      </c>
      <c r="AM106" s="311">
        <f t="shared" si="78"/>
        <v>0</v>
      </c>
      <c r="AN106" s="888">
        <f t="shared" si="79"/>
        <v>4521.2226171096099</v>
      </c>
      <c r="AO106" s="888">
        <f t="shared" si="80"/>
        <v>231.80804053928642</v>
      </c>
      <c r="AP106" s="889">
        <f t="shared" si="81"/>
        <v>154.53869369285761</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154.53869369285761</v>
      </c>
      <c r="BD106" s="933">
        <f t="shared" si="101"/>
        <v>8.753002236771783</v>
      </c>
      <c r="BE106" s="914">
        <f t="shared" si="60"/>
        <v>463.8815471183072</v>
      </c>
      <c r="BF106" s="145">
        <v>0</v>
      </c>
      <c r="BG106" s="927">
        <f t="shared" si="88"/>
        <v>463.8815471183072</v>
      </c>
      <c r="BI106" s="913">
        <f t="shared" si="89"/>
        <v>300.58985118867776</v>
      </c>
      <c r="BJ106" s="914">
        <f t="shared" si="90"/>
        <v>154.53869369285761</v>
      </c>
      <c r="BK106" s="933">
        <f t="shared" si="91"/>
        <v>8.753002236771783</v>
      </c>
      <c r="BL106" s="914">
        <f t="shared" si="61"/>
        <v>463.8815471183072</v>
      </c>
      <c r="BM106" s="145">
        <v>0</v>
      </c>
      <c r="BN106" s="927">
        <f t="shared" si="92"/>
        <v>463.8815471183072</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4300.7199881127863</v>
      </c>
      <c r="AE107" s="888">
        <f t="shared" si="73"/>
        <v>220.5026289968236</v>
      </c>
      <c r="AF107" s="889">
        <f t="shared" si="74"/>
        <v>147.00175266454906</v>
      </c>
      <c r="AH107" s="885">
        <f>'Recycling - Case 1'!AM197</f>
        <v>0</v>
      </c>
      <c r="AI107" s="886">
        <f>Parameters!S208</f>
        <v>0.71500000000000008</v>
      </c>
      <c r="AJ107" s="887">
        <f t="shared" si="75"/>
        <v>0.4</v>
      </c>
      <c r="AK107" s="888">
        <f t="shared" si="76"/>
        <v>0</v>
      </c>
      <c r="AL107" s="888">
        <f t="shared" si="77"/>
        <v>0</v>
      </c>
      <c r="AM107" s="311">
        <f t="shared" si="78"/>
        <v>0</v>
      </c>
      <c r="AN107" s="888">
        <f t="shared" si="79"/>
        <v>4300.7199881127863</v>
      </c>
      <c r="AO107" s="888">
        <f t="shared" si="80"/>
        <v>220.5026289968236</v>
      </c>
      <c r="AP107" s="889">
        <f t="shared" si="81"/>
        <v>147.00175266454906</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147.00175266454906</v>
      </c>
      <c r="BD107" s="933">
        <f t="shared" si="101"/>
        <v>8.9317302742603513</v>
      </c>
      <c r="BE107" s="914">
        <f t="shared" si="60"/>
        <v>447.97561341084435</v>
      </c>
      <c r="BF107" s="145">
        <v>0</v>
      </c>
      <c r="BG107" s="927">
        <f t="shared" si="88"/>
        <v>447.97561341084435</v>
      </c>
      <c r="BI107" s="913">
        <f t="shared" si="89"/>
        <v>292.0421304720349</v>
      </c>
      <c r="BJ107" s="914">
        <f t="shared" si="90"/>
        <v>147.00175266454906</v>
      </c>
      <c r="BK107" s="933">
        <f t="shared" si="91"/>
        <v>8.9317302742603513</v>
      </c>
      <c r="BL107" s="914">
        <f t="shared" si="61"/>
        <v>447.97561341084435</v>
      </c>
      <c r="BM107" s="145">
        <v>0</v>
      </c>
      <c r="BN107" s="927">
        <f t="shared" si="92"/>
        <v>447.97561341084435</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4090.9713992312431</v>
      </c>
      <c r="AE108" s="888">
        <f t="shared" si="73"/>
        <v>209.74858888154296</v>
      </c>
      <c r="AF108" s="889">
        <f t="shared" si="74"/>
        <v>139.8323925876953</v>
      </c>
      <c r="AH108" s="885">
        <f>'Recycling - Case 1'!AM198</f>
        <v>0</v>
      </c>
      <c r="AI108" s="886">
        <f>Parameters!S209</f>
        <v>0.71500000000000008</v>
      </c>
      <c r="AJ108" s="887">
        <f t="shared" si="75"/>
        <v>0.4</v>
      </c>
      <c r="AK108" s="888">
        <f t="shared" si="76"/>
        <v>0</v>
      </c>
      <c r="AL108" s="888">
        <f t="shared" si="77"/>
        <v>0</v>
      </c>
      <c r="AM108" s="311">
        <f t="shared" si="78"/>
        <v>0</v>
      </c>
      <c r="AN108" s="888">
        <f t="shared" si="79"/>
        <v>4090.9713992312431</v>
      </c>
      <c r="AO108" s="888">
        <f t="shared" si="80"/>
        <v>209.74858888154296</v>
      </c>
      <c r="AP108" s="889">
        <f t="shared" si="81"/>
        <v>139.8323925876953</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139.8323925876953</v>
      </c>
      <c r="BD108" s="933">
        <f t="shared" si="101"/>
        <v>9.1099715860462016</v>
      </c>
      <c r="BE108" s="914">
        <f t="shared" si="60"/>
        <v>432.77109210081846</v>
      </c>
      <c r="BF108" s="145">
        <v>0</v>
      </c>
      <c r="BG108" s="927">
        <f t="shared" si="88"/>
        <v>432.77109210081846</v>
      </c>
      <c r="BI108" s="913">
        <f t="shared" si="89"/>
        <v>283.82872792707701</v>
      </c>
      <c r="BJ108" s="914">
        <f t="shared" si="90"/>
        <v>139.8323925876953</v>
      </c>
      <c r="BK108" s="933">
        <f t="shared" si="91"/>
        <v>9.1099715860462016</v>
      </c>
      <c r="BL108" s="914">
        <f t="shared" si="61"/>
        <v>432.77109210081846</v>
      </c>
      <c r="BM108" s="145">
        <v>0</v>
      </c>
      <c r="BN108" s="927">
        <f t="shared" si="92"/>
        <v>432.77109210081846</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3891.4523697396162</v>
      </c>
      <c r="AE109" s="888">
        <f t="shared" si="73"/>
        <v>199.51902949162698</v>
      </c>
      <c r="AF109" s="889">
        <f t="shared" si="74"/>
        <v>133.01268632775131</v>
      </c>
      <c r="AH109" s="885">
        <f>'Recycling - Case 1'!AM199</f>
        <v>0</v>
      </c>
      <c r="AI109" s="886">
        <f>Parameters!S210</f>
        <v>0.71500000000000008</v>
      </c>
      <c r="AJ109" s="887">
        <f t="shared" si="75"/>
        <v>0.4</v>
      </c>
      <c r="AK109" s="888">
        <f t="shared" si="76"/>
        <v>0</v>
      </c>
      <c r="AL109" s="888">
        <f t="shared" si="77"/>
        <v>0</v>
      </c>
      <c r="AM109" s="311">
        <f t="shared" si="78"/>
        <v>0</v>
      </c>
      <c r="AN109" s="888">
        <f t="shared" si="79"/>
        <v>3891.4523697396162</v>
      </c>
      <c r="AO109" s="888">
        <f t="shared" si="80"/>
        <v>199.51902949162698</v>
      </c>
      <c r="AP109" s="889">
        <f t="shared" si="81"/>
        <v>133.01268632775131</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133.01268632775131</v>
      </c>
      <c r="BD109" s="933">
        <f t="shared" si="101"/>
        <v>9.2878628906107057</v>
      </c>
      <c r="BE109" s="914">
        <f t="shared" si="60"/>
        <v>418.10916342229126</v>
      </c>
      <c r="BF109" s="145">
        <v>0</v>
      </c>
      <c r="BG109" s="927">
        <f t="shared" si="88"/>
        <v>418.10916342229126</v>
      </c>
      <c r="BI109" s="913">
        <f t="shared" si="89"/>
        <v>275.80861420392921</v>
      </c>
      <c r="BJ109" s="914">
        <f t="shared" si="90"/>
        <v>133.01268632775131</v>
      </c>
      <c r="BK109" s="933">
        <f t="shared" si="91"/>
        <v>9.2878628906107057</v>
      </c>
      <c r="BL109" s="914">
        <f t="shared" si="61"/>
        <v>418.10916342229126</v>
      </c>
      <c r="BM109" s="145">
        <v>0</v>
      </c>
      <c r="BN109" s="927">
        <f t="shared" si="92"/>
        <v>418.10916342229126</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3701.663998139355</v>
      </c>
      <c r="AE110" s="888">
        <f t="shared" si="73"/>
        <v>189.78837160026131</v>
      </c>
      <c r="AF110" s="889">
        <f t="shared" si="74"/>
        <v>126.52558106684087</v>
      </c>
      <c r="AH110" s="885">
        <f>'Recycling - Case 1'!AM200</f>
        <v>0</v>
      </c>
      <c r="AI110" s="886">
        <f>Parameters!S211</f>
        <v>0.71500000000000008</v>
      </c>
      <c r="AJ110" s="887">
        <f t="shared" si="75"/>
        <v>0.4</v>
      </c>
      <c r="AK110" s="888">
        <f t="shared" si="76"/>
        <v>0</v>
      </c>
      <c r="AL110" s="888">
        <f t="shared" si="77"/>
        <v>0</v>
      </c>
      <c r="AM110" s="311">
        <f t="shared" si="78"/>
        <v>0</v>
      </c>
      <c r="AN110" s="888">
        <f t="shared" si="79"/>
        <v>3701.663998139355</v>
      </c>
      <c r="AO110" s="888">
        <f t="shared" si="80"/>
        <v>189.78837160026131</v>
      </c>
      <c r="AP110" s="889">
        <f t="shared" si="81"/>
        <v>126.52558106684087</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126.52558106684087</v>
      </c>
      <c r="BD110" s="933">
        <f t="shared" si="101"/>
        <v>9.4655339996232133</v>
      </c>
      <c r="BE110" s="914">
        <f t="shared" si="60"/>
        <v>403.95892521780104</v>
      </c>
      <c r="BF110" s="145">
        <v>0</v>
      </c>
      <c r="BG110" s="927">
        <f t="shared" si="88"/>
        <v>403.95892521780104</v>
      </c>
      <c r="BI110" s="913">
        <f t="shared" si="89"/>
        <v>267.96781015133695</v>
      </c>
      <c r="BJ110" s="914">
        <f t="shared" si="90"/>
        <v>126.52558106684087</v>
      </c>
      <c r="BK110" s="933">
        <f t="shared" si="91"/>
        <v>9.4655339996232133</v>
      </c>
      <c r="BL110" s="914">
        <f t="shared" si="61"/>
        <v>403.95892521780104</v>
      </c>
      <c r="BM110" s="145">
        <v>0</v>
      </c>
      <c r="BN110" s="927">
        <f t="shared" si="92"/>
        <v>403.95892521780104</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3521.1317146451106</v>
      </c>
      <c r="AE111" s="888">
        <f t="shared" si="73"/>
        <v>180.53228349424424</v>
      </c>
      <c r="AF111" s="889">
        <f t="shared" si="74"/>
        <v>120.35485566282949</v>
      </c>
      <c r="AH111" s="885">
        <f>'Recycling - Case 1'!AM201</f>
        <v>0</v>
      </c>
      <c r="AI111" s="886">
        <f>Parameters!S212</f>
        <v>0.71500000000000008</v>
      </c>
      <c r="AJ111" s="887">
        <f t="shared" si="75"/>
        <v>0.4</v>
      </c>
      <c r="AK111" s="888">
        <f t="shared" si="76"/>
        <v>0</v>
      </c>
      <c r="AL111" s="888">
        <f t="shared" si="77"/>
        <v>0</v>
      </c>
      <c r="AM111" s="311">
        <f t="shared" si="78"/>
        <v>0</v>
      </c>
      <c r="AN111" s="888">
        <f t="shared" si="79"/>
        <v>3521.1317146451106</v>
      </c>
      <c r="AO111" s="888">
        <f t="shared" si="80"/>
        <v>180.53228349424424</v>
      </c>
      <c r="AP111" s="889">
        <f t="shared" si="81"/>
        <v>120.35485566282949</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120.35485566282949</v>
      </c>
      <c r="BD111" s="933">
        <f t="shared" si="101"/>
        <v>9.6431082298021416</v>
      </c>
      <c r="BE111" s="914">
        <f t="shared" si="60"/>
        <v>390.29097792726782</v>
      </c>
      <c r="BF111" s="145">
        <v>0</v>
      </c>
      <c r="BG111" s="927">
        <f t="shared" si="88"/>
        <v>390.29097792726782</v>
      </c>
      <c r="BI111" s="913">
        <f t="shared" si="89"/>
        <v>260.2930140346362</v>
      </c>
      <c r="BJ111" s="914">
        <f t="shared" si="90"/>
        <v>120.35485566282949</v>
      </c>
      <c r="BK111" s="933">
        <f t="shared" si="91"/>
        <v>9.6431082298021416</v>
      </c>
      <c r="BL111" s="914">
        <f t="shared" si="61"/>
        <v>390.29097792726782</v>
      </c>
      <c r="BM111" s="145">
        <v>0</v>
      </c>
      <c r="BN111" s="927">
        <f t="shared" si="92"/>
        <v>390.29097792726782</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3349.404094513081</v>
      </c>
      <c r="AE112" s="888">
        <f t="shared" si="73"/>
        <v>171.72762013202967</v>
      </c>
      <c r="AF112" s="889">
        <f t="shared" si="74"/>
        <v>114.48508008801979</v>
      </c>
      <c r="AH112" s="885">
        <f>'Recycling - Case 1'!AM202</f>
        <v>0</v>
      </c>
      <c r="AI112" s="886">
        <f>Parameters!S213</f>
        <v>0.71500000000000008</v>
      </c>
      <c r="AJ112" s="887">
        <f t="shared" si="75"/>
        <v>0.4</v>
      </c>
      <c r="AK112" s="888">
        <f t="shared" si="76"/>
        <v>0</v>
      </c>
      <c r="AL112" s="888">
        <f t="shared" si="77"/>
        <v>0</v>
      </c>
      <c r="AM112" s="311">
        <f t="shared" si="78"/>
        <v>0</v>
      </c>
      <c r="AN112" s="888">
        <f t="shared" si="79"/>
        <v>3349.404094513081</v>
      </c>
      <c r="AO112" s="888">
        <f t="shared" si="80"/>
        <v>171.72762013202967</v>
      </c>
      <c r="AP112" s="889">
        <f t="shared" si="81"/>
        <v>114.48508008801979</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114.48508008801979</v>
      </c>
      <c r="BD112" s="933">
        <f t="shared" si="101"/>
        <v>9.8198881138529366</v>
      </c>
      <c r="BE112" s="914">
        <f t="shared" si="60"/>
        <v>377.07545255675564</v>
      </c>
      <c r="BF112" s="145">
        <v>0</v>
      </c>
      <c r="BG112" s="927">
        <f t="shared" si="88"/>
        <v>377.07545255675564</v>
      </c>
      <c r="BI112" s="913">
        <f t="shared" si="89"/>
        <v>252.77048435488294</v>
      </c>
      <c r="BJ112" s="914">
        <f t="shared" si="90"/>
        <v>114.48508008801979</v>
      </c>
      <c r="BK112" s="933">
        <f t="shared" si="91"/>
        <v>9.8198881138529366</v>
      </c>
      <c r="BL112" s="914">
        <f t="shared" si="61"/>
        <v>377.07545255675564</v>
      </c>
      <c r="BM112" s="145">
        <v>0</v>
      </c>
      <c r="BN112" s="927">
        <f t="shared" si="92"/>
        <v>377.07545255675564</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3186.0517292440131</v>
      </c>
      <c r="AE113" s="888">
        <f t="shared" si="73"/>
        <v>163.35236526906783</v>
      </c>
      <c r="AF113" s="889">
        <f t="shared" si="74"/>
        <v>108.90157684604522</v>
      </c>
      <c r="AH113" s="885">
        <f>'Recycling - Case 1'!AM203</f>
        <v>0</v>
      </c>
      <c r="AI113" s="886">
        <f>Parameters!S214</f>
        <v>0.71500000000000008</v>
      </c>
      <c r="AJ113" s="887">
        <f t="shared" si="75"/>
        <v>0.4</v>
      </c>
      <c r="AK113" s="888">
        <f t="shared" si="76"/>
        <v>0</v>
      </c>
      <c r="AL113" s="888">
        <f t="shared" si="77"/>
        <v>0</v>
      </c>
      <c r="AM113" s="311">
        <f t="shared" si="78"/>
        <v>0</v>
      </c>
      <c r="AN113" s="888">
        <f t="shared" si="79"/>
        <v>3186.0517292440131</v>
      </c>
      <c r="AO113" s="888">
        <f t="shared" si="80"/>
        <v>163.35236526906783</v>
      </c>
      <c r="AP113" s="889">
        <f t="shared" si="81"/>
        <v>108.90157684604522</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108.90157684604522</v>
      </c>
      <c r="BD113" s="933">
        <f t="shared" si="101"/>
        <v>9.9960103854633786</v>
      </c>
      <c r="BE113" s="914">
        <f t="shared" si="60"/>
        <v>364.2859360364036</v>
      </c>
      <c r="BF113" s="145">
        <v>0</v>
      </c>
      <c r="BG113" s="927">
        <f t="shared" si="88"/>
        <v>364.2859360364036</v>
      </c>
      <c r="BI113" s="913">
        <f t="shared" si="89"/>
        <v>245.388348804895</v>
      </c>
      <c r="BJ113" s="914">
        <f t="shared" si="90"/>
        <v>108.90157684604522</v>
      </c>
      <c r="BK113" s="933">
        <f t="shared" si="91"/>
        <v>9.9960103854633786</v>
      </c>
      <c r="BL113" s="914">
        <f t="shared" si="61"/>
        <v>364.2859360364036</v>
      </c>
      <c r="BM113" s="145">
        <v>0</v>
      </c>
      <c r="BN113" s="927">
        <f t="shared" si="92"/>
        <v>364.2859360364036</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50.636271856601653</v>
      </c>
      <c r="Y114" s="886">
        <f>Parameters!S215</f>
        <v>0.71500000000000008</v>
      </c>
      <c r="Z114" s="887">
        <f t="shared" si="68"/>
        <v>0.4</v>
      </c>
      <c r="AA114" s="888">
        <f t="shared" si="69"/>
        <v>7.2409868754940376</v>
      </c>
      <c r="AB114" s="888">
        <f t="shared" si="70"/>
        <v>7.2409868754940376</v>
      </c>
      <c r="AC114" s="311">
        <f t="shared" si="71"/>
        <v>0</v>
      </c>
      <c r="AD114" s="888">
        <f t="shared" si="72"/>
        <v>3037.9071397137814</v>
      </c>
      <c r="AE114" s="888">
        <f t="shared" si="73"/>
        <v>155.3855764057258</v>
      </c>
      <c r="AF114" s="889">
        <f t="shared" si="74"/>
        <v>103.59038427048387</v>
      </c>
      <c r="AH114" s="885">
        <f>'Recycling - Case 1'!AM204</f>
        <v>50.636271856601653</v>
      </c>
      <c r="AI114" s="886">
        <f>Parameters!S215</f>
        <v>0.71500000000000008</v>
      </c>
      <c r="AJ114" s="887">
        <f t="shared" si="75"/>
        <v>0.4</v>
      </c>
      <c r="AK114" s="888">
        <f t="shared" si="76"/>
        <v>7.2409868754940376</v>
      </c>
      <c r="AL114" s="888">
        <f t="shared" si="77"/>
        <v>7.2409868754940376</v>
      </c>
      <c r="AM114" s="311">
        <f t="shared" si="78"/>
        <v>0</v>
      </c>
      <c r="AN114" s="888">
        <f t="shared" si="79"/>
        <v>3037.9071397137814</v>
      </c>
      <c r="AO114" s="888">
        <f t="shared" si="80"/>
        <v>155.3855764057258</v>
      </c>
      <c r="AP114" s="889">
        <f t="shared" si="81"/>
        <v>103.59038427048387</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103.59038427048387</v>
      </c>
      <c r="BD114" s="933">
        <f t="shared" si="101"/>
        <v>10.171604571160634</v>
      </c>
      <c r="BE114" s="914">
        <f t="shared" si="60"/>
        <v>351.89729791758174</v>
      </c>
      <c r="BF114" s="145">
        <v>0</v>
      </c>
      <c r="BG114" s="927">
        <f t="shared" si="88"/>
        <v>351.89729791758174</v>
      </c>
      <c r="BI114" s="913">
        <f t="shared" si="89"/>
        <v>238.13530907593724</v>
      </c>
      <c r="BJ114" s="914">
        <f t="shared" si="90"/>
        <v>103.59038427048387</v>
      </c>
      <c r="BK114" s="933">
        <f t="shared" si="91"/>
        <v>10.171604571160634</v>
      </c>
      <c r="BL114" s="914">
        <f t="shared" si="61"/>
        <v>351.89729791758174</v>
      </c>
      <c r="BM114" s="145">
        <v>0</v>
      </c>
      <c r="BN114" s="927">
        <f t="shared" si="92"/>
        <v>351.89729791758174</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112.00782259073338</v>
      </c>
      <c r="Y115" s="886">
        <f>Parameters!S216</f>
        <v>0.71500000000000008</v>
      </c>
      <c r="Z115" s="887">
        <f t="shared" si="68"/>
        <v>0.4</v>
      </c>
      <c r="AA115" s="888">
        <f t="shared" si="69"/>
        <v>16.017118630474876</v>
      </c>
      <c r="AB115" s="888">
        <f t="shared" si="70"/>
        <v>16.017118630474876</v>
      </c>
      <c r="AC115" s="311">
        <f t="shared" si="71"/>
        <v>0</v>
      </c>
      <c r="AD115" s="888">
        <f t="shared" si="72"/>
        <v>2905.7637788270249</v>
      </c>
      <c r="AE115" s="888">
        <f t="shared" si="73"/>
        <v>148.1604795172309</v>
      </c>
      <c r="AF115" s="889">
        <f t="shared" si="74"/>
        <v>98.773653011487269</v>
      </c>
      <c r="AH115" s="885">
        <f>'Recycling - Case 1'!AM205</f>
        <v>112.00782259073338</v>
      </c>
      <c r="AI115" s="886">
        <f>Parameters!S216</f>
        <v>0.71500000000000008</v>
      </c>
      <c r="AJ115" s="887">
        <f t="shared" si="75"/>
        <v>0.4</v>
      </c>
      <c r="AK115" s="888">
        <f t="shared" si="76"/>
        <v>16.017118630474876</v>
      </c>
      <c r="AL115" s="888">
        <f t="shared" si="77"/>
        <v>16.017118630474876</v>
      </c>
      <c r="AM115" s="311">
        <f t="shared" si="78"/>
        <v>0</v>
      </c>
      <c r="AN115" s="888">
        <f t="shared" si="79"/>
        <v>2905.7637788270249</v>
      </c>
      <c r="AO115" s="888">
        <f t="shared" si="80"/>
        <v>148.1604795172309</v>
      </c>
      <c r="AP115" s="889">
        <f t="shared" si="81"/>
        <v>98.773653011487269</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98.773653011487269</v>
      </c>
      <c r="BD115" s="933">
        <f t="shared" si="101"/>
        <v>10.346793415919327</v>
      </c>
      <c r="BE115" s="914">
        <f t="shared" si="60"/>
        <v>340.12105940864166</v>
      </c>
      <c r="BF115" s="145">
        <v>0</v>
      </c>
      <c r="BG115" s="927">
        <f t="shared" si="88"/>
        <v>340.12105940864166</v>
      </c>
      <c r="BI115" s="913">
        <f t="shared" si="89"/>
        <v>231.00061298123509</v>
      </c>
      <c r="BJ115" s="914">
        <f t="shared" si="90"/>
        <v>98.773653011487269</v>
      </c>
      <c r="BK115" s="933">
        <f t="shared" si="91"/>
        <v>10.346793415919327</v>
      </c>
      <c r="BL115" s="914">
        <f t="shared" si="61"/>
        <v>340.12105940864166</v>
      </c>
      <c r="BM115" s="145">
        <v>0</v>
      </c>
      <c r="BN115" s="927">
        <f t="shared" si="92"/>
        <v>340.12105940864166</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241.87504729527819</v>
      </c>
      <c r="Y116" s="886">
        <f>Parameters!S217</f>
        <v>0.71500000000000008</v>
      </c>
      <c r="Z116" s="887">
        <f t="shared" si="68"/>
        <v>0.4</v>
      </c>
      <c r="AA116" s="888">
        <f t="shared" si="69"/>
        <v>34.588131763224787</v>
      </c>
      <c r="AB116" s="888">
        <f t="shared" si="70"/>
        <v>34.588131763224787</v>
      </c>
      <c r="AC116" s="311">
        <f t="shared" si="71"/>
        <v>0</v>
      </c>
      <c r="AD116" s="888">
        <f t="shared" si="72"/>
        <v>2798.6361388318755</v>
      </c>
      <c r="AE116" s="888">
        <f t="shared" si="73"/>
        <v>141.71577175837396</v>
      </c>
      <c r="AF116" s="889">
        <f t="shared" si="74"/>
        <v>94.477181172249303</v>
      </c>
      <c r="AH116" s="885">
        <f>'Recycling - Case 1'!AM206</f>
        <v>241.87504729527819</v>
      </c>
      <c r="AI116" s="886">
        <f>Parameters!S217</f>
        <v>0.71500000000000008</v>
      </c>
      <c r="AJ116" s="887">
        <f t="shared" si="75"/>
        <v>0.4</v>
      </c>
      <c r="AK116" s="888">
        <f t="shared" si="76"/>
        <v>34.588131763224787</v>
      </c>
      <c r="AL116" s="888">
        <f t="shared" si="77"/>
        <v>34.588131763224787</v>
      </c>
      <c r="AM116" s="311">
        <f t="shared" si="78"/>
        <v>0</v>
      </c>
      <c r="AN116" s="888">
        <f t="shared" si="79"/>
        <v>2798.6361388318755</v>
      </c>
      <c r="AO116" s="888">
        <f t="shared" si="80"/>
        <v>141.71577175837396</v>
      </c>
      <c r="AP116" s="889">
        <f t="shared" si="81"/>
        <v>94.477181172249303</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94.477181172249303</v>
      </c>
      <c r="BD116" s="933">
        <f t="shared" si="101"/>
        <v>10.521693284028206</v>
      </c>
      <c r="BE116" s="914">
        <f t="shared" si="60"/>
        <v>328.97290239285672</v>
      </c>
      <c r="BF116" s="145">
        <v>0</v>
      </c>
      <c r="BG116" s="927">
        <f t="shared" si="88"/>
        <v>328.97290239285672</v>
      </c>
      <c r="BI116" s="913">
        <f t="shared" si="89"/>
        <v>223.9740279365792</v>
      </c>
      <c r="BJ116" s="914">
        <f t="shared" si="90"/>
        <v>94.477181172249303</v>
      </c>
      <c r="BK116" s="933">
        <f t="shared" si="91"/>
        <v>10.521693284028206</v>
      </c>
      <c r="BL116" s="914">
        <f t="shared" si="61"/>
        <v>328.97290239285672</v>
      </c>
      <c r="BM116" s="145">
        <v>0</v>
      </c>
      <c r="BN116" s="927">
        <f t="shared" si="92"/>
        <v>328.97290239285672</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374.88087453920747</v>
      </c>
      <c r="Y117" s="886">
        <f>Parameters!S218</f>
        <v>0.71500000000000008</v>
      </c>
      <c r="Z117" s="887">
        <f t="shared" si="68"/>
        <v>0.4</v>
      </c>
      <c r="AA117" s="888">
        <f t="shared" si="69"/>
        <v>53.607965059106675</v>
      </c>
      <c r="AB117" s="888">
        <f t="shared" si="70"/>
        <v>53.607965059106675</v>
      </c>
      <c r="AC117" s="311">
        <f t="shared" si="71"/>
        <v>0</v>
      </c>
      <c r="AD117" s="888">
        <f t="shared" si="72"/>
        <v>2715.7530087870523</v>
      </c>
      <c r="AE117" s="888">
        <f t="shared" si="73"/>
        <v>136.49109510393021</v>
      </c>
      <c r="AF117" s="889">
        <f t="shared" si="74"/>
        <v>90.994063402620142</v>
      </c>
      <c r="AH117" s="885">
        <f>'Recycling - Case 1'!AM207</f>
        <v>374.88087453920747</v>
      </c>
      <c r="AI117" s="886">
        <f>Parameters!S218</f>
        <v>0.71500000000000008</v>
      </c>
      <c r="AJ117" s="887">
        <f t="shared" si="75"/>
        <v>0.4</v>
      </c>
      <c r="AK117" s="888">
        <f t="shared" si="76"/>
        <v>53.607965059106675</v>
      </c>
      <c r="AL117" s="888">
        <f t="shared" si="77"/>
        <v>53.607965059106675</v>
      </c>
      <c r="AM117" s="311">
        <f t="shared" si="78"/>
        <v>0</v>
      </c>
      <c r="AN117" s="888">
        <f t="shared" si="79"/>
        <v>2715.7530087870523</v>
      </c>
      <c r="AO117" s="888">
        <f t="shared" si="80"/>
        <v>136.49109510393021</v>
      </c>
      <c r="AP117" s="889">
        <f t="shared" si="81"/>
        <v>90.994063402620142</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90.994063402620142</v>
      </c>
      <c r="BD117" s="933">
        <f t="shared" si="101"/>
        <v>10.695548915056762</v>
      </c>
      <c r="BE117" s="914">
        <f t="shared" si="60"/>
        <v>318.73463469089626</v>
      </c>
      <c r="BF117" s="145">
        <v>0</v>
      </c>
      <c r="BG117" s="927">
        <f t="shared" si="88"/>
        <v>318.73463469089626</v>
      </c>
      <c r="BI117" s="913">
        <f t="shared" si="89"/>
        <v>217.04502237321935</v>
      </c>
      <c r="BJ117" s="914">
        <f t="shared" si="90"/>
        <v>90.994063402620142</v>
      </c>
      <c r="BK117" s="933">
        <f t="shared" si="91"/>
        <v>10.695548915056762</v>
      </c>
      <c r="BL117" s="914">
        <f t="shared" si="61"/>
        <v>318.73463469089626</v>
      </c>
      <c r="BM117" s="145">
        <v>0</v>
      </c>
      <c r="BN117" s="927">
        <f t="shared" si="92"/>
        <v>318.73463469089626</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511.2065242817232</v>
      </c>
      <c r="Y118" s="886">
        <f>Parameters!S219</f>
        <v>0.71500000000000008</v>
      </c>
      <c r="Z118" s="887">
        <f t="shared" si="68"/>
        <v>0.4</v>
      </c>
      <c r="AA118" s="888">
        <f t="shared" si="69"/>
        <v>73.102532972286426</v>
      </c>
      <c r="AB118" s="888">
        <f t="shared" si="70"/>
        <v>73.102532972286426</v>
      </c>
      <c r="AC118" s="311">
        <f t="shared" si="71"/>
        <v>0</v>
      </c>
      <c r="AD118" s="888">
        <f t="shared" si="72"/>
        <v>2656.4067046068767</v>
      </c>
      <c r="AE118" s="888">
        <f t="shared" si="73"/>
        <v>132.448837152462</v>
      </c>
      <c r="AF118" s="889">
        <f t="shared" si="74"/>
        <v>88.299224768308008</v>
      </c>
      <c r="AH118" s="885">
        <f>'Recycling - Case 1'!AM208</f>
        <v>511.2065242817232</v>
      </c>
      <c r="AI118" s="886">
        <f>Parameters!S219</f>
        <v>0.71500000000000008</v>
      </c>
      <c r="AJ118" s="887">
        <f t="shared" si="75"/>
        <v>0.4</v>
      </c>
      <c r="AK118" s="888">
        <f t="shared" si="76"/>
        <v>73.102532972286426</v>
      </c>
      <c r="AL118" s="888">
        <f t="shared" si="77"/>
        <v>73.102532972286426</v>
      </c>
      <c r="AM118" s="311">
        <f t="shared" si="78"/>
        <v>0</v>
      </c>
      <c r="AN118" s="888">
        <f t="shared" si="79"/>
        <v>2656.4067046068767</v>
      </c>
      <c r="AO118" s="888">
        <f t="shared" si="80"/>
        <v>132.448837152462</v>
      </c>
      <c r="AP118" s="889">
        <f t="shared" si="81"/>
        <v>88.299224768308008</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88.299224768308008</v>
      </c>
      <c r="BD118" s="933">
        <f t="shared" si="101"/>
        <v>10.868494188855946</v>
      </c>
      <c r="BE118" s="914">
        <f t="shared" si="60"/>
        <v>309.3721992796855</v>
      </c>
      <c r="BF118" s="145">
        <v>0</v>
      </c>
      <c r="BG118" s="927">
        <f t="shared" si="88"/>
        <v>309.3721992796855</v>
      </c>
      <c r="BI118" s="913">
        <f t="shared" si="89"/>
        <v>210.20448032252156</v>
      </c>
      <c r="BJ118" s="914">
        <f t="shared" si="90"/>
        <v>88.299224768308008</v>
      </c>
      <c r="BK118" s="933">
        <f t="shared" si="91"/>
        <v>10.868494188855946</v>
      </c>
      <c r="BL118" s="914">
        <f t="shared" si="61"/>
        <v>309.3721992796855</v>
      </c>
      <c r="BM118" s="145">
        <v>0</v>
      </c>
      <c r="BN118" s="927">
        <f t="shared" si="92"/>
        <v>309.3721992796855</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650.33251620240424</v>
      </c>
      <c r="Y119" s="886">
        <f>Parameters!S220</f>
        <v>0.71500000000000008</v>
      </c>
      <c r="Z119" s="887">
        <f t="shared" si="68"/>
        <v>0.4</v>
      </c>
      <c r="AA119" s="888">
        <f t="shared" si="69"/>
        <v>92.997549816943817</v>
      </c>
      <c r="AB119" s="888">
        <f t="shared" si="70"/>
        <v>92.997549816943817</v>
      </c>
      <c r="AC119" s="311">
        <f t="shared" si="71"/>
        <v>0</v>
      </c>
      <c r="AD119" s="888">
        <f t="shared" si="72"/>
        <v>2619.8497706799812</v>
      </c>
      <c r="AE119" s="888">
        <f t="shared" si="73"/>
        <v>129.55448374383917</v>
      </c>
      <c r="AF119" s="889">
        <f t="shared" si="74"/>
        <v>86.369655829226119</v>
      </c>
      <c r="AH119" s="885">
        <f>'Recycling - Case 1'!AM209</f>
        <v>650.33251620240424</v>
      </c>
      <c r="AI119" s="886">
        <f>Parameters!S220</f>
        <v>0.71500000000000008</v>
      </c>
      <c r="AJ119" s="887">
        <f t="shared" si="75"/>
        <v>0.4</v>
      </c>
      <c r="AK119" s="888">
        <f t="shared" si="76"/>
        <v>92.997549816943817</v>
      </c>
      <c r="AL119" s="888">
        <f t="shared" si="77"/>
        <v>92.997549816943817</v>
      </c>
      <c r="AM119" s="311">
        <f t="shared" si="78"/>
        <v>0</v>
      </c>
      <c r="AN119" s="888">
        <f t="shared" si="79"/>
        <v>2619.8497706799812</v>
      </c>
      <c r="AO119" s="888">
        <f t="shared" si="80"/>
        <v>129.55448374383917</v>
      </c>
      <c r="AP119" s="889">
        <f t="shared" si="81"/>
        <v>86.369655829226119</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86.369655829226119</v>
      </c>
      <c r="BD119" s="933">
        <f t="shared" si="101"/>
        <v>11.040655696511761</v>
      </c>
      <c r="BE119" s="914">
        <f t="shared" si="60"/>
        <v>301.13709415133513</v>
      </c>
      <c r="BF119" s="145">
        <v>0</v>
      </c>
      <c r="BG119" s="927">
        <f t="shared" si="88"/>
        <v>301.13709415133513</v>
      </c>
      <c r="BI119" s="913">
        <f t="shared" si="89"/>
        <v>203.72678262559725</v>
      </c>
      <c r="BJ119" s="914">
        <f t="shared" si="90"/>
        <v>86.369655829226119</v>
      </c>
      <c r="BK119" s="933">
        <f t="shared" si="91"/>
        <v>11.040655696511761</v>
      </c>
      <c r="BL119" s="914">
        <f t="shared" si="61"/>
        <v>301.13709415133513</v>
      </c>
      <c r="BM119" s="145">
        <v>0</v>
      </c>
      <c r="BN119" s="927">
        <f t="shared" si="92"/>
        <v>301.13709415133513</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792.23836135923409</v>
      </c>
      <c r="Y120" s="891">
        <f>Parameters!S221</f>
        <v>0.71500000000000008</v>
      </c>
      <c r="Z120" s="892">
        <f t="shared" si="68"/>
        <v>0.4</v>
      </c>
      <c r="AA120" s="893">
        <f t="shared" si="69"/>
        <v>113.2900856743705</v>
      </c>
      <c r="AB120" s="893">
        <f t="shared" si="70"/>
        <v>113.2900856743705</v>
      </c>
      <c r="AC120" s="894">
        <f t="shared" si="71"/>
        <v>0</v>
      </c>
      <c r="AD120" s="893">
        <f t="shared" si="72"/>
        <v>2605.3682753166167</v>
      </c>
      <c r="AE120" s="893">
        <f t="shared" si="73"/>
        <v>127.7715810377351</v>
      </c>
      <c r="AF120" s="895">
        <f t="shared" si="74"/>
        <v>85.18105402515674</v>
      </c>
      <c r="AH120" s="890">
        <f>'Recycling - Case 1'!AM210</f>
        <v>792.23836135923409</v>
      </c>
      <c r="AI120" s="891">
        <f>Parameters!S221</f>
        <v>0.71500000000000008</v>
      </c>
      <c r="AJ120" s="892">
        <f t="shared" si="75"/>
        <v>0.4</v>
      </c>
      <c r="AK120" s="893">
        <f t="shared" si="76"/>
        <v>113.2900856743705</v>
      </c>
      <c r="AL120" s="893">
        <f t="shared" si="77"/>
        <v>113.2900856743705</v>
      </c>
      <c r="AM120" s="894">
        <f t="shared" si="78"/>
        <v>0</v>
      </c>
      <c r="AN120" s="893">
        <f t="shared" si="79"/>
        <v>2605.3682753166167</v>
      </c>
      <c r="AO120" s="893">
        <f t="shared" si="80"/>
        <v>127.7715810377351</v>
      </c>
      <c r="AP120" s="895">
        <f t="shared" si="81"/>
        <v>85.18105402515674</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85.18105402515674</v>
      </c>
      <c r="BD120" s="934">
        <f t="shared" si="101"/>
        <v>11.212153168090163</v>
      </c>
      <c r="BE120" s="916">
        <f t="shared" si="60"/>
        <v>293.98746067161068</v>
      </c>
      <c r="BF120" s="917">
        <v>0</v>
      </c>
      <c r="BG120" s="928">
        <f t="shared" si="88"/>
        <v>293.98746067161068</v>
      </c>
      <c r="BI120" s="915">
        <f t="shared" si="89"/>
        <v>197.59425347836381</v>
      </c>
      <c r="BJ120" s="916">
        <f t="shared" si="90"/>
        <v>85.18105402515674</v>
      </c>
      <c r="BK120" s="934">
        <f t="shared" si="91"/>
        <v>11.212153168090163</v>
      </c>
      <c r="BL120" s="916">
        <f t="shared" si="61"/>
        <v>293.98746067161068</v>
      </c>
      <c r="BM120" s="917">
        <v>0</v>
      </c>
      <c r="BN120" s="928">
        <f t="shared" si="92"/>
        <v>293.98746067161068</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90.229693703964315</v>
      </c>
      <c r="Y115" s="751">
        <f>Parameters!S250</f>
        <v>0.71500000000000008</v>
      </c>
      <c r="Z115" s="751">
        <f t="shared" si="63"/>
        <v>0.4</v>
      </c>
      <c r="AA115" s="752">
        <f t="shared" si="64"/>
        <v>12.902846199666898</v>
      </c>
      <c r="AB115" s="752">
        <f t="shared" si="65"/>
        <v>12.902846199666898</v>
      </c>
      <c r="AC115" s="753">
        <f t="shared" si="66"/>
        <v>0</v>
      </c>
      <c r="AD115" s="752">
        <f t="shared" si="67"/>
        <v>2824.7745265707395</v>
      </c>
      <c r="AE115" s="752">
        <f t="shared" si="68"/>
        <v>144.16774392131791</v>
      </c>
      <c r="AF115" s="754">
        <f t="shared" si="69"/>
        <v>96.111829280878609</v>
      </c>
      <c r="AH115" s="750">
        <f>'Recycling - Case 2'!AM205</f>
        <v>90.229693703964315</v>
      </c>
      <c r="AI115" s="751">
        <f>Parameters!S250</f>
        <v>0.71500000000000008</v>
      </c>
      <c r="AJ115" s="751">
        <f t="shared" si="70"/>
        <v>0.4</v>
      </c>
      <c r="AK115" s="752">
        <f t="shared" si="71"/>
        <v>12.902846199666898</v>
      </c>
      <c r="AL115" s="752">
        <f t="shared" si="72"/>
        <v>12.902846199666898</v>
      </c>
      <c r="AM115" s="753">
        <f t="shared" si="73"/>
        <v>0</v>
      </c>
      <c r="AN115" s="752">
        <f t="shared" si="74"/>
        <v>2824.7745265707395</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230.76675628283039</v>
      </c>
      <c r="Y116" s="751">
        <f>Parameters!S251</f>
        <v>0.71500000000000008</v>
      </c>
      <c r="Z116" s="751">
        <f t="shared" si="63"/>
        <v>0.4</v>
      </c>
      <c r="AA116" s="752">
        <f t="shared" si="64"/>
        <v>32.999646148444754</v>
      </c>
      <c r="AB116" s="752">
        <f t="shared" si="65"/>
        <v>32.999646148444754</v>
      </c>
      <c r="AC116" s="753">
        <f t="shared" si="66"/>
        <v>0</v>
      </c>
      <c r="AD116" s="752">
        <f t="shared" si="67"/>
        <v>2720.0082934026063</v>
      </c>
      <c r="AE116" s="752">
        <f t="shared" si="68"/>
        <v>137.76587931657807</v>
      </c>
      <c r="AF116" s="754">
        <f t="shared" si="69"/>
        <v>91.843919544385372</v>
      </c>
      <c r="AH116" s="750">
        <f>'Recycling - Case 2'!AM206</f>
        <v>230.76675628283039</v>
      </c>
      <c r="AI116" s="751">
        <f>Parameters!S251</f>
        <v>0.71500000000000008</v>
      </c>
      <c r="AJ116" s="751">
        <f t="shared" si="70"/>
        <v>0.4</v>
      </c>
      <c r="AK116" s="752">
        <f t="shared" si="71"/>
        <v>32.999646148444754</v>
      </c>
      <c r="AL116" s="752">
        <f t="shared" si="72"/>
        <v>32.999646148444754</v>
      </c>
      <c r="AM116" s="753">
        <f t="shared" si="73"/>
        <v>0</v>
      </c>
      <c r="AN116" s="752">
        <f t="shared" si="74"/>
        <v>2720.0082934026063</v>
      </c>
      <c r="AO116" s="752">
        <f t="shared" si="75"/>
        <v>137.76587931657807</v>
      </c>
      <c r="AP116" s="754">
        <f t="shared" si="76"/>
        <v>91.843919544385372</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91.843919544385372</v>
      </c>
      <c r="BD116" s="933">
        <f t="shared" si="90"/>
        <v>11.267665403024253</v>
      </c>
      <c r="BE116" s="914">
        <f t="shared" si="54"/>
        <v>296.84682554890594</v>
      </c>
      <c r="BF116" s="145">
        <v>0</v>
      </c>
      <c r="BG116" s="927">
        <f t="shared" si="83"/>
        <v>296.84682554890594</v>
      </c>
      <c r="BI116" s="913">
        <f t="shared" si="84"/>
        <v>193.73524060149632</v>
      </c>
      <c r="BJ116" s="914">
        <f t="shared" si="85"/>
        <v>91.843919544385372</v>
      </c>
      <c r="BK116" s="933">
        <f t="shared" si="86"/>
        <v>11.267665403024253</v>
      </c>
      <c r="BL116" s="914">
        <f t="shared" si="55"/>
        <v>296.84682554890594</v>
      </c>
      <c r="BM116" s="145">
        <v>0</v>
      </c>
      <c r="BN116" s="927">
        <f t="shared" si="87"/>
        <v>296.84682554890594</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371.43653556822591</v>
      </c>
      <c r="Y117" s="751">
        <f>Parameters!S252</f>
        <v>0.71500000000000008</v>
      </c>
      <c r="Z117" s="751">
        <f t="shared" si="63"/>
        <v>0.4</v>
      </c>
      <c r="AA117" s="752">
        <f t="shared" si="64"/>
        <v>53.11542458625631</v>
      </c>
      <c r="AB117" s="752">
        <f t="shared" si="65"/>
        <v>53.11542458625631</v>
      </c>
      <c r="AC117" s="753">
        <f t="shared" si="66"/>
        <v>0</v>
      </c>
      <c r="AD117" s="752">
        <f t="shared" si="67"/>
        <v>2640.4673481567866</v>
      </c>
      <c r="AE117" s="752">
        <f t="shared" si="68"/>
        <v>132.65636983207582</v>
      </c>
      <c r="AF117" s="754">
        <f t="shared" si="69"/>
        <v>88.43757988805055</v>
      </c>
      <c r="AH117" s="750">
        <f>'Recycling - Case 2'!AM207</f>
        <v>371.43653556822591</v>
      </c>
      <c r="AI117" s="751">
        <f>Parameters!S252</f>
        <v>0.71500000000000008</v>
      </c>
      <c r="AJ117" s="751">
        <f t="shared" si="70"/>
        <v>0.4</v>
      </c>
      <c r="AK117" s="752">
        <f t="shared" si="71"/>
        <v>53.11542458625631</v>
      </c>
      <c r="AL117" s="752">
        <f t="shared" si="72"/>
        <v>53.11542458625631</v>
      </c>
      <c r="AM117" s="753">
        <f t="shared" si="73"/>
        <v>0</v>
      </c>
      <c r="AN117" s="752">
        <f t="shared" si="74"/>
        <v>2640.4673481567866</v>
      </c>
      <c r="AO117" s="752">
        <f t="shared" si="75"/>
        <v>132.65636983207582</v>
      </c>
      <c r="AP117" s="754">
        <f t="shared" si="76"/>
        <v>88.43757988805055</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88.43757988805055</v>
      </c>
      <c r="BD117" s="933">
        <f t="shared" si="90"/>
        <v>11.418768517398904</v>
      </c>
      <c r="BE117" s="914">
        <f t="shared" si="54"/>
        <v>288.13432371191561</v>
      </c>
      <c r="BF117" s="145">
        <v>0</v>
      </c>
      <c r="BG117" s="927">
        <f t="shared" si="83"/>
        <v>288.13432371191561</v>
      </c>
      <c r="BI117" s="913">
        <f t="shared" si="84"/>
        <v>188.27797530646615</v>
      </c>
      <c r="BJ117" s="914">
        <f t="shared" si="85"/>
        <v>88.43757988805055</v>
      </c>
      <c r="BK117" s="933">
        <f t="shared" si="86"/>
        <v>11.418768517398904</v>
      </c>
      <c r="BL117" s="914">
        <f t="shared" si="55"/>
        <v>288.13432371191561</v>
      </c>
      <c r="BM117" s="145">
        <v>0</v>
      </c>
      <c r="BN117" s="927">
        <f t="shared" si="87"/>
        <v>288.13432371191561</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512.48528933513546</v>
      </c>
      <c r="Y118" s="751">
        <f>Parameters!S253</f>
        <v>0.71500000000000008</v>
      </c>
      <c r="Z118" s="751">
        <f t="shared" si="63"/>
        <v>0.4</v>
      </c>
      <c r="AA118" s="752">
        <f t="shared" si="64"/>
        <v>73.285396374924375</v>
      </c>
      <c r="AB118" s="752">
        <f t="shared" si="65"/>
        <v>73.285396374924375</v>
      </c>
      <c r="AC118" s="753">
        <f t="shared" si="66"/>
        <v>0</v>
      </c>
      <c r="AD118" s="752">
        <f t="shared" si="67"/>
        <v>2584.9756323750307</v>
      </c>
      <c r="AE118" s="752">
        <f t="shared" si="68"/>
        <v>128.77711215668</v>
      </c>
      <c r="AF118" s="754">
        <f t="shared" si="69"/>
        <v>85.851408104453341</v>
      </c>
      <c r="AH118" s="750">
        <f>'Recycling - Case 2'!AM208</f>
        <v>512.48528933513546</v>
      </c>
      <c r="AI118" s="751">
        <f>Parameters!S253</f>
        <v>0.71500000000000008</v>
      </c>
      <c r="AJ118" s="751">
        <f t="shared" si="70"/>
        <v>0.4</v>
      </c>
      <c r="AK118" s="752">
        <f t="shared" si="71"/>
        <v>73.285396374924375</v>
      </c>
      <c r="AL118" s="752">
        <f t="shared" si="72"/>
        <v>73.285396374924375</v>
      </c>
      <c r="AM118" s="753">
        <f t="shared" si="73"/>
        <v>0</v>
      </c>
      <c r="AN118" s="752">
        <f t="shared" si="74"/>
        <v>2584.9756323750307</v>
      </c>
      <c r="AO118" s="752">
        <f t="shared" si="75"/>
        <v>128.77711215668</v>
      </c>
      <c r="AP118" s="754">
        <f t="shared" si="76"/>
        <v>85.851408104453341</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85.851408104453341</v>
      </c>
      <c r="BD118" s="933">
        <f t="shared" si="90"/>
        <v>11.565193111063991</v>
      </c>
      <c r="BE118" s="914">
        <f t="shared" si="54"/>
        <v>280.50730741640672</v>
      </c>
      <c r="BF118" s="145">
        <v>0</v>
      </c>
      <c r="BG118" s="927">
        <f t="shared" si="83"/>
        <v>280.50730741640672</v>
      </c>
      <c r="BI118" s="913">
        <f t="shared" si="84"/>
        <v>183.09070620088937</v>
      </c>
      <c r="BJ118" s="914">
        <f t="shared" si="85"/>
        <v>85.851408104453341</v>
      </c>
      <c r="BK118" s="933">
        <f t="shared" si="86"/>
        <v>11.565193111063991</v>
      </c>
      <c r="BL118" s="914">
        <f t="shared" si="55"/>
        <v>280.50730741640672</v>
      </c>
      <c r="BM118" s="145">
        <v>0</v>
      </c>
      <c r="BN118" s="927">
        <f t="shared" si="87"/>
        <v>280.50730741640672</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653.53678137432371</v>
      </c>
      <c r="Y119" s="751">
        <f>Parameters!S254</f>
        <v>0.71500000000000008</v>
      </c>
      <c r="Z119" s="751">
        <f t="shared" si="63"/>
        <v>0.4</v>
      </c>
      <c r="AA119" s="752">
        <f t="shared" si="64"/>
        <v>93.455759736528293</v>
      </c>
      <c r="AB119" s="752">
        <f t="shared" si="65"/>
        <v>93.455759736528293</v>
      </c>
      <c r="AC119" s="753">
        <f t="shared" si="66"/>
        <v>0</v>
      </c>
      <c r="AD119" s="752">
        <f t="shared" si="67"/>
        <v>2552.3606428689982</v>
      </c>
      <c r="AE119" s="752">
        <f t="shared" si="68"/>
        <v>126.07074924256096</v>
      </c>
      <c r="AF119" s="754">
        <f t="shared" si="69"/>
        <v>84.04716616170731</v>
      </c>
      <c r="AH119" s="750">
        <f>'Recycling - Case 2'!AM209</f>
        <v>653.53678137432371</v>
      </c>
      <c r="AI119" s="751">
        <f>Parameters!S254</f>
        <v>0.71500000000000008</v>
      </c>
      <c r="AJ119" s="751">
        <f t="shared" si="70"/>
        <v>0.4</v>
      </c>
      <c r="AK119" s="752">
        <f t="shared" si="71"/>
        <v>93.455759736528293</v>
      </c>
      <c r="AL119" s="752">
        <f t="shared" si="72"/>
        <v>93.455759736528293</v>
      </c>
      <c r="AM119" s="753">
        <f t="shared" si="73"/>
        <v>0</v>
      </c>
      <c r="AN119" s="752">
        <f t="shared" si="74"/>
        <v>2552.3606428689982</v>
      </c>
      <c r="AO119" s="752">
        <f t="shared" si="75"/>
        <v>126.07074924256096</v>
      </c>
      <c r="AP119" s="754">
        <f t="shared" si="76"/>
        <v>84.04716616170731</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84.04716616170731</v>
      </c>
      <c r="BD119" s="933">
        <f t="shared" si="90"/>
        <v>11.70723267710305</v>
      </c>
      <c r="BE119" s="914">
        <f t="shared" si="54"/>
        <v>273.91463283120453</v>
      </c>
      <c r="BF119" s="145">
        <v>0</v>
      </c>
      <c r="BG119" s="927">
        <f t="shared" si="83"/>
        <v>273.91463283120453</v>
      </c>
      <c r="BI119" s="913">
        <f t="shared" si="84"/>
        <v>178.16023399239415</v>
      </c>
      <c r="BJ119" s="914">
        <f t="shared" si="85"/>
        <v>84.04716616170731</v>
      </c>
      <c r="BK119" s="933">
        <f t="shared" si="86"/>
        <v>11.70723267710305</v>
      </c>
      <c r="BL119" s="914">
        <f t="shared" si="55"/>
        <v>273.91463283120453</v>
      </c>
      <c r="BM119" s="145">
        <v>0</v>
      </c>
      <c r="BN119" s="927">
        <f t="shared" si="87"/>
        <v>273.91463283120453</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794.71339411090935</v>
      </c>
      <c r="Y120" s="756">
        <f>Parameters!S255</f>
        <v>0.71500000000000008</v>
      </c>
      <c r="Z120" s="756">
        <f t="shared" si="63"/>
        <v>0.4</v>
      </c>
      <c r="AA120" s="757">
        <f t="shared" si="64"/>
        <v>113.64401535786006</v>
      </c>
      <c r="AB120" s="757">
        <f t="shared" si="65"/>
        <v>113.64401535786006</v>
      </c>
      <c r="AC120" s="758">
        <f t="shared" si="66"/>
        <v>0</v>
      </c>
      <c r="AD120" s="757">
        <f t="shared" si="67"/>
        <v>2541.5245607924098</v>
      </c>
      <c r="AE120" s="757">
        <f t="shared" si="68"/>
        <v>124.48009743444858</v>
      </c>
      <c r="AF120" s="759">
        <f t="shared" si="69"/>
        <v>82.986731622965721</v>
      </c>
      <c r="AH120" s="750">
        <f>'Recycling - Case 2'!AM210</f>
        <v>794.71339411090935</v>
      </c>
      <c r="AI120" s="756">
        <f>Parameters!S255</f>
        <v>0.71500000000000008</v>
      </c>
      <c r="AJ120" s="756">
        <f t="shared" si="70"/>
        <v>0.4</v>
      </c>
      <c r="AK120" s="757">
        <f t="shared" si="71"/>
        <v>113.64401535786006</v>
      </c>
      <c r="AL120" s="757">
        <f t="shared" si="72"/>
        <v>113.64401535786006</v>
      </c>
      <c r="AM120" s="758">
        <f t="shared" si="73"/>
        <v>0</v>
      </c>
      <c r="AN120" s="757">
        <f t="shared" si="74"/>
        <v>2541.5245607924098</v>
      </c>
      <c r="AO120" s="757">
        <f t="shared" si="75"/>
        <v>124.48009743444858</v>
      </c>
      <c r="AP120" s="759">
        <f t="shared" si="76"/>
        <v>82.986731622965721</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82.986731622965721</v>
      </c>
      <c r="BD120" s="934">
        <f t="shared" si="90"/>
        <v>11.845163724284795</v>
      </c>
      <c r="BE120" s="916">
        <f t="shared" si="54"/>
        <v>268.30589880805377</v>
      </c>
      <c r="BF120" s="917">
        <v>0</v>
      </c>
      <c r="BG120" s="928">
        <f t="shared" si="83"/>
        <v>268.30589880805377</v>
      </c>
      <c r="BI120" s="915">
        <f t="shared" si="84"/>
        <v>173.47400346080323</v>
      </c>
      <c r="BJ120" s="916">
        <f t="shared" si="85"/>
        <v>82.986731622965721</v>
      </c>
      <c r="BK120" s="934">
        <f t="shared" si="86"/>
        <v>11.845163724284795</v>
      </c>
      <c r="BL120" s="916">
        <f t="shared" si="55"/>
        <v>268.30589880805377</v>
      </c>
      <c r="BM120" s="917">
        <v>0</v>
      </c>
      <c r="BN120" s="928">
        <f t="shared" si="87"/>
        <v>268.30589880805377</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90.229693703964315</v>
      </c>
      <c r="Y115" s="751">
        <f>Parameters!S285</f>
        <v>0.71500000000000008</v>
      </c>
      <c r="Z115" s="751">
        <f t="shared" si="63"/>
        <v>0.4</v>
      </c>
      <c r="AA115" s="752">
        <f t="shared" si="64"/>
        <v>12.902846199666898</v>
      </c>
      <c r="AB115" s="752">
        <f t="shared" si="65"/>
        <v>12.902846199666898</v>
      </c>
      <c r="AC115" s="753">
        <f t="shared" si="66"/>
        <v>0</v>
      </c>
      <c r="AD115" s="752">
        <f t="shared" si="67"/>
        <v>2824.7745265707395</v>
      </c>
      <c r="AE115" s="752">
        <f t="shared" si="68"/>
        <v>144.16774392131791</v>
      </c>
      <c r="AF115" s="754">
        <f t="shared" si="69"/>
        <v>96.111829280878609</v>
      </c>
      <c r="AH115" s="750">
        <f>'Recycling - Case 3'!AM205</f>
        <v>90.229693703964315</v>
      </c>
      <c r="AI115" s="751">
        <f>Parameters!S285</f>
        <v>0.71500000000000008</v>
      </c>
      <c r="AJ115" s="751">
        <f t="shared" si="70"/>
        <v>0.4</v>
      </c>
      <c r="AK115" s="752">
        <f t="shared" si="71"/>
        <v>12.902846199666898</v>
      </c>
      <c r="AL115" s="752">
        <f t="shared" si="72"/>
        <v>12.902846199666898</v>
      </c>
      <c r="AM115" s="753">
        <f t="shared" si="73"/>
        <v>0</v>
      </c>
      <c r="AN115" s="752">
        <f t="shared" si="74"/>
        <v>2824.7745265707395</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230.76675628283039</v>
      </c>
      <c r="Y116" s="751">
        <f>Parameters!S286</f>
        <v>0.71500000000000008</v>
      </c>
      <c r="Z116" s="751">
        <f t="shared" si="63"/>
        <v>0.4</v>
      </c>
      <c r="AA116" s="752">
        <f t="shared" si="64"/>
        <v>32.999646148444754</v>
      </c>
      <c r="AB116" s="752">
        <f t="shared" si="65"/>
        <v>32.999646148444754</v>
      </c>
      <c r="AC116" s="753">
        <f t="shared" si="66"/>
        <v>0</v>
      </c>
      <c r="AD116" s="752">
        <f t="shared" si="67"/>
        <v>2720.0082934026063</v>
      </c>
      <c r="AE116" s="752">
        <f t="shared" si="68"/>
        <v>137.76587931657807</v>
      </c>
      <c r="AF116" s="754">
        <f t="shared" si="69"/>
        <v>91.843919544385372</v>
      </c>
      <c r="AH116" s="750">
        <f>'Recycling - Case 3'!AM206</f>
        <v>230.76675628283039</v>
      </c>
      <c r="AI116" s="751">
        <f>Parameters!S286</f>
        <v>0.71500000000000008</v>
      </c>
      <c r="AJ116" s="751">
        <f t="shared" si="70"/>
        <v>0.4</v>
      </c>
      <c r="AK116" s="752">
        <f t="shared" si="71"/>
        <v>32.999646148444754</v>
      </c>
      <c r="AL116" s="752">
        <f t="shared" si="72"/>
        <v>32.999646148444754</v>
      </c>
      <c r="AM116" s="753">
        <f t="shared" si="73"/>
        <v>0</v>
      </c>
      <c r="AN116" s="752">
        <f t="shared" si="74"/>
        <v>2720.0082934026063</v>
      </c>
      <c r="AO116" s="752">
        <f t="shared" si="75"/>
        <v>137.76587931657807</v>
      </c>
      <c r="AP116" s="754">
        <f t="shared" si="76"/>
        <v>91.843919544385372</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91.843919544385372</v>
      </c>
      <c r="BD116" s="933">
        <f t="shared" si="90"/>
        <v>11.33846194349141</v>
      </c>
      <c r="BE116" s="914">
        <f t="shared" si="54"/>
        <v>296.91762208937314</v>
      </c>
      <c r="BF116" s="145">
        <v>0</v>
      </c>
      <c r="BG116" s="927">
        <f t="shared" si="83"/>
        <v>296.91762208937314</v>
      </c>
      <c r="BI116" s="913">
        <f t="shared" si="84"/>
        <v>193.73524060149632</v>
      </c>
      <c r="BJ116" s="914">
        <f t="shared" si="85"/>
        <v>91.843919544385372</v>
      </c>
      <c r="BK116" s="933">
        <f t="shared" si="86"/>
        <v>11.33846194349141</v>
      </c>
      <c r="BL116" s="914">
        <f t="shared" si="55"/>
        <v>296.91762208937314</v>
      </c>
      <c r="BM116" s="145">
        <v>0</v>
      </c>
      <c r="BN116" s="927">
        <f t="shared" si="87"/>
        <v>296.91762208937314</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371.43653556822591</v>
      </c>
      <c r="Y117" s="751">
        <f>Parameters!S287</f>
        <v>0.71500000000000008</v>
      </c>
      <c r="Z117" s="751">
        <f t="shared" si="63"/>
        <v>0.4</v>
      </c>
      <c r="AA117" s="752">
        <f t="shared" si="64"/>
        <v>53.11542458625631</v>
      </c>
      <c r="AB117" s="752">
        <f t="shared" si="65"/>
        <v>53.11542458625631</v>
      </c>
      <c r="AC117" s="753">
        <f t="shared" si="66"/>
        <v>0</v>
      </c>
      <c r="AD117" s="752">
        <f t="shared" si="67"/>
        <v>2640.4673481567866</v>
      </c>
      <c r="AE117" s="752">
        <f t="shared" si="68"/>
        <v>132.65636983207582</v>
      </c>
      <c r="AF117" s="754">
        <f t="shared" si="69"/>
        <v>88.43757988805055</v>
      </c>
      <c r="AH117" s="750">
        <f>'Recycling - Case 3'!AM207</f>
        <v>371.43653556822591</v>
      </c>
      <c r="AI117" s="751">
        <f>Parameters!S287</f>
        <v>0.71500000000000008</v>
      </c>
      <c r="AJ117" s="751">
        <f t="shared" si="70"/>
        <v>0.4</v>
      </c>
      <c r="AK117" s="752">
        <f t="shared" si="71"/>
        <v>53.11542458625631</v>
      </c>
      <c r="AL117" s="752">
        <f t="shared" si="72"/>
        <v>53.11542458625631</v>
      </c>
      <c r="AM117" s="753">
        <f t="shared" si="73"/>
        <v>0</v>
      </c>
      <c r="AN117" s="752">
        <f t="shared" si="74"/>
        <v>2640.4673481567866</v>
      </c>
      <c r="AO117" s="752">
        <f t="shared" si="75"/>
        <v>132.65636983207582</v>
      </c>
      <c r="AP117" s="754">
        <f t="shared" si="76"/>
        <v>88.43757988805055</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88.43757988805055</v>
      </c>
      <c r="BD117" s="933">
        <f t="shared" si="90"/>
        <v>11.491487177766681</v>
      </c>
      <c r="BE117" s="914">
        <f t="shared" si="54"/>
        <v>288.20704237228335</v>
      </c>
      <c r="BF117" s="145">
        <v>0</v>
      </c>
      <c r="BG117" s="927">
        <f t="shared" si="83"/>
        <v>288.20704237228335</v>
      </c>
      <c r="BI117" s="913">
        <f t="shared" si="84"/>
        <v>188.27797530646615</v>
      </c>
      <c r="BJ117" s="914">
        <f t="shared" si="85"/>
        <v>88.43757988805055</v>
      </c>
      <c r="BK117" s="933">
        <f t="shared" si="86"/>
        <v>11.491487177766681</v>
      </c>
      <c r="BL117" s="914">
        <f t="shared" si="55"/>
        <v>288.20704237228335</v>
      </c>
      <c r="BM117" s="145">
        <v>0</v>
      </c>
      <c r="BN117" s="927">
        <f t="shared" si="87"/>
        <v>288.20704237228335</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512.48528933513546</v>
      </c>
      <c r="Y118" s="751">
        <f>Parameters!S288</f>
        <v>0.71500000000000008</v>
      </c>
      <c r="Z118" s="751">
        <f t="shared" si="63"/>
        <v>0.4</v>
      </c>
      <c r="AA118" s="752">
        <f t="shared" si="64"/>
        <v>73.285396374924375</v>
      </c>
      <c r="AB118" s="752">
        <f t="shared" si="65"/>
        <v>73.285396374924375</v>
      </c>
      <c r="AC118" s="753">
        <f t="shared" si="66"/>
        <v>0</v>
      </c>
      <c r="AD118" s="752">
        <f t="shared" si="67"/>
        <v>2584.9756323750307</v>
      </c>
      <c r="AE118" s="752">
        <f t="shared" si="68"/>
        <v>128.77711215668</v>
      </c>
      <c r="AF118" s="754">
        <f t="shared" si="69"/>
        <v>85.851408104453341</v>
      </c>
      <c r="AH118" s="750">
        <f>'Recycling - Case 3'!AM208</f>
        <v>512.48528933513546</v>
      </c>
      <c r="AI118" s="751">
        <f>Parameters!S288</f>
        <v>0.71500000000000008</v>
      </c>
      <c r="AJ118" s="751">
        <f t="shared" si="70"/>
        <v>0.4</v>
      </c>
      <c r="AK118" s="752">
        <f t="shared" si="71"/>
        <v>73.285396374924375</v>
      </c>
      <c r="AL118" s="752">
        <f t="shared" si="72"/>
        <v>73.285396374924375</v>
      </c>
      <c r="AM118" s="753">
        <f t="shared" si="73"/>
        <v>0</v>
      </c>
      <c r="AN118" s="752">
        <f t="shared" si="74"/>
        <v>2584.9756323750307</v>
      </c>
      <c r="AO118" s="752">
        <f t="shared" si="75"/>
        <v>128.77711215668</v>
      </c>
      <c r="AP118" s="754">
        <f t="shared" si="76"/>
        <v>85.851408104453341</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85.851408104453341</v>
      </c>
      <c r="BD118" s="933">
        <f t="shared" si="90"/>
        <v>11.639752814487322</v>
      </c>
      <c r="BE118" s="914">
        <f t="shared" si="54"/>
        <v>280.58186711983006</v>
      </c>
      <c r="BF118" s="145">
        <v>0</v>
      </c>
      <c r="BG118" s="927">
        <f t="shared" si="83"/>
        <v>280.58186711983006</v>
      </c>
      <c r="BI118" s="913">
        <f t="shared" si="84"/>
        <v>183.09070620088937</v>
      </c>
      <c r="BJ118" s="914">
        <f t="shared" si="85"/>
        <v>85.851408104453341</v>
      </c>
      <c r="BK118" s="933">
        <f t="shared" si="86"/>
        <v>11.639752814487322</v>
      </c>
      <c r="BL118" s="914">
        <f t="shared" si="55"/>
        <v>280.58186711983006</v>
      </c>
      <c r="BM118" s="145">
        <v>0</v>
      </c>
      <c r="BN118" s="927">
        <f t="shared" si="87"/>
        <v>280.58186711983006</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653.53678137432371</v>
      </c>
      <c r="Y119" s="751">
        <f>Parameters!S289</f>
        <v>0.71500000000000008</v>
      </c>
      <c r="Z119" s="751">
        <f t="shared" si="63"/>
        <v>0.4</v>
      </c>
      <c r="AA119" s="752">
        <f t="shared" si="64"/>
        <v>93.455759736528293</v>
      </c>
      <c r="AB119" s="752">
        <f t="shared" si="65"/>
        <v>93.455759736528293</v>
      </c>
      <c r="AC119" s="753">
        <f t="shared" si="66"/>
        <v>0</v>
      </c>
      <c r="AD119" s="752">
        <f t="shared" si="67"/>
        <v>2552.3606428689982</v>
      </c>
      <c r="AE119" s="752">
        <f t="shared" si="68"/>
        <v>126.07074924256096</v>
      </c>
      <c r="AF119" s="754">
        <f t="shared" si="69"/>
        <v>84.04716616170731</v>
      </c>
      <c r="AH119" s="750">
        <f>'Recycling - Case 3'!AM209</f>
        <v>653.53678137432371</v>
      </c>
      <c r="AI119" s="751">
        <f>Parameters!S289</f>
        <v>0.71500000000000008</v>
      </c>
      <c r="AJ119" s="751">
        <f t="shared" si="70"/>
        <v>0.4</v>
      </c>
      <c r="AK119" s="752">
        <f t="shared" si="71"/>
        <v>93.455759736528293</v>
      </c>
      <c r="AL119" s="752">
        <f t="shared" si="72"/>
        <v>93.455759736528293</v>
      </c>
      <c r="AM119" s="753">
        <f t="shared" si="73"/>
        <v>0</v>
      </c>
      <c r="AN119" s="752">
        <f t="shared" si="74"/>
        <v>2552.3606428689982</v>
      </c>
      <c r="AO119" s="752">
        <f t="shared" si="75"/>
        <v>126.07074924256096</v>
      </c>
      <c r="AP119" s="754">
        <f t="shared" si="76"/>
        <v>84.04716616170731</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84.04716616170731</v>
      </c>
      <c r="BD119" s="933">
        <f t="shared" si="90"/>
        <v>11.783557225813501</v>
      </c>
      <c r="BE119" s="914">
        <f t="shared" si="54"/>
        <v>273.99095737991502</v>
      </c>
      <c r="BF119" s="145">
        <v>0</v>
      </c>
      <c r="BG119" s="927">
        <f t="shared" si="83"/>
        <v>273.99095737991502</v>
      </c>
      <c r="BI119" s="913">
        <f t="shared" si="84"/>
        <v>178.16023399239415</v>
      </c>
      <c r="BJ119" s="914">
        <f t="shared" si="85"/>
        <v>84.04716616170731</v>
      </c>
      <c r="BK119" s="933">
        <f t="shared" si="86"/>
        <v>11.783557225813501</v>
      </c>
      <c r="BL119" s="914">
        <f t="shared" si="55"/>
        <v>273.99095737991502</v>
      </c>
      <c r="BM119" s="145">
        <v>0</v>
      </c>
      <c r="BN119" s="927">
        <f t="shared" si="87"/>
        <v>273.99095737991502</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794.71339411090935</v>
      </c>
      <c r="Y120" s="756">
        <f>Parameters!S290</f>
        <v>0.71500000000000008</v>
      </c>
      <c r="Z120" s="756">
        <f t="shared" si="63"/>
        <v>0.4</v>
      </c>
      <c r="AA120" s="757">
        <f>X120*Z120*Y120*$D$4</f>
        <v>113.64401535786006</v>
      </c>
      <c r="AB120" s="757">
        <f t="shared" si="65"/>
        <v>113.64401535786006</v>
      </c>
      <c r="AC120" s="758">
        <f t="shared" si="66"/>
        <v>0</v>
      </c>
      <c r="AD120" s="757">
        <f t="shared" si="67"/>
        <v>2541.5245607924098</v>
      </c>
      <c r="AE120" s="757">
        <f t="shared" si="68"/>
        <v>124.48009743444858</v>
      </c>
      <c r="AF120" s="759">
        <f t="shared" si="69"/>
        <v>82.986731622965721</v>
      </c>
      <c r="AH120" s="755">
        <f>'Recycling - Case 3'!AM210</f>
        <v>794.71339411090935</v>
      </c>
      <c r="AI120" s="756">
        <f>Parameters!S290</f>
        <v>0.71500000000000008</v>
      </c>
      <c r="AJ120" s="756">
        <f t="shared" si="70"/>
        <v>0.4</v>
      </c>
      <c r="AK120" s="757">
        <f t="shared" si="71"/>
        <v>113.64401535786006</v>
      </c>
      <c r="AL120" s="757">
        <f t="shared" si="72"/>
        <v>113.64401535786006</v>
      </c>
      <c r="AM120" s="758">
        <f t="shared" si="73"/>
        <v>0</v>
      </c>
      <c r="AN120" s="757">
        <f t="shared" si="74"/>
        <v>2541.5245607924098</v>
      </c>
      <c r="AO120" s="757">
        <f t="shared" si="75"/>
        <v>124.48009743444858</v>
      </c>
      <c r="AP120" s="759">
        <f t="shared" si="76"/>
        <v>82.986731622965721</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82.986731622965721</v>
      </c>
      <c r="BD120" s="934">
        <f t="shared" si="90"/>
        <v>11.923181516259421</v>
      </c>
      <c r="BE120" s="916">
        <f t="shared" si="54"/>
        <v>268.38391660002839</v>
      </c>
      <c r="BF120" s="917">
        <v>0</v>
      </c>
      <c r="BG120" s="928">
        <f t="shared" si="83"/>
        <v>268.38391660002839</v>
      </c>
      <c r="BI120" s="915">
        <f t="shared" si="84"/>
        <v>173.47400346080323</v>
      </c>
      <c r="BJ120" s="916">
        <f t="shared" si="85"/>
        <v>82.986731622965721</v>
      </c>
      <c r="BK120" s="934">
        <f t="shared" si="86"/>
        <v>11.923181516259421</v>
      </c>
      <c r="BL120" s="916">
        <f t="shared" si="55"/>
        <v>268.38391660002839</v>
      </c>
      <c r="BM120" s="917">
        <v>0</v>
      </c>
      <c r="BN120" s="928">
        <f t="shared" si="87"/>
        <v>268.38391660002839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2784.2672530433811</v>
      </c>
      <c r="L86" s="518">
        <f>'Recycling - Case 1'!C31</f>
        <v>0.1</v>
      </c>
      <c r="M86" s="518">
        <f t="shared" si="14"/>
        <v>0.9</v>
      </c>
      <c r="N86" s="12">
        <f t="shared" si="15"/>
        <v>0</v>
      </c>
      <c r="O86" s="12">
        <f t="shared" si="15"/>
        <v>0</v>
      </c>
      <c r="P86" s="152">
        <f t="shared" si="16"/>
        <v>0.22274138024347054</v>
      </c>
      <c r="Q86" s="465">
        <f t="shared" si="5"/>
        <v>10.023362110956171</v>
      </c>
      <c r="R86" s="12"/>
      <c r="S86" s="1044">
        <f t="shared" si="6"/>
        <v>0.60140172665737035</v>
      </c>
      <c r="T86" s="1033">
        <f t="shared" si="9"/>
        <v>0.61641479868055415</v>
      </c>
      <c r="U86" s="1034">
        <f t="shared" si="9"/>
        <v>27.73866594062493</v>
      </c>
      <c r="V86" s="1034">
        <f t="shared" si="9"/>
        <v>0</v>
      </c>
      <c r="W86" s="1035">
        <f t="shared" si="9"/>
        <v>1.664319956437496</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2912.788576062047</v>
      </c>
      <c r="L87" s="518">
        <f>L86</f>
        <v>0.1</v>
      </c>
      <c r="M87" s="518">
        <f t="shared" si="14"/>
        <v>0.9</v>
      </c>
      <c r="N87" s="12">
        <f t="shared" si="15"/>
        <v>0</v>
      </c>
      <c r="O87" s="12">
        <f t="shared" si="15"/>
        <v>0</v>
      </c>
      <c r="P87" s="152">
        <f t="shared" si="16"/>
        <v>0.2330230860849638</v>
      </c>
      <c r="Q87" s="465">
        <f t="shared" si="5"/>
        <v>10.486038873823368</v>
      </c>
      <c r="R87" s="12"/>
      <c r="S87" s="1044">
        <f t="shared" si="6"/>
        <v>0.62916233242940212</v>
      </c>
      <c r="T87" s="1033">
        <f t="shared" si="9"/>
        <v>0.65096438828446401</v>
      </c>
      <c r="U87" s="1034">
        <f t="shared" si="9"/>
        <v>29.293397472800873</v>
      </c>
      <c r="V87" s="1034">
        <f t="shared" si="9"/>
        <v>0</v>
      </c>
      <c r="W87" s="1035">
        <f t="shared" si="9"/>
        <v>1.7576038483680523</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3047.0961700868629</v>
      </c>
      <c r="L88" s="518">
        <f t="shared" ref="L88:L114" si="19">L87</f>
        <v>0.1</v>
      </c>
      <c r="M88" s="518">
        <f t="shared" si="14"/>
        <v>0.9</v>
      </c>
      <c r="N88" s="12">
        <f t="shared" si="15"/>
        <v>0</v>
      </c>
      <c r="O88" s="12">
        <f t="shared" si="15"/>
        <v>0</v>
      </c>
      <c r="P88" s="152">
        <f t="shared" si="16"/>
        <v>0.24376769360694908</v>
      </c>
      <c r="Q88" s="465">
        <f t="shared" si="5"/>
        <v>10.969546212312707</v>
      </c>
      <c r="R88" s="12"/>
      <c r="S88" s="1044">
        <f t="shared" si="6"/>
        <v>0.6581727727387624</v>
      </c>
      <c r="T88" s="1033">
        <f t="shared" si="9"/>
        <v>0.68597687956886588</v>
      </c>
      <c r="U88" s="1034">
        <f t="shared" si="9"/>
        <v>30.868959580598958</v>
      </c>
      <c r="V88" s="1034">
        <f t="shared" si="9"/>
        <v>0</v>
      </c>
      <c r="W88" s="1035">
        <f t="shared" si="9"/>
        <v>1.8521375748359374</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3189.0003143102813</v>
      </c>
      <c r="L89" s="518">
        <f t="shared" si="19"/>
        <v>0.1</v>
      </c>
      <c r="M89" s="518">
        <f t="shared" si="14"/>
        <v>0.9</v>
      </c>
      <c r="N89" s="12">
        <f t="shared" si="15"/>
        <v>0</v>
      </c>
      <c r="O89" s="12">
        <f t="shared" si="15"/>
        <v>0</v>
      </c>
      <c r="P89" s="152">
        <f t="shared" si="16"/>
        <v>0.25512002514482257</v>
      </c>
      <c r="Q89" s="465">
        <f t="shared" si="5"/>
        <v>11.480401131517013</v>
      </c>
      <c r="R89" s="12"/>
      <c r="S89" s="1044">
        <f t="shared" si="6"/>
        <v>0.68882406789102069</v>
      </c>
      <c r="T89" s="1033">
        <f t="shared" si="9"/>
        <v>0.72159709486915591</v>
      </c>
      <c r="U89" s="1034">
        <f t="shared" si="9"/>
        <v>32.471869269112013</v>
      </c>
      <c r="V89" s="1034">
        <f t="shared" si="9"/>
        <v>0</v>
      </c>
      <c r="W89" s="1035">
        <f t="shared" si="9"/>
        <v>1.9483121561467205</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3335.2090318749683</v>
      </c>
      <c r="L90" s="518">
        <f t="shared" si="19"/>
        <v>0.1</v>
      </c>
      <c r="M90" s="518">
        <f t="shared" si="14"/>
        <v>0.9</v>
      </c>
      <c r="N90" s="12">
        <f t="shared" si="15"/>
        <v>0</v>
      </c>
      <c r="O90" s="12">
        <f t="shared" si="15"/>
        <v>0</v>
      </c>
      <c r="P90" s="152">
        <f t="shared" si="16"/>
        <v>0.2668167225499975</v>
      </c>
      <c r="Q90" s="465">
        <f t="shared" si="5"/>
        <v>12.006752514749886</v>
      </c>
      <c r="R90" s="12"/>
      <c r="S90" s="1044">
        <f t="shared" si="6"/>
        <v>0.72040515088499324</v>
      </c>
      <c r="T90" s="1033">
        <f t="shared" si="9"/>
        <v>0.7575616760367474</v>
      </c>
      <c r="U90" s="1034">
        <f t="shared" si="9"/>
        <v>34.090275421653629</v>
      </c>
      <c r="V90" s="1034">
        <f t="shared" si="9"/>
        <v>0</v>
      </c>
      <c r="W90" s="1035">
        <f t="shared" si="9"/>
        <v>2.0454165252992178</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3487.6875178781966</v>
      </c>
      <c r="L91" s="518">
        <f t="shared" si="19"/>
        <v>0.1</v>
      </c>
      <c r="M91" s="518">
        <f t="shared" si="14"/>
        <v>0.9</v>
      </c>
      <c r="N91" s="12">
        <f t="shared" si="15"/>
        <v>0</v>
      </c>
      <c r="O91" s="12">
        <f t="shared" si="15"/>
        <v>0</v>
      </c>
      <c r="P91" s="152">
        <f t="shared" si="16"/>
        <v>0.27901500143025576</v>
      </c>
      <c r="Q91" s="465">
        <f t="shared" si="5"/>
        <v>12.555675064361509</v>
      </c>
      <c r="R91" s="12"/>
      <c r="S91" s="1044">
        <f t="shared" si="6"/>
        <v>0.75334050386169038</v>
      </c>
      <c r="T91" s="1033">
        <f t="shared" si="9"/>
        <v>0.79402783867942217</v>
      </c>
      <c r="U91" s="1034">
        <f t="shared" si="9"/>
        <v>35.731252740573993</v>
      </c>
      <c r="V91" s="1034">
        <f t="shared" si="9"/>
        <v>0</v>
      </c>
      <c r="W91" s="1035">
        <f t="shared" si="9"/>
        <v>2.1438751644344394</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3566.8519303331</v>
      </c>
      <c r="L92" s="518">
        <f t="shared" si="19"/>
        <v>0.1</v>
      </c>
      <c r="M92" s="518">
        <f t="shared" si="14"/>
        <v>0.9</v>
      </c>
      <c r="N92" s="12">
        <f t="shared" si="15"/>
        <v>0</v>
      </c>
      <c r="O92" s="12">
        <f t="shared" si="15"/>
        <v>0</v>
      </c>
      <c r="P92" s="152">
        <f t="shared" si="16"/>
        <v>0.28534815442664807</v>
      </c>
      <c r="Q92" s="465">
        <f t="shared" si="5"/>
        <v>12.840666949199159</v>
      </c>
      <c r="R92" s="12"/>
      <c r="S92" s="1044">
        <f t="shared" si="6"/>
        <v>0.77044001695194964</v>
      </c>
      <c r="T92" s="1033">
        <f t="shared" si="9"/>
        <v>0.80036099167581443</v>
      </c>
      <c r="U92" s="1034">
        <f t="shared" si="9"/>
        <v>36.016244625411645</v>
      </c>
      <c r="V92" s="1034">
        <f t="shared" si="9"/>
        <v>0</v>
      </c>
      <c r="W92" s="1035">
        <f t="shared" si="9"/>
        <v>2.160974677524699</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3652.0240220355968</v>
      </c>
      <c r="L93" s="518">
        <f t="shared" si="19"/>
        <v>0.1</v>
      </c>
      <c r="M93" s="518">
        <f t="shared" si="14"/>
        <v>0.9</v>
      </c>
      <c r="N93" s="12">
        <f t="shared" si="15"/>
        <v>0</v>
      </c>
      <c r="O93" s="12">
        <f t="shared" si="15"/>
        <v>0</v>
      </c>
      <c r="P93" s="152">
        <f t="shared" si="16"/>
        <v>0.29216192176284778</v>
      </c>
      <c r="Q93" s="465">
        <f t="shared" si="5"/>
        <v>13.147286479328148</v>
      </c>
      <c r="R93" s="12"/>
      <c r="S93" s="1044">
        <f t="shared" si="6"/>
        <v>0.78883718875968889</v>
      </c>
      <c r="T93" s="1033">
        <f t="shared" si="9"/>
        <v>0.80717475901201419</v>
      </c>
      <c r="U93" s="1034">
        <f t="shared" si="9"/>
        <v>36.322864155540628</v>
      </c>
      <c r="V93" s="1034">
        <f t="shared" si="9"/>
        <v>0</v>
      </c>
      <c r="W93" s="1035">
        <f t="shared" si="9"/>
        <v>2.1793718493324379</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3738.8021811889726</v>
      </c>
      <c r="L94" s="518">
        <f t="shared" si="19"/>
        <v>0.1</v>
      </c>
      <c r="M94" s="518">
        <f t="shared" si="14"/>
        <v>0.9</v>
      </c>
      <c r="N94" s="12">
        <f t="shared" si="15"/>
        <v>0</v>
      </c>
      <c r="O94" s="12">
        <f t="shared" si="15"/>
        <v>0</v>
      </c>
      <c r="P94" s="152">
        <f t="shared" si="16"/>
        <v>0.29910417449511789</v>
      </c>
      <c r="Q94" s="465">
        <f t="shared" si="5"/>
        <v>13.459687852280302</v>
      </c>
      <c r="R94" s="12"/>
      <c r="S94" s="1044">
        <f t="shared" si="6"/>
        <v>0.80758127113681799</v>
      </c>
      <c r="T94" s="1033">
        <f t="shared" si="9"/>
        <v>0.81411701174428419</v>
      </c>
      <c r="U94" s="1034">
        <f t="shared" si="9"/>
        <v>36.635265528492788</v>
      </c>
      <c r="V94" s="1034">
        <f t="shared" si="9"/>
        <v>0</v>
      </c>
      <c r="W94" s="1035">
        <f t="shared" si="9"/>
        <v>2.1981159317095669</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3834.7375115405744</v>
      </c>
      <c r="L95" s="518">
        <f t="shared" si="19"/>
        <v>0.1</v>
      </c>
      <c r="M95" s="518">
        <f t="shared" si="14"/>
        <v>0.9</v>
      </c>
      <c r="N95" s="12">
        <f t="shared" si="15"/>
        <v>0</v>
      </c>
      <c r="O95" s="12">
        <f t="shared" si="15"/>
        <v>0</v>
      </c>
      <c r="P95" s="152">
        <f t="shared" si="16"/>
        <v>0.306779000923246</v>
      </c>
      <c r="Q95" s="465">
        <f t="shared" si="5"/>
        <v>13.805055041546067</v>
      </c>
      <c r="R95" s="12"/>
      <c r="S95" s="1044">
        <f t="shared" si="6"/>
        <v>0.82830330249276407</v>
      </c>
      <c r="T95" s="1033">
        <f t="shared" si="9"/>
        <v>0.8217918381724123</v>
      </c>
      <c r="U95" s="1034">
        <f t="shared" si="9"/>
        <v>36.980632717758553</v>
      </c>
      <c r="V95" s="1034">
        <f t="shared" si="9"/>
        <v>0</v>
      </c>
      <c r="W95" s="1035">
        <f t="shared" si="9"/>
        <v>2.2188379630655133</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3929.4929454712201</v>
      </c>
      <c r="L96" s="518">
        <f t="shared" si="19"/>
        <v>0.1</v>
      </c>
      <c r="M96" s="518">
        <f t="shared" si="14"/>
        <v>0.9</v>
      </c>
      <c r="N96" s="12">
        <f t="shared" si="15"/>
        <v>0</v>
      </c>
      <c r="O96" s="12">
        <f t="shared" si="15"/>
        <v>0</v>
      </c>
      <c r="P96" s="152">
        <f t="shared" si="16"/>
        <v>0.31435943563769769</v>
      </c>
      <c r="Q96" s="465">
        <f t="shared" si="5"/>
        <v>14.146174603696393</v>
      </c>
      <c r="R96" s="12"/>
      <c r="S96" s="1044">
        <f t="shared" si="6"/>
        <v>0.84877047622178348</v>
      </c>
      <c r="T96" s="1033">
        <f t="shared" si="9"/>
        <v>0.82937227288686399</v>
      </c>
      <c r="U96" s="1034">
        <f t="shared" si="9"/>
        <v>37.321752279908878</v>
      </c>
      <c r="V96" s="1034">
        <f t="shared" si="9"/>
        <v>0</v>
      </c>
      <c r="W96" s="1035">
        <f t="shared" si="9"/>
        <v>2.2393051367945325</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4028.997917136559</v>
      </c>
      <c r="L97" s="518">
        <f t="shared" si="19"/>
        <v>0.1</v>
      </c>
      <c r="M97" s="518">
        <f t="shared" si="14"/>
        <v>0.9</v>
      </c>
      <c r="N97" s="12">
        <f t="shared" si="15"/>
        <v>0</v>
      </c>
      <c r="O97" s="12">
        <f t="shared" si="15"/>
        <v>0</v>
      </c>
      <c r="P97" s="152">
        <f t="shared" si="16"/>
        <v>0.32231983337092474</v>
      </c>
      <c r="Q97" s="465">
        <f t="shared" si="5"/>
        <v>14.504392501691612</v>
      </c>
      <c r="R97" s="12"/>
      <c r="S97" s="1044">
        <f t="shared" si="6"/>
        <v>0.87026355010149681</v>
      </c>
      <c r="T97" s="1033">
        <f t="shared" si="9"/>
        <v>0.83733267062009109</v>
      </c>
      <c r="U97" s="1034">
        <f t="shared" si="9"/>
        <v>37.679970177904096</v>
      </c>
      <c r="V97" s="1034">
        <f t="shared" si="9"/>
        <v>0</v>
      </c>
      <c r="W97" s="1035">
        <f t="shared" si="9"/>
        <v>2.2607982106742459</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4140.4614478748836</v>
      </c>
      <c r="L98" s="518">
        <f t="shared" si="19"/>
        <v>0.1</v>
      </c>
      <c r="M98" s="518">
        <f t="shared" si="14"/>
        <v>0.9</v>
      </c>
      <c r="N98" s="12">
        <f t="shared" si="15"/>
        <v>0</v>
      </c>
      <c r="O98" s="12">
        <f t="shared" si="15"/>
        <v>0</v>
      </c>
      <c r="P98" s="152">
        <f t="shared" si="16"/>
        <v>0.33123691582999071</v>
      </c>
      <c r="Q98" s="465">
        <f t="shared" si="5"/>
        <v>14.905661212349582</v>
      </c>
      <c r="R98" s="12"/>
      <c r="S98" s="1044">
        <f t="shared" si="6"/>
        <v>0.89433967274097481</v>
      </c>
      <c r="T98" s="1033">
        <f t="shared" si="9"/>
        <v>0.84624975307915706</v>
      </c>
      <c r="U98" s="1034">
        <f t="shared" si="9"/>
        <v>38.081238888562069</v>
      </c>
      <c r="V98" s="1034">
        <f t="shared" si="9"/>
        <v>0</v>
      </c>
      <c r="W98" s="1035">
        <f t="shared" si="9"/>
        <v>2.284874333313724</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4246.9719111725672</v>
      </c>
      <c r="L99" s="518">
        <f t="shared" si="19"/>
        <v>0.1</v>
      </c>
      <c r="M99" s="518">
        <f t="shared" si="14"/>
        <v>0.9</v>
      </c>
      <c r="N99" s="12">
        <f t="shared" ref="N99:O114" si="20">N97</f>
        <v>0</v>
      </c>
      <c r="O99" s="12">
        <f t="shared" si="20"/>
        <v>0</v>
      </c>
      <c r="P99" s="152">
        <f>L99*$D$5*K99/1000-N99</f>
        <v>0.33975775289380544</v>
      </c>
      <c r="Q99" s="465">
        <f t="shared" si="5"/>
        <v>15.289098880221241</v>
      </c>
      <c r="R99" s="12"/>
      <c r="S99" s="1044">
        <f t="shared" si="6"/>
        <v>0.91734593281327459</v>
      </c>
      <c r="T99" s="1033">
        <f t="shared" si="9"/>
        <v>0.85477059014297185</v>
      </c>
      <c r="U99" s="1034">
        <f t="shared" si="9"/>
        <v>38.464676556433723</v>
      </c>
      <c r="V99" s="1034">
        <f t="shared" si="9"/>
        <v>0</v>
      </c>
      <c r="W99" s="1035">
        <f t="shared" si="9"/>
        <v>2.3078805933860238</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4358.8517434365067</v>
      </c>
      <c r="L100" s="518">
        <f t="shared" si="19"/>
        <v>0.1</v>
      </c>
      <c r="M100" s="518">
        <f t="shared" si="14"/>
        <v>0.9</v>
      </c>
      <c r="N100" s="12">
        <f t="shared" si="20"/>
        <v>0</v>
      </c>
      <c r="O100" s="12">
        <f t="shared" si="20"/>
        <v>0</v>
      </c>
      <c r="P100" s="152">
        <f t="shared" si="16"/>
        <v>0.34870813947492058</v>
      </c>
      <c r="Q100" s="465">
        <f t="shared" si="5"/>
        <v>15.691866276371425</v>
      </c>
      <c r="R100" s="12"/>
      <c r="S100" s="1044">
        <f t="shared" si="6"/>
        <v>0.94151197658228547</v>
      </c>
      <c r="T100" s="1033">
        <f t="shared" si="9"/>
        <v>0.86372097672408699</v>
      </c>
      <c r="U100" s="1034">
        <f t="shared" si="9"/>
        <v>38.867443952583912</v>
      </c>
      <c r="V100" s="1034">
        <f t="shared" si="9"/>
        <v>0</v>
      </c>
      <c r="W100" s="1035">
        <f t="shared" si="9"/>
        <v>2.3320466371550346</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4479.6266434552062</v>
      </c>
      <c r="L101" s="518">
        <f t="shared" si="19"/>
        <v>0.1</v>
      </c>
      <c r="M101" s="518">
        <f t="shared" si="14"/>
        <v>0.9</v>
      </c>
      <c r="N101" s="12">
        <f t="shared" si="20"/>
        <v>0</v>
      </c>
      <c r="O101" s="12">
        <f t="shared" si="20"/>
        <v>0</v>
      </c>
      <c r="P101" s="152">
        <f t="shared" si="16"/>
        <v>0.35837013147641661</v>
      </c>
      <c r="Q101" s="465">
        <f t="shared" si="5"/>
        <v>16.126655916438743</v>
      </c>
      <c r="R101" s="12"/>
      <c r="S101" s="1044">
        <f t="shared" si="6"/>
        <v>0.96759935498632454</v>
      </c>
      <c r="T101" s="1033">
        <f t="shared" si="9"/>
        <v>0.87338296872558296</v>
      </c>
      <c r="U101" s="1034">
        <f t="shared" si="9"/>
        <v>39.302233592651227</v>
      </c>
      <c r="V101" s="1034">
        <f t="shared" si="9"/>
        <v>0</v>
      </c>
      <c r="W101" s="1035">
        <f t="shared" si="9"/>
        <v>2.3581340155590738</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4594.1779206757055</v>
      </c>
      <c r="L102" s="518">
        <f t="shared" si="19"/>
        <v>0.1</v>
      </c>
      <c r="M102" s="518">
        <f t="shared" si="14"/>
        <v>0.9</v>
      </c>
      <c r="N102" s="12">
        <f t="shared" si="20"/>
        <v>0</v>
      </c>
      <c r="O102" s="12">
        <f t="shared" si="20"/>
        <v>0</v>
      </c>
      <c r="P102" s="152">
        <f t="shared" si="16"/>
        <v>0.36753423365405652</v>
      </c>
      <c r="Q102" s="465">
        <f t="shared" si="5"/>
        <v>16.539040514432543</v>
      </c>
      <c r="R102" s="12"/>
      <c r="S102" s="1044">
        <f t="shared" si="6"/>
        <v>0.99234243086595231</v>
      </c>
      <c r="T102" s="1033">
        <f t="shared" si="9"/>
        <v>0.88254707090322282</v>
      </c>
      <c r="U102" s="1034">
        <f t="shared" si="9"/>
        <v>39.714618190645027</v>
      </c>
      <c r="V102" s="1034">
        <f t="shared" si="9"/>
        <v>0</v>
      </c>
      <c r="W102" s="1035">
        <f t="shared" si="9"/>
        <v>2.3828770914387016</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4707.7069470853994</v>
      </c>
      <c r="L103" s="518">
        <f t="shared" si="19"/>
        <v>0.1</v>
      </c>
      <c r="M103" s="518">
        <f t="shared" si="14"/>
        <v>0.9</v>
      </c>
      <c r="N103" s="12">
        <f t="shared" si="20"/>
        <v>0</v>
      </c>
      <c r="O103" s="12">
        <f t="shared" si="20"/>
        <v>0</v>
      </c>
      <c r="P103" s="152">
        <f t="shared" si="16"/>
        <v>0.37661655576683206</v>
      </c>
      <c r="Q103" s="465">
        <f t="shared" si="5"/>
        <v>16.94774500950744</v>
      </c>
      <c r="R103" s="12"/>
      <c r="S103" s="1044">
        <f t="shared" si="6"/>
        <v>1.0168647005704463</v>
      </c>
      <c r="T103" s="1033">
        <f t="shared" si="9"/>
        <v>0.89162939301599842</v>
      </c>
      <c r="U103" s="1034">
        <f t="shared" si="9"/>
        <v>40.123322685719927</v>
      </c>
      <c r="V103" s="1034">
        <f t="shared" si="9"/>
        <v>0</v>
      </c>
      <c r="W103" s="1035">
        <f t="shared" si="9"/>
        <v>2.4073993611431952</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4821.8961553770832</v>
      </c>
      <c r="L104" s="518">
        <f t="shared" si="19"/>
        <v>0.1</v>
      </c>
      <c r="M104" s="518">
        <f t="shared" si="14"/>
        <v>0.9</v>
      </c>
      <c r="N104" s="12">
        <f t="shared" si="20"/>
        <v>0</v>
      </c>
      <c r="O104" s="12">
        <f t="shared" si="20"/>
        <v>0</v>
      </c>
      <c r="P104" s="152">
        <f t="shared" si="16"/>
        <v>0.38575169243016671</v>
      </c>
      <c r="Q104" s="465">
        <f t="shared" si="5"/>
        <v>17.358826159357502</v>
      </c>
      <c r="R104" s="12"/>
      <c r="S104" s="1044">
        <f t="shared" si="6"/>
        <v>1.0415295695614499</v>
      </c>
      <c r="T104" s="1033">
        <f t="shared" si="9"/>
        <v>0.90076452967933307</v>
      </c>
      <c r="U104" s="1034">
        <f t="shared" si="9"/>
        <v>40.534403835569989</v>
      </c>
      <c r="V104" s="1034">
        <f t="shared" si="9"/>
        <v>0</v>
      </c>
      <c r="W104" s="1035">
        <f t="shared" si="9"/>
        <v>2.4320642301341993</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4943.0360798478478</v>
      </c>
      <c r="L105" s="518">
        <f t="shared" si="19"/>
        <v>0.1</v>
      </c>
      <c r="M105" s="518">
        <f t="shared" si="14"/>
        <v>0.9</v>
      </c>
      <c r="N105" s="12">
        <f t="shared" si="20"/>
        <v>0</v>
      </c>
      <c r="O105" s="12">
        <f t="shared" si="20"/>
        <v>0</v>
      </c>
      <c r="P105" s="152">
        <f t="shared" si="16"/>
        <v>0.39544288638782793</v>
      </c>
      <c r="Q105" s="465">
        <f t="shared" si="5"/>
        <v>17.794929887452255</v>
      </c>
      <c r="R105" s="12"/>
      <c r="S105" s="1044">
        <f t="shared" si="6"/>
        <v>1.0676957932471351</v>
      </c>
      <c r="T105" s="1033">
        <f t="shared" si="9"/>
        <v>0.91045572363699434</v>
      </c>
      <c r="U105" s="1034">
        <f t="shared" si="9"/>
        <v>40.970507563664739</v>
      </c>
      <c r="V105" s="1034">
        <f t="shared" si="9"/>
        <v>0</v>
      </c>
      <c r="W105" s="1035">
        <f t="shared" si="9"/>
        <v>2.4582304538198843</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5060.0347540345374</v>
      </c>
      <c r="L106" s="518">
        <f t="shared" si="19"/>
        <v>0.1</v>
      </c>
      <c r="M106" s="518">
        <f t="shared" si="14"/>
        <v>0.9</v>
      </c>
      <c r="N106" s="12">
        <f t="shared" si="20"/>
        <v>0</v>
      </c>
      <c r="O106" s="12">
        <f t="shared" si="20"/>
        <v>0</v>
      </c>
      <c r="P106" s="152">
        <f t="shared" si="16"/>
        <v>0.40480278032276307</v>
      </c>
      <c r="Q106" s="465">
        <f t="shared" si="5"/>
        <v>18.216125114524338</v>
      </c>
      <c r="R106" s="12"/>
      <c r="S106" s="1044">
        <f t="shared" si="6"/>
        <v>1.0929675068714599</v>
      </c>
      <c r="T106" s="1033">
        <f t="shared" si="9"/>
        <v>0.91981561757192942</v>
      </c>
      <c r="U106" s="1034">
        <f t="shared" si="9"/>
        <v>41.391702790736822</v>
      </c>
      <c r="V106" s="1034">
        <f t="shared" si="9"/>
        <v>0</v>
      </c>
      <c r="W106" s="1035">
        <f t="shared" si="9"/>
        <v>2.4835021674442093</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5180.8740853284999</v>
      </c>
      <c r="L107" s="518">
        <f t="shared" si="19"/>
        <v>0.1</v>
      </c>
      <c r="M107" s="518">
        <f t="shared" si="14"/>
        <v>0.9</v>
      </c>
      <c r="N107" s="12">
        <f t="shared" si="20"/>
        <v>0</v>
      </c>
      <c r="O107" s="12">
        <f t="shared" si="20"/>
        <v>0</v>
      </c>
      <c r="P107" s="152">
        <f t="shared" si="16"/>
        <v>0.41446992682628009</v>
      </c>
      <c r="Q107" s="465">
        <f t="shared" si="5"/>
        <v>18.651146707182601</v>
      </c>
      <c r="R107" s="12"/>
      <c r="S107" s="1044">
        <f t="shared" si="6"/>
        <v>1.1190688024309559</v>
      </c>
      <c r="T107" s="1033">
        <f t="shared" si="9"/>
        <v>0.92948276407544639</v>
      </c>
      <c r="U107" s="1034">
        <f t="shared" si="9"/>
        <v>41.826724383395089</v>
      </c>
      <c r="V107" s="1034">
        <f t="shared" si="9"/>
        <v>0</v>
      </c>
      <c r="W107" s="1035">
        <f t="shared" si="9"/>
        <v>2.509603463003705</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5306.9230853097188</v>
      </c>
      <c r="L108" s="518">
        <f t="shared" si="19"/>
        <v>0.1</v>
      </c>
      <c r="M108" s="518">
        <f t="shared" si="14"/>
        <v>0.9</v>
      </c>
      <c r="N108" s="12">
        <f t="shared" si="20"/>
        <v>0</v>
      </c>
      <c r="O108" s="12">
        <f t="shared" si="20"/>
        <v>0</v>
      </c>
      <c r="P108" s="152">
        <f t="shared" si="16"/>
        <v>0.42455384682477759</v>
      </c>
      <c r="Q108" s="465">
        <f t="shared" si="5"/>
        <v>19.104923107114988</v>
      </c>
      <c r="R108" s="12"/>
      <c r="S108" s="1044">
        <f t="shared" si="6"/>
        <v>1.1462953864268992</v>
      </c>
      <c r="T108" s="1033">
        <f t="shared" si="9"/>
        <v>0.93956668407394395</v>
      </c>
      <c r="U108" s="1034">
        <f t="shared" si="9"/>
        <v>42.280500783327469</v>
      </c>
      <c r="V108" s="1034">
        <f t="shared" si="9"/>
        <v>0</v>
      </c>
      <c r="W108" s="1035">
        <f t="shared" si="9"/>
        <v>2.5368300469996483</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5438.6107916188739</v>
      </c>
      <c r="L109" s="518">
        <f t="shared" si="19"/>
        <v>0.1</v>
      </c>
      <c r="M109" s="518">
        <f t="shared" si="14"/>
        <v>0.9</v>
      </c>
      <c r="N109" s="12">
        <f t="shared" si="20"/>
        <v>0</v>
      </c>
      <c r="O109" s="12">
        <f t="shared" si="20"/>
        <v>0</v>
      </c>
      <c r="P109" s="152">
        <f t="shared" si="16"/>
        <v>0.43508886332950997</v>
      </c>
      <c r="Q109" s="465">
        <f t="shared" si="5"/>
        <v>19.578998849827947</v>
      </c>
      <c r="R109" s="12"/>
      <c r="S109" s="1044">
        <f t="shared" si="6"/>
        <v>1.1747399309896769</v>
      </c>
      <c r="T109" s="1033">
        <f t="shared" si="9"/>
        <v>0.95010170057867627</v>
      </c>
      <c r="U109" s="1034">
        <f t="shared" si="9"/>
        <v>42.754576526040431</v>
      </c>
      <c r="V109" s="1034">
        <f t="shared" si="9"/>
        <v>0</v>
      </c>
      <c r="W109" s="1035">
        <f t="shared" si="9"/>
        <v>2.5652745915624262</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5574.8328069276386</v>
      </c>
      <c r="L110" s="518">
        <f t="shared" si="19"/>
        <v>0.1</v>
      </c>
      <c r="M110" s="518">
        <f t="shared" si="14"/>
        <v>0.9</v>
      </c>
      <c r="N110" s="12">
        <f t="shared" si="20"/>
        <v>0</v>
      </c>
      <c r="O110" s="12">
        <f t="shared" si="20"/>
        <v>0</v>
      </c>
      <c r="P110" s="152">
        <f t="shared" si="16"/>
        <v>0.44598662455421118</v>
      </c>
      <c r="Q110" s="465">
        <f t="shared" si="5"/>
        <v>20.069398104939502</v>
      </c>
      <c r="R110" s="12"/>
      <c r="S110" s="1044">
        <f t="shared" si="6"/>
        <v>1.2041638862963697</v>
      </c>
      <c r="T110" s="1033">
        <f t="shared" si="9"/>
        <v>0.96099946180337747</v>
      </c>
      <c r="U110" s="1034">
        <f t="shared" si="9"/>
        <v>43.244975781151986</v>
      </c>
      <c r="V110" s="1034">
        <f t="shared" si="9"/>
        <v>0</v>
      </c>
      <c r="W110" s="1035">
        <f t="shared" si="9"/>
        <v>2.594698546869119</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5618.1494404968462</v>
      </c>
      <c r="L111" s="518">
        <f t="shared" si="19"/>
        <v>0.1</v>
      </c>
      <c r="M111" s="518">
        <f t="shared" si="14"/>
        <v>0.9</v>
      </c>
      <c r="N111" s="12">
        <f t="shared" si="20"/>
        <v>0</v>
      </c>
      <c r="O111" s="12">
        <f t="shared" si="20"/>
        <v>0</v>
      </c>
      <c r="P111" s="152">
        <f t="shared" si="16"/>
        <v>0.44945195523974779</v>
      </c>
      <c r="Q111" s="465">
        <f t="shared" si="5"/>
        <v>20.225337985788645</v>
      </c>
      <c r="R111" s="12"/>
      <c r="S111" s="1044">
        <f t="shared" si="6"/>
        <v>1.2135202791473187</v>
      </c>
      <c r="T111" s="1033">
        <f t="shared" si="9"/>
        <v>0.96446479248891415</v>
      </c>
      <c r="U111" s="1034">
        <f t="shared" si="9"/>
        <v>43.400915662001125</v>
      </c>
      <c r="V111" s="1034">
        <f t="shared" si="9"/>
        <v>0</v>
      </c>
      <c r="W111" s="1035">
        <f t="shared" si="9"/>
        <v>2.6040549397200676</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5656.3499958926905</v>
      </c>
      <c r="L112" s="518">
        <f t="shared" si="19"/>
        <v>0.1</v>
      </c>
      <c r="M112" s="518">
        <f t="shared" si="14"/>
        <v>0.9</v>
      </c>
      <c r="N112" s="12">
        <f t="shared" si="20"/>
        <v>0</v>
      </c>
      <c r="O112" s="12">
        <f t="shared" si="20"/>
        <v>0</v>
      </c>
      <c r="P112" s="152">
        <f t="shared" si="16"/>
        <v>0.45250799967141536</v>
      </c>
      <c r="Q112" s="465">
        <f t="shared" si="5"/>
        <v>20.362859985213685</v>
      </c>
      <c r="R112" s="12"/>
      <c r="S112" s="1044">
        <f t="shared" si="6"/>
        <v>1.2217715991128211</v>
      </c>
      <c r="T112" s="1033">
        <f t="shared" si="9"/>
        <v>0.96752083692058166</v>
      </c>
      <c r="U112" s="1034">
        <f t="shared" si="9"/>
        <v>43.538437661426173</v>
      </c>
      <c r="V112" s="1034">
        <f t="shared" si="9"/>
        <v>0</v>
      </c>
      <c r="W112" s="1035">
        <f t="shared" si="9"/>
        <v>2.6123062596855702</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5678.4922739151798</v>
      </c>
      <c r="L113" s="518">
        <f t="shared" si="19"/>
        <v>0.1</v>
      </c>
      <c r="M113" s="518">
        <f t="shared" si="14"/>
        <v>0.9</v>
      </c>
      <c r="N113" s="12">
        <f t="shared" si="20"/>
        <v>0</v>
      </c>
      <c r="O113" s="12">
        <f t="shared" si="20"/>
        <v>0</v>
      </c>
      <c r="P113" s="690">
        <f t="shared" si="8"/>
        <v>0.45427938191321449</v>
      </c>
      <c r="Q113" s="465">
        <f t="shared" si="5"/>
        <v>20.442572186094647</v>
      </c>
      <c r="R113" s="12"/>
      <c r="S113" s="1044">
        <f t="shared" si="6"/>
        <v>1.2265543311656788</v>
      </c>
      <c r="T113" s="1033">
        <f t="shared" si="9"/>
        <v>0.96929221916238084</v>
      </c>
      <c r="U113" s="1034">
        <f t="shared" si="9"/>
        <v>43.618149862307135</v>
      </c>
      <c r="V113" s="1034">
        <f t="shared" si="9"/>
        <v>0</v>
      </c>
      <c r="W113" s="1035">
        <f t="shared" si="9"/>
        <v>2.6170889917384281</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5696.8974064678187</v>
      </c>
      <c r="L114" s="520">
        <f t="shared" si="19"/>
        <v>0.1</v>
      </c>
      <c r="M114" s="520">
        <f t="shared" si="14"/>
        <v>0.9</v>
      </c>
      <c r="N114" s="1045">
        <f t="shared" si="20"/>
        <v>0</v>
      </c>
      <c r="O114" s="1045">
        <f t="shared" si="20"/>
        <v>0</v>
      </c>
      <c r="P114" s="1046">
        <f t="shared" si="8"/>
        <v>0.45575179251742559</v>
      </c>
      <c r="Q114" s="988">
        <f t="shared" si="5"/>
        <v>20.508830663284147</v>
      </c>
      <c r="R114" s="1045"/>
      <c r="S114" s="1047">
        <f t="shared" si="6"/>
        <v>1.230529839797049</v>
      </c>
      <c r="T114" s="1048">
        <f t="shared" si="9"/>
        <v>0.97076462976659195</v>
      </c>
      <c r="U114" s="1049">
        <f t="shared" si="9"/>
        <v>43.684408339496628</v>
      </c>
      <c r="V114" s="1049">
        <f t="shared" si="9"/>
        <v>0</v>
      </c>
      <c r="W114" s="1050">
        <f t="shared" si="9"/>
        <v>2.6210645003697981</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2784.2672530433811</v>
      </c>
      <c r="L120" s="518">
        <f>'Recycling - Case 1'!C31</f>
        <v>0.1</v>
      </c>
      <c r="M120" s="518">
        <f t="shared" si="28"/>
        <v>0.9</v>
      </c>
      <c r="N120" s="12">
        <f t="shared" si="29"/>
        <v>0</v>
      </c>
      <c r="O120" s="12">
        <f t="shared" si="29"/>
        <v>0</v>
      </c>
      <c r="P120" s="690">
        <f t="shared" si="32"/>
        <v>0.22274138024347054</v>
      </c>
      <c r="Q120" s="465">
        <f t="shared" si="21"/>
        <v>10.023362110956171</v>
      </c>
      <c r="R120" s="12"/>
      <c r="S120" s="1044">
        <f t="shared" si="22"/>
        <v>0.60140172665737035</v>
      </c>
      <c r="T120" s="1033">
        <f t="shared" si="23"/>
        <v>0.61641479868055415</v>
      </c>
      <c r="U120" s="1034">
        <f t="shared" si="23"/>
        <v>27.73866594062493</v>
      </c>
      <c r="V120" s="1034">
        <f t="shared" si="23"/>
        <v>0</v>
      </c>
      <c r="W120" s="1035">
        <f t="shared" si="23"/>
        <v>1.664319956437496</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2912.788576062047</v>
      </c>
      <c r="L121" s="518">
        <f>L120</f>
        <v>0.1</v>
      </c>
      <c r="M121" s="518">
        <f t="shared" si="28"/>
        <v>0.9</v>
      </c>
      <c r="N121" s="12">
        <f t="shared" si="29"/>
        <v>0</v>
      </c>
      <c r="O121" s="12">
        <f t="shared" si="29"/>
        <v>0</v>
      </c>
      <c r="P121" s="690">
        <f t="shared" si="32"/>
        <v>0.2330230860849638</v>
      </c>
      <c r="Q121" s="465">
        <f t="shared" si="21"/>
        <v>10.486038873823368</v>
      </c>
      <c r="R121" s="12"/>
      <c r="S121" s="1044">
        <f t="shared" si="22"/>
        <v>0.62916233242940212</v>
      </c>
      <c r="T121" s="1033">
        <f t="shared" si="23"/>
        <v>0.65096438828446401</v>
      </c>
      <c r="U121" s="1034">
        <f t="shared" si="23"/>
        <v>29.293397472800873</v>
      </c>
      <c r="V121" s="1034">
        <f t="shared" si="23"/>
        <v>0</v>
      </c>
      <c r="W121" s="1035">
        <f t="shared" si="23"/>
        <v>1.7576038483680523</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3047.0961700868629</v>
      </c>
      <c r="L122" s="518">
        <f t="shared" ref="L122:L148" si="34">L121</f>
        <v>0.1</v>
      </c>
      <c r="M122" s="518">
        <f t="shared" si="28"/>
        <v>0.9</v>
      </c>
      <c r="N122" s="12">
        <f t="shared" si="29"/>
        <v>0</v>
      </c>
      <c r="O122" s="12">
        <f t="shared" si="29"/>
        <v>0</v>
      </c>
      <c r="P122" s="690">
        <f t="shared" si="32"/>
        <v>0.24376769360694908</v>
      </c>
      <c r="Q122" s="465">
        <f t="shared" si="21"/>
        <v>10.969546212312707</v>
      </c>
      <c r="R122" s="12"/>
      <c r="S122" s="1044">
        <f t="shared" si="22"/>
        <v>0.6581727727387624</v>
      </c>
      <c r="T122" s="1033">
        <f t="shared" si="23"/>
        <v>0.68597687956886588</v>
      </c>
      <c r="U122" s="1034">
        <f t="shared" si="23"/>
        <v>30.868959580598958</v>
      </c>
      <c r="V122" s="1034">
        <f t="shared" si="23"/>
        <v>0</v>
      </c>
      <c r="W122" s="1035">
        <f t="shared" si="23"/>
        <v>1.8521375748359374</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3189.0003143102813</v>
      </c>
      <c r="L123" s="518">
        <f t="shared" si="34"/>
        <v>0.1</v>
      </c>
      <c r="M123" s="518">
        <f t="shared" si="28"/>
        <v>0.9</v>
      </c>
      <c r="N123" s="12">
        <f t="shared" si="29"/>
        <v>0</v>
      </c>
      <c r="O123" s="12">
        <f t="shared" si="29"/>
        <v>0</v>
      </c>
      <c r="P123" s="690">
        <f t="shared" si="32"/>
        <v>0.25512002514482257</v>
      </c>
      <c r="Q123" s="465">
        <f t="shared" si="21"/>
        <v>11.480401131517013</v>
      </c>
      <c r="R123" s="12"/>
      <c r="S123" s="1044">
        <f t="shared" si="22"/>
        <v>0.68882406789102069</v>
      </c>
      <c r="T123" s="1033">
        <f t="shared" si="23"/>
        <v>0.72159709486915591</v>
      </c>
      <c r="U123" s="1034">
        <f t="shared" si="23"/>
        <v>32.471869269112013</v>
      </c>
      <c r="V123" s="1034">
        <f t="shared" si="23"/>
        <v>0</v>
      </c>
      <c r="W123" s="1035">
        <f t="shared" si="23"/>
        <v>1.9483121561467205</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3335.2090318749683</v>
      </c>
      <c r="L124" s="518">
        <f t="shared" si="34"/>
        <v>0.1</v>
      </c>
      <c r="M124" s="518">
        <f t="shared" si="28"/>
        <v>0.9</v>
      </c>
      <c r="N124" s="12">
        <f t="shared" si="29"/>
        <v>0</v>
      </c>
      <c r="O124" s="12">
        <f t="shared" si="29"/>
        <v>0</v>
      </c>
      <c r="P124" s="690">
        <f t="shared" si="32"/>
        <v>0.2668167225499975</v>
      </c>
      <c r="Q124" s="465">
        <f t="shared" si="21"/>
        <v>12.006752514749886</v>
      </c>
      <c r="R124" s="12"/>
      <c r="S124" s="1044">
        <f t="shared" si="22"/>
        <v>0.72040515088499324</v>
      </c>
      <c r="T124" s="1033">
        <f t="shared" si="23"/>
        <v>0.7575616760367474</v>
      </c>
      <c r="U124" s="1034">
        <f t="shared" si="23"/>
        <v>34.090275421653629</v>
      </c>
      <c r="V124" s="1034">
        <f t="shared" si="23"/>
        <v>0</v>
      </c>
      <c r="W124" s="1035">
        <f t="shared" si="23"/>
        <v>2.0454165252992178</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3487.6875178781966</v>
      </c>
      <c r="L125" s="518">
        <f t="shared" si="34"/>
        <v>0.1</v>
      </c>
      <c r="M125" s="518">
        <f t="shared" si="28"/>
        <v>0.9</v>
      </c>
      <c r="N125" s="12">
        <f t="shared" si="29"/>
        <v>0</v>
      </c>
      <c r="O125" s="12">
        <f t="shared" si="29"/>
        <v>0</v>
      </c>
      <c r="P125" s="690">
        <f t="shared" si="32"/>
        <v>0.27901500143025576</v>
      </c>
      <c r="Q125" s="465">
        <f t="shared" si="21"/>
        <v>12.555675064361509</v>
      </c>
      <c r="R125" s="12"/>
      <c r="S125" s="1044">
        <f t="shared" si="22"/>
        <v>0.75334050386169038</v>
      </c>
      <c r="T125" s="1033">
        <f t="shared" si="23"/>
        <v>0.79402783867942217</v>
      </c>
      <c r="U125" s="1034">
        <f t="shared" si="23"/>
        <v>35.731252740573993</v>
      </c>
      <c r="V125" s="1034">
        <f t="shared" si="23"/>
        <v>0</v>
      </c>
      <c r="W125" s="1035">
        <f t="shared" si="23"/>
        <v>2.1438751644344394</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3566.8519303331</v>
      </c>
      <c r="L126" s="518">
        <f t="shared" si="34"/>
        <v>0.1</v>
      </c>
      <c r="M126" s="518">
        <f t="shared" si="28"/>
        <v>0.9</v>
      </c>
      <c r="N126" s="12">
        <f t="shared" si="29"/>
        <v>0</v>
      </c>
      <c r="O126" s="12">
        <f t="shared" si="29"/>
        <v>0</v>
      </c>
      <c r="P126" s="690">
        <f t="shared" si="32"/>
        <v>0.28534815442664807</v>
      </c>
      <c r="Q126" s="465">
        <f t="shared" si="21"/>
        <v>12.840666949199159</v>
      </c>
      <c r="R126" s="12"/>
      <c r="S126" s="1044">
        <f t="shared" si="22"/>
        <v>0.77044001695194964</v>
      </c>
      <c r="T126" s="1033">
        <f t="shared" si="23"/>
        <v>0.80036099167581443</v>
      </c>
      <c r="U126" s="1034">
        <f t="shared" si="23"/>
        <v>36.016244625411645</v>
      </c>
      <c r="V126" s="1034">
        <f t="shared" si="23"/>
        <v>0</v>
      </c>
      <c r="W126" s="1035">
        <f t="shared" si="23"/>
        <v>2.160974677524699</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3652.0240220355968</v>
      </c>
      <c r="L127" s="518">
        <f t="shared" si="34"/>
        <v>0.1</v>
      </c>
      <c r="M127" s="518">
        <f t="shared" si="28"/>
        <v>0.9</v>
      </c>
      <c r="N127" s="12">
        <f t="shared" si="29"/>
        <v>0</v>
      </c>
      <c r="O127" s="12">
        <f t="shared" si="29"/>
        <v>0</v>
      </c>
      <c r="P127" s="690">
        <f t="shared" si="32"/>
        <v>0.29216192176284778</v>
      </c>
      <c r="Q127" s="465">
        <f t="shared" si="21"/>
        <v>13.147286479328148</v>
      </c>
      <c r="R127" s="12"/>
      <c r="S127" s="1044">
        <f t="shared" si="22"/>
        <v>0.78883718875968889</v>
      </c>
      <c r="T127" s="1033">
        <f t="shared" si="23"/>
        <v>0.80717475901201419</v>
      </c>
      <c r="U127" s="1034">
        <f t="shared" si="23"/>
        <v>36.322864155540628</v>
      </c>
      <c r="V127" s="1034">
        <f t="shared" si="23"/>
        <v>0</v>
      </c>
      <c r="W127" s="1035">
        <f t="shared" si="23"/>
        <v>2.1793718493324379</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3738.8021811889726</v>
      </c>
      <c r="L128" s="518">
        <f t="shared" si="34"/>
        <v>0.1</v>
      </c>
      <c r="M128" s="518">
        <f t="shared" si="28"/>
        <v>0.9</v>
      </c>
      <c r="N128" s="12">
        <f t="shared" si="29"/>
        <v>0</v>
      </c>
      <c r="O128" s="12">
        <f t="shared" si="29"/>
        <v>0</v>
      </c>
      <c r="P128" s="690">
        <f t="shared" si="32"/>
        <v>0.29910417449511789</v>
      </c>
      <c r="Q128" s="465">
        <f t="shared" si="21"/>
        <v>13.459687852280302</v>
      </c>
      <c r="R128" s="12"/>
      <c r="S128" s="1044">
        <f t="shared" si="22"/>
        <v>0.80758127113681799</v>
      </c>
      <c r="T128" s="1033">
        <f t="shared" si="23"/>
        <v>0.81411701174428419</v>
      </c>
      <c r="U128" s="1034">
        <f t="shared" si="23"/>
        <v>36.635265528492788</v>
      </c>
      <c r="V128" s="1034">
        <f t="shared" si="23"/>
        <v>0</v>
      </c>
      <c r="W128" s="1035">
        <f t="shared" si="23"/>
        <v>2.1981159317095669</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3834.7375115405744</v>
      </c>
      <c r="L129" s="518">
        <f t="shared" si="34"/>
        <v>0.1</v>
      </c>
      <c r="M129" s="518">
        <f t="shared" si="28"/>
        <v>0.9</v>
      </c>
      <c r="N129" s="12">
        <f t="shared" si="29"/>
        <v>0</v>
      </c>
      <c r="O129" s="12">
        <f t="shared" si="29"/>
        <v>0</v>
      </c>
      <c r="P129" s="690">
        <f t="shared" si="32"/>
        <v>0.306779000923246</v>
      </c>
      <c r="Q129" s="465">
        <f t="shared" si="21"/>
        <v>13.805055041546067</v>
      </c>
      <c r="R129" s="12"/>
      <c r="S129" s="1044">
        <f t="shared" si="22"/>
        <v>0.82830330249276407</v>
      </c>
      <c r="T129" s="1033">
        <f t="shared" si="23"/>
        <v>0.8217918381724123</v>
      </c>
      <c r="U129" s="1034">
        <f t="shared" si="23"/>
        <v>36.980632717758553</v>
      </c>
      <c r="V129" s="1034">
        <f t="shared" si="23"/>
        <v>0</v>
      </c>
      <c r="W129" s="1035">
        <f t="shared" si="23"/>
        <v>2.2188379630655133</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3929.4929454712201</v>
      </c>
      <c r="L130" s="518">
        <f t="shared" si="34"/>
        <v>0.1</v>
      </c>
      <c r="M130" s="518">
        <f t="shared" si="28"/>
        <v>0.9</v>
      </c>
      <c r="N130" s="12">
        <f t="shared" si="29"/>
        <v>0</v>
      </c>
      <c r="O130" s="12">
        <f t="shared" si="29"/>
        <v>0</v>
      </c>
      <c r="P130" s="690">
        <f t="shared" si="32"/>
        <v>0.31435943563769769</v>
      </c>
      <c r="Q130" s="465">
        <f t="shared" si="21"/>
        <v>14.146174603696393</v>
      </c>
      <c r="R130" s="12"/>
      <c r="S130" s="1044">
        <f t="shared" si="22"/>
        <v>0.84877047622178348</v>
      </c>
      <c r="T130" s="1033">
        <f t="shared" si="23"/>
        <v>0.82937227288686399</v>
      </c>
      <c r="U130" s="1034">
        <f t="shared" si="23"/>
        <v>37.321752279908878</v>
      </c>
      <c r="V130" s="1034">
        <f t="shared" si="23"/>
        <v>0</v>
      </c>
      <c r="W130" s="1035">
        <f t="shared" si="23"/>
        <v>2.2393051367945325</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4028.997917136559</v>
      </c>
      <c r="L131" s="518">
        <f t="shared" si="34"/>
        <v>0.1</v>
      </c>
      <c r="M131" s="518">
        <f t="shared" si="28"/>
        <v>0.9</v>
      </c>
      <c r="N131" s="12">
        <f t="shared" si="29"/>
        <v>0</v>
      </c>
      <c r="O131" s="12">
        <f t="shared" si="29"/>
        <v>0</v>
      </c>
      <c r="P131" s="690">
        <f t="shared" si="32"/>
        <v>0.32231983337092474</v>
      </c>
      <c r="Q131" s="465">
        <f t="shared" si="21"/>
        <v>14.504392501691612</v>
      </c>
      <c r="R131" s="12"/>
      <c r="S131" s="1044">
        <f t="shared" si="22"/>
        <v>0.87026355010149681</v>
      </c>
      <c r="T131" s="1033">
        <f t="shared" si="23"/>
        <v>0.83733267062009109</v>
      </c>
      <c r="U131" s="1034">
        <f t="shared" si="23"/>
        <v>37.679970177904096</v>
      </c>
      <c r="V131" s="1034">
        <f t="shared" si="23"/>
        <v>0</v>
      </c>
      <c r="W131" s="1035">
        <f t="shared" si="23"/>
        <v>2.2607982106742459</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4140.4614478748836</v>
      </c>
      <c r="L132" s="518">
        <f t="shared" si="34"/>
        <v>0.1</v>
      </c>
      <c r="M132" s="518">
        <f t="shared" si="28"/>
        <v>0.9</v>
      </c>
      <c r="N132" s="12">
        <f t="shared" si="29"/>
        <v>0</v>
      </c>
      <c r="O132" s="12">
        <f t="shared" si="29"/>
        <v>0</v>
      </c>
      <c r="P132" s="690">
        <f t="shared" si="32"/>
        <v>0.33123691582999071</v>
      </c>
      <c r="Q132" s="465">
        <f t="shared" si="21"/>
        <v>14.905661212349582</v>
      </c>
      <c r="R132" s="12"/>
      <c r="S132" s="1044">
        <f t="shared" si="22"/>
        <v>0.89433967274097481</v>
      </c>
      <c r="T132" s="1033">
        <f t="shared" si="23"/>
        <v>0.84624975307915706</v>
      </c>
      <c r="U132" s="1034">
        <f t="shared" si="23"/>
        <v>38.081238888562069</v>
      </c>
      <c r="V132" s="1034">
        <f t="shared" si="23"/>
        <v>0</v>
      </c>
      <c r="W132" s="1035">
        <f t="shared" si="23"/>
        <v>2.284874333313724</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4246.9719111725672</v>
      </c>
      <c r="L133" s="518">
        <f t="shared" si="34"/>
        <v>0.1</v>
      </c>
      <c r="M133" s="518">
        <f t="shared" si="28"/>
        <v>0.9</v>
      </c>
      <c r="N133" s="12">
        <f t="shared" ref="N133:O148" si="35">N131</f>
        <v>0</v>
      </c>
      <c r="O133" s="12">
        <f t="shared" si="35"/>
        <v>0</v>
      </c>
      <c r="P133" s="690">
        <f t="shared" si="32"/>
        <v>0.33975775289380544</v>
      </c>
      <c r="Q133" s="465">
        <f t="shared" si="21"/>
        <v>15.289098880221241</v>
      </c>
      <c r="R133" s="12"/>
      <c r="S133" s="1044">
        <f t="shared" si="22"/>
        <v>0.91734593281327459</v>
      </c>
      <c r="T133" s="1033">
        <f t="shared" si="23"/>
        <v>0.85477059014297185</v>
      </c>
      <c r="U133" s="1034">
        <f t="shared" si="23"/>
        <v>38.464676556433723</v>
      </c>
      <c r="V133" s="1034">
        <f t="shared" si="23"/>
        <v>0</v>
      </c>
      <c r="W133" s="1035">
        <f t="shared" si="23"/>
        <v>2.3078805933860238</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4358.8517434365067</v>
      </c>
      <c r="L134" s="518">
        <f t="shared" si="34"/>
        <v>0.1</v>
      </c>
      <c r="M134" s="518">
        <f t="shared" si="28"/>
        <v>0.9</v>
      </c>
      <c r="N134" s="12">
        <f t="shared" si="35"/>
        <v>0</v>
      </c>
      <c r="O134" s="12">
        <f t="shared" si="35"/>
        <v>0</v>
      </c>
      <c r="P134" s="690">
        <f t="shared" si="32"/>
        <v>0.34870813947492058</v>
      </c>
      <c r="Q134" s="465">
        <f t="shared" si="21"/>
        <v>15.691866276371425</v>
      </c>
      <c r="R134" s="12"/>
      <c r="S134" s="1044">
        <f t="shared" si="22"/>
        <v>0.94151197658228547</v>
      </c>
      <c r="T134" s="1033">
        <f t="shared" si="23"/>
        <v>0.86372097672408699</v>
      </c>
      <c r="U134" s="1034">
        <f t="shared" si="23"/>
        <v>38.867443952583912</v>
      </c>
      <c r="V134" s="1034">
        <f t="shared" si="23"/>
        <v>0</v>
      </c>
      <c r="W134" s="1035">
        <f t="shared" si="23"/>
        <v>2.3320466371550346</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4479.6266434552062</v>
      </c>
      <c r="L135" s="518">
        <f t="shared" si="34"/>
        <v>0.1</v>
      </c>
      <c r="M135" s="518">
        <f t="shared" si="28"/>
        <v>0.9</v>
      </c>
      <c r="N135" s="12">
        <f t="shared" si="35"/>
        <v>0</v>
      </c>
      <c r="O135" s="12">
        <f t="shared" si="35"/>
        <v>0</v>
      </c>
      <c r="P135" s="690">
        <f t="shared" si="32"/>
        <v>0.35837013147641661</v>
      </c>
      <c r="Q135" s="465">
        <f t="shared" si="21"/>
        <v>16.126655916438743</v>
      </c>
      <c r="R135" s="12"/>
      <c r="S135" s="1044">
        <f t="shared" si="22"/>
        <v>0.96759935498632454</v>
      </c>
      <c r="T135" s="1033">
        <f t="shared" si="23"/>
        <v>0.87338296872558296</v>
      </c>
      <c r="U135" s="1034">
        <f t="shared" si="23"/>
        <v>39.302233592651227</v>
      </c>
      <c r="V135" s="1034">
        <f t="shared" si="23"/>
        <v>0</v>
      </c>
      <c r="W135" s="1035">
        <f t="shared" si="23"/>
        <v>2.3581340155590738</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4594.1779206757055</v>
      </c>
      <c r="L136" s="518">
        <f t="shared" si="34"/>
        <v>0.1</v>
      </c>
      <c r="M136" s="518">
        <f t="shared" si="28"/>
        <v>0.9</v>
      </c>
      <c r="N136" s="12">
        <f t="shared" si="35"/>
        <v>0</v>
      </c>
      <c r="O136" s="12">
        <f t="shared" si="35"/>
        <v>0</v>
      </c>
      <c r="P136" s="690">
        <f t="shared" si="32"/>
        <v>0.36753423365405652</v>
      </c>
      <c r="Q136" s="465">
        <f t="shared" si="21"/>
        <v>16.539040514432543</v>
      </c>
      <c r="R136" s="12"/>
      <c r="S136" s="1044">
        <f t="shared" si="22"/>
        <v>0.99234243086595231</v>
      </c>
      <c r="T136" s="1033">
        <f t="shared" si="23"/>
        <v>0.88254707090322282</v>
      </c>
      <c r="U136" s="1034">
        <f t="shared" si="23"/>
        <v>39.714618190645027</v>
      </c>
      <c r="V136" s="1034">
        <f t="shared" si="23"/>
        <v>0</v>
      </c>
      <c r="W136" s="1035">
        <f t="shared" si="23"/>
        <v>2.3828770914387016</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4707.7069470853994</v>
      </c>
      <c r="L137" s="518">
        <f t="shared" si="34"/>
        <v>0.1</v>
      </c>
      <c r="M137" s="518">
        <f t="shared" si="28"/>
        <v>0.9</v>
      </c>
      <c r="N137" s="12">
        <f t="shared" si="35"/>
        <v>0</v>
      </c>
      <c r="O137" s="12">
        <f t="shared" si="35"/>
        <v>0</v>
      </c>
      <c r="P137" s="690">
        <f t="shared" si="32"/>
        <v>0.37661655576683206</v>
      </c>
      <c r="Q137" s="465">
        <f t="shared" si="21"/>
        <v>16.94774500950744</v>
      </c>
      <c r="R137" s="12"/>
      <c r="S137" s="1044">
        <f t="shared" si="22"/>
        <v>1.0168647005704463</v>
      </c>
      <c r="T137" s="1033">
        <f t="shared" si="23"/>
        <v>0.89162939301599842</v>
      </c>
      <c r="U137" s="1034">
        <f t="shared" si="23"/>
        <v>40.123322685719927</v>
      </c>
      <c r="V137" s="1034">
        <f t="shared" si="23"/>
        <v>0</v>
      </c>
      <c r="W137" s="1035">
        <f t="shared" si="23"/>
        <v>2.4073993611431952</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4821.8961553770832</v>
      </c>
      <c r="L138" s="518">
        <f t="shared" si="34"/>
        <v>0.1</v>
      </c>
      <c r="M138" s="518">
        <f t="shared" si="28"/>
        <v>0.9</v>
      </c>
      <c r="N138" s="12">
        <f t="shared" si="35"/>
        <v>0</v>
      </c>
      <c r="O138" s="12">
        <f t="shared" si="35"/>
        <v>0</v>
      </c>
      <c r="P138" s="690">
        <f t="shared" si="32"/>
        <v>0.38575169243016671</v>
      </c>
      <c r="Q138" s="465">
        <f t="shared" si="21"/>
        <v>17.358826159357502</v>
      </c>
      <c r="R138" s="12"/>
      <c r="S138" s="1044">
        <f t="shared" si="22"/>
        <v>1.0415295695614499</v>
      </c>
      <c r="T138" s="1033">
        <f t="shared" si="23"/>
        <v>0.90076452967933307</v>
      </c>
      <c r="U138" s="1034">
        <f t="shared" si="23"/>
        <v>40.534403835569989</v>
      </c>
      <c r="V138" s="1034">
        <f t="shared" si="23"/>
        <v>0</v>
      </c>
      <c r="W138" s="1035">
        <f t="shared" si="23"/>
        <v>2.4320642301341993</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4943.0360798478478</v>
      </c>
      <c r="L139" s="518">
        <f t="shared" si="34"/>
        <v>0.1</v>
      </c>
      <c r="M139" s="518">
        <f t="shared" si="28"/>
        <v>0.9</v>
      </c>
      <c r="N139" s="12">
        <f t="shared" si="35"/>
        <v>0</v>
      </c>
      <c r="O139" s="12">
        <f t="shared" si="35"/>
        <v>0</v>
      </c>
      <c r="P139" s="690">
        <f t="shared" si="32"/>
        <v>0.39544288638782793</v>
      </c>
      <c r="Q139" s="465">
        <f t="shared" si="21"/>
        <v>17.794929887452255</v>
      </c>
      <c r="R139" s="12"/>
      <c r="S139" s="1044">
        <f t="shared" si="22"/>
        <v>1.0676957932471351</v>
      </c>
      <c r="T139" s="1033">
        <f t="shared" si="23"/>
        <v>0.91045572363699434</v>
      </c>
      <c r="U139" s="1034">
        <f t="shared" si="23"/>
        <v>40.970507563664739</v>
      </c>
      <c r="V139" s="1034">
        <f t="shared" si="23"/>
        <v>0</v>
      </c>
      <c r="W139" s="1035">
        <f t="shared" si="23"/>
        <v>2.4582304538198843</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5060.0347540345374</v>
      </c>
      <c r="L140" s="518">
        <f t="shared" si="34"/>
        <v>0.1</v>
      </c>
      <c r="M140" s="518">
        <f t="shared" si="28"/>
        <v>0.9</v>
      </c>
      <c r="N140" s="12">
        <f t="shared" si="35"/>
        <v>0</v>
      </c>
      <c r="O140" s="12">
        <f t="shared" si="35"/>
        <v>0</v>
      </c>
      <c r="P140" s="690">
        <f t="shared" si="32"/>
        <v>0.40480278032276307</v>
      </c>
      <c r="Q140" s="465">
        <f t="shared" si="21"/>
        <v>18.216125114524338</v>
      </c>
      <c r="R140" s="12"/>
      <c r="S140" s="1044">
        <f t="shared" si="22"/>
        <v>1.0929675068714599</v>
      </c>
      <c r="T140" s="1033">
        <f t="shared" si="23"/>
        <v>0.91981561757192942</v>
      </c>
      <c r="U140" s="1034">
        <f t="shared" si="23"/>
        <v>41.391702790736822</v>
      </c>
      <c r="V140" s="1034">
        <f t="shared" si="23"/>
        <v>0</v>
      </c>
      <c r="W140" s="1035">
        <f t="shared" si="23"/>
        <v>2.4835021674442093</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5180.8740853284999</v>
      </c>
      <c r="L141" s="518">
        <f t="shared" si="34"/>
        <v>0.1</v>
      </c>
      <c r="M141" s="518">
        <f t="shared" si="28"/>
        <v>0.9</v>
      </c>
      <c r="N141" s="12">
        <f t="shared" si="35"/>
        <v>0</v>
      </c>
      <c r="O141" s="12">
        <f t="shared" si="35"/>
        <v>0</v>
      </c>
      <c r="P141" s="690">
        <f t="shared" si="32"/>
        <v>0.41446992682628009</v>
      </c>
      <c r="Q141" s="465">
        <f t="shared" si="21"/>
        <v>18.651146707182601</v>
      </c>
      <c r="R141" s="12"/>
      <c r="S141" s="1044">
        <f t="shared" si="22"/>
        <v>1.1190688024309559</v>
      </c>
      <c r="T141" s="1033">
        <f t="shared" si="23"/>
        <v>0.92948276407544639</v>
      </c>
      <c r="U141" s="1034">
        <f t="shared" si="23"/>
        <v>41.826724383395089</v>
      </c>
      <c r="V141" s="1034">
        <f t="shared" si="23"/>
        <v>0</v>
      </c>
      <c r="W141" s="1035">
        <f t="shared" si="23"/>
        <v>2.509603463003705</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5306.9230853097188</v>
      </c>
      <c r="L142" s="518">
        <f t="shared" si="34"/>
        <v>0.1</v>
      </c>
      <c r="M142" s="518">
        <f t="shared" si="28"/>
        <v>0.9</v>
      </c>
      <c r="N142" s="12">
        <f t="shared" si="35"/>
        <v>0</v>
      </c>
      <c r="O142" s="12">
        <f t="shared" si="35"/>
        <v>0</v>
      </c>
      <c r="P142" s="690">
        <f t="shared" si="32"/>
        <v>0.42455384682477759</v>
      </c>
      <c r="Q142" s="465">
        <f t="shared" si="21"/>
        <v>19.104923107114988</v>
      </c>
      <c r="R142" s="12"/>
      <c r="S142" s="1044">
        <f t="shared" si="22"/>
        <v>1.1462953864268992</v>
      </c>
      <c r="T142" s="1033">
        <f t="shared" si="23"/>
        <v>0.93956668407394395</v>
      </c>
      <c r="U142" s="1034">
        <f t="shared" si="23"/>
        <v>42.280500783327469</v>
      </c>
      <c r="V142" s="1034">
        <f t="shared" si="23"/>
        <v>0</v>
      </c>
      <c r="W142" s="1035">
        <f t="shared" si="23"/>
        <v>2.5368300469996483</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5438.6107916188739</v>
      </c>
      <c r="L143" s="518">
        <f t="shared" si="34"/>
        <v>0.1</v>
      </c>
      <c r="M143" s="518">
        <f t="shared" si="28"/>
        <v>0.9</v>
      </c>
      <c r="N143" s="12">
        <f t="shared" si="35"/>
        <v>0</v>
      </c>
      <c r="O143" s="12">
        <f t="shared" si="35"/>
        <v>0</v>
      </c>
      <c r="P143" s="690">
        <f t="shared" si="32"/>
        <v>0.43508886332950997</v>
      </c>
      <c r="Q143" s="465">
        <f t="shared" si="21"/>
        <v>19.578998849827947</v>
      </c>
      <c r="R143" s="12"/>
      <c r="S143" s="1044">
        <f t="shared" si="22"/>
        <v>1.1747399309896769</v>
      </c>
      <c r="T143" s="1033">
        <f t="shared" si="23"/>
        <v>0.95010170057867627</v>
      </c>
      <c r="U143" s="1034">
        <f t="shared" si="23"/>
        <v>42.754576526040431</v>
      </c>
      <c r="V143" s="1034">
        <f t="shared" si="23"/>
        <v>0</v>
      </c>
      <c r="W143" s="1035">
        <f t="shared" si="23"/>
        <v>2.5652745915624262</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5574.8328069276386</v>
      </c>
      <c r="L144" s="518">
        <f t="shared" si="34"/>
        <v>0.1</v>
      </c>
      <c r="M144" s="518">
        <f t="shared" si="28"/>
        <v>0.9</v>
      </c>
      <c r="N144" s="12">
        <f t="shared" si="35"/>
        <v>0</v>
      </c>
      <c r="O144" s="12">
        <f t="shared" si="35"/>
        <v>0</v>
      </c>
      <c r="P144" s="690">
        <f t="shared" si="32"/>
        <v>0.44598662455421118</v>
      </c>
      <c r="Q144" s="465">
        <f t="shared" si="21"/>
        <v>20.069398104939502</v>
      </c>
      <c r="R144" s="12"/>
      <c r="S144" s="1044">
        <f t="shared" si="22"/>
        <v>1.2041638862963697</v>
      </c>
      <c r="T144" s="1033">
        <f t="shared" si="23"/>
        <v>0.96099946180337747</v>
      </c>
      <c r="U144" s="1034">
        <f t="shared" si="23"/>
        <v>43.244975781151986</v>
      </c>
      <c r="V144" s="1034">
        <f t="shared" si="23"/>
        <v>0</v>
      </c>
      <c r="W144" s="1035">
        <f t="shared" si="23"/>
        <v>2.594698546869119</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5618.1494404968462</v>
      </c>
      <c r="L145" s="518">
        <f t="shared" si="34"/>
        <v>0.1</v>
      </c>
      <c r="M145" s="518">
        <f t="shared" si="28"/>
        <v>0.9</v>
      </c>
      <c r="N145" s="12">
        <f t="shared" si="35"/>
        <v>0</v>
      </c>
      <c r="O145" s="12">
        <f t="shared" si="35"/>
        <v>0</v>
      </c>
      <c r="P145" s="690">
        <f t="shared" si="32"/>
        <v>0.44945195523974779</v>
      </c>
      <c r="Q145" s="465">
        <f t="shared" si="21"/>
        <v>20.225337985788645</v>
      </c>
      <c r="R145" s="12"/>
      <c r="S145" s="1044">
        <f t="shared" si="22"/>
        <v>1.2135202791473187</v>
      </c>
      <c r="T145" s="1033">
        <f t="shared" si="23"/>
        <v>0.96446479248891415</v>
      </c>
      <c r="U145" s="1034">
        <f t="shared" si="23"/>
        <v>43.400915662001125</v>
      </c>
      <c r="V145" s="1034">
        <f t="shared" si="23"/>
        <v>0</v>
      </c>
      <c r="W145" s="1035">
        <f t="shared" si="23"/>
        <v>2.6040549397200676</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5656.3499958926905</v>
      </c>
      <c r="L146" s="518">
        <f t="shared" si="34"/>
        <v>0.1</v>
      </c>
      <c r="M146" s="518">
        <f t="shared" si="28"/>
        <v>0.9</v>
      </c>
      <c r="N146" s="12">
        <f t="shared" si="35"/>
        <v>0</v>
      </c>
      <c r="O146" s="12">
        <f t="shared" si="35"/>
        <v>0</v>
      </c>
      <c r="P146" s="690">
        <f t="shared" si="32"/>
        <v>0.45250799967141536</v>
      </c>
      <c r="Q146" s="465">
        <f t="shared" si="21"/>
        <v>20.362859985213685</v>
      </c>
      <c r="R146" s="12"/>
      <c r="S146" s="1044">
        <f t="shared" si="22"/>
        <v>1.2217715991128211</v>
      </c>
      <c r="T146" s="1033">
        <f t="shared" si="23"/>
        <v>0.96752083692058166</v>
      </c>
      <c r="U146" s="1034">
        <f t="shared" si="23"/>
        <v>43.538437661426173</v>
      </c>
      <c r="V146" s="1034">
        <f t="shared" si="23"/>
        <v>0</v>
      </c>
      <c r="W146" s="1035">
        <f t="shared" si="23"/>
        <v>2.6123062596855702</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5678.4922739151798</v>
      </c>
      <c r="L147" s="518">
        <f t="shared" si="34"/>
        <v>0.1</v>
      </c>
      <c r="M147" s="518">
        <f t="shared" si="28"/>
        <v>0.9</v>
      </c>
      <c r="N147" s="12">
        <f t="shared" si="35"/>
        <v>0</v>
      </c>
      <c r="O147" s="12">
        <f t="shared" si="35"/>
        <v>0</v>
      </c>
      <c r="P147" s="690">
        <f t="shared" si="32"/>
        <v>0.45427938191321449</v>
      </c>
      <c r="Q147" s="465">
        <f t="shared" si="21"/>
        <v>20.442572186094647</v>
      </c>
      <c r="R147" s="12"/>
      <c r="S147" s="1044">
        <f t="shared" si="22"/>
        <v>1.2265543311656788</v>
      </c>
      <c r="T147" s="1033">
        <f t="shared" si="23"/>
        <v>0.96929221916238084</v>
      </c>
      <c r="U147" s="1034">
        <f t="shared" si="23"/>
        <v>43.618149862307135</v>
      </c>
      <c r="V147" s="1034">
        <f t="shared" si="23"/>
        <v>0</v>
      </c>
      <c r="W147" s="1035">
        <f t="shared" si="23"/>
        <v>2.6170889917384281</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5696.8974064678187</v>
      </c>
      <c r="L148" s="520">
        <f t="shared" si="34"/>
        <v>0.1</v>
      </c>
      <c r="M148" s="520">
        <f t="shared" si="28"/>
        <v>0.9</v>
      </c>
      <c r="N148" s="1045">
        <f t="shared" si="35"/>
        <v>0</v>
      </c>
      <c r="O148" s="1045">
        <f t="shared" si="35"/>
        <v>0</v>
      </c>
      <c r="P148" s="1046">
        <f t="shared" si="32"/>
        <v>0.45575179251742559</v>
      </c>
      <c r="Q148" s="988">
        <f t="shared" si="21"/>
        <v>20.508830663284147</v>
      </c>
      <c r="R148" s="1045"/>
      <c r="S148" s="1047">
        <f t="shared" si="22"/>
        <v>1.230529839797049</v>
      </c>
      <c r="T148" s="1048">
        <f t="shared" si="23"/>
        <v>0.97076462976659195</v>
      </c>
      <c r="U148" s="1049">
        <f t="shared" si="23"/>
        <v>43.684408339496628</v>
      </c>
      <c r="V148" s="1049">
        <f t="shared" si="23"/>
        <v>0</v>
      </c>
      <c r="W148" s="1050">
        <f t="shared" si="23"/>
        <v>2.6210645003697981</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3160.2257530433812</v>
      </c>
      <c r="L154" s="518">
        <f>'Recycling - Case 2'!E31</f>
        <v>0.1</v>
      </c>
      <c r="M154" s="518">
        <f>'Recycling - Case 2'!F31</f>
        <v>0.9</v>
      </c>
      <c r="N154" s="12">
        <f t="shared" si="44"/>
        <v>0</v>
      </c>
      <c r="O154" s="12">
        <f t="shared" si="44"/>
        <v>0</v>
      </c>
      <c r="P154" s="690">
        <f t="shared" si="45"/>
        <v>0.25281806024347053</v>
      </c>
      <c r="Q154" s="465">
        <f t="shared" si="37"/>
        <v>11.376812710956171</v>
      </c>
      <c r="R154" s="12"/>
      <c r="S154" s="1044">
        <f t="shared" si="38"/>
        <v>0.68260876265737036</v>
      </c>
      <c r="T154" s="1033">
        <f t="shared" si="39"/>
        <v>0.76783089749263689</v>
      </c>
      <c r="U154" s="1034">
        <f t="shared" si="39"/>
        <v>34.552390387168657</v>
      </c>
      <c r="V154" s="1034">
        <f t="shared" si="39"/>
        <v>0</v>
      </c>
      <c r="W154" s="1035">
        <f t="shared" si="39"/>
        <v>2.0731434232301194</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3213.5553760620473</v>
      </c>
      <c r="L155" s="518">
        <f>L154</f>
        <v>0.1</v>
      </c>
      <c r="M155" s="518">
        <f>M154</f>
        <v>0.9</v>
      </c>
      <c r="N155" s="12">
        <f t="shared" si="44"/>
        <v>0</v>
      </c>
      <c r="O155" s="12">
        <f t="shared" si="44"/>
        <v>0</v>
      </c>
      <c r="P155" s="690">
        <f t="shared" si="45"/>
        <v>0.25708443008496384</v>
      </c>
      <c r="Q155" s="465">
        <f t="shared" si="37"/>
        <v>11.568799353823371</v>
      </c>
      <c r="R155" s="12"/>
      <c r="S155" s="1044">
        <f t="shared" si="38"/>
        <v>0.69412796122940223</v>
      </c>
      <c r="T155" s="1033">
        <f t="shared" si="39"/>
        <v>0.7720972673341302</v>
      </c>
      <c r="U155" s="1034">
        <f t="shared" si="39"/>
        <v>34.744377030035857</v>
      </c>
      <c r="V155" s="1034">
        <f t="shared" si="39"/>
        <v>0</v>
      </c>
      <c r="W155" s="1035">
        <f t="shared" si="39"/>
        <v>2.0846626218021513</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3272.6712700868634</v>
      </c>
      <c r="L156" s="518">
        <f t="shared" ref="L156:M171" si="47">L155</f>
        <v>0.1</v>
      </c>
      <c r="M156" s="518">
        <f t="shared" si="47"/>
        <v>0.9</v>
      </c>
      <c r="N156" s="12">
        <f t="shared" si="44"/>
        <v>0</v>
      </c>
      <c r="O156" s="12">
        <f t="shared" si="44"/>
        <v>0</v>
      </c>
      <c r="P156" s="690">
        <f t="shared" si="45"/>
        <v>0.26181370160694911</v>
      </c>
      <c r="Q156" s="465">
        <f t="shared" si="37"/>
        <v>11.781616572312709</v>
      </c>
      <c r="R156" s="12"/>
      <c r="S156" s="1044">
        <f t="shared" si="38"/>
        <v>0.70689699433876252</v>
      </c>
      <c r="T156" s="1033">
        <f t="shared" si="39"/>
        <v>0.77682653885611552</v>
      </c>
      <c r="U156" s="1034">
        <f t="shared" si="39"/>
        <v>34.957194248525191</v>
      </c>
      <c r="V156" s="1034">
        <f t="shared" si="39"/>
        <v>0</v>
      </c>
      <c r="W156" s="1035">
        <f t="shared" si="39"/>
        <v>2.0974316549115115</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3339.3837143102814</v>
      </c>
      <c r="L157" s="518">
        <f t="shared" si="47"/>
        <v>0.1</v>
      </c>
      <c r="M157" s="518">
        <f t="shared" si="47"/>
        <v>0.9</v>
      </c>
      <c r="N157" s="12">
        <f t="shared" si="44"/>
        <v>0</v>
      </c>
      <c r="O157" s="12">
        <f t="shared" si="44"/>
        <v>0</v>
      </c>
      <c r="P157" s="690">
        <f t="shared" si="45"/>
        <v>0.26715069714482259</v>
      </c>
      <c r="Q157" s="465">
        <f t="shared" si="37"/>
        <v>12.021781371517013</v>
      </c>
      <c r="R157" s="12"/>
      <c r="S157" s="1044">
        <f t="shared" si="38"/>
        <v>0.7213068822910208</v>
      </c>
      <c r="T157" s="1033">
        <f t="shared" si="39"/>
        <v>0.782163534393989</v>
      </c>
      <c r="U157" s="1034">
        <f t="shared" si="39"/>
        <v>35.197359047729499</v>
      </c>
      <c r="V157" s="1034">
        <f t="shared" si="39"/>
        <v>0</v>
      </c>
      <c r="W157" s="1035">
        <f t="shared" si="39"/>
        <v>2.11184154286377</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3410.4007318749686</v>
      </c>
      <c r="L158" s="518">
        <f t="shared" si="47"/>
        <v>0.1</v>
      </c>
      <c r="M158" s="518">
        <f t="shared" si="47"/>
        <v>0.9</v>
      </c>
      <c r="N158" s="12">
        <f t="shared" si="44"/>
        <v>0</v>
      </c>
      <c r="O158" s="12">
        <f t="shared" si="44"/>
        <v>0</v>
      </c>
      <c r="P158" s="690">
        <f t="shared" si="45"/>
        <v>0.27283205854999754</v>
      </c>
      <c r="Q158" s="465">
        <f t="shared" si="37"/>
        <v>12.277442634749887</v>
      </c>
      <c r="R158" s="12"/>
      <c r="S158" s="1044">
        <f t="shared" si="38"/>
        <v>0.73664655808499324</v>
      </c>
      <c r="T158" s="1033">
        <f t="shared" si="39"/>
        <v>0.78784489579916395</v>
      </c>
      <c r="U158" s="1034">
        <f t="shared" si="39"/>
        <v>35.453020310962373</v>
      </c>
      <c r="V158" s="1034">
        <f t="shared" si="39"/>
        <v>0</v>
      </c>
      <c r="W158" s="1035">
        <f t="shared" si="39"/>
        <v>2.1271812186577423</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3487.6875178781966</v>
      </c>
      <c r="L159" s="518">
        <f t="shared" si="47"/>
        <v>0.1</v>
      </c>
      <c r="M159" s="518">
        <f t="shared" si="47"/>
        <v>0.9</v>
      </c>
      <c r="N159" s="12">
        <f t="shared" si="44"/>
        <v>0</v>
      </c>
      <c r="O159" s="12">
        <f t="shared" si="44"/>
        <v>0</v>
      </c>
      <c r="P159" s="690">
        <f t="shared" si="45"/>
        <v>0.27901500143025576</v>
      </c>
      <c r="Q159" s="465">
        <f t="shared" si="37"/>
        <v>12.555675064361509</v>
      </c>
      <c r="R159" s="12"/>
      <c r="S159" s="1044">
        <f t="shared" si="38"/>
        <v>0.75334050386169038</v>
      </c>
      <c r="T159" s="1033">
        <f t="shared" si="39"/>
        <v>0.79402783867942217</v>
      </c>
      <c r="U159" s="1034">
        <f t="shared" si="39"/>
        <v>35.731252740573993</v>
      </c>
      <c r="V159" s="1034">
        <f t="shared" si="39"/>
        <v>0</v>
      </c>
      <c r="W159" s="1035">
        <f t="shared" si="39"/>
        <v>2.1438751644344394</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3566.8519303331</v>
      </c>
      <c r="L160" s="518">
        <f t="shared" si="47"/>
        <v>0.1</v>
      </c>
      <c r="M160" s="518">
        <f t="shared" si="47"/>
        <v>0.9</v>
      </c>
      <c r="N160" s="12">
        <f t="shared" si="44"/>
        <v>0</v>
      </c>
      <c r="O160" s="12">
        <f t="shared" si="44"/>
        <v>0</v>
      </c>
      <c r="P160" s="690">
        <f t="shared" si="45"/>
        <v>0.28534815442664807</v>
      </c>
      <c r="Q160" s="465">
        <f t="shared" si="37"/>
        <v>12.840666949199159</v>
      </c>
      <c r="R160" s="12"/>
      <c r="S160" s="1044">
        <f t="shared" si="38"/>
        <v>0.77044001695194964</v>
      </c>
      <c r="T160" s="1033">
        <f t="shared" si="39"/>
        <v>0.80036099167581443</v>
      </c>
      <c r="U160" s="1034">
        <f t="shared" si="39"/>
        <v>36.016244625411645</v>
      </c>
      <c r="V160" s="1034">
        <f t="shared" si="39"/>
        <v>0</v>
      </c>
      <c r="W160" s="1035">
        <f t="shared" si="39"/>
        <v>2.160974677524699</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3652.0240220355968</v>
      </c>
      <c r="L161" s="518">
        <f t="shared" si="47"/>
        <v>0.1</v>
      </c>
      <c r="M161" s="518">
        <f t="shared" si="47"/>
        <v>0.9</v>
      </c>
      <c r="N161" s="12">
        <f t="shared" si="44"/>
        <v>0</v>
      </c>
      <c r="O161" s="12">
        <f t="shared" si="44"/>
        <v>0</v>
      </c>
      <c r="P161" s="690">
        <f t="shared" si="45"/>
        <v>0.29216192176284778</v>
      </c>
      <c r="Q161" s="465">
        <f t="shared" si="37"/>
        <v>13.147286479328148</v>
      </c>
      <c r="R161" s="12"/>
      <c r="S161" s="1044">
        <f t="shared" si="38"/>
        <v>0.78883718875968889</v>
      </c>
      <c r="T161" s="1033">
        <f t="shared" si="39"/>
        <v>0.80717475901201419</v>
      </c>
      <c r="U161" s="1034">
        <f t="shared" si="39"/>
        <v>36.322864155540628</v>
      </c>
      <c r="V161" s="1034">
        <f t="shared" si="39"/>
        <v>0</v>
      </c>
      <c r="W161" s="1035">
        <f t="shared" si="39"/>
        <v>2.1793718493324379</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3738.8021811889726</v>
      </c>
      <c r="L162" s="518">
        <f t="shared" si="47"/>
        <v>0.1</v>
      </c>
      <c r="M162" s="518">
        <f t="shared" si="47"/>
        <v>0.9</v>
      </c>
      <c r="N162" s="12">
        <f t="shared" si="44"/>
        <v>0</v>
      </c>
      <c r="O162" s="12">
        <f t="shared" si="44"/>
        <v>0</v>
      </c>
      <c r="P162" s="690">
        <f t="shared" si="45"/>
        <v>0.29910417449511789</v>
      </c>
      <c r="Q162" s="465">
        <f t="shared" si="37"/>
        <v>13.459687852280302</v>
      </c>
      <c r="R162" s="12"/>
      <c r="S162" s="1044">
        <f t="shared" si="38"/>
        <v>0.80758127113681799</v>
      </c>
      <c r="T162" s="1033">
        <f t="shared" si="39"/>
        <v>0.81411701174428419</v>
      </c>
      <c r="U162" s="1034">
        <f t="shared" si="39"/>
        <v>36.635265528492788</v>
      </c>
      <c r="V162" s="1034">
        <f t="shared" si="39"/>
        <v>0</v>
      </c>
      <c r="W162" s="1035">
        <f t="shared" si="39"/>
        <v>2.1981159317095669</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3834.7375115405744</v>
      </c>
      <c r="L163" s="518">
        <f t="shared" si="47"/>
        <v>0.1</v>
      </c>
      <c r="M163" s="518">
        <f t="shared" si="47"/>
        <v>0.9</v>
      </c>
      <c r="N163" s="12">
        <f t="shared" si="44"/>
        <v>0</v>
      </c>
      <c r="O163" s="12">
        <f t="shared" si="44"/>
        <v>0</v>
      </c>
      <c r="P163" s="690">
        <f t="shared" si="45"/>
        <v>0.306779000923246</v>
      </c>
      <c r="Q163" s="465">
        <f t="shared" si="37"/>
        <v>13.805055041546067</v>
      </c>
      <c r="R163" s="12"/>
      <c r="S163" s="1044">
        <f t="shared" si="38"/>
        <v>0.82830330249276407</v>
      </c>
      <c r="T163" s="1033">
        <f t="shared" si="39"/>
        <v>0.8217918381724123</v>
      </c>
      <c r="U163" s="1034">
        <f t="shared" si="39"/>
        <v>36.980632717758553</v>
      </c>
      <c r="V163" s="1034">
        <f t="shared" si="39"/>
        <v>0</v>
      </c>
      <c r="W163" s="1035">
        <f t="shared" si="39"/>
        <v>2.2188379630655133</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3929.4929454712201</v>
      </c>
      <c r="L164" s="518">
        <f t="shared" si="47"/>
        <v>0.1</v>
      </c>
      <c r="M164" s="518">
        <f t="shared" si="47"/>
        <v>0.9</v>
      </c>
      <c r="N164" s="12">
        <f t="shared" si="44"/>
        <v>0</v>
      </c>
      <c r="O164" s="12">
        <f t="shared" si="44"/>
        <v>0</v>
      </c>
      <c r="P164" s="690">
        <f t="shared" si="45"/>
        <v>0.31435943563769769</v>
      </c>
      <c r="Q164" s="465">
        <f t="shared" si="37"/>
        <v>14.146174603696393</v>
      </c>
      <c r="R164" s="12"/>
      <c r="S164" s="1044">
        <f t="shared" si="38"/>
        <v>0.84877047622178348</v>
      </c>
      <c r="T164" s="1033">
        <f t="shared" si="39"/>
        <v>0.82937227288686399</v>
      </c>
      <c r="U164" s="1034">
        <f t="shared" si="39"/>
        <v>37.321752279908878</v>
      </c>
      <c r="V164" s="1034">
        <f t="shared" si="39"/>
        <v>0</v>
      </c>
      <c r="W164" s="1035">
        <f t="shared" si="39"/>
        <v>2.2393051367945325</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4028.997917136559</v>
      </c>
      <c r="L165" s="518">
        <f t="shared" si="47"/>
        <v>0.1</v>
      </c>
      <c r="M165" s="518">
        <f t="shared" si="47"/>
        <v>0.9</v>
      </c>
      <c r="N165" s="12">
        <f t="shared" si="44"/>
        <v>0</v>
      </c>
      <c r="O165" s="12">
        <f t="shared" si="44"/>
        <v>0</v>
      </c>
      <c r="P165" s="690">
        <f t="shared" si="45"/>
        <v>0.32231983337092474</v>
      </c>
      <c r="Q165" s="465">
        <f t="shared" si="37"/>
        <v>14.504392501691612</v>
      </c>
      <c r="R165" s="12"/>
      <c r="S165" s="1044">
        <f t="shared" si="38"/>
        <v>0.87026355010149681</v>
      </c>
      <c r="T165" s="1033">
        <f t="shared" si="39"/>
        <v>0.83733267062009109</v>
      </c>
      <c r="U165" s="1034">
        <f t="shared" si="39"/>
        <v>37.679970177904096</v>
      </c>
      <c r="V165" s="1034">
        <f t="shared" si="39"/>
        <v>0</v>
      </c>
      <c r="W165" s="1035">
        <f t="shared" si="39"/>
        <v>2.2607982106742459</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4140.4614478748836</v>
      </c>
      <c r="L166" s="518">
        <f t="shared" si="47"/>
        <v>0.1</v>
      </c>
      <c r="M166" s="518">
        <f t="shared" si="47"/>
        <v>0.9</v>
      </c>
      <c r="N166" s="12">
        <f t="shared" si="44"/>
        <v>0</v>
      </c>
      <c r="O166" s="12">
        <f t="shared" si="44"/>
        <v>0</v>
      </c>
      <c r="P166" s="690">
        <f t="shared" si="45"/>
        <v>0.33123691582999071</v>
      </c>
      <c r="Q166" s="465">
        <f t="shared" si="37"/>
        <v>14.905661212349582</v>
      </c>
      <c r="R166" s="12"/>
      <c r="S166" s="1044">
        <f t="shared" si="38"/>
        <v>0.89433967274097481</v>
      </c>
      <c r="T166" s="1033">
        <f t="shared" si="39"/>
        <v>0.84624975307915706</v>
      </c>
      <c r="U166" s="1034">
        <f t="shared" si="39"/>
        <v>38.081238888562069</v>
      </c>
      <c r="V166" s="1034">
        <f t="shared" si="39"/>
        <v>0</v>
      </c>
      <c r="W166" s="1035">
        <f t="shared" si="39"/>
        <v>2.284874333313724</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4246.9719111725672</v>
      </c>
      <c r="L167" s="518">
        <f t="shared" si="47"/>
        <v>0.1</v>
      </c>
      <c r="M167" s="518">
        <f t="shared" si="47"/>
        <v>0.9</v>
      </c>
      <c r="N167" s="12">
        <f t="shared" ref="N167:O182" si="48">N165</f>
        <v>0</v>
      </c>
      <c r="O167" s="12">
        <f t="shared" si="48"/>
        <v>0</v>
      </c>
      <c r="P167" s="690">
        <f t="shared" si="45"/>
        <v>0.33975775289380544</v>
      </c>
      <c r="Q167" s="465">
        <f t="shared" si="37"/>
        <v>15.289098880221241</v>
      </c>
      <c r="R167" s="12"/>
      <c r="S167" s="1044">
        <f t="shared" si="38"/>
        <v>0.91734593281327459</v>
      </c>
      <c r="T167" s="1033">
        <f t="shared" si="39"/>
        <v>0.85477059014297185</v>
      </c>
      <c r="U167" s="1034">
        <f t="shared" si="39"/>
        <v>38.464676556433723</v>
      </c>
      <c r="V167" s="1034">
        <f t="shared" si="39"/>
        <v>0</v>
      </c>
      <c r="W167" s="1035">
        <f t="shared" si="39"/>
        <v>2.3078805933860238</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4358.8517434365067</v>
      </c>
      <c r="L168" s="518">
        <f t="shared" si="47"/>
        <v>0.1</v>
      </c>
      <c r="M168" s="518">
        <f t="shared" si="47"/>
        <v>0.9</v>
      </c>
      <c r="N168" s="12">
        <f t="shared" si="48"/>
        <v>0</v>
      </c>
      <c r="O168" s="12">
        <f t="shared" si="48"/>
        <v>0</v>
      </c>
      <c r="P168" s="690">
        <f t="shared" si="45"/>
        <v>0.34870813947492058</v>
      </c>
      <c r="Q168" s="465">
        <f t="shared" si="37"/>
        <v>15.691866276371425</v>
      </c>
      <c r="R168" s="12"/>
      <c r="S168" s="1044">
        <f t="shared" si="38"/>
        <v>0.94151197658228547</v>
      </c>
      <c r="T168" s="1033">
        <f t="shared" si="39"/>
        <v>0.86372097672408699</v>
      </c>
      <c r="U168" s="1034">
        <f t="shared" si="39"/>
        <v>38.867443952583912</v>
      </c>
      <c r="V168" s="1034">
        <f t="shared" si="39"/>
        <v>0</v>
      </c>
      <c r="W168" s="1035">
        <f t="shared" si="39"/>
        <v>2.3320466371550346</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4479.6266434552062</v>
      </c>
      <c r="L169" s="518">
        <f t="shared" si="47"/>
        <v>0.1</v>
      </c>
      <c r="M169" s="518">
        <f t="shared" si="47"/>
        <v>0.9</v>
      </c>
      <c r="N169" s="12">
        <f t="shared" si="48"/>
        <v>0</v>
      </c>
      <c r="O169" s="12">
        <f t="shared" si="48"/>
        <v>0</v>
      </c>
      <c r="P169" s="690">
        <f t="shared" si="45"/>
        <v>0.35837013147641661</v>
      </c>
      <c r="Q169" s="465">
        <f t="shared" si="37"/>
        <v>16.126655916438743</v>
      </c>
      <c r="R169" s="12"/>
      <c r="S169" s="1044">
        <f t="shared" si="38"/>
        <v>0.96759935498632454</v>
      </c>
      <c r="T169" s="1033">
        <f t="shared" si="39"/>
        <v>0.87338296872558296</v>
      </c>
      <c r="U169" s="1034">
        <f t="shared" si="39"/>
        <v>39.302233592651227</v>
      </c>
      <c r="V169" s="1034">
        <f t="shared" si="39"/>
        <v>0</v>
      </c>
      <c r="W169" s="1035">
        <f t="shared" si="39"/>
        <v>2.3581340155590738</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4594.1779206757055</v>
      </c>
      <c r="L170" s="518">
        <f t="shared" si="47"/>
        <v>0.1</v>
      </c>
      <c r="M170" s="518">
        <f t="shared" si="47"/>
        <v>0.9</v>
      </c>
      <c r="N170" s="12">
        <f t="shared" si="48"/>
        <v>0</v>
      </c>
      <c r="O170" s="12">
        <f t="shared" si="48"/>
        <v>0</v>
      </c>
      <c r="P170" s="690">
        <f t="shared" si="45"/>
        <v>0.36753423365405652</v>
      </c>
      <c r="Q170" s="465">
        <f t="shared" si="37"/>
        <v>16.539040514432543</v>
      </c>
      <c r="R170" s="12"/>
      <c r="S170" s="1044">
        <f t="shared" si="38"/>
        <v>0.99234243086595231</v>
      </c>
      <c r="T170" s="1033">
        <f t="shared" si="39"/>
        <v>0.88254707090322282</v>
      </c>
      <c r="U170" s="1034">
        <f t="shared" si="39"/>
        <v>39.714618190645027</v>
      </c>
      <c r="V170" s="1034">
        <f t="shared" si="39"/>
        <v>0</v>
      </c>
      <c r="W170" s="1035">
        <f t="shared" si="39"/>
        <v>2.3828770914387016</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4707.7069470853994</v>
      </c>
      <c r="L171" s="518">
        <f t="shared" si="47"/>
        <v>0.1</v>
      </c>
      <c r="M171" s="518">
        <f t="shared" si="47"/>
        <v>0.9</v>
      </c>
      <c r="N171" s="12">
        <f t="shared" si="48"/>
        <v>0</v>
      </c>
      <c r="O171" s="12">
        <f t="shared" si="48"/>
        <v>0</v>
      </c>
      <c r="P171" s="690">
        <f t="shared" si="45"/>
        <v>0.37661655576683206</v>
      </c>
      <c r="Q171" s="465">
        <f t="shared" si="37"/>
        <v>16.94774500950744</v>
      </c>
      <c r="R171" s="12"/>
      <c r="S171" s="1044">
        <f t="shared" si="38"/>
        <v>1.0168647005704463</v>
      </c>
      <c r="T171" s="1033">
        <f t="shared" si="39"/>
        <v>0.89162939301599842</v>
      </c>
      <c r="U171" s="1034">
        <f t="shared" si="39"/>
        <v>40.123322685719927</v>
      </c>
      <c r="V171" s="1034">
        <f t="shared" si="39"/>
        <v>0</v>
      </c>
      <c r="W171" s="1035">
        <f t="shared" si="39"/>
        <v>2.4073993611431952</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4821.8961553770832</v>
      </c>
      <c r="L172" s="518">
        <f t="shared" ref="L172:M182" si="50">L171</f>
        <v>0.1</v>
      </c>
      <c r="M172" s="518">
        <f t="shared" si="50"/>
        <v>0.9</v>
      </c>
      <c r="N172" s="12">
        <f t="shared" si="48"/>
        <v>0</v>
      </c>
      <c r="O172" s="12">
        <f t="shared" si="48"/>
        <v>0</v>
      </c>
      <c r="P172" s="690">
        <f t="shared" si="45"/>
        <v>0.38575169243016671</v>
      </c>
      <c r="Q172" s="465">
        <f t="shared" si="37"/>
        <v>17.358826159357502</v>
      </c>
      <c r="R172" s="12"/>
      <c r="S172" s="1044">
        <f t="shared" si="38"/>
        <v>1.0415295695614499</v>
      </c>
      <c r="T172" s="1033">
        <f t="shared" si="39"/>
        <v>0.90076452967933307</v>
      </c>
      <c r="U172" s="1034">
        <f t="shared" si="39"/>
        <v>40.534403835569989</v>
      </c>
      <c r="V172" s="1034">
        <f t="shared" si="39"/>
        <v>0</v>
      </c>
      <c r="W172" s="1035">
        <f t="shared" si="39"/>
        <v>2.4320642301341993</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4943.0360798478478</v>
      </c>
      <c r="L173" s="518">
        <f t="shared" si="50"/>
        <v>0.1</v>
      </c>
      <c r="M173" s="518">
        <f t="shared" si="50"/>
        <v>0.9</v>
      </c>
      <c r="N173" s="12">
        <f t="shared" si="48"/>
        <v>0</v>
      </c>
      <c r="O173" s="12">
        <f t="shared" si="48"/>
        <v>0</v>
      </c>
      <c r="P173" s="690">
        <f t="shared" si="45"/>
        <v>0.39544288638782793</v>
      </c>
      <c r="Q173" s="465">
        <f t="shared" si="37"/>
        <v>17.794929887452255</v>
      </c>
      <c r="R173" s="12"/>
      <c r="S173" s="1044">
        <f t="shared" si="38"/>
        <v>1.0676957932471351</v>
      </c>
      <c r="T173" s="1033">
        <f t="shared" si="39"/>
        <v>0.91045572363699434</v>
      </c>
      <c r="U173" s="1034">
        <f t="shared" si="39"/>
        <v>40.970507563664739</v>
      </c>
      <c r="V173" s="1034">
        <f t="shared" si="39"/>
        <v>0</v>
      </c>
      <c r="W173" s="1035">
        <f t="shared" si="39"/>
        <v>2.4582304538198843</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5060.0347540345374</v>
      </c>
      <c r="L174" s="518">
        <f t="shared" si="50"/>
        <v>0.1</v>
      </c>
      <c r="M174" s="518">
        <f t="shared" si="50"/>
        <v>0.9</v>
      </c>
      <c r="N174" s="12">
        <f t="shared" si="48"/>
        <v>0</v>
      </c>
      <c r="O174" s="12">
        <f t="shared" si="48"/>
        <v>0</v>
      </c>
      <c r="P174" s="690">
        <f t="shared" si="45"/>
        <v>0.40480278032276307</v>
      </c>
      <c r="Q174" s="465">
        <f t="shared" si="37"/>
        <v>18.216125114524338</v>
      </c>
      <c r="R174" s="12"/>
      <c r="S174" s="1044">
        <f t="shared" si="38"/>
        <v>1.0929675068714599</v>
      </c>
      <c r="T174" s="1033">
        <f t="shared" si="39"/>
        <v>0.91981561757192942</v>
      </c>
      <c r="U174" s="1034">
        <f t="shared" si="39"/>
        <v>41.391702790736822</v>
      </c>
      <c r="V174" s="1034">
        <f t="shared" si="39"/>
        <v>0</v>
      </c>
      <c r="W174" s="1035">
        <f t="shared" si="39"/>
        <v>2.4835021674442093</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5180.8740853284999</v>
      </c>
      <c r="L175" s="518">
        <f t="shared" si="50"/>
        <v>0.1</v>
      </c>
      <c r="M175" s="518">
        <f t="shared" si="50"/>
        <v>0.9</v>
      </c>
      <c r="N175" s="12">
        <f t="shared" si="48"/>
        <v>0</v>
      </c>
      <c r="O175" s="12">
        <f t="shared" si="48"/>
        <v>0</v>
      </c>
      <c r="P175" s="690">
        <f t="shared" si="45"/>
        <v>0.41446992682628009</v>
      </c>
      <c r="Q175" s="465">
        <f t="shared" si="37"/>
        <v>18.651146707182601</v>
      </c>
      <c r="R175" s="12"/>
      <c r="S175" s="1044">
        <f t="shared" si="38"/>
        <v>1.1190688024309559</v>
      </c>
      <c r="T175" s="1033">
        <f t="shared" si="39"/>
        <v>0.92948276407544639</v>
      </c>
      <c r="U175" s="1034">
        <f t="shared" si="39"/>
        <v>41.826724383395089</v>
      </c>
      <c r="V175" s="1034">
        <f t="shared" si="39"/>
        <v>0</v>
      </c>
      <c r="W175" s="1035">
        <f t="shared" si="39"/>
        <v>2.509603463003705</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5306.9230853097188</v>
      </c>
      <c r="L176" s="518">
        <f t="shared" si="50"/>
        <v>0.1</v>
      </c>
      <c r="M176" s="518">
        <f t="shared" si="50"/>
        <v>0.9</v>
      </c>
      <c r="N176" s="12">
        <f t="shared" si="48"/>
        <v>0</v>
      </c>
      <c r="O176" s="12">
        <f t="shared" si="48"/>
        <v>0</v>
      </c>
      <c r="P176" s="690">
        <f t="shared" si="45"/>
        <v>0.42455384682477759</v>
      </c>
      <c r="Q176" s="465">
        <f t="shared" si="37"/>
        <v>19.104923107114988</v>
      </c>
      <c r="R176" s="12"/>
      <c r="S176" s="1044">
        <f t="shared" si="38"/>
        <v>1.1462953864268992</v>
      </c>
      <c r="T176" s="1033">
        <f t="shared" si="39"/>
        <v>0.93956668407394395</v>
      </c>
      <c r="U176" s="1034">
        <f t="shared" si="39"/>
        <v>42.280500783327469</v>
      </c>
      <c r="V176" s="1034">
        <f t="shared" si="39"/>
        <v>0</v>
      </c>
      <c r="W176" s="1035">
        <f t="shared" si="39"/>
        <v>2.5368300469996483</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5438.6107916188739</v>
      </c>
      <c r="L177" s="518">
        <f t="shared" si="50"/>
        <v>0.1</v>
      </c>
      <c r="M177" s="518">
        <f t="shared" si="50"/>
        <v>0.9</v>
      </c>
      <c r="N177" s="12">
        <f t="shared" si="48"/>
        <v>0</v>
      </c>
      <c r="O177" s="12">
        <f t="shared" si="48"/>
        <v>0</v>
      </c>
      <c r="P177" s="690">
        <f t="shared" si="45"/>
        <v>0.43508886332950997</v>
      </c>
      <c r="Q177" s="465">
        <f t="shared" si="37"/>
        <v>19.578998849827947</v>
      </c>
      <c r="R177" s="12"/>
      <c r="S177" s="1044">
        <f t="shared" si="38"/>
        <v>1.1747399309896769</v>
      </c>
      <c r="T177" s="1033">
        <f t="shared" si="39"/>
        <v>0.95010170057867627</v>
      </c>
      <c r="U177" s="1034">
        <f t="shared" si="39"/>
        <v>42.754576526040431</v>
      </c>
      <c r="V177" s="1034">
        <f t="shared" si="39"/>
        <v>0</v>
      </c>
      <c r="W177" s="1035">
        <f t="shared" si="39"/>
        <v>2.5652745915624262</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5574.8328069276386</v>
      </c>
      <c r="L178" s="518">
        <f t="shared" si="50"/>
        <v>0.1</v>
      </c>
      <c r="M178" s="518">
        <f t="shared" si="50"/>
        <v>0.9</v>
      </c>
      <c r="N178" s="12">
        <f t="shared" si="48"/>
        <v>0</v>
      </c>
      <c r="O178" s="12">
        <f t="shared" si="48"/>
        <v>0</v>
      </c>
      <c r="P178" s="690">
        <f t="shared" si="45"/>
        <v>0.44598662455421118</v>
      </c>
      <c r="Q178" s="465">
        <f t="shared" si="37"/>
        <v>20.069398104939502</v>
      </c>
      <c r="R178" s="12"/>
      <c r="S178" s="1044">
        <f t="shared" si="38"/>
        <v>1.2041638862963697</v>
      </c>
      <c r="T178" s="1033">
        <f t="shared" si="39"/>
        <v>0.96099946180337747</v>
      </c>
      <c r="U178" s="1034">
        <f t="shared" si="39"/>
        <v>43.244975781151986</v>
      </c>
      <c r="V178" s="1034">
        <f t="shared" si="39"/>
        <v>0</v>
      </c>
      <c r="W178" s="1035">
        <f t="shared" si="39"/>
        <v>2.594698546869119</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5618.1494404968462</v>
      </c>
      <c r="L179" s="518">
        <f t="shared" si="50"/>
        <v>0.1</v>
      </c>
      <c r="M179" s="518">
        <f t="shared" si="50"/>
        <v>0.9</v>
      </c>
      <c r="N179" s="12">
        <f t="shared" si="48"/>
        <v>0</v>
      </c>
      <c r="O179" s="12">
        <f t="shared" si="48"/>
        <v>0</v>
      </c>
      <c r="P179" s="690">
        <f t="shared" si="45"/>
        <v>0.44945195523974779</v>
      </c>
      <c r="Q179" s="465">
        <f t="shared" si="37"/>
        <v>20.225337985788645</v>
      </c>
      <c r="R179" s="12"/>
      <c r="S179" s="1044">
        <f t="shared" si="38"/>
        <v>1.2135202791473187</v>
      </c>
      <c r="T179" s="1033">
        <f t="shared" si="39"/>
        <v>0.96446479248891415</v>
      </c>
      <c r="U179" s="1034">
        <f t="shared" si="39"/>
        <v>43.400915662001125</v>
      </c>
      <c r="V179" s="1034">
        <f t="shared" si="39"/>
        <v>0</v>
      </c>
      <c r="W179" s="1035">
        <f t="shared" si="39"/>
        <v>2.6040549397200676</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5656.3499958926905</v>
      </c>
      <c r="L180" s="518">
        <f t="shared" si="50"/>
        <v>0.1</v>
      </c>
      <c r="M180" s="518">
        <f t="shared" si="50"/>
        <v>0.9</v>
      </c>
      <c r="N180" s="12">
        <f t="shared" si="48"/>
        <v>0</v>
      </c>
      <c r="O180" s="12">
        <f t="shared" si="48"/>
        <v>0</v>
      </c>
      <c r="P180" s="690">
        <f t="shared" si="45"/>
        <v>0.45250799967141536</v>
      </c>
      <c r="Q180" s="465">
        <f t="shared" si="37"/>
        <v>20.362859985213685</v>
      </c>
      <c r="R180" s="12"/>
      <c r="S180" s="1044">
        <f t="shared" si="38"/>
        <v>1.2217715991128211</v>
      </c>
      <c r="T180" s="1033">
        <f t="shared" si="39"/>
        <v>0.96752083692058166</v>
      </c>
      <c r="U180" s="1034">
        <f t="shared" si="39"/>
        <v>43.538437661426173</v>
      </c>
      <c r="V180" s="1034">
        <f t="shared" si="39"/>
        <v>0</v>
      </c>
      <c r="W180" s="1035">
        <f t="shared" si="39"/>
        <v>2.6123062596855702</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5678.4922739151798</v>
      </c>
      <c r="L181" s="518">
        <f t="shared" si="50"/>
        <v>0.1</v>
      </c>
      <c r="M181" s="518">
        <f t="shared" si="50"/>
        <v>0.9</v>
      </c>
      <c r="N181" s="12">
        <f t="shared" si="48"/>
        <v>0</v>
      </c>
      <c r="O181" s="12">
        <f t="shared" si="48"/>
        <v>0</v>
      </c>
      <c r="P181" s="690">
        <f t="shared" si="45"/>
        <v>0.45427938191321449</v>
      </c>
      <c r="Q181" s="465">
        <f t="shared" si="37"/>
        <v>20.442572186094647</v>
      </c>
      <c r="R181" s="12"/>
      <c r="S181" s="1044">
        <f t="shared" si="38"/>
        <v>1.2265543311656788</v>
      </c>
      <c r="T181" s="1033">
        <f t="shared" si="39"/>
        <v>0.96929221916238084</v>
      </c>
      <c r="U181" s="1034">
        <f t="shared" si="39"/>
        <v>43.618149862307135</v>
      </c>
      <c r="V181" s="1034">
        <f t="shared" si="39"/>
        <v>0</v>
      </c>
      <c r="W181" s="1035">
        <f t="shared" si="39"/>
        <v>2.6170889917384281</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5696.8974064678187</v>
      </c>
      <c r="L182" s="520">
        <f t="shared" si="50"/>
        <v>0.1</v>
      </c>
      <c r="M182" s="520">
        <f t="shared" si="50"/>
        <v>0.9</v>
      </c>
      <c r="N182" s="1045">
        <f t="shared" si="48"/>
        <v>0</v>
      </c>
      <c r="O182" s="1045">
        <f t="shared" si="48"/>
        <v>0</v>
      </c>
      <c r="P182" s="1046">
        <f t="shared" si="45"/>
        <v>0.45575179251742559</v>
      </c>
      <c r="Q182" s="988">
        <f t="shared" si="37"/>
        <v>20.508830663284147</v>
      </c>
      <c r="R182" s="1045"/>
      <c r="S182" s="1047">
        <f t="shared" si="38"/>
        <v>1.230529839797049</v>
      </c>
      <c r="T182" s="1048">
        <f t="shared" si="39"/>
        <v>0.97076462976659195</v>
      </c>
      <c r="U182" s="1049">
        <f t="shared" si="39"/>
        <v>43.684408339496628</v>
      </c>
      <c r="V182" s="1049">
        <f t="shared" si="39"/>
        <v>0</v>
      </c>
      <c r="W182" s="1050">
        <f t="shared" si="39"/>
        <v>2.6210645003697981</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3160.2257530433812</v>
      </c>
      <c r="L188" s="518">
        <f>'Recycling - Case 2'!E31</f>
        <v>0.1</v>
      </c>
      <c r="M188" s="518">
        <f t="shared" si="59"/>
        <v>0.9</v>
      </c>
      <c r="N188" s="12">
        <f t="shared" si="60"/>
        <v>0</v>
      </c>
      <c r="O188" s="12">
        <f t="shared" si="60"/>
        <v>0</v>
      </c>
      <c r="P188" s="690">
        <f t="shared" si="54"/>
        <v>0.25281806024347053</v>
      </c>
      <c r="Q188" s="465">
        <f t="shared" si="55"/>
        <v>11.376812710956171</v>
      </c>
      <c r="R188" s="12"/>
      <c r="S188" s="1044">
        <f t="shared" si="56"/>
        <v>0.68260876265737036</v>
      </c>
      <c r="T188" s="1033">
        <f t="shared" si="57"/>
        <v>0.76783089749263689</v>
      </c>
      <c r="U188" s="1034">
        <f t="shared" si="57"/>
        <v>34.552390387168657</v>
      </c>
      <c r="V188" s="1034">
        <f t="shared" si="57"/>
        <v>0</v>
      </c>
      <c r="W188" s="1035">
        <f t="shared" si="57"/>
        <v>2.0731434232301194</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3213.5553760620473</v>
      </c>
      <c r="L189" s="518">
        <f>L188</f>
        <v>0.1</v>
      </c>
      <c r="M189" s="518">
        <f t="shared" si="59"/>
        <v>0.9</v>
      </c>
      <c r="N189" s="12">
        <f t="shared" si="60"/>
        <v>0</v>
      </c>
      <c r="O189" s="12">
        <f t="shared" si="60"/>
        <v>0</v>
      </c>
      <c r="P189" s="690">
        <f t="shared" si="54"/>
        <v>0.25708443008496384</v>
      </c>
      <c r="Q189" s="465">
        <f t="shared" si="55"/>
        <v>11.568799353823371</v>
      </c>
      <c r="R189" s="12"/>
      <c r="S189" s="1044">
        <f t="shared" si="56"/>
        <v>0.69412796122940223</v>
      </c>
      <c r="T189" s="1033">
        <f t="shared" si="57"/>
        <v>0.7720972673341302</v>
      </c>
      <c r="U189" s="1034">
        <f t="shared" si="57"/>
        <v>34.744377030035857</v>
      </c>
      <c r="V189" s="1034">
        <f t="shared" si="57"/>
        <v>0</v>
      </c>
      <c r="W189" s="1035">
        <f t="shared" si="57"/>
        <v>2.0846626218021513</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3272.6712700868634</v>
      </c>
      <c r="L190" s="518">
        <f t="shared" ref="L190:L216" si="64">L189</f>
        <v>0.1</v>
      </c>
      <c r="M190" s="518">
        <f t="shared" si="59"/>
        <v>0.9</v>
      </c>
      <c r="N190" s="12">
        <f t="shared" si="60"/>
        <v>0</v>
      </c>
      <c r="O190" s="12">
        <f t="shared" si="60"/>
        <v>0</v>
      </c>
      <c r="P190" s="690">
        <f t="shared" si="54"/>
        <v>0.26181370160694911</v>
      </c>
      <c r="Q190" s="465">
        <f t="shared" si="55"/>
        <v>11.781616572312709</v>
      </c>
      <c r="R190" s="12"/>
      <c r="S190" s="1044">
        <f t="shared" si="56"/>
        <v>0.70689699433876252</v>
      </c>
      <c r="T190" s="1033">
        <f t="shared" si="57"/>
        <v>0.77682653885611552</v>
      </c>
      <c r="U190" s="1034">
        <f t="shared" si="57"/>
        <v>34.957194248525191</v>
      </c>
      <c r="V190" s="1034">
        <f t="shared" si="57"/>
        <v>0</v>
      </c>
      <c r="W190" s="1035">
        <f t="shared" si="57"/>
        <v>2.0974316549115115</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3339.3837143102814</v>
      </c>
      <c r="L191" s="518">
        <f t="shared" si="64"/>
        <v>0.1</v>
      </c>
      <c r="M191" s="518">
        <f t="shared" si="59"/>
        <v>0.9</v>
      </c>
      <c r="N191" s="12">
        <f t="shared" si="60"/>
        <v>0</v>
      </c>
      <c r="O191" s="12">
        <f t="shared" si="60"/>
        <v>0</v>
      </c>
      <c r="P191" s="690">
        <f t="shared" si="54"/>
        <v>0.26715069714482259</v>
      </c>
      <c r="Q191" s="465">
        <f t="shared" si="55"/>
        <v>12.021781371517013</v>
      </c>
      <c r="R191" s="12"/>
      <c r="S191" s="1044">
        <f t="shared" si="56"/>
        <v>0.7213068822910208</v>
      </c>
      <c r="T191" s="1033">
        <f t="shared" si="57"/>
        <v>0.782163534393989</v>
      </c>
      <c r="U191" s="1034">
        <f t="shared" si="57"/>
        <v>35.197359047729499</v>
      </c>
      <c r="V191" s="1034">
        <f t="shared" si="57"/>
        <v>0</v>
      </c>
      <c r="W191" s="1035">
        <f t="shared" si="57"/>
        <v>2.11184154286377</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3410.4007318749686</v>
      </c>
      <c r="L192" s="518">
        <f t="shared" si="64"/>
        <v>0.1</v>
      </c>
      <c r="M192" s="518">
        <f t="shared" si="59"/>
        <v>0.9</v>
      </c>
      <c r="N192" s="12">
        <f t="shared" si="60"/>
        <v>0</v>
      </c>
      <c r="O192" s="12">
        <f t="shared" si="60"/>
        <v>0</v>
      </c>
      <c r="P192" s="690">
        <f t="shared" si="54"/>
        <v>0.27283205854999754</v>
      </c>
      <c r="Q192" s="465">
        <f t="shared" si="55"/>
        <v>12.277442634749887</v>
      </c>
      <c r="R192" s="12"/>
      <c r="S192" s="1044">
        <f t="shared" si="56"/>
        <v>0.73664655808499324</v>
      </c>
      <c r="T192" s="1033">
        <f t="shared" si="57"/>
        <v>0.78784489579916395</v>
      </c>
      <c r="U192" s="1034">
        <f t="shared" si="57"/>
        <v>35.453020310962373</v>
      </c>
      <c r="V192" s="1034">
        <f t="shared" si="57"/>
        <v>0</v>
      </c>
      <c r="W192" s="1035">
        <f t="shared" si="57"/>
        <v>2.1271812186577423</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3487.6875178781966</v>
      </c>
      <c r="L193" s="518">
        <f t="shared" si="64"/>
        <v>0.1</v>
      </c>
      <c r="M193" s="518">
        <f t="shared" si="59"/>
        <v>0.9</v>
      </c>
      <c r="N193" s="12">
        <f t="shared" si="60"/>
        <v>0</v>
      </c>
      <c r="O193" s="12">
        <f t="shared" si="60"/>
        <v>0</v>
      </c>
      <c r="P193" s="690">
        <f t="shared" si="54"/>
        <v>0.27901500143025576</v>
      </c>
      <c r="Q193" s="465">
        <f t="shared" si="55"/>
        <v>12.555675064361509</v>
      </c>
      <c r="R193" s="12"/>
      <c r="S193" s="1044">
        <f t="shared" si="56"/>
        <v>0.75334050386169038</v>
      </c>
      <c r="T193" s="1033">
        <f t="shared" si="57"/>
        <v>0.79402783867942217</v>
      </c>
      <c r="U193" s="1034">
        <f t="shared" si="57"/>
        <v>35.731252740573993</v>
      </c>
      <c r="V193" s="1034">
        <f t="shared" si="57"/>
        <v>0</v>
      </c>
      <c r="W193" s="1035">
        <f t="shared" si="57"/>
        <v>2.1438751644344394</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3566.8519303331</v>
      </c>
      <c r="L194" s="518">
        <f t="shared" si="64"/>
        <v>0.1</v>
      </c>
      <c r="M194" s="518">
        <f t="shared" si="59"/>
        <v>0.9</v>
      </c>
      <c r="N194" s="12">
        <f t="shared" si="60"/>
        <v>0</v>
      </c>
      <c r="O194" s="12">
        <f t="shared" si="60"/>
        <v>0</v>
      </c>
      <c r="P194" s="690">
        <f t="shared" si="54"/>
        <v>0.28534815442664807</v>
      </c>
      <c r="Q194" s="465">
        <f t="shared" si="55"/>
        <v>12.840666949199159</v>
      </c>
      <c r="R194" s="12"/>
      <c r="S194" s="1044">
        <f t="shared" si="56"/>
        <v>0.77044001695194964</v>
      </c>
      <c r="T194" s="1033">
        <f t="shared" si="57"/>
        <v>0.80036099167581443</v>
      </c>
      <c r="U194" s="1034">
        <f t="shared" si="57"/>
        <v>36.016244625411645</v>
      </c>
      <c r="V194" s="1034">
        <f t="shared" si="57"/>
        <v>0</v>
      </c>
      <c r="W194" s="1035">
        <f t="shared" si="57"/>
        <v>2.160974677524699</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3652.0240220355968</v>
      </c>
      <c r="L195" s="518">
        <f t="shared" si="64"/>
        <v>0.1</v>
      </c>
      <c r="M195" s="518">
        <f t="shared" si="59"/>
        <v>0.9</v>
      </c>
      <c r="N195" s="12">
        <f t="shared" si="60"/>
        <v>0</v>
      </c>
      <c r="O195" s="12">
        <f t="shared" si="60"/>
        <v>0</v>
      </c>
      <c r="P195" s="690">
        <f t="shared" si="54"/>
        <v>0.29216192176284778</v>
      </c>
      <c r="Q195" s="465">
        <f t="shared" si="55"/>
        <v>13.147286479328148</v>
      </c>
      <c r="R195" s="12"/>
      <c r="S195" s="1044">
        <f t="shared" si="56"/>
        <v>0.78883718875968889</v>
      </c>
      <c r="T195" s="1033">
        <f t="shared" si="57"/>
        <v>0.80717475901201419</v>
      </c>
      <c r="U195" s="1034">
        <f t="shared" si="57"/>
        <v>36.322864155540628</v>
      </c>
      <c r="V195" s="1034">
        <f t="shared" si="57"/>
        <v>0</v>
      </c>
      <c r="W195" s="1035">
        <f t="shared" si="57"/>
        <v>2.1793718493324379</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3738.8021811889726</v>
      </c>
      <c r="L196" s="518">
        <f t="shared" si="64"/>
        <v>0.1</v>
      </c>
      <c r="M196" s="518">
        <f t="shared" si="59"/>
        <v>0.9</v>
      </c>
      <c r="N196" s="12">
        <f t="shared" si="60"/>
        <v>0</v>
      </c>
      <c r="O196" s="12">
        <f t="shared" si="60"/>
        <v>0</v>
      </c>
      <c r="P196" s="690">
        <f t="shared" si="54"/>
        <v>0.29910417449511789</v>
      </c>
      <c r="Q196" s="465">
        <f t="shared" si="55"/>
        <v>13.459687852280302</v>
      </c>
      <c r="R196" s="12"/>
      <c r="S196" s="1044">
        <f t="shared" si="56"/>
        <v>0.80758127113681799</v>
      </c>
      <c r="T196" s="1033">
        <f t="shared" si="57"/>
        <v>0.81411701174428419</v>
      </c>
      <c r="U196" s="1034">
        <f t="shared" si="57"/>
        <v>36.635265528492788</v>
      </c>
      <c r="V196" s="1034">
        <f t="shared" si="57"/>
        <v>0</v>
      </c>
      <c r="W196" s="1035">
        <f t="shared" si="57"/>
        <v>2.1981159317095669</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3834.7375115405744</v>
      </c>
      <c r="L197" s="518">
        <f t="shared" si="64"/>
        <v>0.1</v>
      </c>
      <c r="M197" s="518">
        <f t="shared" si="59"/>
        <v>0.9</v>
      </c>
      <c r="N197" s="12">
        <f t="shared" si="60"/>
        <v>0</v>
      </c>
      <c r="O197" s="12">
        <f t="shared" si="60"/>
        <v>0</v>
      </c>
      <c r="P197" s="690">
        <f t="shared" si="54"/>
        <v>0.306779000923246</v>
      </c>
      <c r="Q197" s="465">
        <f t="shared" si="55"/>
        <v>13.805055041546067</v>
      </c>
      <c r="R197" s="12"/>
      <c r="S197" s="1044">
        <f t="shared" si="56"/>
        <v>0.82830330249276407</v>
      </c>
      <c r="T197" s="1033">
        <f t="shared" si="57"/>
        <v>0.8217918381724123</v>
      </c>
      <c r="U197" s="1034">
        <f t="shared" si="57"/>
        <v>36.980632717758553</v>
      </c>
      <c r="V197" s="1034">
        <f t="shared" si="57"/>
        <v>0</v>
      </c>
      <c r="W197" s="1035">
        <f t="shared" si="57"/>
        <v>2.2188379630655133</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3929.4929454712201</v>
      </c>
      <c r="L198" s="518">
        <f t="shared" si="64"/>
        <v>0.1</v>
      </c>
      <c r="M198" s="518">
        <f t="shared" si="59"/>
        <v>0.9</v>
      </c>
      <c r="N198" s="12">
        <f t="shared" si="60"/>
        <v>0</v>
      </c>
      <c r="O198" s="12">
        <f t="shared" si="60"/>
        <v>0</v>
      </c>
      <c r="P198" s="690">
        <f t="shared" si="54"/>
        <v>0.31435943563769769</v>
      </c>
      <c r="Q198" s="465">
        <f t="shared" si="55"/>
        <v>14.146174603696393</v>
      </c>
      <c r="R198" s="12"/>
      <c r="S198" s="1044">
        <f t="shared" si="56"/>
        <v>0.84877047622178348</v>
      </c>
      <c r="T198" s="1033">
        <f t="shared" si="57"/>
        <v>0.82937227288686399</v>
      </c>
      <c r="U198" s="1034">
        <f t="shared" si="57"/>
        <v>37.321752279908878</v>
      </c>
      <c r="V198" s="1034">
        <f t="shared" si="57"/>
        <v>0</v>
      </c>
      <c r="W198" s="1035">
        <f t="shared" si="57"/>
        <v>2.2393051367945325</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4028.997917136559</v>
      </c>
      <c r="L199" s="518">
        <f t="shared" si="64"/>
        <v>0.1</v>
      </c>
      <c r="M199" s="518">
        <f t="shared" si="59"/>
        <v>0.9</v>
      </c>
      <c r="N199" s="12">
        <f t="shared" si="60"/>
        <v>0</v>
      </c>
      <c r="O199" s="12">
        <f t="shared" si="60"/>
        <v>0</v>
      </c>
      <c r="P199" s="690">
        <f t="shared" si="54"/>
        <v>0.32231983337092474</v>
      </c>
      <c r="Q199" s="465">
        <f t="shared" si="55"/>
        <v>14.504392501691612</v>
      </c>
      <c r="R199" s="12"/>
      <c r="S199" s="1044">
        <f t="shared" si="56"/>
        <v>0.87026355010149681</v>
      </c>
      <c r="T199" s="1033">
        <f t="shared" si="57"/>
        <v>0.83733267062009109</v>
      </c>
      <c r="U199" s="1034">
        <f t="shared" si="57"/>
        <v>37.679970177904096</v>
      </c>
      <c r="V199" s="1034">
        <f t="shared" si="57"/>
        <v>0</v>
      </c>
      <c r="W199" s="1035">
        <f t="shared" si="57"/>
        <v>2.2607982106742459</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4140.4614478748836</v>
      </c>
      <c r="L200" s="518">
        <f t="shared" si="64"/>
        <v>0.1</v>
      </c>
      <c r="M200" s="518">
        <f t="shared" si="59"/>
        <v>0.9</v>
      </c>
      <c r="N200" s="12">
        <f t="shared" si="60"/>
        <v>0</v>
      </c>
      <c r="O200" s="12">
        <f t="shared" si="60"/>
        <v>0</v>
      </c>
      <c r="P200" s="690">
        <f t="shared" si="54"/>
        <v>0.33123691582999071</v>
      </c>
      <c r="Q200" s="465">
        <f t="shared" si="55"/>
        <v>14.905661212349582</v>
      </c>
      <c r="R200" s="12"/>
      <c r="S200" s="1044">
        <f t="shared" si="56"/>
        <v>0.89433967274097481</v>
      </c>
      <c r="T200" s="1033">
        <f t="shared" si="57"/>
        <v>0.84624975307915706</v>
      </c>
      <c r="U200" s="1034">
        <f t="shared" si="57"/>
        <v>38.081238888562069</v>
      </c>
      <c r="V200" s="1034">
        <f t="shared" si="57"/>
        <v>0</v>
      </c>
      <c r="W200" s="1035">
        <f t="shared" si="57"/>
        <v>2.284874333313724</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4246.9719111725672</v>
      </c>
      <c r="L201" s="518">
        <f t="shared" si="64"/>
        <v>0.1</v>
      </c>
      <c r="M201" s="518">
        <f t="shared" si="59"/>
        <v>0.9</v>
      </c>
      <c r="N201" s="12">
        <f t="shared" ref="N201:O216" si="65">N199</f>
        <v>0</v>
      </c>
      <c r="O201" s="12">
        <f t="shared" si="65"/>
        <v>0</v>
      </c>
      <c r="P201" s="690">
        <f t="shared" si="54"/>
        <v>0.33975775289380544</v>
      </c>
      <c r="Q201" s="465">
        <f t="shared" si="55"/>
        <v>15.289098880221241</v>
      </c>
      <c r="R201" s="12"/>
      <c r="S201" s="1044">
        <f t="shared" si="56"/>
        <v>0.91734593281327459</v>
      </c>
      <c r="T201" s="1033">
        <f t="shared" si="57"/>
        <v>0.85477059014297185</v>
      </c>
      <c r="U201" s="1034">
        <f t="shared" si="57"/>
        <v>38.464676556433723</v>
      </c>
      <c r="V201" s="1034">
        <f t="shared" si="57"/>
        <v>0</v>
      </c>
      <c r="W201" s="1035">
        <f t="shared" si="57"/>
        <v>2.3078805933860238</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4358.8517434365067</v>
      </c>
      <c r="L202" s="518">
        <f t="shared" si="64"/>
        <v>0.1</v>
      </c>
      <c r="M202" s="518">
        <f t="shared" si="59"/>
        <v>0.9</v>
      </c>
      <c r="N202" s="12">
        <f t="shared" si="65"/>
        <v>0</v>
      </c>
      <c r="O202" s="12">
        <f t="shared" si="65"/>
        <v>0</v>
      </c>
      <c r="P202" s="690">
        <f t="shared" si="54"/>
        <v>0.34870813947492058</v>
      </c>
      <c r="Q202" s="465">
        <f t="shared" si="55"/>
        <v>15.691866276371425</v>
      </c>
      <c r="R202" s="12"/>
      <c r="S202" s="1044">
        <f t="shared" si="56"/>
        <v>0.94151197658228547</v>
      </c>
      <c r="T202" s="1033">
        <f t="shared" si="57"/>
        <v>0.86372097672408699</v>
      </c>
      <c r="U202" s="1034">
        <f t="shared" si="57"/>
        <v>38.867443952583912</v>
      </c>
      <c r="V202" s="1034">
        <f t="shared" si="57"/>
        <v>0</v>
      </c>
      <c r="W202" s="1035">
        <f t="shared" si="57"/>
        <v>2.3320466371550346</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4479.6266434552062</v>
      </c>
      <c r="L203" s="518">
        <f t="shared" si="64"/>
        <v>0.1</v>
      </c>
      <c r="M203" s="518">
        <f t="shared" si="59"/>
        <v>0.9</v>
      </c>
      <c r="N203" s="12">
        <f t="shared" si="65"/>
        <v>0</v>
      </c>
      <c r="O203" s="12">
        <f t="shared" si="65"/>
        <v>0</v>
      </c>
      <c r="P203" s="690">
        <f t="shared" si="54"/>
        <v>0.35837013147641661</v>
      </c>
      <c r="Q203" s="465">
        <f t="shared" si="55"/>
        <v>16.126655916438743</v>
      </c>
      <c r="R203" s="12"/>
      <c r="S203" s="1044">
        <f t="shared" si="56"/>
        <v>0.96759935498632454</v>
      </c>
      <c r="T203" s="1033">
        <f t="shared" si="57"/>
        <v>0.87338296872558296</v>
      </c>
      <c r="U203" s="1034">
        <f t="shared" si="57"/>
        <v>39.302233592651227</v>
      </c>
      <c r="V203" s="1034">
        <f t="shared" si="57"/>
        <v>0</v>
      </c>
      <c r="W203" s="1035">
        <f t="shared" si="57"/>
        <v>2.3581340155590738</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4594.1779206757055</v>
      </c>
      <c r="L204" s="518">
        <f t="shared" si="64"/>
        <v>0.1</v>
      </c>
      <c r="M204" s="518">
        <f t="shared" si="59"/>
        <v>0.9</v>
      </c>
      <c r="N204" s="12">
        <f t="shared" si="65"/>
        <v>0</v>
      </c>
      <c r="O204" s="12">
        <f t="shared" si="65"/>
        <v>0</v>
      </c>
      <c r="P204" s="690">
        <f t="shared" si="54"/>
        <v>0.36753423365405652</v>
      </c>
      <c r="Q204" s="465">
        <f t="shared" si="55"/>
        <v>16.539040514432543</v>
      </c>
      <c r="R204" s="12"/>
      <c r="S204" s="1044">
        <f t="shared" si="56"/>
        <v>0.99234243086595231</v>
      </c>
      <c r="T204" s="1033">
        <f t="shared" si="57"/>
        <v>0.88254707090322282</v>
      </c>
      <c r="U204" s="1034">
        <f t="shared" si="57"/>
        <v>39.714618190645027</v>
      </c>
      <c r="V204" s="1034">
        <f t="shared" si="57"/>
        <v>0</v>
      </c>
      <c r="W204" s="1035">
        <f t="shared" si="57"/>
        <v>2.3828770914387016</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4707.7069470853994</v>
      </c>
      <c r="L205" s="518">
        <f t="shared" si="64"/>
        <v>0.1</v>
      </c>
      <c r="M205" s="518">
        <f t="shared" si="59"/>
        <v>0.9</v>
      </c>
      <c r="N205" s="12">
        <f t="shared" si="65"/>
        <v>0</v>
      </c>
      <c r="O205" s="12">
        <f t="shared" si="65"/>
        <v>0</v>
      </c>
      <c r="P205" s="690">
        <f t="shared" si="54"/>
        <v>0.37661655576683206</v>
      </c>
      <c r="Q205" s="465">
        <f t="shared" si="55"/>
        <v>16.94774500950744</v>
      </c>
      <c r="R205" s="12"/>
      <c r="S205" s="1044">
        <f t="shared" si="56"/>
        <v>1.0168647005704463</v>
      </c>
      <c r="T205" s="1033">
        <f t="shared" si="57"/>
        <v>0.89162939301599842</v>
      </c>
      <c r="U205" s="1034">
        <f t="shared" si="57"/>
        <v>40.123322685719927</v>
      </c>
      <c r="V205" s="1034">
        <f t="shared" si="57"/>
        <v>0</v>
      </c>
      <c r="W205" s="1035">
        <f t="shared" si="57"/>
        <v>2.4073993611431952</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4821.8961553770832</v>
      </c>
      <c r="L206" s="518">
        <f t="shared" si="64"/>
        <v>0.1</v>
      </c>
      <c r="M206" s="518">
        <f t="shared" si="59"/>
        <v>0.9</v>
      </c>
      <c r="N206" s="12">
        <f t="shared" si="65"/>
        <v>0</v>
      </c>
      <c r="O206" s="12">
        <f t="shared" si="65"/>
        <v>0</v>
      </c>
      <c r="P206" s="690">
        <f t="shared" si="54"/>
        <v>0.38575169243016671</v>
      </c>
      <c r="Q206" s="465">
        <f t="shared" si="55"/>
        <v>17.358826159357502</v>
      </c>
      <c r="R206" s="12"/>
      <c r="S206" s="1044">
        <f t="shared" si="56"/>
        <v>1.0415295695614499</v>
      </c>
      <c r="T206" s="1033">
        <f t="shared" si="57"/>
        <v>0.90076452967933307</v>
      </c>
      <c r="U206" s="1034">
        <f t="shared" si="57"/>
        <v>40.534403835569989</v>
      </c>
      <c r="V206" s="1034">
        <f t="shared" si="57"/>
        <v>0</v>
      </c>
      <c r="W206" s="1035">
        <f t="shared" si="57"/>
        <v>2.4320642301341993</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4943.0360798478478</v>
      </c>
      <c r="L207" s="518">
        <f t="shared" si="64"/>
        <v>0.1</v>
      </c>
      <c r="M207" s="518">
        <f t="shared" si="59"/>
        <v>0.9</v>
      </c>
      <c r="N207" s="12">
        <f t="shared" si="65"/>
        <v>0</v>
      </c>
      <c r="O207" s="12">
        <f t="shared" si="65"/>
        <v>0</v>
      </c>
      <c r="P207" s="690">
        <f t="shared" si="54"/>
        <v>0.39544288638782793</v>
      </c>
      <c r="Q207" s="465">
        <f t="shared" si="55"/>
        <v>17.794929887452255</v>
      </c>
      <c r="R207" s="12"/>
      <c r="S207" s="1044">
        <f t="shared" si="56"/>
        <v>1.0676957932471351</v>
      </c>
      <c r="T207" s="1033">
        <f t="shared" si="57"/>
        <v>0.91045572363699434</v>
      </c>
      <c r="U207" s="1034">
        <f t="shared" si="57"/>
        <v>40.970507563664739</v>
      </c>
      <c r="V207" s="1034">
        <f t="shared" si="57"/>
        <v>0</v>
      </c>
      <c r="W207" s="1035">
        <f t="shared" si="57"/>
        <v>2.4582304538198843</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5060.0347540345374</v>
      </c>
      <c r="L208" s="518">
        <f t="shared" si="64"/>
        <v>0.1</v>
      </c>
      <c r="M208" s="518">
        <f t="shared" si="59"/>
        <v>0.9</v>
      </c>
      <c r="N208" s="12">
        <f t="shared" si="65"/>
        <v>0</v>
      </c>
      <c r="O208" s="12">
        <f t="shared" si="65"/>
        <v>0</v>
      </c>
      <c r="P208" s="690">
        <f t="shared" si="54"/>
        <v>0.40480278032276307</v>
      </c>
      <c r="Q208" s="465">
        <f t="shared" si="55"/>
        <v>18.216125114524338</v>
      </c>
      <c r="R208" s="12"/>
      <c r="S208" s="1044">
        <f t="shared" si="56"/>
        <v>1.0929675068714599</v>
      </c>
      <c r="T208" s="1033">
        <f t="shared" si="57"/>
        <v>0.91981561757192942</v>
      </c>
      <c r="U208" s="1034">
        <f t="shared" si="57"/>
        <v>41.391702790736822</v>
      </c>
      <c r="V208" s="1034">
        <f t="shared" si="57"/>
        <v>0</v>
      </c>
      <c r="W208" s="1035">
        <f t="shared" si="57"/>
        <v>2.4835021674442093</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5180.8740853284999</v>
      </c>
      <c r="L209" s="518">
        <f t="shared" si="64"/>
        <v>0.1</v>
      </c>
      <c r="M209" s="518">
        <f t="shared" si="59"/>
        <v>0.9</v>
      </c>
      <c r="N209" s="12">
        <f t="shared" si="65"/>
        <v>0</v>
      </c>
      <c r="O209" s="12">
        <f t="shared" si="65"/>
        <v>0</v>
      </c>
      <c r="P209" s="690">
        <f t="shared" si="54"/>
        <v>0.41446992682628009</v>
      </c>
      <c r="Q209" s="465">
        <f t="shared" si="55"/>
        <v>18.651146707182601</v>
      </c>
      <c r="R209" s="12"/>
      <c r="S209" s="1044">
        <f t="shared" si="56"/>
        <v>1.1190688024309559</v>
      </c>
      <c r="T209" s="1033">
        <f t="shared" si="57"/>
        <v>0.92948276407544639</v>
      </c>
      <c r="U209" s="1034">
        <f t="shared" si="57"/>
        <v>41.826724383395089</v>
      </c>
      <c r="V209" s="1034">
        <f t="shared" si="57"/>
        <v>0</v>
      </c>
      <c r="W209" s="1035">
        <f t="shared" si="57"/>
        <v>2.509603463003705</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5306.9230853097188</v>
      </c>
      <c r="L210" s="518">
        <f t="shared" si="64"/>
        <v>0.1</v>
      </c>
      <c r="M210" s="518">
        <f t="shared" si="59"/>
        <v>0.9</v>
      </c>
      <c r="N210" s="12">
        <f t="shared" si="65"/>
        <v>0</v>
      </c>
      <c r="O210" s="12">
        <f t="shared" si="65"/>
        <v>0</v>
      </c>
      <c r="P210" s="690">
        <f t="shared" si="54"/>
        <v>0.42455384682477759</v>
      </c>
      <c r="Q210" s="465">
        <f t="shared" si="55"/>
        <v>19.104923107114988</v>
      </c>
      <c r="R210" s="12"/>
      <c r="S210" s="1044">
        <f t="shared" si="56"/>
        <v>1.1462953864268992</v>
      </c>
      <c r="T210" s="1033">
        <f t="shared" si="57"/>
        <v>0.93956668407394395</v>
      </c>
      <c r="U210" s="1034">
        <f t="shared" si="57"/>
        <v>42.280500783327469</v>
      </c>
      <c r="V210" s="1034">
        <f t="shared" si="57"/>
        <v>0</v>
      </c>
      <c r="W210" s="1035">
        <f t="shared" si="57"/>
        <v>2.5368300469996483</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5438.6107916188739</v>
      </c>
      <c r="L211" s="518">
        <f t="shared" si="64"/>
        <v>0.1</v>
      </c>
      <c r="M211" s="518">
        <f t="shared" si="59"/>
        <v>0.9</v>
      </c>
      <c r="N211" s="12">
        <f t="shared" si="65"/>
        <v>0</v>
      </c>
      <c r="O211" s="12">
        <f t="shared" si="65"/>
        <v>0</v>
      </c>
      <c r="P211" s="690">
        <f t="shared" si="54"/>
        <v>0.43508886332950997</v>
      </c>
      <c r="Q211" s="465">
        <f t="shared" si="55"/>
        <v>19.578998849827947</v>
      </c>
      <c r="R211" s="12"/>
      <c r="S211" s="1044">
        <f t="shared" si="56"/>
        <v>1.1747399309896769</v>
      </c>
      <c r="T211" s="1033">
        <f t="shared" si="57"/>
        <v>0.95010170057867627</v>
      </c>
      <c r="U211" s="1034">
        <f t="shared" si="57"/>
        <v>42.754576526040431</v>
      </c>
      <c r="V211" s="1034">
        <f t="shared" si="57"/>
        <v>0</v>
      </c>
      <c r="W211" s="1035">
        <f t="shared" si="57"/>
        <v>2.5652745915624262</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5574.8328069276386</v>
      </c>
      <c r="L212" s="518">
        <f t="shared" si="64"/>
        <v>0.1</v>
      </c>
      <c r="M212" s="518">
        <f t="shared" si="59"/>
        <v>0.9</v>
      </c>
      <c r="N212" s="12">
        <f t="shared" si="65"/>
        <v>0</v>
      </c>
      <c r="O212" s="12">
        <f t="shared" si="65"/>
        <v>0</v>
      </c>
      <c r="P212" s="690">
        <f t="shared" si="54"/>
        <v>0.44598662455421118</v>
      </c>
      <c r="Q212" s="465">
        <f t="shared" si="55"/>
        <v>20.069398104939502</v>
      </c>
      <c r="R212" s="12"/>
      <c r="S212" s="1044">
        <f t="shared" si="56"/>
        <v>1.2041638862963697</v>
      </c>
      <c r="T212" s="1033">
        <f t="shared" si="57"/>
        <v>0.96099946180337747</v>
      </c>
      <c r="U212" s="1034">
        <f t="shared" si="57"/>
        <v>43.244975781151986</v>
      </c>
      <c r="V212" s="1034">
        <f t="shared" si="57"/>
        <v>0</v>
      </c>
      <c r="W212" s="1035">
        <f t="shared" si="57"/>
        <v>2.594698546869119</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5618.1494404968462</v>
      </c>
      <c r="L213" s="518">
        <f t="shared" si="64"/>
        <v>0.1</v>
      </c>
      <c r="M213" s="518">
        <f t="shared" si="59"/>
        <v>0.9</v>
      </c>
      <c r="N213" s="12">
        <f t="shared" si="65"/>
        <v>0</v>
      </c>
      <c r="O213" s="12">
        <f t="shared" si="65"/>
        <v>0</v>
      </c>
      <c r="P213" s="690">
        <f t="shared" si="54"/>
        <v>0.44945195523974779</v>
      </c>
      <c r="Q213" s="465">
        <f t="shared" si="55"/>
        <v>20.225337985788645</v>
      </c>
      <c r="R213" s="12"/>
      <c r="S213" s="1044">
        <f t="shared" si="56"/>
        <v>1.2135202791473187</v>
      </c>
      <c r="T213" s="1033">
        <f t="shared" si="57"/>
        <v>0.96446479248891415</v>
      </c>
      <c r="U213" s="1034">
        <f t="shared" si="57"/>
        <v>43.400915662001125</v>
      </c>
      <c r="V213" s="1034">
        <f t="shared" si="57"/>
        <v>0</v>
      </c>
      <c r="W213" s="1035">
        <f t="shared" si="57"/>
        <v>2.6040549397200676</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5656.3499958926905</v>
      </c>
      <c r="L214" s="518">
        <f t="shared" si="64"/>
        <v>0.1</v>
      </c>
      <c r="M214" s="518">
        <f t="shared" si="59"/>
        <v>0.9</v>
      </c>
      <c r="N214" s="12">
        <f t="shared" si="65"/>
        <v>0</v>
      </c>
      <c r="O214" s="12">
        <f t="shared" si="65"/>
        <v>0</v>
      </c>
      <c r="P214" s="690">
        <f t="shared" si="54"/>
        <v>0.45250799967141536</v>
      </c>
      <c r="Q214" s="465">
        <f t="shared" si="55"/>
        <v>20.362859985213685</v>
      </c>
      <c r="R214" s="12"/>
      <c r="S214" s="1044">
        <f t="shared" si="56"/>
        <v>1.2217715991128211</v>
      </c>
      <c r="T214" s="1033">
        <f t="shared" si="57"/>
        <v>0.96752083692058166</v>
      </c>
      <c r="U214" s="1034">
        <f t="shared" si="57"/>
        <v>43.538437661426173</v>
      </c>
      <c r="V214" s="1034">
        <f t="shared" si="57"/>
        <v>0</v>
      </c>
      <c r="W214" s="1035">
        <f t="shared" si="57"/>
        <v>2.6123062596855702</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5678.4922739151798</v>
      </c>
      <c r="L215" s="518">
        <f t="shared" si="64"/>
        <v>0.1</v>
      </c>
      <c r="M215" s="518">
        <f t="shared" si="59"/>
        <v>0.9</v>
      </c>
      <c r="N215" s="12">
        <f t="shared" si="65"/>
        <v>0</v>
      </c>
      <c r="O215" s="12">
        <f t="shared" si="65"/>
        <v>0</v>
      </c>
      <c r="P215" s="690">
        <f t="shared" si="54"/>
        <v>0.45427938191321449</v>
      </c>
      <c r="Q215" s="465">
        <f t="shared" si="55"/>
        <v>20.442572186094647</v>
      </c>
      <c r="R215" s="12"/>
      <c r="S215" s="1044">
        <f t="shared" si="56"/>
        <v>1.2265543311656788</v>
      </c>
      <c r="T215" s="1033">
        <f t="shared" si="57"/>
        <v>0.96929221916238084</v>
      </c>
      <c r="U215" s="1034">
        <f t="shared" si="57"/>
        <v>43.618149862307135</v>
      </c>
      <c r="V215" s="1034">
        <f t="shared" si="57"/>
        <v>0</v>
      </c>
      <c r="W215" s="1035">
        <f t="shared" si="57"/>
        <v>2.6170889917384281</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5696.8974064678187</v>
      </c>
      <c r="L216" s="520">
        <f t="shared" si="64"/>
        <v>0.1</v>
      </c>
      <c r="M216" s="520">
        <f t="shared" si="59"/>
        <v>0.9</v>
      </c>
      <c r="N216" s="1045">
        <f t="shared" si="65"/>
        <v>0</v>
      </c>
      <c r="O216" s="1045">
        <f t="shared" si="65"/>
        <v>0</v>
      </c>
      <c r="P216" s="1046">
        <f t="shared" si="54"/>
        <v>0.45575179251742559</v>
      </c>
      <c r="Q216" s="988">
        <f t="shared" si="55"/>
        <v>20.508830663284147</v>
      </c>
      <c r="R216" s="1045"/>
      <c r="S216" s="1047">
        <f t="shared" si="56"/>
        <v>1.230529839797049</v>
      </c>
      <c r="T216" s="1048">
        <f t="shared" si="57"/>
        <v>0.97076462976659195</v>
      </c>
      <c r="U216" s="1049">
        <f t="shared" si="57"/>
        <v>43.684408339496628</v>
      </c>
      <c r="V216" s="1049">
        <f t="shared" si="57"/>
        <v>0</v>
      </c>
      <c r="W216" s="1050">
        <f t="shared" si="57"/>
        <v>2.6210645003697981</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3160.2257530433812</v>
      </c>
      <c r="L222" s="518">
        <f>'Recycling - Case 3'!G31</f>
        <v>0.5</v>
      </c>
      <c r="M222" s="518">
        <f>'Recycling - Case 3'!H31</f>
        <v>0.5</v>
      </c>
      <c r="N222" s="12">
        <f t="shared" si="66"/>
        <v>0</v>
      </c>
      <c r="O222" s="12">
        <f t="shared" si="66"/>
        <v>0</v>
      </c>
      <c r="P222" s="690">
        <f t="shared" si="67"/>
        <v>1.2640903012173526</v>
      </c>
      <c r="Q222" s="465">
        <f t="shared" si="68"/>
        <v>6.3204515060867621</v>
      </c>
      <c r="R222" s="12"/>
      <c r="S222" s="1044">
        <f t="shared" si="69"/>
        <v>0.37922709036520574</v>
      </c>
      <c r="T222" s="1033">
        <f t="shared" si="70"/>
        <v>3.8391544874631842</v>
      </c>
      <c r="U222" s="1034">
        <f t="shared" si="70"/>
        <v>19.19577243731592</v>
      </c>
      <c r="V222" s="1034">
        <f t="shared" si="70"/>
        <v>0</v>
      </c>
      <c r="W222" s="1035">
        <f t="shared" si="70"/>
        <v>1.1517463462389552</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3213.5553760620473</v>
      </c>
      <c r="L223" s="518">
        <f>L222</f>
        <v>0.5</v>
      </c>
      <c r="M223" s="518">
        <f>M222</f>
        <v>0.5</v>
      </c>
      <c r="N223" s="12">
        <f t="shared" si="66"/>
        <v>0</v>
      </c>
      <c r="O223" s="12">
        <f t="shared" si="66"/>
        <v>0</v>
      </c>
      <c r="P223" s="690">
        <f t="shared" si="67"/>
        <v>1.2854221504248189</v>
      </c>
      <c r="Q223" s="465">
        <f t="shared" si="68"/>
        <v>6.4271107521240944</v>
      </c>
      <c r="R223" s="12"/>
      <c r="S223" s="1044">
        <f t="shared" si="69"/>
        <v>0.38562664512744566</v>
      </c>
      <c r="T223" s="1033">
        <f t="shared" si="70"/>
        <v>3.8604863366706508</v>
      </c>
      <c r="U223" s="1034">
        <f t="shared" si="70"/>
        <v>19.302431683353252</v>
      </c>
      <c r="V223" s="1034">
        <f t="shared" si="70"/>
        <v>0</v>
      </c>
      <c r="W223" s="1035">
        <f t="shared" si="70"/>
        <v>1.1581459010011952</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3272.6712700868634</v>
      </c>
      <c r="L224" s="518">
        <f t="shared" ref="L224:M239" si="76">L223</f>
        <v>0.5</v>
      </c>
      <c r="M224" s="518">
        <f t="shared" si="76"/>
        <v>0.5</v>
      </c>
      <c r="N224" s="12">
        <f t="shared" si="66"/>
        <v>0</v>
      </c>
      <c r="O224" s="12">
        <f t="shared" si="66"/>
        <v>0</v>
      </c>
      <c r="P224" s="690">
        <f t="shared" si="67"/>
        <v>1.3090685080347455</v>
      </c>
      <c r="Q224" s="465">
        <f t="shared" si="68"/>
        <v>6.5453425401737269</v>
      </c>
      <c r="R224" s="12"/>
      <c r="S224" s="1044">
        <f t="shared" si="69"/>
        <v>0.39272055241042358</v>
      </c>
      <c r="T224" s="1033">
        <f t="shared" si="70"/>
        <v>3.8841326942805772</v>
      </c>
      <c r="U224" s="1034">
        <f t="shared" si="70"/>
        <v>19.420663471402886</v>
      </c>
      <c r="V224" s="1034">
        <f t="shared" si="70"/>
        <v>0</v>
      </c>
      <c r="W224" s="1035">
        <f t="shared" si="70"/>
        <v>1.1652398082841731</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3339.3837143102814</v>
      </c>
      <c r="L225" s="518">
        <f t="shared" si="76"/>
        <v>0.5</v>
      </c>
      <c r="M225" s="518">
        <f t="shared" si="76"/>
        <v>0.5</v>
      </c>
      <c r="N225" s="12">
        <f t="shared" si="66"/>
        <v>0</v>
      </c>
      <c r="O225" s="12">
        <f t="shared" si="66"/>
        <v>0</v>
      </c>
      <c r="P225" s="690">
        <f t="shared" si="67"/>
        <v>1.3357534857241127</v>
      </c>
      <c r="Q225" s="465">
        <f t="shared" si="68"/>
        <v>6.6787674286205627</v>
      </c>
      <c r="R225" s="12"/>
      <c r="S225" s="1044">
        <f t="shared" si="69"/>
        <v>0.40072604571723375</v>
      </c>
      <c r="T225" s="1033">
        <f t="shared" si="70"/>
        <v>3.9108176719699443</v>
      </c>
      <c r="U225" s="1034">
        <f t="shared" si="70"/>
        <v>19.554088359849722</v>
      </c>
      <c r="V225" s="1034">
        <f t="shared" si="70"/>
        <v>0</v>
      </c>
      <c r="W225" s="1035">
        <f t="shared" si="70"/>
        <v>1.1732453015909832</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3410.4007318749686</v>
      </c>
      <c r="L226" s="518">
        <f t="shared" si="76"/>
        <v>0.5</v>
      </c>
      <c r="M226" s="518">
        <f t="shared" si="76"/>
        <v>0.5</v>
      </c>
      <c r="N226" s="12">
        <f t="shared" si="66"/>
        <v>0</v>
      </c>
      <c r="O226" s="12">
        <f t="shared" si="66"/>
        <v>0</v>
      </c>
      <c r="P226" s="690">
        <f t="shared" si="67"/>
        <v>1.3641602927499876</v>
      </c>
      <c r="Q226" s="465">
        <f t="shared" si="68"/>
        <v>6.8208014637499375</v>
      </c>
      <c r="R226" s="12"/>
      <c r="S226" s="1044">
        <f t="shared" si="69"/>
        <v>0.40924808782499622</v>
      </c>
      <c r="T226" s="1033">
        <f t="shared" si="70"/>
        <v>3.9392244789958193</v>
      </c>
      <c r="U226" s="1034">
        <f t="shared" si="70"/>
        <v>19.696122394979096</v>
      </c>
      <c r="V226" s="1034">
        <f t="shared" si="70"/>
        <v>0</v>
      </c>
      <c r="W226" s="1035">
        <f t="shared" si="70"/>
        <v>1.1817673436987457</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3487.6875178781966</v>
      </c>
      <c r="L227" s="518">
        <f t="shared" si="76"/>
        <v>0.5</v>
      </c>
      <c r="M227" s="518">
        <f t="shared" si="76"/>
        <v>0.5</v>
      </c>
      <c r="N227" s="12">
        <f t="shared" si="66"/>
        <v>0</v>
      </c>
      <c r="O227" s="12">
        <f t="shared" si="66"/>
        <v>0</v>
      </c>
      <c r="P227" s="690">
        <f t="shared" si="67"/>
        <v>1.3950750071512787</v>
      </c>
      <c r="Q227" s="465">
        <f t="shared" si="68"/>
        <v>6.9753750357563931</v>
      </c>
      <c r="R227" s="12"/>
      <c r="S227" s="1044">
        <f t="shared" si="69"/>
        <v>0.41852250214538356</v>
      </c>
      <c r="T227" s="1033">
        <f t="shared" si="70"/>
        <v>3.9701391933971104</v>
      </c>
      <c r="U227" s="1034">
        <f t="shared" si="70"/>
        <v>19.850695966985551</v>
      </c>
      <c r="V227" s="1034">
        <f t="shared" si="70"/>
        <v>0</v>
      </c>
      <c r="W227" s="1035">
        <f t="shared" si="70"/>
        <v>1.191041758019133</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3566.8519303331</v>
      </c>
      <c r="L228" s="518">
        <f t="shared" si="76"/>
        <v>0.5</v>
      </c>
      <c r="M228" s="518">
        <f t="shared" si="76"/>
        <v>0.5</v>
      </c>
      <c r="N228" s="12">
        <f t="shared" si="66"/>
        <v>0</v>
      </c>
      <c r="O228" s="12">
        <f t="shared" si="66"/>
        <v>0</v>
      </c>
      <c r="P228" s="690">
        <f t="shared" si="67"/>
        <v>1.4267407721332401</v>
      </c>
      <c r="Q228" s="465">
        <f t="shared" si="68"/>
        <v>7.1337038606662002</v>
      </c>
      <c r="R228" s="12"/>
      <c r="S228" s="1044">
        <f t="shared" si="69"/>
        <v>0.428022231639972</v>
      </c>
      <c r="T228" s="1033">
        <f t="shared" si="70"/>
        <v>4.001804958379072</v>
      </c>
      <c r="U228" s="1034">
        <f t="shared" si="70"/>
        <v>20.009024791895357</v>
      </c>
      <c r="V228" s="1034">
        <f t="shared" si="70"/>
        <v>0</v>
      </c>
      <c r="W228" s="1035">
        <f t="shared" si="70"/>
        <v>1.2005414875137215</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3652.0240220355968</v>
      </c>
      <c r="L229" s="518">
        <f t="shared" si="76"/>
        <v>0.5</v>
      </c>
      <c r="M229" s="518">
        <f t="shared" si="76"/>
        <v>0.5</v>
      </c>
      <c r="N229" s="12">
        <f t="shared" si="66"/>
        <v>0</v>
      </c>
      <c r="O229" s="12">
        <f t="shared" si="66"/>
        <v>0</v>
      </c>
      <c r="P229" s="690">
        <f t="shared" si="67"/>
        <v>1.4608096088142388</v>
      </c>
      <c r="Q229" s="465">
        <f t="shared" si="68"/>
        <v>7.3040480440711937</v>
      </c>
      <c r="R229" s="12"/>
      <c r="S229" s="1044">
        <f t="shared" si="69"/>
        <v>0.43824288264427164</v>
      </c>
      <c r="T229" s="1033">
        <f t="shared" si="70"/>
        <v>4.0358737950600707</v>
      </c>
      <c r="U229" s="1034">
        <f t="shared" si="70"/>
        <v>20.179368975300353</v>
      </c>
      <c r="V229" s="1034">
        <f t="shared" si="70"/>
        <v>0</v>
      </c>
      <c r="W229" s="1035">
        <f t="shared" si="70"/>
        <v>1.2107621385180212</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3738.8021811889726</v>
      </c>
      <c r="L230" s="518">
        <f t="shared" si="76"/>
        <v>0.5</v>
      </c>
      <c r="M230" s="518">
        <f t="shared" si="76"/>
        <v>0.5</v>
      </c>
      <c r="N230" s="12">
        <f t="shared" si="66"/>
        <v>0</v>
      </c>
      <c r="O230" s="12">
        <f t="shared" si="66"/>
        <v>0</v>
      </c>
      <c r="P230" s="690">
        <f t="shared" si="67"/>
        <v>1.4955208724755891</v>
      </c>
      <c r="Q230" s="465">
        <f t="shared" si="68"/>
        <v>7.4776043623779449</v>
      </c>
      <c r="R230" s="12"/>
      <c r="S230" s="1044">
        <f t="shared" si="69"/>
        <v>0.4486562617426767</v>
      </c>
      <c r="T230" s="1033">
        <f t="shared" si="70"/>
        <v>4.070585058721421</v>
      </c>
      <c r="U230" s="1034">
        <f t="shared" si="70"/>
        <v>20.352925293607104</v>
      </c>
      <c r="V230" s="1034">
        <f t="shared" si="70"/>
        <v>0</v>
      </c>
      <c r="W230" s="1035">
        <f t="shared" si="70"/>
        <v>1.2211755176164263</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3834.7375115405744</v>
      </c>
      <c r="L231" s="518">
        <f t="shared" si="76"/>
        <v>0.5</v>
      </c>
      <c r="M231" s="518">
        <f t="shared" si="76"/>
        <v>0.5</v>
      </c>
      <c r="N231" s="12">
        <f t="shared" si="66"/>
        <v>0</v>
      </c>
      <c r="O231" s="12">
        <f t="shared" si="66"/>
        <v>0</v>
      </c>
      <c r="P231" s="690">
        <f t="shared" si="67"/>
        <v>1.5338950046162299</v>
      </c>
      <c r="Q231" s="465">
        <f t="shared" si="68"/>
        <v>7.6694750230811488</v>
      </c>
      <c r="R231" s="12"/>
      <c r="S231" s="1044">
        <f t="shared" si="69"/>
        <v>0.46016850138486892</v>
      </c>
      <c r="T231" s="1033">
        <f t="shared" si="70"/>
        <v>4.1089591908620617</v>
      </c>
      <c r="U231" s="1034">
        <f t="shared" si="70"/>
        <v>20.544795954310306</v>
      </c>
      <c r="V231" s="1034">
        <f t="shared" si="70"/>
        <v>0</v>
      </c>
      <c r="W231" s="1035">
        <f t="shared" si="70"/>
        <v>1.2326877572586183</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3929.4929454712201</v>
      </c>
      <c r="L232" s="518">
        <f t="shared" si="76"/>
        <v>0.5</v>
      </c>
      <c r="M232" s="518">
        <f t="shared" si="76"/>
        <v>0.5</v>
      </c>
      <c r="N232" s="12">
        <f t="shared" si="66"/>
        <v>0</v>
      </c>
      <c r="O232" s="12">
        <f t="shared" si="66"/>
        <v>0</v>
      </c>
      <c r="P232" s="690">
        <f t="shared" si="67"/>
        <v>1.5717971781884881</v>
      </c>
      <c r="Q232" s="465">
        <f t="shared" si="68"/>
        <v>7.8589858909424404</v>
      </c>
      <c r="R232" s="12"/>
      <c r="S232" s="1044">
        <f t="shared" si="69"/>
        <v>0.4715391534565464</v>
      </c>
      <c r="T232" s="1033">
        <f t="shared" si="70"/>
        <v>4.1468613644343204</v>
      </c>
      <c r="U232" s="1034">
        <f t="shared" si="70"/>
        <v>20.734306822171597</v>
      </c>
      <c r="V232" s="1034">
        <f t="shared" si="70"/>
        <v>0</v>
      </c>
      <c r="W232" s="1035">
        <f t="shared" si="70"/>
        <v>1.2440584093302958</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4028.997917136559</v>
      </c>
      <c r="L233" s="518">
        <f t="shared" si="76"/>
        <v>0.5</v>
      </c>
      <c r="M233" s="518">
        <f t="shared" si="76"/>
        <v>0.5</v>
      </c>
      <c r="N233" s="12">
        <f t="shared" si="66"/>
        <v>0</v>
      </c>
      <c r="O233" s="12">
        <f t="shared" si="66"/>
        <v>0</v>
      </c>
      <c r="P233" s="690">
        <f t="shared" si="67"/>
        <v>1.6115991668546237</v>
      </c>
      <c r="Q233" s="465">
        <f t="shared" si="68"/>
        <v>8.0579958342731182</v>
      </c>
      <c r="R233" s="12"/>
      <c r="S233" s="1044">
        <f t="shared" si="69"/>
        <v>0.48347975005638705</v>
      </c>
      <c r="T233" s="1033">
        <f t="shared" si="70"/>
        <v>4.1866633531004558</v>
      </c>
      <c r="U233" s="1034">
        <f t="shared" si="70"/>
        <v>20.933316765502276</v>
      </c>
      <c r="V233" s="1034">
        <f t="shared" si="70"/>
        <v>0</v>
      </c>
      <c r="W233" s="1035">
        <f t="shared" si="70"/>
        <v>1.2559990059301365</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4140.4614478748836</v>
      </c>
      <c r="L234" s="518">
        <f t="shared" si="76"/>
        <v>0.5</v>
      </c>
      <c r="M234" s="518">
        <f t="shared" si="76"/>
        <v>0.5</v>
      </c>
      <c r="N234" s="12">
        <f t="shared" ref="N234:O249" si="77">N96</f>
        <v>0</v>
      </c>
      <c r="O234" s="12">
        <f t="shared" si="77"/>
        <v>0</v>
      </c>
      <c r="P234" s="690">
        <f t="shared" si="67"/>
        <v>1.6561845791499537</v>
      </c>
      <c r="Q234" s="465">
        <f t="shared" si="68"/>
        <v>8.2809228957497663</v>
      </c>
      <c r="R234" s="12"/>
      <c r="S234" s="1044">
        <f t="shared" si="69"/>
        <v>0.49685537374498601</v>
      </c>
      <c r="T234" s="1033">
        <f t="shared" si="70"/>
        <v>4.2312487653957858</v>
      </c>
      <c r="U234" s="1034">
        <f t="shared" si="70"/>
        <v>21.156243826978923</v>
      </c>
      <c r="V234" s="1034">
        <f t="shared" si="70"/>
        <v>0</v>
      </c>
      <c r="W234" s="1035">
        <f t="shared" si="70"/>
        <v>1.2693746296187354</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4246.9719111725672</v>
      </c>
      <c r="L235" s="518">
        <f t="shared" si="76"/>
        <v>0.5</v>
      </c>
      <c r="M235" s="518">
        <f t="shared" si="76"/>
        <v>0.5</v>
      </c>
      <c r="N235" s="12">
        <f t="shared" si="77"/>
        <v>0</v>
      </c>
      <c r="O235" s="12">
        <f t="shared" si="77"/>
        <v>0</v>
      </c>
      <c r="P235" s="690">
        <f t="shared" si="67"/>
        <v>1.6987887644690269</v>
      </c>
      <c r="Q235" s="465">
        <f t="shared" si="68"/>
        <v>8.493943822345134</v>
      </c>
      <c r="R235" s="12"/>
      <c r="S235" s="1044">
        <f t="shared" si="69"/>
        <v>0.50963662934070808</v>
      </c>
      <c r="T235" s="1033">
        <f t="shared" si="70"/>
        <v>4.2738529507148586</v>
      </c>
      <c r="U235" s="1034">
        <f t="shared" si="70"/>
        <v>21.369264753574292</v>
      </c>
      <c r="V235" s="1034">
        <f t="shared" si="70"/>
        <v>0</v>
      </c>
      <c r="W235" s="1035">
        <f t="shared" si="70"/>
        <v>1.2821558852144577</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4358.8517434365067</v>
      </c>
      <c r="L236" s="518">
        <f t="shared" si="76"/>
        <v>0.5</v>
      </c>
      <c r="M236" s="518">
        <f t="shared" si="76"/>
        <v>0.5</v>
      </c>
      <c r="N236" s="12">
        <f t="shared" si="77"/>
        <v>0</v>
      </c>
      <c r="O236" s="12">
        <f t="shared" si="77"/>
        <v>0</v>
      </c>
      <c r="P236" s="690">
        <f t="shared" si="67"/>
        <v>1.7435406973746028</v>
      </c>
      <c r="Q236" s="465">
        <f t="shared" si="68"/>
        <v>8.7177034868730132</v>
      </c>
      <c r="R236" s="12"/>
      <c r="S236" s="1044">
        <f t="shared" si="69"/>
        <v>0.52306220921238078</v>
      </c>
      <c r="T236" s="1033">
        <f t="shared" si="70"/>
        <v>4.3186048836204343</v>
      </c>
      <c r="U236" s="1034">
        <f t="shared" si="70"/>
        <v>21.593024418102171</v>
      </c>
      <c r="V236" s="1034">
        <f t="shared" si="70"/>
        <v>0</v>
      </c>
      <c r="W236" s="1035">
        <f t="shared" si="70"/>
        <v>1.2955814650861304</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4479.6266434552062</v>
      </c>
      <c r="L237" s="518">
        <f t="shared" si="76"/>
        <v>0.5</v>
      </c>
      <c r="M237" s="518">
        <f t="shared" si="76"/>
        <v>0.5</v>
      </c>
      <c r="N237" s="12">
        <f t="shared" si="77"/>
        <v>0</v>
      </c>
      <c r="O237" s="12">
        <f t="shared" si="77"/>
        <v>0</v>
      </c>
      <c r="P237" s="690">
        <f t="shared" si="67"/>
        <v>1.7918506573820825</v>
      </c>
      <c r="Q237" s="465">
        <f t="shared" si="68"/>
        <v>8.9592532869104122</v>
      </c>
      <c r="R237" s="12"/>
      <c r="S237" s="1044">
        <f t="shared" si="69"/>
        <v>0.53755519721462475</v>
      </c>
      <c r="T237" s="1033">
        <f t="shared" si="70"/>
        <v>4.3669148436279146</v>
      </c>
      <c r="U237" s="1034">
        <f t="shared" si="70"/>
        <v>21.834574218139572</v>
      </c>
      <c r="V237" s="1034">
        <f t="shared" si="70"/>
        <v>0</v>
      </c>
      <c r="W237" s="1035">
        <f t="shared" si="70"/>
        <v>1.3100744530883741</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4594.1779206757055</v>
      </c>
      <c r="L238" s="518">
        <f t="shared" si="76"/>
        <v>0.5</v>
      </c>
      <c r="M238" s="518">
        <f t="shared" si="76"/>
        <v>0.5</v>
      </c>
      <c r="N238" s="12">
        <f t="shared" si="77"/>
        <v>0</v>
      </c>
      <c r="O238" s="12">
        <f t="shared" si="77"/>
        <v>0</v>
      </c>
      <c r="P238" s="690">
        <f t="shared" si="67"/>
        <v>1.8376711682702824</v>
      </c>
      <c r="Q238" s="465">
        <f t="shared" si="68"/>
        <v>9.1883558413514113</v>
      </c>
      <c r="R238" s="12"/>
      <c r="S238" s="1044">
        <f t="shared" si="69"/>
        <v>0.55130135048108464</v>
      </c>
      <c r="T238" s="1033">
        <f t="shared" si="70"/>
        <v>4.4127353545161139</v>
      </c>
      <c r="U238" s="1034">
        <f t="shared" si="70"/>
        <v>22.063676772580571</v>
      </c>
      <c r="V238" s="1034">
        <f t="shared" si="70"/>
        <v>0</v>
      </c>
      <c r="W238" s="1035">
        <f t="shared" si="70"/>
        <v>1.3238206063548341</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4707.7069470853994</v>
      </c>
      <c r="L239" s="518">
        <f t="shared" si="76"/>
        <v>0.5</v>
      </c>
      <c r="M239" s="518">
        <f t="shared" si="76"/>
        <v>0.5</v>
      </c>
      <c r="N239" s="12">
        <f t="shared" si="77"/>
        <v>0</v>
      </c>
      <c r="O239" s="12">
        <f t="shared" si="77"/>
        <v>0</v>
      </c>
      <c r="P239" s="690">
        <f t="shared" si="67"/>
        <v>1.8830827788341598</v>
      </c>
      <c r="Q239" s="465">
        <f t="shared" si="68"/>
        <v>9.4154138941707988</v>
      </c>
      <c r="R239" s="12"/>
      <c r="S239" s="1044">
        <f t="shared" si="69"/>
        <v>0.56492483365024793</v>
      </c>
      <c r="T239" s="1033">
        <f t="shared" si="70"/>
        <v>4.4581469650799921</v>
      </c>
      <c r="U239" s="1034">
        <f t="shared" si="70"/>
        <v>22.290734825399959</v>
      </c>
      <c r="V239" s="1034">
        <f t="shared" si="70"/>
        <v>0</v>
      </c>
      <c r="W239" s="1035">
        <f t="shared" si="70"/>
        <v>1.3374440895239974</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4821.8961553770832</v>
      </c>
      <c r="L240" s="518">
        <f t="shared" ref="L240:M250" si="79">L239</f>
        <v>0.5</v>
      </c>
      <c r="M240" s="518">
        <f t="shared" si="79"/>
        <v>0.5</v>
      </c>
      <c r="N240" s="12">
        <f t="shared" si="77"/>
        <v>0</v>
      </c>
      <c r="O240" s="12">
        <f t="shared" si="77"/>
        <v>0</v>
      </c>
      <c r="P240" s="690">
        <f t="shared" si="67"/>
        <v>1.9287584621508334</v>
      </c>
      <c r="Q240" s="465">
        <f t="shared" si="68"/>
        <v>9.6437923107541668</v>
      </c>
      <c r="R240" s="12"/>
      <c r="S240" s="1044">
        <f t="shared" si="69"/>
        <v>0.57862753864524996</v>
      </c>
      <c r="T240" s="1033">
        <f t="shared" si="70"/>
        <v>4.5038226483966657</v>
      </c>
      <c r="U240" s="1034">
        <f t="shared" si="70"/>
        <v>22.519113241983327</v>
      </c>
      <c r="V240" s="1034">
        <f t="shared" si="70"/>
        <v>0</v>
      </c>
      <c r="W240" s="1035">
        <f t="shared" si="70"/>
        <v>1.3511467945189994</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4943.0360798478478</v>
      </c>
      <c r="L241" s="518">
        <f t="shared" si="79"/>
        <v>0.5</v>
      </c>
      <c r="M241" s="518">
        <f t="shared" si="79"/>
        <v>0.5</v>
      </c>
      <c r="N241" s="12">
        <f t="shared" si="77"/>
        <v>0</v>
      </c>
      <c r="O241" s="12">
        <f t="shared" si="77"/>
        <v>0</v>
      </c>
      <c r="P241" s="690">
        <f t="shared" si="67"/>
        <v>1.9772144319391391</v>
      </c>
      <c r="Q241" s="465">
        <f t="shared" si="68"/>
        <v>9.8860721596956953</v>
      </c>
      <c r="R241" s="12"/>
      <c r="S241" s="1044">
        <f t="shared" si="69"/>
        <v>0.5931643295817417</v>
      </c>
      <c r="T241" s="1033">
        <f t="shared" si="70"/>
        <v>4.552278618184971</v>
      </c>
      <c r="U241" s="1034">
        <f t="shared" si="70"/>
        <v>22.761393090924855</v>
      </c>
      <c r="V241" s="1034">
        <f t="shared" si="70"/>
        <v>0</v>
      </c>
      <c r="W241" s="1035">
        <f t="shared" si="70"/>
        <v>1.3656835854554912</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5060.0347540345374</v>
      </c>
      <c r="L242" s="518">
        <f t="shared" si="79"/>
        <v>0.5</v>
      </c>
      <c r="M242" s="518">
        <f t="shared" si="79"/>
        <v>0.5</v>
      </c>
      <c r="N242" s="12">
        <f t="shared" si="77"/>
        <v>0</v>
      </c>
      <c r="O242" s="12">
        <f t="shared" si="77"/>
        <v>0</v>
      </c>
      <c r="P242" s="690">
        <f t="shared" si="67"/>
        <v>2.0240139016138152</v>
      </c>
      <c r="Q242" s="465">
        <f t="shared" si="68"/>
        <v>10.120069508069076</v>
      </c>
      <c r="R242" s="12"/>
      <c r="S242" s="1044">
        <f t="shared" si="69"/>
        <v>0.60720417048414443</v>
      </c>
      <c r="T242" s="1033">
        <f t="shared" si="70"/>
        <v>4.5990780878596471</v>
      </c>
      <c r="U242" s="1034">
        <f t="shared" si="70"/>
        <v>22.995390439298234</v>
      </c>
      <c r="V242" s="1034">
        <f t="shared" si="70"/>
        <v>0</v>
      </c>
      <c r="W242" s="1035">
        <f t="shared" si="70"/>
        <v>1.3797234263578939</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5180.8740853284999</v>
      </c>
      <c r="L243" s="518">
        <f t="shared" si="79"/>
        <v>0.5</v>
      </c>
      <c r="M243" s="518">
        <f t="shared" si="79"/>
        <v>0.5</v>
      </c>
      <c r="N243" s="12">
        <f t="shared" si="77"/>
        <v>0</v>
      </c>
      <c r="O243" s="12">
        <f t="shared" si="77"/>
        <v>0</v>
      </c>
      <c r="P243" s="690">
        <f t="shared" si="67"/>
        <v>2.0723496341313998</v>
      </c>
      <c r="Q243" s="465">
        <f t="shared" si="68"/>
        <v>10.361748170657</v>
      </c>
      <c r="R243" s="12"/>
      <c r="S243" s="1044">
        <f t="shared" si="69"/>
        <v>0.62170489023941988</v>
      </c>
      <c r="T243" s="1033">
        <f t="shared" si="70"/>
        <v>4.6474138203772313</v>
      </c>
      <c r="U243" s="1034">
        <f t="shared" si="70"/>
        <v>23.237069101886156</v>
      </c>
      <c r="V243" s="1034">
        <f t="shared" si="70"/>
        <v>0</v>
      </c>
      <c r="W243" s="1035">
        <f t="shared" si="70"/>
        <v>1.3942241461131695</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5306.9230853097188</v>
      </c>
      <c r="L244" s="518">
        <f t="shared" si="79"/>
        <v>0.5</v>
      </c>
      <c r="M244" s="518">
        <f t="shared" si="79"/>
        <v>0.5</v>
      </c>
      <c r="N244" s="12">
        <f t="shared" si="77"/>
        <v>0</v>
      </c>
      <c r="O244" s="12">
        <f t="shared" si="77"/>
        <v>0</v>
      </c>
      <c r="P244" s="690">
        <f t="shared" si="67"/>
        <v>2.1227692341238877</v>
      </c>
      <c r="Q244" s="465">
        <f t="shared" si="68"/>
        <v>10.613846170619437</v>
      </c>
      <c r="R244" s="12"/>
      <c r="S244" s="1044">
        <f t="shared" si="69"/>
        <v>0.63683077023716628</v>
      </c>
      <c r="T244" s="1033">
        <f t="shared" si="70"/>
        <v>4.6978334203697196</v>
      </c>
      <c r="U244" s="1034">
        <f t="shared" si="70"/>
        <v>23.489167101848594</v>
      </c>
      <c r="V244" s="1034">
        <f t="shared" si="70"/>
        <v>0</v>
      </c>
      <c r="W244" s="1035">
        <f t="shared" si="70"/>
        <v>1.4093500261109158</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5438.6107916188739</v>
      </c>
      <c r="L245" s="518">
        <f t="shared" si="79"/>
        <v>0.5</v>
      </c>
      <c r="M245" s="518">
        <f t="shared" si="79"/>
        <v>0.5</v>
      </c>
      <c r="N245" s="12">
        <f t="shared" si="77"/>
        <v>0</v>
      </c>
      <c r="O245" s="12">
        <f t="shared" si="77"/>
        <v>0</v>
      </c>
      <c r="P245" s="690">
        <f t="shared" si="67"/>
        <v>2.1754443166475497</v>
      </c>
      <c r="Q245" s="465">
        <f t="shared" si="68"/>
        <v>10.877221583237748</v>
      </c>
      <c r="R245" s="12"/>
      <c r="S245" s="1044">
        <f t="shared" si="69"/>
        <v>0.65263329499426481</v>
      </c>
      <c r="T245" s="1033">
        <f t="shared" si="70"/>
        <v>4.750508502893382</v>
      </c>
      <c r="U245" s="1034">
        <f t="shared" si="70"/>
        <v>23.752542514466906</v>
      </c>
      <c r="V245" s="1034">
        <f t="shared" si="70"/>
        <v>0</v>
      </c>
      <c r="W245" s="1035">
        <f t="shared" si="70"/>
        <v>1.4251525508680143</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5574.8328069276386</v>
      </c>
      <c r="L246" s="518">
        <f t="shared" si="79"/>
        <v>0.5</v>
      </c>
      <c r="M246" s="518">
        <f t="shared" si="79"/>
        <v>0.5</v>
      </c>
      <c r="N246" s="12">
        <f t="shared" si="77"/>
        <v>0</v>
      </c>
      <c r="O246" s="12">
        <f t="shared" si="77"/>
        <v>0</v>
      </c>
      <c r="P246" s="690">
        <f t="shared" si="67"/>
        <v>2.2299331227710555</v>
      </c>
      <c r="Q246" s="465">
        <f t="shared" si="68"/>
        <v>11.149665613855277</v>
      </c>
      <c r="R246" s="12"/>
      <c r="S246" s="1044">
        <f t="shared" si="69"/>
        <v>0.66897993683131662</v>
      </c>
      <c r="T246" s="1033">
        <f t="shared" si="70"/>
        <v>4.8049973090168869</v>
      </c>
      <c r="U246" s="1034">
        <f t="shared" si="70"/>
        <v>24.024986545084435</v>
      </c>
      <c r="V246" s="1034">
        <f t="shared" si="70"/>
        <v>0</v>
      </c>
      <c r="W246" s="1035">
        <f t="shared" si="70"/>
        <v>1.441499192705066</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5618.1494404968462</v>
      </c>
      <c r="L247" s="518">
        <f t="shared" si="79"/>
        <v>0.5</v>
      </c>
      <c r="M247" s="518">
        <f t="shared" si="79"/>
        <v>0.5</v>
      </c>
      <c r="N247" s="12">
        <f t="shared" si="77"/>
        <v>0</v>
      </c>
      <c r="O247" s="12">
        <f t="shared" si="77"/>
        <v>0</v>
      </c>
      <c r="P247" s="690">
        <f t="shared" si="67"/>
        <v>2.2472597761987387</v>
      </c>
      <c r="Q247" s="465">
        <f t="shared" si="68"/>
        <v>11.236298880993692</v>
      </c>
      <c r="R247" s="12"/>
      <c r="S247" s="1044">
        <f t="shared" si="69"/>
        <v>0.67417793285962146</v>
      </c>
      <c r="T247" s="1033">
        <f t="shared" si="70"/>
        <v>4.8223239624445711</v>
      </c>
      <c r="U247" s="1034">
        <f t="shared" si="70"/>
        <v>24.111619812222848</v>
      </c>
      <c r="V247" s="1034">
        <f t="shared" si="70"/>
        <v>0</v>
      </c>
      <c r="W247" s="1035">
        <f t="shared" si="70"/>
        <v>1.4466971887333711</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5656.3499958926905</v>
      </c>
      <c r="L248" s="518">
        <f t="shared" si="79"/>
        <v>0.5</v>
      </c>
      <c r="M248" s="518">
        <f t="shared" si="79"/>
        <v>0.5</v>
      </c>
      <c r="N248" s="12">
        <f t="shared" si="77"/>
        <v>0</v>
      </c>
      <c r="O248" s="12">
        <f t="shared" si="77"/>
        <v>0</v>
      </c>
      <c r="P248" s="690">
        <f t="shared" si="67"/>
        <v>2.2625399983570764</v>
      </c>
      <c r="Q248" s="465">
        <f t="shared" si="68"/>
        <v>11.312699991785381</v>
      </c>
      <c r="R248" s="12"/>
      <c r="S248" s="1044">
        <f t="shared" si="69"/>
        <v>0.67876199950712279</v>
      </c>
      <c r="T248" s="1033">
        <f t="shared" si="70"/>
        <v>4.8376041846029079</v>
      </c>
      <c r="U248" s="1034">
        <f t="shared" si="70"/>
        <v>24.188020923014541</v>
      </c>
      <c r="V248" s="1034">
        <f t="shared" si="70"/>
        <v>0</v>
      </c>
      <c r="W248" s="1035">
        <f t="shared" si="70"/>
        <v>1.4512812553808723</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5678.4922739151798</v>
      </c>
      <c r="L249" s="518">
        <f t="shared" si="79"/>
        <v>0.5</v>
      </c>
      <c r="M249" s="518">
        <f t="shared" si="79"/>
        <v>0.5</v>
      </c>
      <c r="N249" s="12">
        <f t="shared" si="77"/>
        <v>0</v>
      </c>
      <c r="O249" s="12">
        <f t="shared" si="77"/>
        <v>0</v>
      </c>
      <c r="P249" s="690">
        <f t="shared" si="67"/>
        <v>2.271396909566072</v>
      </c>
      <c r="Q249" s="465">
        <f t="shared" si="68"/>
        <v>11.356984547830359</v>
      </c>
      <c r="R249" s="12"/>
      <c r="S249" s="1044">
        <f t="shared" si="69"/>
        <v>0.68141907286982151</v>
      </c>
      <c r="T249" s="1033">
        <f t="shared" si="70"/>
        <v>4.8464610958119039</v>
      </c>
      <c r="U249" s="1034">
        <f t="shared" si="70"/>
        <v>24.232305479059519</v>
      </c>
      <c r="V249" s="1034">
        <f t="shared" si="70"/>
        <v>0</v>
      </c>
      <c r="W249" s="1035">
        <f t="shared" si="70"/>
        <v>1.453938328743571</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5696.8974064678187</v>
      </c>
      <c r="L250" s="520">
        <f t="shared" si="79"/>
        <v>0.5</v>
      </c>
      <c r="M250" s="520">
        <f t="shared" si="79"/>
        <v>0.5</v>
      </c>
      <c r="N250" s="1045">
        <f t="shared" ref="N250:O250" si="80">N112</f>
        <v>0</v>
      </c>
      <c r="O250" s="1045">
        <f t="shared" si="80"/>
        <v>0</v>
      </c>
      <c r="P250" s="1046">
        <f t="shared" si="67"/>
        <v>2.2787589625871272</v>
      </c>
      <c r="Q250" s="988">
        <f t="shared" si="68"/>
        <v>11.393794812935637</v>
      </c>
      <c r="R250" s="1045"/>
      <c r="S250" s="1047">
        <f t="shared" si="69"/>
        <v>0.68362768877613822</v>
      </c>
      <c r="T250" s="1048">
        <f t="shared" si="70"/>
        <v>4.8538231488329586</v>
      </c>
      <c r="U250" s="1049">
        <f t="shared" si="70"/>
        <v>24.269115744164793</v>
      </c>
      <c r="V250" s="1049">
        <f t="shared" si="70"/>
        <v>0</v>
      </c>
      <c r="W250" s="1050">
        <f t="shared" si="70"/>
        <v>1.4561469446498876</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3160.2257530433812</v>
      </c>
      <c r="L256" s="518">
        <f>'Recycling - Case 3'!G31</f>
        <v>0.5</v>
      </c>
      <c r="M256" s="518">
        <f t="shared" si="90"/>
        <v>0.5</v>
      </c>
      <c r="N256" s="12">
        <f t="shared" si="81"/>
        <v>0</v>
      </c>
      <c r="O256" s="12">
        <f t="shared" si="81"/>
        <v>0</v>
      </c>
      <c r="P256" s="690">
        <f t="shared" si="82"/>
        <v>1.2640903012173526</v>
      </c>
      <c r="Q256" s="465">
        <f t="shared" si="83"/>
        <v>6.3204515060867621</v>
      </c>
      <c r="R256" s="12"/>
      <c r="S256" s="1044">
        <f t="shared" si="84"/>
        <v>0.37922709036520574</v>
      </c>
      <c r="T256" s="1033">
        <f t="shared" si="85"/>
        <v>3.8391544874631842</v>
      </c>
      <c r="U256" s="1034">
        <f t="shared" si="85"/>
        <v>19.19577243731592</v>
      </c>
      <c r="V256" s="1034">
        <f t="shared" si="85"/>
        <v>0</v>
      </c>
      <c r="W256" s="1035">
        <f t="shared" si="85"/>
        <v>1.1517463462389552</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3213.5553760620473</v>
      </c>
      <c r="L257" s="518">
        <f>L256</f>
        <v>0.5</v>
      </c>
      <c r="M257" s="518">
        <f t="shared" si="90"/>
        <v>0.5</v>
      </c>
      <c r="N257" s="12">
        <f t="shared" si="81"/>
        <v>0</v>
      </c>
      <c r="O257" s="12">
        <f t="shared" si="81"/>
        <v>0</v>
      </c>
      <c r="P257" s="690">
        <f t="shared" si="82"/>
        <v>1.2854221504248189</v>
      </c>
      <c r="Q257" s="465">
        <f t="shared" si="83"/>
        <v>6.4271107521240944</v>
      </c>
      <c r="R257" s="12"/>
      <c r="S257" s="1044">
        <f t="shared" si="84"/>
        <v>0.38562664512744566</v>
      </c>
      <c r="T257" s="1033">
        <f t="shared" si="85"/>
        <v>3.8604863366706508</v>
      </c>
      <c r="U257" s="1034">
        <f t="shared" si="85"/>
        <v>19.302431683353252</v>
      </c>
      <c r="V257" s="1034">
        <f t="shared" si="85"/>
        <v>0</v>
      </c>
      <c r="W257" s="1035">
        <f t="shared" si="85"/>
        <v>1.1581459010011952</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3272.6712700868634</v>
      </c>
      <c r="L258" s="518">
        <f t="shared" ref="L258:L284" si="94">L257</f>
        <v>0.5</v>
      </c>
      <c r="M258" s="518">
        <f t="shared" si="90"/>
        <v>0.5</v>
      </c>
      <c r="N258" s="12">
        <f t="shared" si="81"/>
        <v>0</v>
      </c>
      <c r="O258" s="12">
        <f t="shared" si="81"/>
        <v>0</v>
      </c>
      <c r="P258" s="690">
        <f t="shared" si="82"/>
        <v>1.3090685080347455</v>
      </c>
      <c r="Q258" s="465">
        <f t="shared" si="83"/>
        <v>6.5453425401737269</v>
      </c>
      <c r="R258" s="12"/>
      <c r="S258" s="1044">
        <f t="shared" si="84"/>
        <v>0.39272055241042358</v>
      </c>
      <c r="T258" s="1033">
        <f t="shared" si="85"/>
        <v>3.8841326942805772</v>
      </c>
      <c r="U258" s="1034">
        <f t="shared" si="85"/>
        <v>19.420663471402886</v>
      </c>
      <c r="V258" s="1034">
        <f t="shared" si="85"/>
        <v>0</v>
      </c>
      <c r="W258" s="1035">
        <f t="shared" si="85"/>
        <v>1.1652398082841731</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3339.3837143102814</v>
      </c>
      <c r="L259" s="518">
        <f t="shared" si="94"/>
        <v>0.5</v>
      </c>
      <c r="M259" s="518">
        <f t="shared" si="90"/>
        <v>0.5</v>
      </c>
      <c r="N259" s="12">
        <f t="shared" si="81"/>
        <v>0</v>
      </c>
      <c r="O259" s="12">
        <f t="shared" si="81"/>
        <v>0</v>
      </c>
      <c r="P259" s="690">
        <f t="shared" si="82"/>
        <v>1.3357534857241127</v>
      </c>
      <c r="Q259" s="465">
        <f t="shared" si="83"/>
        <v>6.6787674286205627</v>
      </c>
      <c r="R259" s="12"/>
      <c r="S259" s="1044">
        <f t="shared" si="84"/>
        <v>0.40072604571723375</v>
      </c>
      <c r="T259" s="1033">
        <f t="shared" si="85"/>
        <v>3.9108176719699443</v>
      </c>
      <c r="U259" s="1034">
        <f t="shared" si="85"/>
        <v>19.554088359849722</v>
      </c>
      <c r="V259" s="1034">
        <f t="shared" si="85"/>
        <v>0</v>
      </c>
      <c r="W259" s="1035">
        <f t="shared" si="85"/>
        <v>1.1732453015909832</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3410.4007318749686</v>
      </c>
      <c r="L260" s="518">
        <f t="shared" si="94"/>
        <v>0.5</v>
      </c>
      <c r="M260" s="518">
        <f t="shared" si="90"/>
        <v>0.5</v>
      </c>
      <c r="N260" s="12">
        <f t="shared" si="81"/>
        <v>0</v>
      </c>
      <c r="O260" s="12">
        <f t="shared" si="81"/>
        <v>0</v>
      </c>
      <c r="P260" s="690">
        <f t="shared" si="82"/>
        <v>1.3641602927499876</v>
      </c>
      <c r="Q260" s="465">
        <f t="shared" si="83"/>
        <v>6.8208014637499375</v>
      </c>
      <c r="R260" s="12"/>
      <c r="S260" s="1044">
        <f t="shared" si="84"/>
        <v>0.40924808782499622</v>
      </c>
      <c r="T260" s="1033">
        <f t="shared" si="85"/>
        <v>3.9392244789958193</v>
      </c>
      <c r="U260" s="1034">
        <f t="shared" si="85"/>
        <v>19.696122394979096</v>
      </c>
      <c r="V260" s="1034">
        <f t="shared" si="85"/>
        <v>0</v>
      </c>
      <c r="W260" s="1035">
        <f t="shared" si="85"/>
        <v>1.1817673436987457</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3487.6875178781966</v>
      </c>
      <c r="L261" s="518">
        <f t="shared" si="94"/>
        <v>0.5</v>
      </c>
      <c r="M261" s="518">
        <f t="shared" si="90"/>
        <v>0.5</v>
      </c>
      <c r="N261" s="12">
        <f t="shared" si="81"/>
        <v>0</v>
      </c>
      <c r="O261" s="12">
        <f t="shared" si="81"/>
        <v>0</v>
      </c>
      <c r="P261" s="690">
        <f t="shared" si="82"/>
        <v>1.3950750071512787</v>
      </c>
      <c r="Q261" s="465">
        <f t="shared" si="83"/>
        <v>6.9753750357563931</v>
      </c>
      <c r="R261" s="12"/>
      <c r="S261" s="1044">
        <f t="shared" si="84"/>
        <v>0.41852250214538356</v>
      </c>
      <c r="T261" s="1033">
        <f t="shared" si="85"/>
        <v>3.9701391933971104</v>
      </c>
      <c r="U261" s="1034">
        <f t="shared" si="85"/>
        <v>19.850695966985551</v>
      </c>
      <c r="V261" s="1034">
        <f t="shared" si="85"/>
        <v>0</v>
      </c>
      <c r="W261" s="1035">
        <f t="shared" si="85"/>
        <v>1.191041758019133</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3566.8519303331</v>
      </c>
      <c r="L262" s="518">
        <f t="shared" si="94"/>
        <v>0.5</v>
      </c>
      <c r="M262" s="518">
        <f t="shared" si="90"/>
        <v>0.5</v>
      </c>
      <c r="N262" s="12">
        <f t="shared" si="81"/>
        <v>0</v>
      </c>
      <c r="O262" s="12">
        <f t="shared" si="81"/>
        <v>0</v>
      </c>
      <c r="P262" s="690">
        <f t="shared" si="82"/>
        <v>1.4267407721332401</v>
      </c>
      <c r="Q262" s="465">
        <f t="shared" si="83"/>
        <v>7.1337038606662002</v>
      </c>
      <c r="R262" s="12"/>
      <c r="S262" s="1044">
        <f t="shared" si="84"/>
        <v>0.428022231639972</v>
      </c>
      <c r="T262" s="1033">
        <f t="shared" si="85"/>
        <v>4.001804958379072</v>
      </c>
      <c r="U262" s="1034">
        <f t="shared" si="85"/>
        <v>20.009024791895357</v>
      </c>
      <c r="V262" s="1034">
        <f t="shared" si="85"/>
        <v>0</v>
      </c>
      <c r="W262" s="1035">
        <f t="shared" si="85"/>
        <v>1.2005414875137215</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3652.0240220355968</v>
      </c>
      <c r="L263" s="518">
        <f t="shared" si="94"/>
        <v>0.5</v>
      </c>
      <c r="M263" s="518">
        <f t="shared" si="90"/>
        <v>0.5</v>
      </c>
      <c r="N263" s="12">
        <f t="shared" si="81"/>
        <v>0</v>
      </c>
      <c r="O263" s="12">
        <f t="shared" si="81"/>
        <v>0</v>
      </c>
      <c r="P263" s="690">
        <f t="shared" si="82"/>
        <v>1.4608096088142388</v>
      </c>
      <c r="Q263" s="465">
        <f t="shared" si="83"/>
        <v>7.3040480440711937</v>
      </c>
      <c r="R263" s="12"/>
      <c r="S263" s="1044">
        <f t="shared" si="84"/>
        <v>0.43824288264427164</v>
      </c>
      <c r="T263" s="1033">
        <f t="shared" si="85"/>
        <v>4.0358737950600707</v>
      </c>
      <c r="U263" s="1034">
        <f t="shared" si="85"/>
        <v>20.179368975300353</v>
      </c>
      <c r="V263" s="1034">
        <f t="shared" si="85"/>
        <v>0</v>
      </c>
      <c r="W263" s="1035">
        <f t="shared" si="85"/>
        <v>1.2107621385180212</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3738.8021811889726</v>
      </c>
      <c r="L264" s="518">
        <f t="shared" si="94"/>
        <v>0.5</v>
      </c>
      <c r="M264" s="518">
        <f t="shared" si="90"/>
        <v>0.5</v>
      </c>
      <c r="N264" s="12">
        <f t="shared" si="81"/>
        <v>0</v>
      </c>
      <c r="O264" s="12">
        <f t="shared" si="81"/>
        <v>0</v>
      </c>
      <c r="P264" s="690">
        <f t="shared" si="82"/>
        <v>1.4955208724755891</v>
      </c>
      <c r="Q264" s="465">
        <f t="shared" si="83"/>
        <v>7.4776043623779449</v>
      </c>
      <c r="R264" s="12"/>
      <c r="S264" s="1044">
        <f t="shared" si="84"/>
        <v>0.4486562617426767</v>
      </c>
      <c r="T264" s="1033">
        <f t="shared" si="85"/>
        <v>4.070585058721421</v>
      </c>
      <c r="U264" s="1034">
        <f t="shared" si="85"/>
        <v>20.352925293607104</v>
      </c>
      <c r="V264" s="1034">
        <f t="shared" si="85"/>
        <v>0</v>
      </c>
      <c r="W264" s="1035">
        <f t="shared" si="85"/>
        <v>1.2211755176164263</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3834.7375115405744</v>
      </c>
      <c r="L265" s="518">
        <f t="shared" si="94"/>
        <v>0.5</v>
      </c>
      <c r="M265" s="518">
        <f t="shared" si="90"/>
        <v>0.5</v>
      </c>
      <c r="N265" s="12">
        <f t="shared" si="81"/>
        <v>0</v>
      </c>
      <c r="O265" s="12">
        <f t="shared" si="81"/>
        <v>0</v>
      </c>
      <c r="P265" s="690">
        <f t="shared" si="82"/>
        <v>1.5338950046162299</v>
      </c>
      <c r="Q265" s="465">
        <f t="shared" si="83"/>
        <v>7.6694750230811488</v>
      </c>
      <c r="R265" s="12"/>
      <c r="S265" s="1044">
        <f t="shared" si="84"/>
        <v>0.46016850138486892</v>
      </c>
      <c r="T265" s="1033">
        <f t="shared" si="85"/>
        <v>4.1089591908620617</v>
      </c>
      <c r="U265" s="1034">
        <f t="shared" si="85"/>
        <v>20.544795954310306</v>
      </c>
      <c r="V265" s="1034">
        <f t="shared" si="85"/>
        <v>0</v>
      </c>
      <c r="W265" s="1035">
        <f t="shared" si="85"/>
        <v>1.2326877572586183</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3929.4929454712201</v>
      </c>
      <c r="L266" s="518">
        <f t="shared" si="94"/>
        <v>0.5</v>
      </c>
      <c r="M266" s="518">
        <f t="shared" si="90"/>
        <v>0.5</v>
      </c>
      <c r="N266" s="12">
        <f t="shared" si="81"/>
        <v>0</v>
      </c>
      <c r="O266" s="12">
        <f t="shared" si="81"/>
        <v>0</v>
      </c>
      <c r="P266" s="690">
        <f t="shared" si="82"/>
        <v>1.5717971781884881</v>
      </c>
      <c r="Q266" s="465">
        <f t="shared" si="83"/>
        <v>7.8589858909424404</v>
      </c>
      <c r="R266" s="12"/>
      <c r="S266" s="1044">
        <f t="shared" si="84"/>
        <v>0.4715391534565464</v>
      </c>
      <c r="T266" s="1033">
        <f t="shared" si="85"/>
        <v>4.1468613644343204</v>
      </c>
      <c r="U266" s="1034">
        <f t="shared" si="85"/>
        <v>20.734306822171597</v>
      </c>
      <c r="V266" s="1034">
        <f t="shared" si="85"/>
        <v>0</v>
      </c>
      <c r="W266" s="1035">
        <f t="shared" si="85"/>
        <v>1.2440584093302958</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4028.997917136559</v>
      </c>
      <c r="L267" s="518">
        <f t="shared" si="94"/>
        <v>0.5</v>
      </c>
      <c r="M267" s="518">
        <f t="shared" si="90"/>
        <v>0.5</v>
      </c>
      <c r="N267" s="12">
        <f t="shared" si="81"/>
        <v>0</v>
      </c>
      <c r="O267" s="12">
        <f t="shared" si="81"/>
        <v>0</v>
      </c>
      <c r="P267" s="690">
        <f t="shared" si="82"/>
        <v>1.6115991668546237</v>
      </c>
      <c r="Q267" s="465">
        <f t="shared" si="83"/>
        <v>8.0579958342731182</v>
      </c>
      <c r="R267" s="12"/>
      <c r="S267" s="1044">
        <f t="shared" si="84"/>
        <v>0.48347975005638705</v>
      </c>
      <c r="T267" s="1033">
        <f t="shared" si="85"/>
        <v>4.1866633531004558</v>
      </c>
      <c r="U267" s="1034">
        <f t="shared" si="85"/>
        <v>20.933316765502276</v>
      </c>
      <c r="V267" s="1034">
        <f t="shared" si="85"/>
        <v>0</v>
      </c>
      <c r="W267" s="1035">
        <f t="shared" si="85"/>
        <v>1.2559990059301365</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4140.4614478748836</v>
      </c>
      <c r="L268" s="518">
        <f t="shared" si="94"/>
        <v>0.5</v>
      </c>
      <c r="M268" s="518">
        <f t="shared" si="90"/>
        <v>0.5</v>
      </c>
      <c r="N268" s="12">
        <f t="shared" ref="N268:O283" si="95">N130</f>
        <v>0</v>
      </c>
      <c r="O268" s="12">
        <f t="shared" si="95"/>
        <v>0</v>
      </c>
      <c r="P268" s="690">
        <f t="shared" si="82"/>
        <v>1.6561845791499537</v>
      </c>
      <c r="Q268" s="465">
        <f t="shared" si="83"/>
        <v>8.2809228957497663</v>
      </c>
      <c r="R268" s="12"/>
      <c r="S268" s="1044">
        <f t="shared" si="84"/>
        <v>0.49685537374498601</v>
      </c>
      <c r="T268" s="1033">
        <f t="shared" si="85"/>
        <v>4.2312487653957858</v>
      </c>
      <c r="U268" s="1034">
        <f t="shared" si="85"/>
        <v>21.156243826978923</v>
      </c>
      <c r="V268" s="1034">
        <f t="shared" si="85"/>
        <v>0</v>
      </c>
      <c r="W268" s="1035">
        <f t="shared" si="85"/>
        <v>1.2693746296187354</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4246.9719111725672</v>
      </c>
      <c r="L269" s="518">
        <f t="shared" si="94"/>
        <v>0.5</v>
      </c>
      <c r="M269" s="518">
        <f t="shared" si="90"/>
        <v>0.5</v>
      </c>
      <c r="N269" s="12">
        <f t="shared" si="95"/>
        <v>0</v>
      </c>
      <c r="O269" s="12">
        <f t="shared" si="95"/>
        <v>0</v>
      </c>
      <c r="P269" s="690">
        <f t="shared" si="82"/>
        <v>1.6987887644690269</v>
      </c>
      <c r="Q269" s="465">
        <f t="shared" si="83"/>
        <v>8.493943822345134</v>
      </c>
      <c r="R269" s="12"/>
      <c r="S269" s="1044">
        <f t="shared" si="84"/>
        <v>0.50963662934070808</v>
      </c>
      <c r="T269" s="1033">
        <f t="shared" si="85"/>
        <v>4.2738529507148586</v>
      </c>
      <c r="U269" s="1034">
        <f t="shared" si="85"/>
        <v>21.369264753574292</v>
      </c>
      <c r="V269" s="1034">
        <f t="shared" si="85"/>
        <v>0</v>
      </c>
      <c r="W269" s="1035">
        <f t="shared" si="85"/>
        <v>1.2821558852144577</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4358.8517434365067</v>
      </c>
      <c r="L270" s="518">
        <f t="shared" si="94"/>
        <v>0.5</v>
      </c>
      <c r="M270" s="518">
        <f t="shared" si="90"/>
        <v>0.5</v>
      </c>
      <c r="N270" s="12">
        <f t="shared" si="95"/>
        <v>0</v>
      </c>
      <c r="O270" s="12">
        <f t="shared" si="95"/>
        <v>0</v>
      </c>
      <c r="P270" s="690">
        <f t="shared" si="82"/>
        <v>1.7435406973746028</v>
      </c>
      <c r="Q270" s="465">
        <f t="shared" si="83"/>
        <v>8.7177034868730132</v>
      </c>
      <c r="R270" s="12"/>
      <c r="S270" s="1044">
        <f t="shared" si="84"/>
        <v>0.52306220921238078</v>
      </c>
      <c r="T270" s="1033">
        <f t="shared" si="85"/>
        <v>4.3186048836204343</v>
      </c>
      <c r="U270" s="1034">
        <f t="shared" si="85"/>
        <v>21.593024418102171</v>
      </c>
      <c r="V270" s="1034">
        <f t="shared" si="85"/>
        <v>0</v>
      </c>
      <c r="W270" s="1035">
        <f t="shared" si="85"/>
        <v>1.2955814650861304</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4479.6266434552062</v>
      </c>
      <c r="L271" s="518">
        <f t="shared" si="94"/>
        <v>0.5</v>
      </c>
      <c r="M271" s="518">
        <f t="shared" si="90"/>
        <v>0.5</v>
      </c>
      <c r="N271" s="12">
        <f t="shared" si="95"/>
        <v>0</v>
      </c>
      <c r="O271" s="12">
        <f t="shared" si="95"/>
        <v>0</v>
      </c>
      <c r="P271" s="690">
        <f t="shared" si="82"/>
        <v>1.7918506573820825</v>
      </c>
      <c r="Q271" s="465">
        <f t="shared" si="83"/>
        <v>8.9592532869104122</v>
      </c>
      <c r="R271" s="12"/>
      <c r="S271" s="1044">
        <f t="shared" si="84"/>
        <v>0.53755519721462475</v>
      </c>
      <c r="T271" s="1033">
        <f t="shared" si="85"/>
        <v>4.3669148436279146</v>
      </c>
      <c r="U271" s="1034">
        <f t="shared" si="85"/>
        <v>21.834574218139572</v>
      </c>
      <c r="V271" s="1034">
        <f t="shared" si="85"/>
        <v>0</v>
      </c>
      <c r="W271" s="1035">
        <f t="shared" si="85"/>
        <v>1.3100744530883741</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4594.1779206757055</v>
      </c>
      <c r="L272" s="518">
        <f t="shared" si="94"/>
        <v>0.5</v>
      </c>
      <c r="M272" s="518">
        <f t="shared" si="90"/>
        <v>0.5</v>
      </c>
      <c r="N272" s="12">
        <f t="shared" si="95"/>
        <v>0</v>
      </c>
      <c r="O272" s="12">
        <f t="shared" si="95"/>
        <v>0</v>
      </c>
      <c r="P272" s="690">
        <f t="shared" si="82"/>
        <v>1.8376711682702824</v>
      </c>
      <c r="Q272" s="465">
        <f t="shared" si="83"/>
        <v>9.1883558413514113</v>
      </c>
      <c r="R272" s="12"/>
      <c r="S272" s="1044">
        <f t="shared" si="84"/>
        <v>0.55130135048108464</v>
      </c>
      <c r="T272" s="1033">
        <f t="shared" si="85"/>
        <v>4.4127353545161139</v>
      </c>
      <c r="U272" s="1034">
        <f t="shared" si="85"/>
        <v>22.063676772580571</v>
      </c>
      <c r="V272" s="1034">
        <f t="shared" si="85"/>
        <v>0</v>
      </c>
      <c r="W272" s="1035">
        <f t="shared" si="85"/>
        <v>1.3238206063548341</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4707.7069470853994</v>
      </c>
      <c r="L273" s="518">
        <f t="shared" si="94"/>
        <v>0.5</v>
      </c>
      <c r="M273" s="518">
        <f t="shared" si="90"/>
        <v>0.5</v>
      </c>
      <c r="N273" s="12">
        <f t="shared" si="95"/>
        <v>0</v>
      </c>
      <c r="O273" s="12">
        <f t="shared" si="95"/>
        <v>0</v>
      </c>
      <c r="P273" s="690">
        <f t="shared" si="82"/>
        <v>1.8830827788341598</v>
      </c>
      <c r="Q273" s="465">
        <f t="shared" si="83"/>
        <v>9.4154138941707988</v>
      </c>
      <c r="R273" s="12"/>
      <c r="S273" s="1044">
        <f t="shared" si="84"/>
        <v>0.56492483365024793</v>
      </c>
      <c r="T273" s="1033">
        <f t="shared" si="85"/>
        <v>4.4581469650799921</v>
      </c>
      <c r="U273" s="1034">
        <f t="shared" si="85"/>
        <v>22.290734825399959</v>
      </c>
      <c r="V273" s="1034">
        <f t="shared" si="85"/>
        <v>0</v>
      </c>
      <c r="W273" s="1035">
        <f t="shared" si="85"/>
        <v>1.3374440895239974</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4821.8961553770832</v>
      </c>
      <c r="L274" s="518">
        <f t="shared" si="94"/>
        <v>0.5</v>
      </c>
      <c r="M274" s="518">
        <f t="shared" si="90"/>
        <v>0.5</v>
      </c>
      <c r="N274" s="12">
        <f t="shared" si="95"/>
        <v>0</v>
      </c>
      <c r="O274" s="12">
        <f t="shared" si="95"/>
        <v>0</v>
      </c>
      <c r="P274" s="690">
        <f t="shared" si="82"/>
        <v>1.9287584621508334</v>
      </c>
      <c r="Q274" s="465">
        <f t="shared" si="83"/>
        <v>9.6437923107541668</v>
      </c>
      <c r="R274" s="12"/>
      <c r="S274" s="1044">
        <f t="shared" si="84"/>
        <v>0.57862753864524996</v>
      </c>
      <c r="T274" s="1033">
        <f t="shared" si="85"/>
        <v>4.5038226483966657</v>
      </c>
      <c r="U274" s="1034">
        <f t="shared" si="85"/>
        <v>22.519113241983327</v>
      </c>
      <c r="V274" s="1034">
        <f t="shared" si="85"/>
        <v>0</v>
      </c>
      <c r="W274" s="1035">
        <f t="shared" si="85"/>
        <v>1.3511467945189994</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4943.0360798478478</v>
      </c>
      <c r="L275" s="518">
        <f t="shared" si="94"/>
        <v>0.5</v>
      </c>
      <c r="M275" s="518">
        <f t="shared" si="90"/>
        <v>0.5</v>
      </c>
      <c r="N275" s="12">
        <f t="shared" si="95"/>
        <v>0</v>
      </c>
      <c r="O275" s="12">
        <f t="shared" si="95"/>
        <v>0</v>
      </c>
      <c r="P275" s="690">
        <f t="shared" si="82"/>
        <v>1.9772144319391391</v>
      </c>
      <c r="Q275" s="465">
        <f t="shared" si="83"/>
        <v>9.8860721596956953</v>
      </c>
      <c r="R275" s="12"/>
      <c r="S275" s="1044">
        <f t="shared" si="84"/>
        <v>0.5931643295817417</v>
      </c>
      <c r="T275" s="1033">
        <f t="shared" si="85"/>
        <v>4.552278618184971</v>
      </c>
      <c r="U275" s="1034">
        <f t="shared" si="85"/>
        <v>22.761393090924855</v>
      </c>
      <c r="V275" s="1034">
        <f t="shared" si="85"/>
        <v>0</v>
      </c>
      <c r="W275" s="1035">
        <f t="shared" si="85"/>
        <v>1.3656835854554912</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5060.0347540345374</v>
      </c>
      <c r="L276" s="518">
        <f t="shared" si="94"/>
        <v>0.5</v>
      </c>
      <c r="M276" s="518">
        <f t="shared" si="90"/>
        <v>0.5</v>
      </c>
      <c r="N276" s="12">
        <f t="shared" si="95"/>
        <v>0</v>
      </c>
      <c r="O276" s="12">
        <f t="shared" si="95"/>
        <v>0</v>
      </c>
      <c r="P276" s="690">
        <f t="shared" si="82"/>
        <v>2.0240139016138152</v>
      </c>
      <c r="Q276" s="465">
        <f t="shared" si="83"/>
        <v>10.120069508069076</v>
      </c>
      <c r="R276" s="12"/>
      <c r="S276" s="1044">
        <f t="shared" si="84"/>
        <v>0.60720417048414443</v>
      </c>
      <c r="T276" s="1033">
        <f t="shared" si="85"/>
        <v>4.5990780878596471</v>
      </c>
      <c r="U276" s="1034">
        <f t="shared" si="85"/>
        <v>22.995390439298234</v>
      </c>
      <c r="V276" s="1034">
        <f t="shared" si="85"/>
        <v>0</v>
      </c>
      <c r="W276" s="1035">
        <f t="shared" si="85"/>
        <v>1.3797234263578939</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5180.8740853284999</v>
      </c>
      <c r="L277" s="518">
        <f t="shared" si="94"/>
        <v>0.5</v>
      </c>
      <c r="M277" s="518">
        <f t="shared" si="90"/>
        <v>0.5</v>
      </c>
      <c r="N277" s="12">
        <f t="shared" si="95"/>
        <v>0</v>
      </c>
      <c r="O277" s="12">
        <f t="shared" si="95"/>
        <v>0</v>
      </c>
      <c r="P277" s="690">
        <f t="shared" si="82"/>
        <v>2.0723496341313998</v>
      </c>
      <c r="Q277" s="465">
        <f t="shared" si="83"/>
        <v>10.361748170657</v>
      </c>
      <c r="R277" s="12"/>
      <c r="S277" s="1044">
        <f t="shared" si="84"/>
        <v>0.62170489023941988</v>
      </c>
      <c r="T277" s="1033">
        <f t="shared" si="85"/>
        <v>4.6474138203772313</v>
      </c>
      <c r="U277" s="1034">
        <f t="shared" si="85"/>
        <v>23.237069101886156</v>
      </c>
      <c r="V277" s="1034">
        <f t="shared" si="85"/>
        <v>0</v>
      </c>
      <c r="W277" s="1035">
        <f t="shared" si="85"/>
        <v>1.3942241461131695</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5306.9230853097188</v>
      </c>
      <c r="L278" s="518">
        <f t="shared" si="94"/>
        <v>0.5</v>
      </c>
      <c r="M278" s="518">
        <f t="shared" si="90"/>
        <v>0.5</v>
      </c>
      <c r="N278" s="12">
        <f t="shared" si="95"/>
        <v>0</v>
      </c>
      <c r="O278" s="12">
        <f t="shared" si="95"/>
        <v>0</v>
      </c>
      <c r="P278" s="690">
        <f t="shared" si="82"/>
        <v>2.1227692341238877</v>
      </c>
      <c r="Q278" s="465">
        <f t="shared" si="83"/>
        <v>10.613846170619437</v>
      </c>
      <c r="R278" s="12"/>
      <c r="S278" s="1044">
        <f t="shared" si="84"/>
        <v>0.63683077023716628</v>
      </c>
      <c r="T278" s="1033">
        <f t="shared" si="85"/>
        <v>4.6978334203697196</v>
      </c>
      <c r="U278" s="1034">
        <f t="shared" si="85"/>
        <v>23.489167101848594</v>
      </c>
      <c r="V278" s="1034">
        <f t="shared" si="85"/>
        <v>0</v>
      </c>
      <c r="W278" s="1035">
        <f t="shared" si="85"/>
        <v>1.4093500261109158</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5438.6107916188739</v>
      </c>
      <c r="L279" s="518">
        <f t="shared" si="94"/>
        <v>0.5</v>
      </c>
      <c r="M279" s="518">
        <f t="shared" si="90"/>
        <v>0.5</v>
      </c>
      <c r="N279" s="12">
        <f t="shared" si="95"/>
        <v>0</v>
      </c>
      <c r="O279" s="12">
        <f t="shared" si="95"/>
        <v>0</v>
      </c>
      <c r="P279" s="690">
        <f t="shared" si="82"/>
        <v>2.1754443166475497</v>
      </c>
      <c r="Q279" s="465">
        <f t="shared" si="83"/>
        <v>10.877221583237748</v>
      </c>
      <c r="R279" s="12"/>
      <c r="S279" s="1044">
        <f t="shared" si="84"/>
        <v>0.65263329499426481</v>
      </c>
      <c r="T279" s="1033">
        <f t="shared" si="85"/>
        <v>4.750508502893382</v>
      </c>
      <c r="U279" s="1034">
        <f t="shared" si="85"/>
        <v>23.752542514466906</v>
      </c>
      <c r="V279" s="1034">
        <f t="shared" si="85"/>
        <v>0</v>
      </c>
      <c r="W279" s="1035">
        <f t="shared" si="85"/>
        <v>1.4251525508680143</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5574.8328069276386</v>
      </c>
      <c r="L280" s="518">
        <f t="shared" si="94"/>
        <v>0.5</v>
      </c>
      <c r="M280" s="518">
        <f t="shared" si="90"/>
        <v>0.5</v>
      </c>
      <c r="N280" s="12">
        <f t="shared" si="95"/>
        <v>0</v>
      </c>
      <c r="O280" s="12">
        <f t="shared" si="95"/>
        <v>0</v>
      </c>
      <c r="P280" s="690">
        <f t="shared" si="82"/>
        <v>2.2299331227710555</v>
      </c>
      <c r="Q280" s="465">
        <f t="shared" si="83"/>
        <v>11.149665613855277</v>
      </c>
      <c r="R280" s="12"/>
      <c r="S280" s="1044">
        <f t="shared" si="84"/>
        <v>0.66897993683131662</v>
      </c>
      <c r="T280" s="1033">
        <f t="shared" si="85"/>
        <v>4.8049973090168869</v>
      </c>
      <c r="U280" s="1034">
        <f t="shared" si="85"/>
        <v>24.024986545084435</v>
      </c>
      <c r="V280" s="1034">
        <f t="shared" si="85"/>
        <v>0</v>
      </c>
      <c r="W280" s="1035">
        <f t="shared" si="85"/>
        <v>1.441499192705066</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5618.1494404968462</v>
      </c>
      <c r="L281" s="518">
        <f t="shared" si="94"/>
        <v>0.5</v>
      </c>
      <c r="M281" s="518">
        <f t="shared" si="90"/>
        <v>0.5</v>
      </c>
      <c r="N281" s="12">
        <f t="shared" si="95"/>
        <v>0</v>
      </c>
      <c r="O281" s="12">
        <f t="shared" si="95"/>
        <v>0</v>
      </c>
      <c r="P281" s="690">
        <f t="shared" si="82"/>
        <v>2.2472597761987387</v>
      </c>
      <c r="Q281" s="465">
        <f t="shared" si="83"/>
        <v>11.236298880993692</v>
      </c>
      <c r="R281" s="12"/>
      <c r="S281" s="1044">
        <f t="shared" si="84"/>
        <v>0.67417793285962146</v>
      </c>
      <c r="T281" s="1033">
        <f t="shared" si="85"/>
        <v>4.8223239624445711</v>
      </c>
      <c r="U281" s="1034">
        <f t="shared" si="85"/>
        <v>24.111619812222848</v>
      </c>
      <c r="V281" s="1034">
        <f t="shared" si="85"/>
        <v>0</v>
      </c>
      <c r="W281" s="1035">
        <f t="shared" si="85"/>
        <v>1.4466971887333711</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5656.3499958926905</v>
      </c>
      <c r="L282" s="518">
        <f t="shared" si="94"/>
        <v>0.5</v>
      </c>
      <c r="M282" s="518">
        <f t="shared" si="90"/>
        <v>0.5</v>
      </c>
      <c r="N282" s="12">
        <f t="shared" si="95"/>
        <v>0</v>
      </c>
      <c r="O282" s="12">
        <f t="shared" si="95"/>
        <v>0</v>
      </c>
      <c r="P282" s="690">
        <f t="shared" si="82"/>
        <v>2.2625399983570764</v>
      </c>
      <c r="Q282" s="465">
        <f t="shared" si="83"/>
        <v>11.312699991785381</v>
      </c>
      <c r="R282" s="12"/>
      <c r="S282" s="1044">
        <f t="shared" si="84"/>
        <v>0.67876199950712279</v>
      </c>
      <c r="T282" s="1033">
        <f t="shared" si="85"/>
        <v>4.8376041846029079</v>
      </c>
      <c r="U282" s="1034">
        <f t="shared" si="85"/>
        <v>24.188020923014541</v>
      </c>
      <c r="V282" s="1034">
        <f t="shared" si="85"/>
        <v>0</v>
      </c>
      <c r="W282" s="1035">
        <f t="shared" si="85"/>
        <v>1.4512812553808723</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5678.4922739151798</v>
      </c>
      <c r="L283" s="518">
        <f t="shared" si="94"/>
        <v>0.5</v>
      </c>
      <c r="M283" s="518">
        <f t="shared" si="90"/>
        <v>0.5</v>
      </c>
      <c r="N283" s="12">
        <f t="shared" si="95"/>
        <v>0</v>
      </c>
      <c r="O283" s="12">
        <f t="shared" si="95"/>
        <v>0</v>
      </c>
      <c r="P283" s="690">
        <f t="shared" si="82"/>
        <v>2.271396909566072</v>
      </c>
      <c r="Q283" s="465">
        <f t="shared" si="83"/>
        <v>11.356984547830359</v>
      </c>
      <c r="R283" s="12"/>
      <c r="S283" s="1044">
        <f t="shared" si="84"/>
        <v>0.68141907286982151</v>
      </c>
      <c r="T283" s="1033">
        <f t="shared" si="85"/>
        <v>4.8464610958119039</v>
      </c>
      <c r="U283" s="1034">
        <f t="shared" si="85"/>
        <v>24.232305479059519</v>
      </c>
      <c r="V283" s="1034">
        <f t="shared" si="85"/>
        <v>0</v>
      </c>
      <c r="W283" s="1035">
        <f t="shared" si="85"/>
        <v>1.453938328743571</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5696.8974064678187</v>
      </c>
      <c r="L284" s="520">
        <f t="shared" si="94"/>
        <v>0.5</v>
      </c>
      <c r="M284" s="520">
        <f t="shared" si="90"/>
        <v>0.5</v>
      </c>
      <c r="N284" s="1045">
        <f t="shared" ref="N284:O284" si="96">N146</f>
        <v>0</v>
      </c>
      <c r="O284" s="1045">
        <f t="shared" si="96"/>
        <v>0</v>
      </c>
      <c r="P284" s="1046">
        <f t="shared" si="82"/>
        <v>2.2787589625871272</v>
      </c>
      <c r="Q284" s="988">
        <f t="shared" si="83"/>
        <v>11.393794812935637</v>
      </c>
      <c r="R284" s="1045"/>
      <c r="S284" s="1047">
        <f t="shared" si="84"/>
        <v>0.68362768877613822</v>
      </c>
      <c r="T284" s="1048">
        <f t="shared" si="85"/>
        <v>4.8538231488329586</v>
      </c>
      <c r="U284" s="1049">
        <f t="shared" si="85"/>
        <v>24.269115744164793</v>
      </c>
      <c r="V284" s="1049">
        <f t="shared" si="85"/>
        <v>0</v>
      </c>
      <c r="W284" s="1050">
        <f t="shared" si="85"/>
        <v>1.4561469446498876</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2022-12-08T22:28:45Z</dcterms:modified>
</cp:coreProperties>
</file>