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odels\SATIMGE\AFOLU\"/>
    </mc:Choice>
  </mc:AlternateContent>
  <xr:revisionPtr revIDLastSave="0" documentId="8_{386E9753-7A24-41A9-B5D8-19B372D39DCF}" xr6:coauthVersionLast="45" xr6:coauthVersionMax="45" xr10:uidLastSave="{00000000-0000-0000-0000-000000000000}"/>
  <bookViews>
    <workbookView xWindow="780" yWindow="780" windowWidth="21600" windowHeight="1138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O51" i="50"/>
  <c r="AJ61" i="57"/>
  <c r="AK61" i="57"/>
  <c r="L5" i="47"/>
  <c r="K4" i="50" s="1"/>
  <c r="K4" i="57" s="1"/>
  <c r="AI51" i="50" l="1"/>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AW10" i="50"/>
  <c r="BB8" i="36" s="1"/>
  <c r="BJ10" i="50"/>
  <c r="BO8" i="36" s="1"/>
  <c r="AJ10" i="50"/>
  <c r="AO8" i="36" s="1"/>
  <c r="BP42" i="36"/>
  <c r="BP83" i="36" s="1"/>
  <c r="BO83" i="36"/>
  <c r="AY10" i="50"/>
  <c r="BD8" i="36" s="1"/>
  <c r="BH10" i="50"/>
  <c r="BM9" i="36" s="1"/>
  <c r="AS10" i="50"/>
  <c r="AX8" i="36" s="1"/>
  <c r="BC9" i="36"/>
  <c r="BC8" i="36"/>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B9" i="36" l="1"/>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AY137" i="34"/>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BC19" i="45" l="1"/>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<sst xmlns="http://schemas.openxmlformats.org/spreadsheetml/2006/main" count="2529" uniqueCount="981">
  <si>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</si>
  <si>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</si>
  <si>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</si>
  <si>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</si>
  <si>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</si>
  <si>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</si>
  <si>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</si>
  <si>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</si>
  <si>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</si>
  <si>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</si>
  <si>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</si>
  <si>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</si>
  <si>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</si>
  <si>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</si>
  <si>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</si>
  <si>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</si>
  <si>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</si>
  <si>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</si>
  <si>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</si>
  <si>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</si>
  <si>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</si>
  <si>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</si>
  <si>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</si>
  <si>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</si>
  <si>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</si>
  <si>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</si>
  <si>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</si>
  <si>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</si>
  <si>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</si>
  <si>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</si>
  <si>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</si>
  <si>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</si>
  <si>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</si>
  <si>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</si>
  <si>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</si>
  <si>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</si>
  <si>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</si>
  <si>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</si>
  <si>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</si>
  <si>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</si>
  <si>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</si>
  <si>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</si>
  <si>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</si>
  <si>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</si>
  <si>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</si>
  <si>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</si>
  <si>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</si>
  <si>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</si>
  <si>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</si>
  <si>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</si>
  <si>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</si>
  <si>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</si>
  <si>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</si>
  <si>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</si>
  <si>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</si>
  <si>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</si>
  <si>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</si>
  <si>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</si>
  <si>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</si>
  <si>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</si>
  <si>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</si>
  <si>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</si>
  <si>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</si>
  <si>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</si>
  <si>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</si>
  <si>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</si>
  <si>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</si>
  <si>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</si>
  <si>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</si>
  <si>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</si>
  <si>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</si>
  <si>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</si>
  <si>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</si>
  <si>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</si>
  <si>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</si>
  <si>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</si>
  <si>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</si>
  <si>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</si>
  <si>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</si>
  <si>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</si>
  <si>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</si>
  <si>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</si>
  <si>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</si>
  <si>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</si>
  <si>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</si>
  <si>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</si>
  <si>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</si>
  <si>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</si>
  <si>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</si>
  <si>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</si>
  <si>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</si>
  <si>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</si>
  <si>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</si>
  <si>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</si>
  <si>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</si>
  <si>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</si>
  <si>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</si>
  <si>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</si>
  <si>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</si>
  <si>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</si>
  <si>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</si>
  <si>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</si>
  <si>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</si>
  <si>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</si>
  <si>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</si>
  <si>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</si>
  <si>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</si>
  <si>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</si>
  <si>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</si>
  <si>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</si>
  <si>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</si>
  <si>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</si>
  <si>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</si>
  <si>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</si>
  <si>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</si>
  <si>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</si>
  <si>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</si>
  <si>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</si>
  <si>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</si>
  <si>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</si>
  <si>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</si>
  <si>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</si>
  <si>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</si>
  <si>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</si>
  <si>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</si>
  <si>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</si>
  <si>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</si>
  <si>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</si>
  <si>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</si>
  <si>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</si>
  <si>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</si>
  <si>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</si>
  <si>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</si>
  <si>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</si>
  <si>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</si>
  <si>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</si>
  <si>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</si>
  <si>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</si>
  <si>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</si>
  <si>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</si>
  <si>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</si>
  <si>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</si>
  <si>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</si>
  <si>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</si>
  <si>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</si>
  <si>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</si>
  <si>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</si>
  <si>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</si>
  <si>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</si>
  <si>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</si>
  <si>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</si>
  <si>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</si>
  <si>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</si>
  <si>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</si>
  <si>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</si>
  <si>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</si>
  <si>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</si>
  <si>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</si>
  <si>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</si>
  <si>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</si>
  <si>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</si>
  <si>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</si>
  <si>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</si>
  <si>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</si>
  <si>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</si>
  <si>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</si>
  <si>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</si>
  <si>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</si>
  <si>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</si>
  <si>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</si>
  <si>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</si>
  <si>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</si>
  <si>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</si>
  <si>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</si>
  <si>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</si>
  <si>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</si>
  <si>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</si>
  <si>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</si>
  <si>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</si>
  <si>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</si>
  <si>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</si>
  <si>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</si>
  <si>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</si>
  <si>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</si>
  <si>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</si>
  <si>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</si>
  <si>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</si>
  <si>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</si>
  <si>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</si>
  <si>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</si>
  <si>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</si>
  <si>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</si>
  <si>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</si>
  <si>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</si>
  <si>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</si>
  <si>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</si>
  <si>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</si>
  <si>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</si>
  <si>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</si>
  <si>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</si>
  <si>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</si>
  <si>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</si>
  <si>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</si>
  <si>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</si>
  <si>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</si>
  <si>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</si>
  <si>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</si>
  <si>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</si>
  <si>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</si>
  <si>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</si>
  <si>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</si>
  <si>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</si>
  <si>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</si>
  <si>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</si>
  <si>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</si>
  <si>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</si>
  <si>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</si>
  <si>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</si>
  <si>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</si>
  <si>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</si>
  <si>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</si>
  <si>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</si>
  <si>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</si>
  <si>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</si>
  <si>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</si>
  <si>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</si>
  <si>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</si>
  <si>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</si>
  <si>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</si>
  <si>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</si>
  <si>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</si>
  <si>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</si>
  <si>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</si>
  <si>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</si>
  <si>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</si>
  <si>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</si>
  <si>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</si>
  <si>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</si>
  <si>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</si>
  <si>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</si>
  <si>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</si>
  <si>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</si>
  <si>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</si>
  <si>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</si>
  <si>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</si>
  <si>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</si>
  <si>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</si>
  <si>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</si>
  <si>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</si>
  <si>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</si>
  <si>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</si>
  <si>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</si>
  <si>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</si>
  <si>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</si>
  <si>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</si>
  <si>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</si>
  <si>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</si>
  <si>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</si>
  <si>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</si>
  <si>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</si>
  <si>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</si>
  <si>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</si>
  <si>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</si>
  <si>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</si>
  <si>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</si>
  <si>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</si>
  <si>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</si>
  <si>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</si>
  <si>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</si>
  <si>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</si>
  <si>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</si>
  <si>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</si>
  <si>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</si>
  <si>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</si>
  <si>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</si>
  <si>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</si>
  <si>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</si>
  <si>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</si>
  <si>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</si>
  <si>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</si>
  <si>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</si>
  <si>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</si>
  <si>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</si>
  <si>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</si>
  <si>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</si>
  <si>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</si>
  <si>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</si>
  <si>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</si>
  <si>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</si>
  <si>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</si>
  <si>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</si>
  <si>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</si>
  <si>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</si>
  <si>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</si>
  <si>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</si>
  <si>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</si>
  <si>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</si>
  <si>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</si>
  <si>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</si>
  <si>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</si>
  <si>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</si>
  <si>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</si>
  <si>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</si>
  <si>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</si>
  <si>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</si>
  <si>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</si>
  <si>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</si>
  <si>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</si>
  <si>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</si>
  <si>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</si>
  <si>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</si>
  <si>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</si>
  <si>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</si>
  <si>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</si>
  <si>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</si>
  <si>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</si>
  <si>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</si>
  <si>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</si>
  <si>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</si>
  <si>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</si>
  <si>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</si>
  <si>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</si>
  <si>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</si>
  <si>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</si>
  <si>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</si>
  <si>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</si>
  <si>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</si>
  <si>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</si>
  <si>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</si>
  <si>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</si>
  <si>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</si>
  <si>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</si>
  <si>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</si>
  <si>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</si>
  <si>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</si>
  <si>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</si>
  <si>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</si>
  <si>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</si>
  <si>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</si>
  <si>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</si>
  <si>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</si>
  <si>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</si>
  <si>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</si>
  <si>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</si>
  <si>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</si>
  <si>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</si>
  <si>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</si>
  <si>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</si>
  <si>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</si>
  <si>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</si>
  <si>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</si>
  <si>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</si>
  <si>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</si>
  <si>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</si>
  <si>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</si>
  <si>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</si>
  <si>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</si>
  <si>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</si>
  <si>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</si>
  <si>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</si>
  <si>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</si>
  <si>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</si>
  <si>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</si>
  <si>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</si>
  <si>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</si>
  <si>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</si>
  <si>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</si>
  <si>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</si>
  <si>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</si>
  <si>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</si>
  <si>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</si>
  <si>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</si>
  <si>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</si>
  <si>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</si>
  <si>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</si>
  <si>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</si>
  <si>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</si>
  <si>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</si>
  <si>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</si>
  <si>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</si>
  <si>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</si>
  <si>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</si>
  <si>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</si>
  <si>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</si>
  <si>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</si>
  <si>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</si>
  <si>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</si>
  <si>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</si>
  <si>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</si>
  <si>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</si>
  <si>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</si>
  <si>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</si>
  <si>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</si>
  <si>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</si>
  <si>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</si>
  <si>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</si>
  <si>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</si>
  <si>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</si>
  <si>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</si>
  <si>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</si>
  <si>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</si>
  <si>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</si>
  <si>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</si>
  <si>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</si>
  <si>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</si>
  <si>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</si>
  <si>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</si>
  <si>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</si>
  <si>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</si>
  <si>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</si>
  <si>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</si>
  <si>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</si>
  <si>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</si>
  <si>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</si>
  <si>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</si>
  <si>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</si>
  <si>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</si>
  <si>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</si>
  <si>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</si>
  <si>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</si>
  <si>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</si>
  <si>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</si>
  <si>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</si>
  <si>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</si>
  <si>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</si>
  <si>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</si>
  <si>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</si>
  <si>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</si>
  <si>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</si>
  <si>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</si>
  <si>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</si>
  <si>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</si>
  <si>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</si>
  <si>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</si>
  <si>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</si>
  <si>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</si>
  <si>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</si>
  <si>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</si>
  <si>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</si>
  <si>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</si>
  <si>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</si>
  <si>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</si>
  <si>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</si>
  <si>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</si>
  <si>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</si>
  <si>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</si>
  <si>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</si>
  <si>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</si>
  <si>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</si>
  <si>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</si>
  <si>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</si>
  <si>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</si>
  <si>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</si>
  <si>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</si>
  <si>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</si>
  <si>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</si>
  <si>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</si>
  <si>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</si>
  <si>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</si>
  <si>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</si>
  <si>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</si>
  <si>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</si>
  <si>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</si>
  <si>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</si>
  <si>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</si>
  <si>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</si>
  <si>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</si>
  <si>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</si>
  <si>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</si>
  <si>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</si>
  <si>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</si>
  <si>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</si>
  <si>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</si>
  <si>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</si>
  <si>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</si>
  <si>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</si>
  <si>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</si>
  <si>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</si>
  <si>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</si>
  <si>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</si>
  <si>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</si>
  <si>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</si>
  <si>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</si>
  <si>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</si>
  <si>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</si>
  <si>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</si>
  <si>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</si>
  <si>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</si>
  <si>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</si>
  <si>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</si>
  <si>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</si>
  <si>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</si>
  <si>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</si>
  <si>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</si>
  <si>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</si>
  <si>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</si>
  <si>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</si>
  <si>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</si>
  <si>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</si>
  <si>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</si>
  <si>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</si>
  <si>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</si>
  <si>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</si>
  <si>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</si>
  <si>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</si>
  <si>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</si>
  <si>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</si>
  <si>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</si>
  <si>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</si>
  <si>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</si>
  <si>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</si>
  <si>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</si>
  <si>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</si>
  <si>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</si>
  <si>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</si>
  <si>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</si>
  <si>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</si>
  <si>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</si>
  <si>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</si>
  <si>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</si>
  <si>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</si>
  <si>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</si>
  <si>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</si>
  <si>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</si>
  <si>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</si>
  <si>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</si>
  <si>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</si>
  <si>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</si>
  <si>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</si>
  <si>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</si>
  <si>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</si>
  <si>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</si>
  <si>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</si>
  <si>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</si>
  <si>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</si>
  <si>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</si>
  <si>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</si>
  <si>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</si>
  <si>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</si>
  <si>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</si>
  <si>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</si>
  <si>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</si>
  <si>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</si>
  <si>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</si>
  <si>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</si>
  <si>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</si>
  <si>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</si>
  <si>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</si>
  <si>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</si>
  <si>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</si>
  <si>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</si>
  <si>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</si>
  <si>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</si>
  <si>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</si>
  <si>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</si>
  <si>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</si>
  <si>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</si>
  <si>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</si>
  <si>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</si>
  <si>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</si>
  <si>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</si>
  <si>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</si>
  <si>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</si>
  <si>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</si>
  <si>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</si>
  <si>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</si>
  <si>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</si>
  <si>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</si>
  <si>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</si>
  <si>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</si>
  <si>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</si>
  <si>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</si>
  <si>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</si>
  <si>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</si>
  <si>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</si>
  <si>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</si>
  <si>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</si>
  <si>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</si>
  <si>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</si>
  <si>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</si>
  <si>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</si>
  <si>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</si>
  <si>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</si>
  <si>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</si>
  <si>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</si>
  <si>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</si>
  <si>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</si>
  <si>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</si>
  <si>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</si>
  <si>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</si>
  <si>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</si>
  <si>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</si>
  <si>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</si>
  <si>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</si>
  <si>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</si>
  <si>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</si>
  <si>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</si>
  <si>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</si>
  <si>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</si>
  <si>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</si>
  <si>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</si>
  <si>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</si>
  <si>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</si>
  <si>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</si>
  <si>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</si>
  <si>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</si>
  <si>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</si>
  <si>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</si>
  <si>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</si>
  <si>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</si>
  <si>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</si>
  <si>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</si>
  <si>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</si>
  <si>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</si>
  <si>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</si>
  <si>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</si>
  <si>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</si>
  <si>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</si>
  <si>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</si>
  <si>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</si>
  <si>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</si>
  <si>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</si>
  <si>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</si>
  <si>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</si>
  <si>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</si>
  <si>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</si>
  <si>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</si>
  <si>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</si>
  <si>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</si>
  <si>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</si>
  <si>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</si>
  <si>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</si>
  <si>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</si>
  <si>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</si>
  <si>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</si>
  <si>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</si>
  <si>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</si>
  <si>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</si>
  <si>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</si>
  <si>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</si>
  <si>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</si>
  <si>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</si>
  <si>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</si>
  <si>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</si>
  <si>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</si>
  <si>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</si>
  <si>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</si>
  <si>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</si>
  <si>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</si>
  <si>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</si>
  <si>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</si>
  <si>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</si>
  <si>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</si>
  <si>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</si>
  <si>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</si>
  <si>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</si>
  <si>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</si>
  <si>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</si>
  <si>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</si>
  <si>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</si>
  <si>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</si>
  <si>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</si>
  <si>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</si>
  <si>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</si>
  <si>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</si>
  <si>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</si>
  <si>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</si>
  <si>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</si>
  <si>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</si>
  <si>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</si>
  <si>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</si>
  <si>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</si>
  <si>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</si>
  <si>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</si>
  <si>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</si>
  <si>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</si>
  <si>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</si>
  <si>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</si>
  <si>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</si>
  <si>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</si>
  <si>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</si>
  <si>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</si>
  <si>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</si>
  <si>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</si>
  <si>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</si>
  <si>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</si>
  <si>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</si>
  <si>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</si>
  <si>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</si>
  <si>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</si>
  <si>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</si>
  <si>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</si>
  <si>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</si>
  <si>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</si>
  <si>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</si>
  <si>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</si>
  <si>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</si>
  <si>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</si>
  <si>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</si>
  <si>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</si>
  <si>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</si>
  <si>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</si>
  <si>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</si>
  <si>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</si>
  <si>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</si>
  <si>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</si>
  <si>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</si>
  <si>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</si>
  <si>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</si>
  <si>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</si>
  <si>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</si>
  <si>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</si>
  <si>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</si>
  <si>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</si>
  <si>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</si>
  <si>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</si>
  <si>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</si>
  <si>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</si>
  <si>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</si>
  <si>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</si>
  <si>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</si>
  <si>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</si>
  <si>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</si>
  <si>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</si>
  <si>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</si>
  <si>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</si>
  <si>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</si>
  <si>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</si>
  <si>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</si>
  <si>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</si>
  <si>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</si>
  <si>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</si>
  <si>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</si>
  <si>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</si>
  <si>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</si>
  <si>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</si>
  <si>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</si>
  <si>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</si>
  <si>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</si>
  <si>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</si>
  <si>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</si>
  <si>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</si>
  <si>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</si>
  <si>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</si>
  <si>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</si>
  <si>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</si>
  <si>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</si>
  <si>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</si>
  <si>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</si>
  <si>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</si>
  <si>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</si>
  <si>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</si>
  <si>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</si>
  <si>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</si>
  <si>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</si>
  <si>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</si>
  <si>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</si>
  <si>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</si>
  <si>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</si>
  <si>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</si>
  <si>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</si>
  <si>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</si>
  <si>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</si>
  <si>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</si>
  <si>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</si>
  <si>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</si>
  <si>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</si>
  <si>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</si>
  <si>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</si>
  <si>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</si>
  <si>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</si>
  <si>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</si>
  <si>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</si>
  <si>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</si>
  <si>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</si>
  <si>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</si>
  <si>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</si>
  <si>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</si>
  <si>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</si>
  <si>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</si>
  <si>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</si>
  <si>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</si>
  <si>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</si>
  <si>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</si>
  <si>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</si>
  <si>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</si>
  <si>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</si>
  <si>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</si>
  <si>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</si>
  <si>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</si>
  <si>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</si>
  <si>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</si>
  <si>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</si>
  <si>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</si>
  <si>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</si>
  <si>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</si>
  <si>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</si>
  <si>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</si>
  <si>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</si>
  <si>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</si>
  <si>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</si>
  <si>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</si>
  <si>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</si>
  <si>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</si>
  <si>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</si>
  <si>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</si>
  <si>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</si>
  <si>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</si>
  <si>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</si>
  <si>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</si>
  <si>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</si>
  <si>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</si>
  <si>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</si>
  <si>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</si>
  <si>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</si>
  <si>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</si>
  <si>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</si>
  <si>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</si>
  <si>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</si>
  <si>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</si>
  <si>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</si>
  <si>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</si>
  <si>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</si>
  <si>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</si>
  <si>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</si>
  <si>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</si>
  <si>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</si>
  <si>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</si>
  <si>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</si>
  <si>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</si>
  <si>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</si>
  <si>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</si>
  <si>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</si>
  <si>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</si>
  <si>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</si>
  <si>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</si>
  <si>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</si>
  <si>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</si>
  <si>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</si>
  <si>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</si>
  <si>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</si>
  <si>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</si>
  <si>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</si>
  <si>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</si>
  <si>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</si>
  <si>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</si>
  <si>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</si>
  <si>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</si>
  <si>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</si>
  <si>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</si>
  <si>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</si>
  <si>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</si>
  <si>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</si>
  <si>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</si>
  <si>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</si>
  <si>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</si>
  <si>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</si>
  <si>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</si>
  <si>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</si>
  <si>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</si>
  <si>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</si>
  <si>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</si>
  <si>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</si>
  <si>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</si>
  <si>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</si>
  <si>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</si>
  <si>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</si>
  <si>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</si>
  <si>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</si>
  <si>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</si>
  <si>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</si>
  <si>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</si>
  <si>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</si>
  <si>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</si>
  <si>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</si>
  <si>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</si>
  <si>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</si>
  <si>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</si>
  <si>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</si>
  <si>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</si>
  <si>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</si>
  <si>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</si>
  <si>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</si>
  <si>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</si>
  <si>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</si>
  <si>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</si>
  <si>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</si>
  <si>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</si>
  <si>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</si>
  <si>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</si>
  <si>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</si>
  <si>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</si>
  <si>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</si>
  <si>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</si>
  <si>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</si>
  <si>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hydr</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</si>
  <si>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</si>
  <si>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</si>
  <si>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</si>
  <si>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</si>
  <si>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</si>
  <si>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</si>
  <si>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</si>
  <si>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</si>
  <si>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</si>
  <si>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</si>
  <si>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</si>
  <si>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</si>
  <si>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</si>
  <si>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</si>
  <si>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</si>
  <si>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</si>
  <si>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</si>
  <si>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</si>
  <si>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</si>
  <si>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</si>
  <si>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</si>
  <si>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</si>
  <si>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</si>
  <si>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</si>
  <si>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</si>
  <si>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</si>
  <si>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</si>
  <si>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</si>
  <si>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</si>
  <si>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</si>
  <si>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</si>
  <si>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</si>
  <si>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</si>
  <si>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</si>
  <si>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</si>
  <si>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</si>
  <si>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</si>
  <si>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</si>
  <si>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</si>
  <si>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</si>
  <si>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</si>
  <si>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</si>
  <si>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</si>
  <si>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</si>
  <si>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</si>
  <si>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</si>
  <si>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</si>
  <si>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</si>
  <si>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</si>
  <si>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</si>
  <si>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</si>
  <si>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</si>
  <si>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</si>
  <si>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</si>
  <si>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</si>
  <si>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</si>
  <si>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</si>
  <si>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</si>
  <si>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</si>
  <si>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</si>
  <si>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</si>
  <si>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</si>
  <si>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</si>
  <si>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</si>
  <si>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</si>
  <si>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</si>
  <si>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</si>
  <si>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</si>
  <si>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</si>
  <si>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</si>
  <si>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</si>
  <si>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</si>
  <si>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</si>
  <si>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</si>
  <si>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</si>
  <si>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</si>
  <si>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</si>
  <si>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</si>
  <si>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</si>
  <si>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</si>
  <si>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</si>
  <si>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</si>
  <si>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</si>
  <si>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fa</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</si>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</sst>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1" xfId="0" applyBorder="1" applyAlignment="1">
      <alignment horizontal="left" vertic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48.511998091640002</c:v>
                </c:pt>
                <c:pt idx="1">
                  <c:v>50.550052099115547</c:v>
                </c:pt>
                <c:pt idx="2">
                  <c:v>52.688735600202833</c:v>
                </c:pt>
                <c:pt idx="3">
                  <c:v>53.946299970070918</c:v>
                </c:pt>
                <c:pt idx="4">
                  <c:v>52.486723389005128</c:v>
                </c:pt>
                <c:pt idx="5">
                  <c:v>53.321508829093872</c:v>
                </c:pt>
                <c:pt idx="6">
                  <c:v>54.316382696129743</c:v>
                </c:pt>
                <c:pt idx="7">
                  <c:v>55.299399175950683</c:v>
                </c:pt>
                <c:pt idx="8">
                  <c:v>54.476886929407534</c:v>
                </c:pt>
                <c:pt idx="9">
                  <c:v>53.649256084527231</c:v>
                </c:pt>
                <c:pt idx="10">
                  <c:v>52.81696826242041</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941.12026636445967</c:v>
                </c:pt>
                <c:pt idx="13">
                  <c:v>938.84752522376789</c:v>
                </c:pt>
                <c:pt idx="14">
                  <c:v>936.49948675439578</c:v>
                </c:pt>
                <c:pt idx="15">
                  <c:v>934.0732432189875</c:v>
                </c:pt>
                <c:pt idx="16">
                  <c:v>931.81774943814639</c:v>
                </c:pt>
                <c:pt idx="17">
                  <c:v>929.4777933978711</c:v>
                </c:pt>
                <c:pt idx="18">
                  <c:v>927.10504683720069</c:v>
                </c:pt>
                <c:pt idx="19">
                  <c:v>924.69395403994508</c:v>
                </c:pt>
                <c:pt idx="20">
                  <c:v>922.24698248220727</c:v>
                </c:pt>
                <c:pt idx="21">
                  <c:v>920.47545230731976</c:v>
                </c:pt>
                <c:pt idx="22">
                  <c:v>918.68352442955108</c:v>
                </c:pt>
                <c:pt idx="23">
                  <c:v>916.87096398624453</c:v>
                </c:pt>
                <c:pt idx="24">
                  <c:v>915.03753341049458</c:v>
                </c:pt>
                <c:pt idx="25">
                  <c:v>912.95011249054448</c:v>
                </c:pt>
                <c:pt idx="26">
                  <c:v>911.34592436448952</c:v>
                </c:pt>
                <c:pt idx="27">
                  <c:v>909.7259406834836</c:v>
                </c:pt>
                <c:pt idx="28">
                  <c:v>908.09000591741665</c:v>
                </c:pt>
                <c:pt idx="29">
                  <c:v>906.43796300475924</c:v>
                </c:pt>
                <c:pt idx="30">
                  <c:v>904.77428469036511</c:v>
                </c:pt>
                <c:pt idx="31">
                  <c:v>902.68574292179289</c:v>
                </c:pt>
                <c:pt idx="32">
                  <c:v>900.5893705750259</c:v>
                </c:pt>
                <c:pt idx="33">
                  <c:v>898.4804299436762</c:v>
                </c:pt>
                <c:pt idx="34">
                  <c:v>896.64257669702124</c:v>
                </c:pt>
                <c:pt idx="35">
                  <c:v>894.86895195880732</c:v>
                </c:pt>
                <c:pt idx="36">
                  <c:v>893.29608713830203</c:v>
                </c:pt>
                <c:pt idx="37">
                  <c:v>891.68964883986393</c:v>
                </c:pt>
                <c:pt idx="38">
                  <c:v>889.88614204406758</c:v>
                </c:pt>
                <c:pt idx="39">
                  <c:v>888.07292565570253</c:v>
                </c:pt>
                <c:pt idx="40">
                  <c:v>886.24992858932251</c:v>
                </c:pt>
                <c:pt idx="41">
                  <c:v>885.02556125792307</c:v>
                </c:pt>
                <c:pt idx="42">
                  <c:v>883.79405128752978</c:v>
                </c:pt>
                <c:pt idx="43">
                  <c:v>882.55535431571491</c:v>
                </c:pt>
                <c:pt idx="44">
                  <c:v>881.3094257045193</c:v>
                </c:pt>
                <c:pt idx="45">
                  <c:v>880.0562205387406</c:v>
                </c:pt>
                <c:pt idx="46">
                  <c:v>878.80175521294166</c:v>
                </c:pt>
                <c:pt idx="47">
                  <c:v>877.54231303296297</c:v>
                </c:pt>
                <c:pt idx="48">
                  <c:v>876.27786859276023</c:v>
                </c:pt>
                <c:pt idx="49">
                  <c:v>875.00839635659554</c:v>
                </c:pt>
                <c:pt idx="50">
                  <c:v>873.73387065837483</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938.98882400314415</c:v>
                </c:pt>
                <c:pt idx="13">
                  <c:v>936.99967013364051</c:v>
                </c:pt>
                <c:pt idx="14">
                  <c:v>934.94461435827259</c:v>
                </c:pt>
                <c:pt idx="15">
                  <c:v>932.82111176028366</c:v>
                </c:pt>
                <c:pt idx="16">
                  <c:v>930.84705316580778</c:v>
                </c:pt>
                <c:pt idx="17">
                  <c:v>928.79907131312518</c:v>
                </c:pt>
                <c:pt idx="18">
                  <c:v>926.7223904637292</c:v>
                </c:pt>
                <c:pt idx="19">
                  <c:v>924.61214813057313</c:v>
                </c:pt>
                <c:pt idx="20">
                  <c:v>922.47050390392008</c:v>
                </c:pt>
                <c:pt idx="21">
                  <c:v>920.92002107979715</c:v>
                </c:pt>
                <c:pt idx="22">
                  <c:v>919.35168572997816</c:v>
                </c:pt>
                <c:pt idx="23">
                  <c:v>917.76529229741357</c:v>
                </c:pt>
                <c:pt idx="24">
                  <c:v>916.16063285823566</c:v>
                </c:pt>
                <c:pt idx="25">
                  <c:v>914.33367539006667</c:v>
                </c:pt>
                <c:pt idx="26">
                  <c:v>912.92965406919484</c:v>
                </c:pt>
                <c:pt idx="27">
                  <c:v>911.51180812540872</c:v>
                </c:pt>
                <c:pt idx="28">
                  <c:v>910.08000143527806</c:v>
                </c:pt>
                <c:pt idx="29">
                  <c:v>908.63409653504016</c:v>
                </c:pt>
                <c:pt idx="30">
                  <c:v>907.17800807101071</c:v>
                </c:pt>
                <c:pt idx="31">
                  <c:v>905.3500696110633</c:v>
                </c:pt>
                <c:pt idx="32">
                  <c:v>903.51527765397191</c:v>
                </c:pt>
                <c:pt idx="33">
                  <c:v>901.66948565316102</c:v>
                </c:pt>
                <c:pt idx="34">
                  <c:v>900.0609553935069</c:v>
                </c:pt>
                <c:pt idx="35">
                  <c:v>898.50863936072199</c:v>
                </c:pt>
                <c:pt idx="36">
                  <c:v>897.13203289732076</c:v>
                </c:pt>
                <c:pt idx="37">
                  <c:v>895.72604217526077</c:v>
                </c:pt>
                <c:pt idx="38">
                  <c:v>894.14757269745542</c:v>
                </c:pt>
                <c:pt idx="39">
                  <c:v>892.56060516710738</c:v>
                </c:pt>
                <c:pt idx="40">
                  <c:v>890.96507736864476</c:v>
                </c:pt>
                <c:pt idx="41">
                  <c:v>889.89348370083019</c:v>
                </c:pt>
                <c:pt idx="42">
                  <c:v>888.81563863564395</c:v>
                </c:pt>
                <c:pt idx="43">
                  <c:v>887.7315033460975</c:v>
                </c:pt>
                <c:pt idx="44">
                  <c:v>886.64103876405068</c:v>
                </c:pt>
                <c:pt idx="45">
                  <c:v>885.54420557871413</c:v>
                </c:pt>
                <c:pt idx="46">
                  <c:v>884.44626947314794</c:v>
                </c:pt>
                <c:pt idx="47">
                  <c:v>883.34397751351094</c:v>
                </c:pt>
                <c:pt idx="48">
                  <c:v>882.23730746386502</c:v>
                </c:pt>
                <c:pt idx="49">
                  <c:v>881.12623697476147</c:v>
                </c:pt>
                <c:pt idx="50">
                  <c:v>880.01074358266055</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213.01813346943598</c:v>
                </c:pt>
                <c:pt idx="13">
                  <c:v>212.99261900528745</c:v>
                </c:pt>
                <c:pt idx="14">
                  <c:v>212.96770083623758</c:v>
                </c:pt>
                <c:pt idx="15">
                  <c:v>212.94340198925926</c:v>
                </c:pt>
                <c:pt idx="16">
                  <c:v>212.96126371039063</c:v>
                </c:pt>
                <c:pt idx="17">
                  <c:v>212.97979430560045</c:v>
                </c:pt>
                <c:pt idx="18">
                  <c:v>212.99831801623583</c:v>
                </c:pt>
                <c:pt idx="19">
                  <c:v>213.01714539863926</c:v>
                </c:pt>
                <c:pt idx="20">
                  <c:v>213.03679003131475</c:v>
                </c:pt>
                <c:pt idx="21">
                  <c:v>213.05081914468602</c:v>
                </c:pt>
                <c:pt idx="22">
                  <c:v>213.06500979167959</c:v>
                </c:pt>
                <c:pt idx="23">
                  <c:v>213.07936383222145</c:v>
                </c:pt>
                <c:pt idx="24">
                  <c:v>213.09388314765286</c:v>
                </c:pt>
                <c:pt idx="25">
                  <c:v>213.07020373747687</c:v>
                </c:pt>
                <c:pt idx="26">
                  <c:v>213.08290763459826</c:v>
                </c:pt>
                <c:pt idx="27">
                  <c:v>213.09573661998195</c:v>
                </c:pt>
                <c:pt idx="28">
                  <c:v>213.10869192530302</c:v>
                </c:pt>
                <c:pt idx="29">
                  <c:v>213.12177479436414</c:v>
                </c:pt>
                <c:pt idx="30">
                  <c:v>213.13574947749026</c:v>
                </c:pt>
                <c:pt idx="31">
                  <c:v>213.04380045586853</c:v>
                </c:pt>
                <c:pt idx="32">
                  <c:v>212.95271311712833</c:v>
                </c:pt>
                <c:pt idx="33">
                  <c:v>212.86172530922977</c:v>
                </c:pt>
                <c:pt idx="34">
                  <c:v>212.81758653085058</c:v>
                </c:pt>
                <c:pt idx="35">
                  <c:v>212.7862364033609</c:v>
                </c:pt>
                <c:pt idx="36">
                  <c:v>212.75279189248974</c:v>
                </c:pt>
                <c:pt idx="37">
                  <c:v>212.71546852664122</c:v>
                </c:pt>
                <c:pt idx="38">
                  <c:v>212.64734334283671</c:v>
                </c:pt>
                <c:pt idx="39">
                  <c:v>212.57929505130127</c:v>
                </c:pt>
                <c:pt idx="40">
                  <c:v>212.51132421497533</c:v>
                </c:pt>
                <c:pt idx="41">
                  <c:v>212.50818157099607</c:v>
                </c:pt>
                <c:pt idx="42">
                  <c:v>212.50509549105033</c:v>
                </c:pt>
                <c:pt idx="43">
                  <c:v>212.50206632645339</c:v>
                </c:pt>
                <c:pt idx="44">
                  <c:v>212.49909443070237</c:v>
                </c:pt>
                <c:pt idx="45">
                  <c:v>212.49618015949011</c:v>
                </c:pt>
                <c:pt idx="46">
                  <c:v>212.45784840846278</c:v>
                </c:pt>
                <c:pt idx="47">
                  <c:v>212.41955607017169</c:v>
                </c:pt>
                <c:pt idx="48">
                  <c:v>212.38130334581254</c:v>
                </c:pt>
                <c:pt idx="49">
                  <c:v>212.34309043760817</c:v>
                </c:pt>
                <c:pt idx="50">
                  <c:v>212.30491754881359</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236.06587641298128</c:v>
                </c:pt>
                <c:pt idx="13">
                  <c:v>236.03578892371391</c:v>
                </c:pt>
                <c:pt idx="14">
                  <c:v>236.0064046050982</c:v>
                </c:pt>
                <c:pt idx="15">
                  <c:v>235.97775061129244</c:v>
                </c:pt>
                <c:pt idx="16">
                  <c:v>235.99881373610305</c:v>
                </c:pt>
                <c:pt idx="17">
                  <c:v>236.02066561906824</c:v>
                </c:pt>
                <c:pt idx="18">
                  <c:v>236.04250938351842</c:v>
                </c:pt>
                <c:pt idx="19">
                  <c:v>236.06471124763357</c:v>
                </c:pt>
                <c:pt idx="20">
                  <c:v>236.08787683995578</c:v>
                </c:pt>
                <c:pt idx="21">
                  <c:v>236.1044204285466</c:v>
                </c:pt>
                <c:pt idx="22">
                  <c:v>236.12115450285955</c:v>
                </c:pt>
                <c:pt idx="23">
                  <c:v>236.13808125618002</c:v>
                </c:pt>
                <c:pt idx="24">
                  <c:v>236.15520290704711</c:v>
                </c:pt>
                <c:pt idx="25">
                  <c:v>236.12727937334557</c:v>
                </c:pt>
                <c:pt idx="26">
                  <c:v>236.14226022366125</c:v>
                </c:pt>
                <c:pt idx="27">
                  <c:v>236.15738858214041</c:v>
                </c:pt>
                <c:pt idx="28">
                  <c:v>236.17266590121454</c:v>
                </c:pt>
                <c:pt idx="29">
                  <c:v>236.18809364761643</c:v>
                </c:pt>
                <c:pt idx="30">
                  <c:v>236.20457305028481</c:v>
                </c:pt>
                <c:pt idx="31">
                  <c:v>236.0961437615064</c:v>
                </c:pt>
                <c:pt idx="32">
                  <c:v>235.98873059731906</c:v>
                </c:pt>
                <c:pt idx="33">
                  <c:v>235.88143480315023</c:v>
                </c:pt>
                <c:pt idx="34">
                  <c:v>235.82938491438804</c:v>
                </c:pt>
                <c:pt idx="35">
                  <c:v>235.79241582035237</c:v>
                </c:pt>
                <c:pt idx="36">
                  <c:v>235.75297696104377</c:v>
                </c:pt>
                <c:pt idx="37">
                  <c:v>235.70896402928668</c:v>
                </c:pt>
                <c:pt idx="38">
                  <c:v>235.6286285880004</c:v>
                </c:pt>
                <c:pt idx="39">
                  <c:v>235.54838382058864</c:v>
                </c:pt>
                <c:pt idx="40">
                  <c:v>235.46823039088912</c:v>
                </c:pt>
                <c:pt idx="41">
                  <c:v>235.46452448248959</c:v>
                </c:pt>
                <c:pt idx="42">
                  <c:v>235.46088527624545</c:v>
                </c:pt>
                <c:pt idx="43">
                  <c:v>235.45731318643908</c:v>
                </c:pt>
                <c:pt idx="44">
                  <c:v>235.45380862992585</c:v>
                </c:pt>
                <c:pt idx="45">
                  <c:v>235.45037202615046</c:v>
                </c:pt>
                <c:pt idx="46">
                  <c:v>235.40516997366288</c:v>
                </c:pt>
                <c:pt idx="47">
                  <c:v>235.3600143979609</c:v>
                </c:pt>
                <c:pt idx="48">
                  <c:v>235.31490553630096</c:v>
                </c:pt>
                <c:pt idx="49">
                  <c:v>235.26984362715086</c:v>
                </c:pt>
                <c:pt idx="50">
                  <c:v>235.22482891019564</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2877.9001759478238</c:v>
                </c:pt>
                <c:pt idx="13">
                  <c:v>2891.647582987493</c:v>
                </c:pt>
                <c:pt idx="14">
                  <c:v>2905.916712830156</c:v>
                </c:pt>
                <c:pt idx="15">
                  <c:v>2920.7277127095945</c:v>
                </c:pt>
                <c:pt idx="16">
                  <c:v>2936.3556580578124</c:v>
                </c:pt>
                <c:pt idx="17">
                  <c:v>2952.5688285064621</c:v>
                </c:pt>
                <c:pt idx="18">
                  <c:v>2968.9969468052627</c:v>
                </c:pt>
                <c:pt idx="19">
                  <c:v>2985.6907598688899</c:v>
                </c:pt>
                <c:pt idx="20">
                  <c:v>3002.6576755037204</c:v>
                </c:pt>
                <c:pt idx="21">
                  <c:v>3014.9323166448407</c:v>
                </c:pt>
                <c:pt idx="22">
                  <c:v>3027.3482901135294</c:v>
                </c:pt>
                <c:pt idx="23">
                  <c:v>3039.9072232344924</c:v>
                </c:pt>
                <c:pt idx="24">
                  <c:v>3052.6107620697367</c:v>
                </c:pt>
                <c:pt idx="25">
                  <c:v>3065.2259201010465</c:v>
                </c:pt>
                <c:pt idx="26">
                  <c:v>3076.3410757158372</c:v>
                </c:pt>
                <c:pt idx="27">
                  <c:v>3087.5656761322989</c:v>
                </c:pt>
                <c:pt idx="28">
                  <c:v>3098.9007989929823</c:v>
                </c:pt>
                <c:pt idx="29">
                  <c:v>3110.3475325513837</c:v>
                </c:pt>
                <c:pt idx="30">
                  <c:v>3121.9116423621317</c:v>
                </c:pt>
                <c:pt idx="31">
                  <c:v>3131.3961805254139</c:v>
                </c:pt>
                <c:pt idx="32">
                  <c:v>3140.971731944669</c:v>
                </c:pt>
                <c:pt idx="33">
                  <c:v>3150.6343669401444</c:v>
                </c:pt>
                <c:pt idx="34">
                  <c:v>3160.6707503513348</c:v>
                </c:pt>
                <c:pt idx="35">
                  <c:v>3170.8733081690957</c:v>
                </c:pt>
                <c:pt idx="36">
                  <c:v>3179.6616433493309</c:v>
                </c:pt>
                <c:pt idx="37">
                  <c:v>3188.49209321028</c:v>
                </c:pt>
                <c:pt idx="38">
                  <c:v>3197.2004749459979</c:v>
                </c:pt>
                <c:pt idx="39">
                  <c:v>3205.9761328512654</c:v>
                </c:pt>
                <c:pt idx="40">
                  <c:v>3214.8195594654426</c:v>
                </c:pt>
                <c:pt idx="41">
                  <c:v>3222.7128767051986</c:v>
                </c:pt>
                <c:pt idx="42">
                  <c:v>3230.6556841154825</c:v>
                </c:pt>
                <c:pt idx="43">
                  <c:v>3238.6482890762568</c:v>
                </c:pt>
                <c:pt idx="44">
                  <c:v>3246.6910008765972</c:v>
                </c:pt>
                <c:pt idx="45">
                  <c:v>3254.7841307265535</c:v>
                </c:pt>
                <c:pt idx="46">
                  <c:v>3261.2575868268309</c:v>
                </c:pt>
                <c:pt idx="47">
                  <c:v>3267.765526730961</c:v>
                </c:pt>
                <c:pt idx="48">
                  <c:v>3274.3081264732441</c:v>
                </c:pt>
                <c:pt idx="49">
                  <c:v>3280.8855629866075</c:v>
                </c:pt>
                <c:pt idx="50">
                  <c:v>3287.4980141071928</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1972.593600765113</c:v>
                </c:pt>
                <c:pt idx="13">
                  <c:v>1985.1580354680218</c:v>
                </c:pt>
                <c:pt idx="14">
                  <c:v>1998.1992984246021</c:v>
                </c:pt>
                <c:pt idx="15">
                  <c:v>2011.7358031875012</c:v>
                </c:pt>
                <c:pt idx="16">
                  <c:v>2026.0189547885061</c:v>
                </c:pt>
                <c:pt idx="17">
                  <c:v>2040.836972531152</c:v>
                </c:pt>
                <c:pt idx="18">
                  <c:v>2055.8514417369688</c:v>
                </c:pt>
                <c:pt idx="19">
                  <c:v>2071.1087425192368</c:v>
                </c:pt>
                <c:pt idx="20">
                  <c:v>2086.6156452383061</c:v>
                </c:pt>
                <c:pt idx="21">
                  <c:v>2097.8340464011012</c:v>
                </c:pt>
                <c:pt idx="22">
                  <c:v>2109.1816181628328</c:v>
                </c:pt>
                <c:pt idx="23">
                  <c:v>2120.6598478159744</c:v>
                </c:pt>
                <c:pt idx="24">
                  <c:v>2132.270239777944</c:v>
                </c:pt>
                <c:pt idx="25">
                  <c:v>2143.7998561553377</c:v>
                </c:pt>
                <c:pt idx="26">
                  <c:v>2153.9585461927913</c:v>
                </c:pt>
                <c:pt idx="27">
                  <c:v>2164.2172632433544</c:v>
                </c:pt>
                <c:pt idx="28">
                  <c:v>2174.5769922178097</c:v>
                </c:pt>
                <c:pt idx="29">
                  <c:v>2185.0387277248128</c:v>
                </c:pt>
                <c:pt idx="30">
                  <c:v>2195.607739189677</c:v>
                </c:pt>
                <c:pt idx="31">
                  <c:v>2204.2761273515998</c:v>
                </c:pt>
                <c:pt idx="32">
                  <c:v>2213.0276970261143</c:v>
                </c:pt>
                <c:pt idx="33">
                  <c:v>2221.8588566846861</c:v>
                </c:pt>
                <c:pt idx="34">
                  <c:v>2231.0316034913662</c:v>
                </c:pt>
                <c:pt idx="35">
                  <c:v>2240.3562253007021</c:v>
                </c:pt>
                <c:pt idx="36">
                  <c:v>2248.3883191494342</c:v>
                </c:pt>
                <c:pt idx="37">
                  <c:v>2256.4589036862167</c:v>
                </c:pt>
                <c:pt idx="38">
                  <c:v>2264.4179241306315</c:v>
                </c:pt>
                <c:pt idx="39">
                  <c:v>2272.438431591248</c:v>
                </c:pt>
                <c:pt idx="40">
                  <c:v>2280.5208762241296</c:v>
                </c:pt>
                <c:pt idx="41">
                  <c:v>2287.7349689444563</c:v>
                </c:pt>
                <c:pt idx="42">
                  <c:v>2294.994293177479</c:v>
                </c:pt>
                <c:pt idx="43">
                  <c:v>2302.2991298529346</c:v>
                </c:pt>
                <c:pt idx="44">
                  <c:v>2309.6497616453958</c:v>
                </c:pt>
                <c:pt idx="45">
                  <c:v>2317.046472985106</c:v>
                </c:pt>
                <c:pt idx="46">
                  <c:v>2322.9628844392359</c:v>
                </c:pt>
                <c:pt idx="47">
                  <c:v>2328.9108123459278</c:v>
                </c:pt>
                <c:pt idx="48">
                  <c:v>2334.8904175916277</c:v>
                </c:pt>
                <c:pt idx="49">
                  <c:v>2340.9018618840837</c:v>
                </c:pt>
                <c:pt idx="50">
                  <c:v>2346.9453077565331</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152.90941260192852</c:v>
                </c:pt>
                <c:pt idx="13">
                  <c:v>154.29852960683274</c:v>
                </c:pt>
                <c:pt idx="14">
                  <c:v>155.7394317182345</c:v>
                </c:pt>
                <c:pt idx="15">
                  <c:v>157.23411870812188</c:v>
                </c:pt>
                <c:pt idx="16">
                  <c:v>158.78531564555877</c:v>
                </c:pt>
                <c:pt idx="17">
                  <c:v>160.39460079377912</c:v>
                </c:pt>
                <c:pt idx="18">
                  <c:v>162.02537177989419</c:v>
                </c:pt>
                <c:pt idx="19">
                  <c:v>163.68251506872119</c:v>
                </c:pt>
                <c:pt idx="20">
                  <c:v>165.36646480943267</c:v>
                </c:pt>
                <c:pt idx="21">
                  <c:v>166.58481983448488</c:v>
                </c:pt>
                <c:pt idx="22">
                  <c:v>167.81720320867689</c:v>
                </c:pt>
                <c:pt idx="23">
                  <c:v>169.06377645683168</c:v>
                </c:pt>
                <c:pt idx="24">
                  <c:v>170.32470296359656</c:v>
                </c:pt>
                <c:pt idx="25">
                  <c:v>171.5995698074787</c:v>
                </c:pt>
                <c:pt idx="26">
                  <c:v>172.70283674146265</c:v>
                </c:pt>
                <c:pt idx="27">
                  <c:v>173.81696693593216</c:v>
                </c:pt>
                <c:pt idx="28">
                  <c:v>174.94206735541667</c:v>
                </c:pt>
                <c:pt idx="29">
                  <c:v>176.07824601766623</c:v>
                </c:pt>
                <c:pt idx="30">
                  <c:v>177.22562350260861</c:v>
                </c:pt>
                <c:pt idx="31">
                  <c:v>178.22831895230601</c:v>
                </c:pt>
                <c:pt idx="32">
                  <c:v>179.23959648920581</c:v>
                </c:pt>
                <c:pt idx="33">
                  <c:v>180.25951775845314</c:v>
                </c:pt>
                <c:pt idx="34">
                  <c:v>181.28886104625289</c:v>
                </c:pt>
                <c:pt idx="35">
                  <c:v>182.32718743557419</c:v>
                </c:pt>
                <c:pt idx="36">
                  <c:v>183.22542604692978</c:v>
                </c:pt>
                <c:pt idx="37">
                  <c:v>184.13018603801123</c:v>
                </c:pt>
                <c:pt idx="38">
                  <c:v>185.04110984249832</c:v>
                </c:pt>
                <c:pt idx="39">
                  <c:v>185.95871133786818</c:v>
                </c:pt>
                <c:pt idx="40">
                  <c:v>186.88303941254037</c:v>
                </c:pt>
                <c:pt idx="41">
                  <c:v>187.6737654181951</c:v>
                </c:pt>
                <c:pt idx="42">
                  <c:v>188.46940371393322</c:v>
                </c:pt>
                <c:pt idx="43">
                  <c:v>189.26998480964218</c:v>
                </c:pt>
                <c:pt idx="44">
                  <c:v>190.0755394047043</c:v>
                </c:pt>
                <c:pt idx="45">
                  <c:v>190.88609838917344</c:v>
                </c:pt>
                <c:pt idx="46">
                  <c:v>191.55590329166222</c:v>
                </c:pt>
                <c:pt idx="47">
                  <c:v>192.22913098388662</c:v>
                </c:pt>
                <c:pt idx="48">
                  <c:v>192.90579893864054</c:v>
                </c:pt>
                <c:pt idx="49">
                  <c:v>193.58592471791371</c:v>
                </c:pt>
                <c:pt idx="50">
                  <c:v>194.2695259733469</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168.80850659333186</c:v>
                </c:pt>
                <c:pt idx="13">
                  <c:v>171.24215448794379</c:v>
                </c:pt>
                <c:pt idx="14">
                  <c:v>173.76652671675873</c:v>
                </c:pt>
                <c:pt idx="15">
                  <c:v>176.38512675779285</c:v>
                </c:pt>
                <c:pt idx="16">
                  <c:v>179.10272876510686</c:v>
                </c:pt>
                <c:pt idx="17">
                  <c:v>181.92209775920168</c:v>
                </c:pt>
                <c:pt idx="18">
                  <c:v>184.77910862505513</c:v>
                </c:pt>
                <c:pt idx="19">
                  <c:v>187.68232214967992</c:v>
                </c:pt>
                <c:pt idx="20">
                  <c:v>190.63249893583006</c:v>
                </c:pt>
                <c:pt idx="21">
                  <c:v>192.76698230270276</c:v>
                </c:pt>
                <c:pt idx="22">
                  <c:v>194.92604247788506</c:v>
                </c:pt>
                <c:pt idx="23">
                  <c:v>197.10996244297149</c:v>
                </c:pt>
                <c:pt idx="24">
                  <c:v>199.31902843785534</c:v>
                </c:pt>
                <c:pt idx="25">
                  <c:v>201.55251704937683</c:v>
                </c:pt>
                <c:pt idx="26">
                  <c:v>203.48537313105018</c:v>
                </c:pt>
                <c:pt idx="27">
                  <c:v>205.43726097960567</c:v>
                </c:pt>
                <c:pt idx="28">
                  <c:v>207.40836799034614</c:v>
                </c:pt>
                <c:pt idx="29">
                  <c:v>209.39888340375251</c:v>
                </c:pt>
                <c:pt idx="30">
                  <c:v>211.40901846847129</c:v>
                </c:pt>
                <c:pt idx="31">
                  <c:v>213.16567947073247</c:v>
                </c:pt>
                <c:pt idx="32">
                  <c:v>214.93737576402938</c:v>
                </c:pt>
                <c:pt idx="33">
                  <c:v>216.72421534688002</c:v>
                </c:pt>
                <c:pt idx="34">
                  <c:v>218.52756172903702</c:v>
                </c:pt>
                <c:pt idx="35">
                  <c:v>220.34664595475058</c:v>
                </c:pt>
                <c:pt idx="36">
                  <c:v>221.9203049753134</c:v>
                </c:pt>
                <c:pt idx="37">
                  <c:v>223.50538905365303</c:v>
                </c:pt>
                <c:pt idx="38">
                  <c:v>225.10127175548118</c:v>
                </c:pt>
                <c:pt idx="39">
                  <c:v>226.70885336265727</c:v>
                </c:pt>
                <c:pt idx="40">
                  <c:v>228.32821952469763</c:v>
                </c:pt>
                <c:pt idx="41">
                  <c:v>229.71352304634678</c:v>
                </c:pt>
                <c:pt idx="42">
                  <c:v>231.10743259929276</c:v>
                </c:pt>
                <c:pt idx="43">
                  <c:v>232.51000163498938</c:v>
                </c:pt>
                <c:pt idx="44">
                  <c:v>233.92128393687369</c:v>
                </c:pt>
                <c:pt idx="45">
                  <c:v>235.34133362242787</c:v>
                </c:pt>
                <c:pt idx="46">
                  <c:v>236.51479077901558</c:v>
                </c:pt>
                <c:pt idx="47">
                  <c:v>237.69424445353837</c:v>
                </c:pt>
                <c:pt idx="48">
                  <c:v>238.87972525726073</c:v>
                </c:pt>
                <c:pt idx="49">
                  <c:v>240.07126395771277</c:v>
                </c:pt>
                <c:pt idx="50">
                  <c:v>241.26889147948788</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594649.32670447987</c:v>
                </c:pt>
                <c:pt idx="23">
                  <c:v>592449.40808887139</c:v>
                </c:pt>
                <c:pt idx="24">
                  <c:v>590614.73134489113</c:v>
                </c:pt>
                <c:pt idx="25">
                  <c:v>589116.00626347621</c:v>
                </c:pt>
                <c:pt idx="26">
                  <c:v>587980.22556998476</c:v>
                </c:pt>
                <c:pt idx="27">
                  <c:v>587136.34299032029</c:v>
                </c:pt>
                <c:pt idx="28">
                  <c:v>586490.70861859713</c:v>
                </c:pt>
                <c:pt idx="29">
                  <c:v>586036.9779192881</c:v>
                </c:pt>
                <c:pt idx="30">
                  <c:v>585762.2917907642</c:v>
                </c:pt>
                <c:pt idx="31">
                  <c:v>584691.20163727074</c:v>
                </c:pt>
                <c:pt idx="32">
                  <c:v>583761.21626656409</c:v>
                </c:pt>
                <c:pt idx="33">
                  <c:v>582962.73431380489</c:v>
                </c:pt>
                <c:pt idx="34">
                  <c:v>582287.27729298384</c:v>
                </c:pt>
                <c:pt idx="35">
                  <c:v>581682.79621179798</c:v>
                </c:pt>
                <c:pt idx="36">
                  <c:v>580876.40138284396</c:v>
                </c:pt>
                <c:pt idx="37">
                  <c:v>580168.71599977918</c:v>
                </c:pt>
                <c:pt idx="38">
                  <c:v>579554.19130639394</c:v>
                </c:pt>
                <c:pt idx="39">
                  <c:v>579027.82603542053</c:v>
                </c:pt>
                <c:pt idx="40">
                  <c:v>578585.96363199875</c:v>
                </c:pt>
                <c:pt idx="41">
                  <c:v>577818.89853945945</c:v>
                </c:pt>
                <c:pt idx="42">
                  <c:v>577126.67750133376</c:v>
                </c:pt>
                <c:pt idx="43">
                  <c:v>576504.88935507694</c:v>
                </c:pt>
                <c:pt idx="44">
                  <c:v>576002.39625881671</c:v>
                </c:pt>
                <c:pt idx="45">
                  <c:v>575577.79070119921</c:v>
                </c:pt>
                <c:pt idx="46">
                  <c:v>574942.29018436349</c:v>
                </c:pt>
                <c:pt idx="47">
                  <c:v>574358.68188802735</c:v>
                </c:pt>
                <c:pt idx="48">
                  <c:v>573795.07927719026</c:v>
                </c:pt>
                <c:pt idx="49">
                  <c:v>573283.41654130048</c:v>
                </c:pt>
                <c:pt idx="50">
                  <c:v>572821.6414010704</c:v>
                </c:pt>
                <c:pt idx="51">
                  <c:v>572227.025527903</c:v>
                </c:pt>
                <c:pt idx="52">
                  <c:v>571676.4464320438</c:v>
                </c:pt>
                <c:pt idx="53">
                  <c:v>571168.21393325797</c:v>
                </c:pt>
                <c:pt idx="54">
                  <c:v>570700.750401653</c:v>
                </c:pt>
                <c:pt idx="55">
                  <c:v>570272.58123807888</c:v>
                </c:pt>
                <c:pt idx="56">
                  <c:v>569590.58399795135</c:v>
                </c:pt>
                <c:pt idx="57">
                  <c:v>568944.14701892145</c:v>
                </c:pt>
                <c:pt idx="58">
                  <c:v>568332.00489895255</c:v>
                </c:pt>
                <c:pt idx="59">
                  <c:v>567752.96780876722</c:v>
                </c:pt>
                <c:pt idx="60">
                  <c:v>567205.91570831102</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492709.44212656905</c:v>
                </c:pt>
                <c:pt idx="23">
                  <c:v>490886.65241649345</c:v>
                </c:pt>
                <c:pt idx="24">
                  <c:v>489366.49168576696</c:v>
                </c:pt>
                <c:pt idx="25">
                  <c:v>488124.69090402313</c:v>
                </c:pt>
                <c:pt idx="26">
                  <c:v>487183.61547227303</c:v>
                </c:pt>
                <c:pt idx="27">
                  <c:v>486484.39847769396</c:v>
                </c:pt>
                <c:pt idx="28">
                  <c:v>485949.44428398047</c:v>
                </c:pt>
                <c:pt idx="29">
                  <c:v>485573.49599026726</c:v>
                </c:pt>
                <c:pt idx="30">
                  <c:v>485345.89891234745</c:v>
                </c:pt>
                <c:pt idx="31">
                  <c:v>484458.42421373865</c:v>
                </c:pt>
                <c:pt idx="32">
                  <c:v>483687.86490658164</c:v>
                </c:pt>
                <c:pt idx="33">
                  <c:v>483026.26557429548</c:v>
                </c:pt>
                <c:pt idx="34">
                  <c:v>482466.60118561523</c:v>
                </c:pt>
                <c:pt idx="35">
                  <c:v>481965.74543263263</c:v>
                </c:pt>
                <c:pt idx="36">
                  <c:v>481297.58971721353</c:v>
                </c:pt>
                <c:pt idx="37">
                  <c:v>480711.22182838846</c:v>
                </c:pt>
                <c:pt idx="38">
                  <c:v>480202.04422529787</c:v>
                </c:pt>
                <c:pt idx="39">
                  <c:v>479765.91300077701</c:v>
                </c:pt>
                <c:pt idx="40">
                  <c:v>479399.79843794188</c:v>
                </c:pt>
                <c:pt idx="41">
                  <c:v>478764.23021840927</c:v>
                </c:pt>
                <c:pt idx="42">
                  <c:v>478190.67564396228</c:v>
                </c:pt>
                <c:pt idx="43">
                  <c:v>477675.47975134943</c:v>
                </c:pt>
                <c:pt idx="44">
                  <c:v>477259.12832873384</c:v>
                </c:pt>
                <c:pt idx="45">
                  <c:v>476907.31229527935</c:v>
                </c:pt>
                <c:pt idx="46">
                  <c:v>476380.75472418685</c:v>
                </c:pt>
                <c:pt idx="47">
                  <c:v>475897.1935643655</c:v>
                </c:pt>
                <c:pt idx="48">
                  <c:v>475430.20854395762</c:v>
                </c:pt>
                <c:pt idx="49">
                  <c:v>475006.25941993471</c:v>
                </c:pt>
                <c:pt idx="50">
                  <c:v>474623.64573231549</c:v>
                </c:pt>
                <c:pt idx="51">
                  <c:v>474130.96400883386</c:v>
                </c:pt>
                <c:pt idx="52">
                  <c:v>473674.76990083628</c:v>
                </c:pt>
                <c:pt idx="53">
                  <c:v>473253.66297327087</c:v>
                </c:pt>
                <c:pt idx="54">
                  <c:v>472866.3360470839</c:v>
                </c:pt>
                <c:pt idx="55">
                  <c:v>472511.56731155107</c:v>
                </c:pt>
                <c:pt idx="56">
                  <c:v>471946.48388401687</c:v>
                </c:pt>
                <c:pt idx="57">
                  <c:v>471410.86467282061</c:v>
                </c:pt>
                <c:pt idx="58">
                  <c:v>470903.66120198928</c:v>
                </c:pt>
                <c:pt idx="59">
                  <c:v>470423.88761297858</c:v>
                </c:pt>
                <c:pt idx="60">
                  <c:v>469970.61587260052</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611639.30746746517</c:v>
                </c:pt>
                <c:pt idx="23">
                  <c:v>609376.53403426788</c:v>
                </c:pt>
                <c:pt idx="24">
                  <c:v>607489.43795474537</c:v>
                </c:pt>
                <c:pt idx="25">
                  <c:v>605947.89215671842</c:v>
                </c:pt>
                <c:pt idx="26">
                  <c:v>604779.66058627015</c:v>
                </c:pt>
                <c:pt idx="27">
                  <c:v>603911.6670757581</c:v>
                </c:pt>
                <c:pt idx="28">
                  <c:v>603247.58600769995</c:v>
                </c:pt>
                <c:pt idx="29">
                  <c:v>602780.89157412492</c:v>
                </c:pt>
                <c:pt idx="30">
                  <c:v>602498.35727050039</c:v>
                </c:pt>
                <c:pt idx="31">
                  <c:v>601396.66454119293</c:v>
                </c:pt>
                <c:pt idx="32">
                  <c:v>600440.10815989459</c:v>
                </c:pt>
                <c:pt idx="33">
                  <c:v>599618.81243705656</c:v>
                </c:pt>
                <c:pt idx="34">
                  <c:v>598924.05664421211</c:v>
                </c:pt>
                <c:pt idx="35">
                  <c:v>598302.30467499234</c:v>
                </c:pt>
                <c:pt idx="36">
                  <c:v>597472.86999378237</c:v>
                </c:pt>
                <c:pt idx="37">
                  <c:v>596744.96502834442</c:v>
                </c:pt>
                <c:pt idx="38">
                  <c:v>596112.8824865768</c:v>
                </c:pt>
                <c:pt idx="39">
                  <c:v>595571.47820786131</c:v>
                </c:pt>
                <c:pt idx="40">
                  <c:v>595116.99116434169</c:v>
                </c:pt>
                <c:pt idx="41">
                  <c:v>594328.00992630131</c:v>
                </c:pt>
                <c:pt idx="42">
                  <c:v>593616.01114422909</c:v>
                </c:pt>
                <c:pt idx="43">
                  <c:v>592976.45762236486</c:v>
                </c:pt>
                <c:pt idx="44">
                  <c:v>592459.60758049728</c:v>
                </c:pt>
                <c:pt idx="45">
                  <c:v>592022.87043551938</c:v>
                </c:pt>
                <c:pt idx="46">
                  <c:v>591369.21276105964</c:v>
                </c:pt>
                <c:pt idx="47">
                  <c:v>590768.92994197109</c:v>
                </c:pt>
                <c:pt idx="48">
                  <c:v>590189.22439939575</c:v>
                </c:pt>
                <c:pt idx="49">
                  <c:v>589662.94272819499</c:v>
                </c:pt>
                <c:pt idx="50">
                  <c:v>589187.97401252971</c:v>
                </c:pt>
                <c:pt idx="51">
                  <c:v>588576.36911441456</c:v>
                </c:pt>
                <c:pt idx="52">
                  <c:v>588010.05918724509</c:v>
                </c:pt>
                <c:pt idx="53">
                  <c:v>587487.3057599226</c:v>
                </c:pt>
                <c:pt idx="54">
                  <c:v>587006.48612741462</c:v>
                </c:pt>
                <c:pt idx="55">
                  <c:v>586566.08355916699</c:v>
                </c:pt>
                <c:pt idx="56">
                  <c:v>585864.60068360728</c:v>
                </c:pt>
                <c:pt idx="57">
                  <c:v>585199.69407660502</c:v>
                </c:pt>
                <c:pt idx="58">
                  <c:v>584570.06218177988</c:v>
                </c:pt>
                <c:pt idx="59">
                  <c:v>583974.48117473221</c:v>
                </c:pt>
                <c:pt idx="60">
                  <c:v>583411.79901426286</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6227883.6507330108</c:v>
                </c:pt>
                <c:pt idx="23">
                  <c:v>6009385.5295090927</c:v>
                </c:pt>
                <c:pt idx="24">
                  <c:v>5800726.5913506178</c:v>
                </c:pt>
                <c:pt idx="25">
                  <c:v>5600893.3188219136</c:v>
                </c:pt>
                <c:pt idx="26">
                  <c:v>5410495.3094996577</c:v>
                </c:pt>
                <c:pt idx="27">
                  <c:v>5227251.3270247215</c:v>
                </c:pt>
                <c:pt idx="28">
                  <c:v>5050843.5041128611</c:v>
                </c:pt>
                <c:pt idx="29">
                  <c:v>4880699.3398687216</c:v>
                </c:pt>
                <c:pt idx="30">
                  <c:v>4716360.8036675304</c:v>
                </c:pt>
                <c:pt idx="31">
                  <c:v>4614596.7308064783</c:v>
                </c:pt>
                <c:pt idx="32">
                  <c:v>4516247.6814372344</c:v>
                </c:pt>
                <c:pt idx="33">
                  <c:v>4421069.0883344291</c:v>
                </c:pt>
                <c:pt idx="34">
                  <c:v>4328843.364629467</c:v>
                </c:pt>
                <c:pt idx="35">
                  <c:v>4238294.9099271763</c:v>
                </c:pt>
                <c:pt idx="36">
                  <c:v>4152669.4611000973</c:v>
                </c:pt>
                <c:pt idx="37">
                  <c:v>4069450.6475019511</c:v>
                </c:pt>
                <c:pt idx="38">
                  <c:v>3988497.0868826574</c:v>
                </c:pt>
                <c:pt idx="39">
                  <c:v>3909680.4560384294</c:v>
                </c:pt>
                <c:pt idx="40">
                  <c:v>3832903.5310845175</c:v>
                </c:pt>
                <c:pt idx="41">
                  <c:v>3724773.7833819012</c:v>
                </c:pt>
                <c:pt idx="42">
                  <c:v>3619284.9111983096</c:v>
                </c:pt>
                <c:pt idx="43">
                  <c:v>3516297.4506012076</c:v>
                </c:pt>
                <c:pt idx="44">
                  <c:v>3416782.1612571352</c:v>
                </c:pt>
                <c:pt idx="45">
                  <c:v>3319783.9632271468</c:v>
                </c:pt>
                <c:pt idx="46">
                  <c:v>3225680.4211395909</c:v>
                </c:pt>
                <c:pt idx="47">
                  <c:v>3133500.4505698299</c:v>
                </c:pt>
                <c:pt idx="48">
                  <c:v>3042612.572018439</c:v>
                </c:pt>
                <c:pt idx="49">
                  <c:v>2953618.2891764175</c:v>
                </c:pt>
                <c:pt idx="50">
                  <c:v>2866447.2696022172</c:v>
                </c:pt>
                <c:pt idx="51">
                  <c:v>2797145.7804528368</c:v>
                </c:pt>
                <c:pt idx="52">
                  <c:v>2729179.5935562323</c:v>
                </c:pt>
                <c:pt idx="53">
                  <c:v>2662500.8707157974</c:v>
                </c:pt>
                <c:pt idx="54">
                  <c:v>2597064.6786122248</c:v>
                </c:pt>
                <c:pt idx="55">
                  <c:v>2532828.7522818591</c:v>
                </c:pt>
                <c:pt idx="56">
                  <c:v>2469770.317879572</c:v>
                </c:pt>
                <c:pt idx="57">
                  <c:v>2407840.5470595406</c:v>
                </c:pt>
                <c:pt idx="58">
                  <c:v>2347003.5903466353</c:v>
                </c:pt>
                <c:pt idx="59">
                  <c:v>2287225.5419606324</c:v>
                </c:pt>
                <c:pt idx="60">
                  <c:v>2228474.2972397231</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5522840.2185745556</c:v>
                </c:pt>
                <c:pt idx="23">
                  <c:v>5329077.7337156096</c:v>
                </c:pt>
                <c:pt idx="24">
                  <c:v>5144040.5621411139</c:v>
                </c:pt>
                <c:pt idx="25">
                  <c:v>4966829.9242383009</c:v>
                </c:pt>
                <c:pt idx="26">
                  <c:v>4797986.4065374313</c:v>
                </c:pt>
                <c:pt idx="27">
                  <c:v>4635487.0258521112</c:v>
                </c:pt>
                <c:pt idx="28">
                  <c:v>4479049.8998736693</c:v>
                </c:pt>
                <c:pt idx="29">
                  <c:v>4328167.3391288659</c:v>
                </c:pt>
                <c:pt idx="30">
                  <c:v>4182433.1655164887</c:v>
                </c:pt>
                <c:pt idx="31">
                  <c:v>4092189.5537340464</c:v>
                </c:pt>
                <c:pt idx="32">
                  <c:v>4004974.359010377</c:v>
                </c:pt>
                <c:pt idx="33">
                  <c:v>3920570.7009758139</c:v>
                </c:pt>
                <c:pt idx="34">
                  <c:v>3838785.6252374519</c:v>
                </c:pt>
                <c:pt idx="35">
                  <c:v>3758487.9389920235</c:v>
                </c:pt>
                <c:pt idx="36">
                  <c:v>3682555.9372019726</c:v>
                </c:pt>
                <c:pt idx="37">
                  <c:v>3608758.1213696543</c:v>
                </c:pt>
                <c:pt idx="38">
                  <c:v>3536969.1147827338</c:v>
                </c:pt>
                <c:pt idx="39">
                  <c:v>3467075.1213925695</c:v>
                </c:pt>
                <c:pt idx="40">
                  <c:v>3398989.9237919305</c:v>
                </c:pt>
                <c:pt idx="41">
                  <c:v>3303101.2796028177</c:v>
                </c:pt>
                <c:pt idx="42">
                  <c:v>3209554.5438928399</c:v>
                </c:pt>
                <c:pt idx="43">
                  <c:v>3118226.0410991837</c:v>
                </c:pt>
                <c:pt idx="44">
                  <c:v>3029976.6335676475</c:v>
                </c:pt>
                <c:pt idx="45">
                  <c:v>2943959.3636165257</c:v>
                </c:pt>
                <c:pt idx="46">
                  <c:v>2860509.0527086933</c:v>
                </c:pt>
                <c:pt idx="47">
                  <c:v>2778764.5505053205</c:v>
                </c:pt>
                <c:pt idx="48">
                  <c:v>2698165.8657522006</c:v>
                </c:pt>
                <c:pt idx="49">
                  <c:v>2619246.4073828608</c:v>
                </c:pt>
                <c:pt idx="50">
                  <c:v>2541943.8051189468</c:v>
                </c:pt>
                <c:pt idx="51">
                  <c:v>2480487.7675713836</c:v>
                </c:pt>
                <c:pt idx="52">
                  <c:v>2420215.8659838284</c:v>
                </c:pt>
                <c:pt idx="53">
                  <c:v>2361085.6778045748</c:v>
                </c:pt>
                <c:pt idx="54">
                  <c:v>2303057.3565051798</c:v>
                </c:pt>
                <c:pt idx="55">
                  <c:v>2246093.4218348558</c:v>
                </c:pt>
                <c:pt idx="56">
                  <c:v>2190173.6781196198</c:v>
                </c:pt>
                <c:pt idx="57">
                  <c:v>2135254.8247509133</c:v>
                </c:pt>
                <c:pt idx="58">
                  <c:v>2081305.0706847517</c:v>
                </c:pt>
                <c:pt idx="59">
                  <c:v>2028294.3485311267</c:v>
                </c:pt>
                <c:pt idx="60">
                  <c:v>1976194.188118245</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553929.87684976787</c:v>
                </c:pt>
                <c:pt idx="23">
                  <c:v>556539.26100221265</c:v>
                </c:pt>
                <c:pt idx="24">
                  <c:v>559084.5830604668</c:v>
                </c:pt>
                <c:pt idx="25">
                  <c:v>561563.14520680474</c:v>
                </c:pt>
                <c:pt idx="26">
                  <c:v>564124.67891571217</c:v>
                </c:pt>
                <c:pt idx="27">
                  <c:v>566615.75885936862</c:v>
                </c:pt>
                <c:pt idx="28">
                  <c:v>569067.03642181121</c:v>
                </c:pt>
                <c:pt idx="29">
                  <c:v>571474.66451545502</c:v>
                </c:pt>
                <c:pt idx="30">
                  <c:v>573839.69480727322</c:v>
                </c:pt>
                <c:pt idx="31">
                  <c:v>574285.35384117824</c:v>
                </c:pt>
                <c:pt idx="32">
                  <c:v>574712.29416018166</c:v>
                </c:pt>
                <c:pt idx="33">
                  <c:v>575120.26553654927</c:v>
                </c:pt>
                <c:pt idx="34">
                  <c:v>575509.01446187159</c:v>
                </c:pt>
                <c:pt idx="35">
                  <c:v>575731.42363556044</c:v>
                </c:pt>
                <c:pt idx="36">
                  <c:v>576252.36460534309</c:v>
                </c:pt>
                <c:pt idx="37">
                  <c:v>576757.89589770953</c:v>
                </c:pt>
                <c:pt idx="38">
                  <c:v>577247.83895755908</c:v>
                </c:pt>
                <c:pt idx="39">
                  <c:v>577722.01320753177</c:v>
                </c:pt>
                <c:pt idx="40">
                  <c:v>578183.19562597701</c:v>
                </c:pt>
                <c:pt idx="41">
                  <c:v>579884.58754209429</c:v>
                </c:pt>
                <c:pt idx="42">
                  <c:v>581566.87378477666</c:v>
                </c:pt>
                <c:pt idx="43">
                  <c:v>583226.89997535071</c:v>
                </c:pt>
                <c:pt idx="44">
                  <c:v>585049.62156764627</c:v>
                </c:pt>
                <c:pt idx="45">
                  <c:v>586902.1049178039</c:v>
                </c:pt>
                <c:pt idx="46">
                  <c:v>588875.0017725639</c:v>
                </c:pt>
                <c:pt idx="47">
                  <c:v>590815.07335807406</c:v>
                </c:pt>
                <c:pt idx="48">
                  <c:v>592613.10261618055</c:v>
                </c:pt>
                <c:pt idx="49">
                  <c:v>594392.50154947059</c:v>
                </c:pt>
                <c:pt idx="50">
                  <c:v>596153.12437077367</c:v>
                </c:pt>
                <c:pt idx="51">
                  <c:v>597562.01578540076</c:v>
                </c:pt>
                <c:pt idx="52">
                  <c:v>598959.88957383519</c:v>
                </c:pt>
                <c:pt idx="53">
                  <c:v>600346.66150698683</c:v>
                </c:pt>
                <c:pt idx="54">
                  <c:v>601722.24672002497</c:v>
                </c:pt>
                <c:pt idx="55">
                  <c:v>603086.55970773101</c:v>
                </c:pt>
                <c:pt idx="56">
                  <c:v>604443.68350700603</c:v>
                </c:pt>
                <c:pt idx="57">
                  <c:v>605791.04284768621</c:v>
                </c:pt>
                <c:pt idx="58">
                  <c:v>607128.58246471733</c:v>
                </c:pt>
                <c:pt idx="59">
                  <c:v>608456.2467465126</c:v>
                </c:pt>
                <c:pt idx="60">
                  <c:v>609773.97973285313</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19041125.812166452</c:v>
                      </c:pt>
                      <c:pt idx="23">
                        <c:v>19044892.449774679</c:v>
                      </c:pt>
                      <c:pt idx="24">
                        <c:v>19062304.98278797</c:v>
                      </c:pt>
                      <c:pt idx="25">
                        <c:v>19092537.565107826</c:v>
                      </c:pt>
                      <c:pt idx="26">
                        <c:v>19135014.152688656</c:v>
                      </c:pt>
                      <c:pt idx="27">
                        <c:v>19189147.553472705</c:v>
                      </c:pt>
                      <c:pt idx="28">
                        <c:v>19249919.06005919</c:v>
                      </c:pt>
                      <c:pt idx="29">
                        <c:v>19317412.025551647</c:v>
                      </c:pt>
                      <c:pt idx="30">
                        <c:v>19391239.272779334</c:v>
                      </c:pt>
                      <c:pt idx="31">
                        <c:v>19413633.67739087</c:v>
                      </c:pt>
                      <c:pt idx="32">
                        <c:v>19440845.612954151</c:v>
                      </c:pt>
                      <c:pt idx="33">
                        <c:v>19472581.980911173</c:v>
                      </c:pt>
                      <c:pt idx="34">
                        <c:v>19508584.979744293</c:v>
                      </c:pt>
                      <c:pt idx="35">
                        <c:v>19548561.066150967</c:v>
                      </c:pt>
                      <c:pt idx="36">
                        <c:v>19571264.478603318</c:v>
                      </c:pt>
                      <c:pt idx="37">
                        <c:v>19597390.81281253</c:v>
                      </c:pt>
                      <c:pt idx="38">
                        <c:v>19626768.882028975</c:v>
                      </c:pt>
                      <c:pt idx="39">
                        <c:v>19659244.924327474</c:v>
                      </c:pt>
                      <c:pt idx="40">
                        <c:v>19694681.720022257</c:v>
                      </c:pt>
                      <c:pt idx="41">
                        <c:v>19715698.385717213</c:v>
                      </c:pt>
                      <c:pt idx="42">
                        <c:v>19739278.610855989</c:v>
                      </c:pt>
                      <c:pt idx="43">
                        <c:v>19765311.714023244</c:v>
                      </c:pt>
                      <c:pt idx="44">
                        <c:v>19793774.843344495</c:v>
                      </c:pt>
                      <c:pt idx="45">
                        <c:v>19824520.049376443</c:v>
                      </c:pt>
                      <c:pt idx="46">
                        <c:v>19841312.747138791</c:v>
                      </c:pt>
                      <c:pt idx="47">
                        <c:v>19860073.575786252</c:v>
                      </c:pt>
                      <c:pt idx="48">
                        <c:v>19880683.899061821</c:v>
                      </c:pt>
                      <c:pt idx="49">
                        <c:v>19903124.76919752</c:v>
                      </c:pt>
                      <c:pt idx="50">
                        <c:v>19927332.09279599</c:v>
                      </c:pt>
                      <c:pt idx="51">
                        <c:v>19938332.88457799</c:v>
                      </c:pt>
                      <c:pt idx="52">
                        <c:v>19950890.483098056</c:v>
                      </c:pt>
                      <c:pt idx="53">
                        <c:v>19964950.385378037</c:v>
                      </c:pt>
                      <c:pt idx="54">
                        <c:v>19980461.812705833</c:v>
                      </c:pt>
                      <c:pt idx="55">
                        <c:v>19997377.394315191</c:v>
                      </c:pt>
                      <c:pt idx="56">
                        <c:v>20000430.93648807</c:v>
                      </c:pt>
                      <c:pt idx="57">
                        <c:v>20004732.025491104</c:v>
                      </c:pt>
                      <c:pt idx="58">
                        <c:v>20010239.159963422</c:v>
                      </c:pt>
                      <c:pt idx="59">
                        <c:v>20016913.369511738</c:v>
                      </c:pt>
                      <c:pt idx="60">
                        <c:v>20024718.020124733</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2845225.6960708494</c:v>
                      </c:pt>
                      <c:pt idx="23">
                        <c:v>2845788.5269778259</c:v>
                      </c:pt>
                      <c:pt idx="24">
                        <c:v>2848390.3997269385</c:v>
                      </c:pt>
                      <c:pt idx="25">
                        <c:v>2852907.9120276063</c:v>
                      </c:pt>
                      <c:pt idx="26">
                        <c:v>2859254.9883327875</c:v>
                      </c:pt>
                      <c:pt idx="27">
                        <c:v>2867343.8873005188</c:v>
                      </c:pt>
                      <c:pt idx="28">
                        <c:v>2876424.6871352815</c:v>
                      </c:pt>
                      <c:pt idx="29">
                        <c:v>2886509.842898522</c:v>
                      </c:pt>
                      <c:pt idx="30">
                        <c:v>2897541.5005302457</c:v>
                      </c:pt>
                      <c:pt idx="31">
                        <c:v>2900887.790874498</c:v>
                      </c:pt>
                      <c:pt idx="32">
                        <c:v>2904953.9421655633</c:v>
                      </c:pt>
                      <c:pt idx="33">
                        <c:v>2909696.1580671868</c:v>
                      </c:pt>
                      <c:pt idx="34">
                        <c:v>2915075.9165135152</c:v>
                      </c:pt>
                      <c:pt idx="35">
                        <c:v>2921049.3547122139</c:v>
                      </c:pt>
                      <c:pt idx="36">
                        <c:v>2924441.8186418754</c:v>
                      </c:pt>
                      <c:pt idx="37">
                        <c:v>2928345.753638654</c:v>
                      </c:pt>
                      <c:pt idx="38">
                        <c:v>2932735.5800732956</c:v>
                      </c:pt>
                      <c:pt idx="39">
                        <c:v>2937588.3220259445</c:v>
                      </c:pt>
                      <c:pt idx="40">
                        <c:v>2942883.4754056251</c:v>
                      </c:pt>
                      <c:pt idx="41">
                        <c:v>2946023.8967163651</c:v>
                      </c:pt>
                      <c:pt idx="42">
                        <c:v>2949547.3786336533</c:v>
                      </c:pt>
                      <c:pt idx="43">
                        <c:v>2953437.3825551975</c:v>
                      </c:pt>
                      <c:pt idx="44">
                        <c:v>2957690.493833086</c:v>
                      </c:pt>
                      <c:pt idx="45">
                        <c:v>2962284.6050792388</c:v>
                      </c:pt>
                      <c:pt idx="46">
                        <c:v>2964793.8587678657</c:v>
                      </c:pt>
                      <c:pt idx="47">
                        <c:v>2967597.200979555</c:v>
                      </c:pt>
                      <c:pt idx="48">
                        <c:v>2970676.9044575137</c:v>
                      </c:pt>
                      <c:pt idx="49">
                        <c:v>2974030.1379260668</c:v>
                      </c:pt>
                      <c:pt idx="50">
                        <c:v>2977647.3242108957</c:v>
                      </c:pt>
                      <c:pt idx="51">
                        <c:v>2979291.1206840677</c:v>
                      </c:pt>
                      <c:pt idx="52">
                        <c:v>2981167.543451434</c:v>
                      </c:pt>
                      <c:pt idx="53">
                        <c:v>2983268.4483898217</c:v>
                      </c:pt>
                      <c:pt idx="54">
                        <c:v>2985586.2478755848</c:v>
                      </c:pt>
                      <c:pt idx="55">
                        <c:v>2988113.8635183619</c:v>
                      </c:pt>
                      <c:pt idx="56">
                        <c:v>2988570.1399349989</c:v>
                      </c:pt>
                      <c:pt idx="57">
                        <c:v>2989212.8313952228</c:v>
                      </c:pt>
                      <c:pt idx="58">
                        <c:v>2990035.7365462584</c:v>
                      </c:pt>
                      <c:pt idx="59">
                        <c:v>2991033.0322258919</c:v>
                      </c:pt>
                      <c:pt idx="60">
                        <c:v>2992199.2443864546</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2071957.1971264307</c:v>
                      </c:pt>
                      <c:pt idx="23">
                        <c:v>2076198.5365883405</c:v>
                      </c:pt>
                      <c:pt idx="24">
                        <c:v>2082374.9818841501</c:v>
                      </c:pt>
                      <c:pt idx="25">
                        <c:v>2090375.4043454498</c:v>
                      </c:pt>
                      <c:pt idx="26">
                        <c:v>2100125.7047940213</c:v>
                      </c:pt>
                      <c:pt idx="27">
                        <c:v>2111545.3337741527</c:v>
                      </c:pt>
                      <c:pt idx="28">
                        <c:v>2123799.26995308</c:v>
                      </c:pt>
                      <c:pt idx="29">
                        <c:v>2136920.56283776</c:v>
                      </c:pt>
                      <c:pt idx="30">
                        <c:v>2150859.4390482954</c:v>
                      </c:pt>
                      <c:pt idx="31">
                        <c:v>2155916.7474560384</c:v>
                      </c:pt>
                      <c:pt idx="32">
                        <c:v>2161610.6371109937</c:v>
                      </c:pt>
                      <c:pt idx="33">
                        <c:v>2167901.0200793156</c:v>
                      </c:pt>
                      <c:pt idx="34">
                        <c:v>2174752.6842304314</c:v>
                      </c:pt>
                      <c:pt idx="35">
                        <c:v>2182123.6061141058</c:v>
                      </c:pt>
                      <c:pt idx="36">
                        <c:v>2186490.6105689639</c:v>
                      </c:pt>
                      <c:pt idx="37">
                        <c:v>2191312.8068877147</c:v>
                      </c:pt>
                      <c:pt idx="38">
                        <c:v>2196566.311531832</c:v>
                      </c:pt>
                      <c:pt idx="39">
                        <c:v>2202229.6901264656</c:v>
                      </c:pt>
                      <c:pt idx="40">
                        <c:v>2208283.8616010156</c:v>
                      </c:pt>
                      <c:pt idx="41">
                        <c:v>2211875.702416956</c:v>
                      </c:pt>
                      <c:pt idx="42">
                        <c:v>2215810.6549594221</c:v>
                      </c:pt>
                      <c:pt idx="43">
                        <c:v>2220072.9510172256</c:v>
                      </c:pt>
                      <c:pt idx="44">
                        <c:v>2224660.9740795875</c:v>
                      </c:pt>
                      <c:pt idx="45">
                        <c:v>2229552.4409416644</c:v>
                      </c:pt>
                      <c:pt idx="46">
                        <c:v>2232107.3007787154</c:v>
                      </c:pt>
                      <c:pt idx="47">
                        <c:v>2234927.6845445791</c:v>
                      </c:pt>
                      <c:pt idx="48">
                        <c:v>2237995.6475943513</c:v>
                      </c:pt>
                      <c:pt idx="49">
                        <c:v>2241309.333715301</c:v>
                      </c:pt>
                      <c:pt idx="50">
                        <c:v>2244859.4492732035</c:v>
                      </c:pt>
                      <c:pt idx="51">
                        <c:v>2246232.5540399626</c:v>
                      </c:pt>
                      <c:pt idx="52">
                        <c:v>2247818.5455846242</c:v>
                      </c:pt>
                      <c:pt idx="53">
                        <c:v>2249609.3589838492</c:v>
                      </c:pt>
                      <c:pt idx="54">
                        <c:v>2251597.4814509689</c:v>
                      </c:pt>
                      <c:pt idx="55">
                        <c:v>2253775.9050589954</c:v>
                      </c:pt>
                      <c:pt idx="56">
                        <c:v>2253704.2896602703</c:v>
                      </c:pt>
                      <c:pt idx="57">
                        <c:v>2253806.9326794595</c:v>
                      </c:pt>
                      <c:pt idx="58">
                        <c:v>2254077.5579954418</c:v>
                      </c:pt>
                      <c:pt idx="59">
                        <c:v>2254510.2730189087</c:v>
                      </c:pt>
                      <c:pt idx="60">
                        <c:v>2255099.5389951505</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4022034.5591277764</c:v>
                      </c:pt>
                      <c:pt idx="23">
                        <c:v>4030267.7474950133</c:v>
                      </c:pt>
                      <c:pt idx="24">
                        <c:v>4042257.317775114</c:v>
                      </c:pt>
                      <c:pt idx="25">
                        <c:v>4057787.5496117547</c:v>
                      </c:pt>
                      <c:pt idx="26">
                        <c:v>4076714.6034236876</c:v>
                      </c:pt>
                      <c:pt idx="27">
                        <c:v>4098882.1185027659</c:v>
                      </c:pt>
                      <c:pt idx="28">
                        <c:v>4122669.1710853903</c:v>
                      </c:pt>
                      <c:pt idx="29">
                        <c:v>4148139.9160968275</c:v>
                      </c:pt>
                      <c:pt idx="30">
                        <c:v>4175197.7346231607</c:v>
                      </c:pt>
                      <c:pt idx="31">
                        <c:v>4185014.8627087795</c:v>
                      </c:pt>
                      <c:pt idx="32">
                        <c:v>4196067.7073331047</c:v>
                      </c:pt>
                      <c:pt idx="33">
                        <c:v>4208278.4507422</c:v>
                      </c:pt>
                      <c:pt idx="34">
                        <c:v>4221578.739976719</c:v>
                      </c:pt>
                      <c:pt idx="35">
                        <c:v>4235887.0001038518</c:v>
                      </c:pt>
                      <c:pt idx="36">
                        <c:v>4244364.1263985764</c:v>
                      </c:pt>
                      <c:pt idx="37">
                        <c:v>4253724.8604290923</c:v>
                      </c:pt>
                      <c:pt idx="38">
                        <c:v>4263922.8400323782</c:v>
                      </c:pt>
                      <c:pt idx="39">
                        <c:v>4274916.4573043147</c:v>
                      </c:pt>
                      <c:pt idx="40">
                        <c:v>4286668.6725196177</c:v>
                      </c:pt>
                      <c:pt idx="41">
                        <c:v>4293641.069397619</c:v>
                      </c:pt>
                      <c:pt idx="42">
                        <c:v>4301279.5066859359</c:v>
                      </c:pt>
                      <c:pt idx="43">
                        <c:v>4309553.3755040253</c:v>
                      </c:pt>
                      <c:pt idx="44">
                        <c:v>4318459.5379191982</c:v>
                      </c:pt>
                      <c:pt idx="45">
                        <c:v>4327954.7382985242</c:v>
                      </c:pt>
                      <c:pt idx="46">
                        <c:v>4332914.1720998585</c:v>
                      </c:pt>
                      <c:pt idx="47">
                        <c:v>4338389.0347041823</c:v>
                      </c:pt>
                      <c:pt idx="48">
                        <c:v>4344344.4923890345</c:v>
                      </c:pt>
                      <c:pt idx="49">
                        <c:v>4350776.9419179363</c:v>
                      </c:pt>
                      <c:pt idx="50">
                        <c:v>4357668.342706806</c:v>
                      </c:pt>
                      <c:pt idx="51">
                        <c:v>4360333.7813716913</c:v>
                      </c:pt>
                      <c:pt idx="52">
                        <c:v>4363412.47084074</c:v>
                      </c:pt>
                      <c:pt idx="53">
                        <c:v>4366888.7556745298</c:v>
                      </c:pt>
                      <c:pt idx="54">
                        <c:v>4370748.0522283502</c:v>
                      </c:pt>
                      <c:pt idx="55">
                        <c:v>4374976.7568792254</c:v>
                      </c:pt>
                      <c:pt idx="56">
                        <c:v>4374837.7387522887</c:v>
                      </c:pt>
                      <c:pt idx="57">
                        <c:v>4375036.9869660093</c:v>
                      </c:pt>
                      <c:pt idx="58">
                        <c:v>4375562.3184617395</c:v>
                      </c:pt>
                      <c:pt idx="59">
                        <c:v>4376402.2946837628</c:v>
                      </c:pt>
                      <c:pt idx="60">
                        <c:v>4377546.1639317619</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312236.83374897612</c:v>
                      </c:pt>
                      <c:pt idx="23">
                        <c:v>309068.08882976003</c:v>
                      </c:pt>
                      <c:pt idx="24">
                        <c:v>305879.62440783437</c:v>
                      </c:pt>
                      <c:pt idx="25">
                        <c:v>302673.21888778231</c:v>
                      </c:pt>
                      <c:pt idx="26">
                        <c:v>299492.45102396345</c:v>
                      </c:pt>
                      <c:pt idx="27">
                        <c:v>296295.99348313257</c:v>
                      </c:pt>
                      <c:pt idx="28">
                        <c:v>293159.02189397661</c:v>
                      </c:pt>
                      <c:pt idx="29">
                        <c:v>290071.97689332417</c:v>
                      </c:pt>
                      <c:pt idx="30">
                        <c:v>287034.54404661251</c:v>
                      </c:pt>
                      <c:pt idx="31">
                        <c:v>284896.34443270601</c:v>
                      </c:pt>
                      <c:pt idx="32">
                        <c:v>282782.48416915338</c:v>
                      </c:pt>
                      <c:pt idx="33">
                        <c:v>280692.68619857781</c:v>
                      </c:pt>
                      <c:pt idx="34">
                        <c:v>278626.67661737604</c:v>
                      </c:pt>
                      <c:pt idx="35">
                        <c:v>276549.98275567492</c:v>
                      </c:pt>
                      <c:pt idx="36">
                        <c:v>274820.69144924742</c:v>
                      </c:pt>
                      <c:pt idx="37">
                        <c:v>273108.26149529964</c:v>
                      </c:pt>
                      <c:pt idx="38">
                        <c:v>271412.52848821267</c:v>
                      </c:pt>
                      <c:pt idx="39">
                        <c:v>269733.32962539489</c:v>
                      </c:pt>
                      <c:pt idx="40">
                        <c:v>268071.15135477472</c:v>
                      </c:pt>
                      <c:pt idx="41">
                        <c:v>266554.98771963152</c:v>
                      </c:pt>
                      <c:pt idx="42">
                        <c:v>265053.02792882384</c:v>
                      </c:pt>
                      <c:pt idx="43">
                        <c:v>263564.50341353269</c:v>
                      </c:pt>
                      <c:pt idx="44">
                        <c:v>262127.65043223079</c:v>
                      </c:pt>
                      <c:pt idx="45">
                        <c:v>260713.66660539564</c:v>
                      </c:pt>
                      <c:pt idx="46">
                        <c:v>259504.38622127703</c:v>
                      </c:pt>
                      <c:pt idx="47">
                        <c:v>258300.9812629738</c:v>
                      </c:pt>
                      <c:pt idx="48">
                        <c:v>257082.02421723583</c:v>
                      </c:pt>
                      <c:pt idx="49">
                        <c:v>255872.38132698467</c:v>
                      </c:pt>
                      <c:pt idx="50">
                        <c:v>254671.98159167715</c:v>
                      </c:pt>
                      <c:pt idx="51">
                        <c:v>253702.73493631999</c:v>
                      </c:pt>
                      <c:pt idx="52">
                        <c:v>252739.52998957178</c:v>
                      </c:pt>
                      <c:pt idx="53">
                        <c:v>251782.32909459015</c:v>
                      </c:pt>
                      <c:pt idx="54">
                        <c:v>250831.09482921893</c:v>
                      </c:pt>
                      <c:pt idx="55">
                        <c:v>249885.79000452568</c:v>
                      </c:pt>
                      <c:pt idx="56">
                        <c:v>249085.59931945647</c:v>
                      </c:pt>
                      <c:pt idx="57">
                        <c:v>248289.6497039427</c:v>
                      </c:pt>
                      <c:pt idx="58">
                        <c:v>247497.91871914244</c:v>
                      </c:pt>
                      <c:pt idx="59">
                        <c:v>246710.38404474361</c:v>
                      </c:pt>
                      <c:pt idx="60">
                        <c:v>245927.02347833896</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1677840.2966934617</c:v>
                      </c:pt>
                      <c:pt idx="23">
                        <c:v>1630474.3927169607</c:v>
                      </c:pt>
                      <c:pt idx="24">
                        <c:v>1585984.1755707667</c:v>
                      </c:pt>
                      <c:pt idx="25">
                        <c:v>1544041.3377336247</c:v>
                      </c:pt>
                      <c:pt idx="26">
                        <c:v>1504664.1863341285</c:v>
                      </c:pt>
                      <c:pt idx="27">
                        <c:v>1467312.0814171452</c:v>
                      </c:pt>
                      <c:pt idx="28">
                        <c:v>1431782.751546531</c:v>
                      </c:pt>
                      <c:pt idx="29">
                        <c:v>1397908.4324065403</c:v>
                      </c:pt>
                      <c:pt idx="30">
                        <c:v>1365545.134481309</c:v>
                      </c:pt>
                      <c:pt idx="31">
                        <c:v>1334523.8709462257</c:v>
                      </c:pt>
                      <c:pt idx="32">
                        <c:v>1304769.787656273</c:v>
                      </c:pt>
                      <c:pt idx="33">
                        <c:v>1276183.4045151826</c:v>
                      </c:pt>
                      <c:pt idx="34">
                        <c:v>1248676.5098778461</c:v>
                      </c:pt>
                      <c:pt idx="35">
                        <c:v>1221950.4932132254</c:v>
                      </c:pt>
                      <c:pt idx="36">
                        <c:v>1196367.6400900979</c:v>
                      </c:pt>
                      <c:pt idx="37">
                        <c:v>1171652.3220248362</c:v>
                      </c:pt>
                      <c:pt idx="38">
                        <c:v>1147747.5966983512</c:v>
                      </c:pt>
                      <c:pt idx="39">
                        <c:v>1124601.9471437177</c:v>
                      </c:pt>
                      <c:pt idx="40">
                        <c:v>1102172.5592804817</c:v>
                      </c:pt>
                      <c:pt idx="41">
                        <c:v>1079875.1955966877</c:v>
                      </c:pt>
                      <c:pt idx="42">
                        <c:v>1058233.2853912066</c:v>
                      </c:pt>
                      <c:pt idx="43">
                        <c:v>1037206.4295855508</c:v>
                      </c:pt>
                      <c:pt idx="44">
                        <c:v>1016984.5602052141</c:v>
                      </c:pt>
                      <c:pt idx="45">
                        <c:v>997364.40023531835</c:v>
                      </c:pt>
                      <c:pt idx="46">
                        <c:v>978246.05383974395</c:v>
                      </c:pt>
                      <c:pt idx="47">
                        <c:v>959596.18738616409</c:v>
                      </c:pt>
                      <c:pt idx="48">
                        <c:v>941272.6827174502</c:v>
                      </c:pt>
                      <c:pt idx="49">
                        <c:v>923395.08389571507</c:v>
                      </c:pt>
                      <c:pt idx="50">
                        <c:v>905942.53620848362</c:v>
                      </c:pt>
                      <c:pt idx="51">
                        <c:v>889166.54454721627</c:v>
                      </c:pt>
                      <c:pt idx="52">
                        <c:v>872767.9949957818</c:v>
                      </c:pt>
                      <c:pt idx="53">
                        <c:v>856730.29880205111</c:v>
                      </c:pt>
                      <c:pt idx="54">
                        <c:v>841037.93723303138</c:v>
                      </c:pt>
                      <c:pt idx="55">
                        <c:v>825676.37145987223</c:v>
                      </c:pt>
                      <c:pt idx="56">
                        <c:v>810496.62786599388</c:v>
                      </c:pt>
                      <c:pt idx="57">
                        <c:v>795626.07425998501</c:v>
                      </c:pt>
                      <c:pt idx="58">
                        <c:v>781052.51544791879</c:v>
                      </c:pt>
                      <c:pt idx="59">
                        <c:v>766764.46554256335</c:v>
                      </c:pt>
                      <c:pt idx="60">
                        <c:v>752751.09395381284</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228796.40409456295</c:v>
                      </c:pt>
                      <c:pt idx="23">
                        <c:v>222337.41718867645</c:v>
                      </c:pt>
                      <c:pt idx="24">
                        <c:v>216270.56939601363</c:v>
                      </c:pt>
                      <c:pt idx="25">
                        <c:v>210551.09150913064</c:v>
                      </c:pt>
                      <c:pt idx="26">
                        <c:v>205181.47995465389</c:v>
                      </c:pt>
                      <c:pt idx="27">
                        <c:v>200088.011102338</c:v>
                      </c:pt>
                      <c:pt idx="28">
                        <c:v>195243.10248361784</c:v>
                      </c:pt>
                      <c:pt idx="29">
                        <c:v>190623.87714634641</c:v>
                      </c:pt>
                      <c:pt idx="30">
                        <c:v>186210.70015654215</c:v>
                      </c:pt>
                      <c:pt idx="31">
                        <c:v>181980.5278563035</c:v>
                      </c:pt>
                      <c:pt idx="32">
                        <c:v>177923.15286221902</c:v>
                      </c:pt>
                      <c:pt idx="33">
                        <c:v>174025.00970661579</c:v>
                      </c:pt>
                      <c:pt idx="34">
                        <c:v>170274.06952879718</c:v>
                      </c:pt>
                      <c:pt idx="35">
                        <c:v>166629.61271089435</c:v>
                      </c:pt>
                      <c:pt idx="36">
                        <c:v>163141.0418304679</c:v>
                      </c:pt>
                      <c:pt idx="37">
                        <c:v>159770.77118520491</c:v>
                      </c:pt>
                      <c:pt idx="38">
                        <c:v>156511.03591341153</c:v>
                      </c:pt>
                      <c:pt idx="39">
                        <c:v>153354.8109741433</c:v>
                      </c:pt>
                      <c:pt idx="40">
                        <c:v>150296.25808370204</c:v>
                      </c:pt>
                      <c:pt idx="41">
                        <c:v>147255.70849045741</c:v>
                      </c:pt>
                      <c:pt idx="42">
                        <c:v>144304.53891698271</c:v>
                      </c:pt>
                      <c:pt idx="43">
                        <c:v>141437.24039802965</c:v>
                      </c:pt>
                      <c:pt idx="44">
                        <c:v>138679.71275525645</c:v>
                      </c:pt>
                      <c:pt idx="45">
                        <c:v>136004.23639572522</c:v>
                      </c:pt>
                      <c:pt idx="46">
                        <c:v>133397.18915996508</c:v>
                      </c:pt>
                      <c:pt idx="47">
                        <c:v>130854.02555265873</c:v>
                      </c:pt>
                      <c:pt idx="48">
                        <c:v>128355.36582510684</c:v>
                      </c:pt>
                      <c:pt idx="49">
                        <c:v>125917.51144032477</c:v>
                      </c:pt>
                      <c:pt idx="50">
                        <c:v>123537.61857388413</c:v>
                      </c:pt>
                      <c:pt idx="51">
                        <c:v>121249.98334734768</c:v>
                      </c:pt>
                      <c:pt idx="52">
                        <c:v>119013.81749942478</c:v>
                      </c:pt>
                      <c:pt idx="53">
                        <c:v>116826.85892755243</c:v>
                      </c:pt>
                      <c:pt idx="54">
                        <c:v>114686.9914408679</c:v>
                      </c:pt>
                      <c:pt idx="55">
                        <c:v>112592.23247180076</c:v>
                      </c:pt>
                      <c:pt idx="56">
                        <c:v>110522.26743627188</c:v>
                      </c:pt>
                      <c:pt idx="57">
                        <c:v>108494.46467181612</c:v>
                      </c:pt>
                      <c:pt idx="58">
                        <c:v>106507.16119744346</c:v>
                      </c:pt>
                      <c:pt idx="59">
                        <c:v>104558.79075580409</c:v>
                      </c:pt>
                      <c:pt idx="60">
                        <c:v>102647.8764482472</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24367810.75800753</c:v>
                      </c:pt>
                      <c:pt idx="23">
                        <c:v>24407847.970506705</c:v>
                      </c:pt>
                      <c:pt idx="24">
                        <c:v>24449445.448361162</c:v>
                      </c:pt>
                      <c:pt idx="25">
                        <c:v>24492673.131164066</c:v>
                      </c:pt>
                      <c:pt idx="26">
                        <c:v>24542152.814288929</c:v>
                      </c:pt>
                      <c:pt idx="27">
                        <c:v>24593409.136911362</c:v>
                      </c:pt>
                      <c:pt idx="28">
                        <c:v>24645272.349193908</c:v>
                      </c:pt>
                      <c:pt idx="29">
                        <c:v>24697926.965616733</c:v>
                      </c:pt>
                      <c:pt idx="30">
                        <c:v>24751445.323830508</c:v>
                      </c:pt>
                      <c:pt idx="31">
                        <c:v>24790323.047828995</c:v>
                      </c:pt>
                      <c:pt idx="32">
                        <c:v>24829613.163772989</c:v>
                      </c:pt>
                      <c:pt idx="33">
                        <c:v>24869322.929875571</c:v>
                      </c:pt>
                      <c:pt idx="34">
                        <c:v>24909459.413891993</c:v>
                      </c:pt>
                      <c:pt idx="35">
                        <c:v>24945823.857037134</c:v>
                      </c:pt>
                      <c:pt idx="36">
                        <c:v>24980980.243178237</c:v>
                      </c:pt>
                      <c:pt idx="37">
                        <c:v>25016458.432033241</c:v>
                      </c:pt>
                      <c:pt idx="38">
                        <c:v>25052263.038791046</c:v>
                      </c:pt>
                      <c:pt idx="39">
                        <c:v>25088398.591390215</c:v>
                      </c:pt>
                      <c:pt idx="40">
                        <c:v>25124953.194488492</c:v>
                      </c:pt>
                      <c:pt idx="41">
                        <c:v>25145577.568927564</c:v>
                      </c:pt>
                      <c:pt idx="42">
                        <c:v>25166540.182574414</c:v>
                      </c:pt>
                      <c:pt idx="43">
                        <c:v>25187760.490621943</c:v>
                      </c:pt>
                      <c:pt idx="44">
                        <c:v>25214367.108439129</c:v>
                      </c:pt>
                      <c:pt idx="45">
                        <c:v>25242628.763467886</c:v>
                      </c:pt>
                      <c:pt idx="46">
                        <c:v>25266437.466633711</c:v>
                      </c:pt>
                      <c:pt idx="47">
                        <c:v>25290008.322622515</c:v>
                      </c:pt>
                      <c:pt idx="48">
                        <c:v>25310391.23491317</c:v>
                      </c:pt>
                      <c:pt idx="49">
                        <c:v>25330973.851968482</c:v>
                      </c:pt>
                      <c:pt idx="50">
                        <c:v>25351758.172732588</c:v>
                      </c:pt>
                      <c:pt idx="51">
                        <c:v>25375594.440486804</c:v>
                      </c:pt>
                      <c:pt idx="52">
                        <c:v>25399576.484398376</c:v>
                      </c:pt>
                      <c:pt idx="53">
                        <c:v>25423705.634093158</c:v>
                      </c:pt>
                      <c:pt idx="54">
                        <c:v>25447983.201068658</c:v>
                      </c:pt>
                      <c:pt idx="55">
                        <c:v>25472410.480763134</c:v>
                      </c:pt>
                      <c:pt idx="56">
                        <c:v>25488728.964297298</c:v>
                      </c:pt>
                      <c:pt idx="57">
                        <c:v>25505147.963630781</c:v>
                      </c:pt>
                      <c:pt idx="58">
                        <c:v>25521668.302463546</c:v>
                      </c:pt>
                      <c:pt idx="59">
                        <c:v>25538290.791233815</c:v>
                      </c:pt>
                      <c:pt idx="60">
                        <c:v>25555016.22835793</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99473520.941131011</c:v>
                      </c:pt>
                      <c:pt idx="23">
                        <c:v>96398794.031567082</c:v>
                      </c:pt>
                      <c:pt idx="24">
                        <c:v>93384249.754141122</c:v>
                      </c:pt>
                      <c:pt idx="25">
                        <c:v>90416870.853789032</c:v>
                      </c:pt>
                      <c:pt idx="26">
                        <c:v>87526154.895703867</c:v>
                      </c:pt>
                      <c:pt idx="27">
                        <c:v>84660594.901146546</c:v>
                      </c:pt>
                      <c:pt idx="28">
                        <c:v>81856798.292894989</c:v>
                      </c:pt>
                      <c:pt idx="29">
                        <c:v>79102949.345369458</c:v>
                      </c:pt>
                      <c:pt idx="30">
                        <c:v>76393643.960922331</c:v>
                      </c:pt>
                      <c:pt idx="31">
                        <c:v>74283011.661319733</c:v>
                      </c:pt>
                      <c:pt idx="32">
                        <c:v>72211717.275730968</c:v>
                      </c:pt>
                      <c:pt idx="33">
                        <c:v>70176177.773456872</c:v>
                      </c:pt>
                      <c:pt idx="34">
                        <c:v>68173196.812865108</c:v>
                      </c:pt>
                      <c:pt idx="35">
                        <c:v>66165381.305631891</c:v>
                      </c:pt>
                      <c:pt idx="36">
                        <c:v>64422778.223139815</c:v>
                      </c:pt>
                      <c:pt idx="37">
                        <c:v>62706007.144345313</c:v>
                      </c:pt>
                      <c:pt idx="38">
                        <c:v>61013078.370461144</c:v>
                      </c:pt>
                      <c:pt idx="39">
                        <c:v>59342181.924584396</c:v>
                      </c:pt>
                      <c:pt idx="40">
                        <c:v>57692326.046061948</c:v>
                      </c:pt>
                      <c:pt idx="41">
                        <c:v>56133426.633435018</c:v>
                      </c:pt>
                      <c:pt idx="42">
                        <c:v>54594575.095297568</c:v>
                      </c:pt>
                      <c:pt idx="43">
                        <c:v>53073854.425625727</c:v>
                      </c:pt>
                      <c:pt idx="44">
                        <c:v>51609438.186221391</c:v>
                      </c:pt>
                      <c:pt idx="45">
                        <c:v>50171000.808468074</c:v>
                      </c:pt>
                      <c:pt idx="46">
                        <c:v>48897159.381761134</c:v>
                      </c:pt>
                      <c:pt idx="47">
                        <c:v>47633866.731042594</c:v>
                      </c:pt>
                      <c:pt idx="48">
                        <c:v>46358330.420409933</c:v>
                      </c:pt>
                      <c:pt idx="49">
                        <c:v>45095446.306192562</c:v>
                      </c:pt>
                      <c:pt idx="50">
                        <c:v>43844521.273516975</c:v>
                      </c:pt>
                      <c:pt idx="51">
                        <c:v>42797040.503741145</c:v>
                      </c:pt>
                      <c:pt idx="52">
                        <c:v>41759873.614990637</c:v>
                      </c:pt>
                      <c:pt idx="53">
                        <c:v>40732511.367398724</c:v>
                      </c:pt>
                      <c:pt idx="54">
                        <c:v>39714475.565529406</c:v>
                      </c:pt>
                      <c:pt idx="55">
                        <c:v>38705316.495186761</c:v>
                      </c:pt>
                      <c:pt idx="56">
                        <c:v>37816690.723232538</c:v>
                      </c:pt>
                      <c:pt idx="57">
                        <c:v>36936460.775181502</c:v>
                      </c:pt>
                      <c:pt idx="58">
                        <c:v>36064273.78257703</c:v>
                      </c:pt>
                      <c:pt idx="59">
                        <c:v>35199796.340462111</c:v>
                      </c:pt>
                      <c:pt idx="60">
                        <c:v>34342713.057566345</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1015325.4482503148</c:v>
                      </c:pt>
                      <c:pt idx="23">
                        <c:v>1016993.6654377803</c:v>
                      </c:pt>
                      <c:pt idx="24">
                        <c:v>1018726.8936817161</c:v>
                      </c:pt>
                      <c:pt idx="25">
                        <c:v>1020528.047131837</c:v>
                      </c:pt>
                      <c:pt idx="26">
                        <c:v>1022589.7005953729</c:v>
                      </c:pt>
                      <c:pt idx="27">
                        <c:v>1024725.3807046411</c:v>
                      </c:pt>
                      <c:pt idx="28">
                        <c:v>1026886.3478830804</c:v>
                      </c:pt>
                      <c:pt idx="29">
                        <c:v>1029080.2902340315</c:v>
                      </c:pt>
                      <c:pt idx="30">
                        <c:v>1031310.2218262721</c:v>
                      </c:pt>
                      <c:pt idx="31">
                        <c:v>1032930.1269928758</c:v>
                      </c:pt>
                      <c:pt idx="32">
                        <c:v>1034567.2151572087</c:v>
                      </c:pt>
                      <c:pt idx="33">
                        <c:v>1036221.7887448163</c:v>
                      </c:pt>
                      <c:pt idx="34">
                        <c:v>1037894.1422455007</c:v>
                      </c:pt>
                      <c:pt idx="35">
                        <c:v>1039409.3273765482</c:v>
                      </c:pt>
                      <c:pt idx="36">
                        <c:v>1040874.1767990941</c:v>
                      </c:pt>
                      <c:pt idx="37">
                        <c:v>1042352.4346680527</c:v>
                      </c:pt>
                      <c:pt idx="38">
                        <c:v>1043844.2932829611</c:v>
                      </c:pt>
                      <c:pt idx="39">
                        <c:v>1045349.9413079266</c:v>
                      </c:pt>
                      <c:pt idx="40">
                        <c:v>1046873.0497703548</c:v>
                      </c:pt>
                      <c:pt idx="41">
                        <c:v>1047732.3987053161</c:v>
                      </c:pt>
                      <c:pt idx="42">
                        <c:v>1048605.8409406017</c:v>
                      </c:pt>
                      <c:pt idx="43">
                        <c:v>1049490.020442582</c:v>
                      </c:pt>
                      <c:pt idx="44">
                        <c:v>1050598.629518298</c:v>
                      </c:pt>
                      <c:pt idx="45">
                        <c:v>1051776.1984778296</c:v>
                      </c:pt>
                      <c:pt idx="46">
                        <c:v>1052768.2277764056</c:v>
                      </c:pt>
                      <c:pt idx="47">
                        <c:v>1053750.346775939</c:v>
                      </c:pt>
                      <c:pt idx="48">
                        <c:v>1054599.6347880499</c:v>
                      </c:pt>
                      <c:pt idx="49">
                        <c:v>1055457.243832021</c:v>
                      </c:pt>
                      <c:pt idx="50">
                        <c:v>1056323.2571971922</c:v>
                      </c:pt>
                      <c:pt idx="51">
                        <c:v>1057316.4350202845</c:v>
                      </c:pt>
                      <c:pt idx="52">
                        <c:v>1058315.6868499334</c:v>
                      </c:pt>
                      <c:pt idx="53">
                        <c:v>1059321.068087216</c:v>
                      </c:pt>
                      <c:pt idx="54">
                        <c:v>1060332.6333778617</c:v>
                      </c:pt>
                      <c:pt idx="55">
                        <c:v>1061350.4366984649</c:v>
                      </c:pt>
                      <c:pt idx="56">
                        <c:v>1062030.3735123884</c:v>
                      </c:pt>
                      <c:pt idx="57">
                        <c:v>1062714.4984846169</c:v>
                      </c:pt>
                      <c:pt idx="58">
                        <c:v>1063402.845935982</c:v>
                      </c:pt>
                      <c:pt idx="59">
                        <c:v>1064095.4496347432</c:v>
                      </c:pt>
                      <c:pt idx="60">
                        <c:v>1064792.3428482481</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4144730.0392137957</c:v>
                      </c:pt>
                      <c:pt idx="23">
                        <c:v>4016616.4179819655</c:v>
                      </c:pt>
                      <c:pt idx="24">
                        <c:v>3891010.4064225508</c:v>
                      </c:pt>
                      <c:pt idx="25">
                        <c:v>3767369.61890788</c:v>
                      </c:pt>
                      <c:pt idx="26">
                        <c:v>3646923.1206543311</c:v>
                      </c:pt>
                      <c:pt idx="27">
                        <c:v>3527524.7875477765</c:v>
                      </c:pt>
                      <c:pt idx="28">
                        <c:v>3410699.9288706281</c:v>
                      </c:pt>
                      <c:pt idx="29">
                        <c:v>3295956.2227237308</c:v>
                      </c:pt>
                      <c:pt idx="30">
                        <c:v>3183068.4983717669</c:v>
                      </c:pt>
                      <c:pt idx="31">
                        <c:v>3095125.4858883251</c:v>
                      </c:pt>
                      <c:pt idx="32">
                        <c:v>3008821.5531554595</c:v>
                      </c:pt>
                      <c:pt idx="33">
                        <c:v>2924007.4072273723</c:v>
                      </c:pt>
                      <c:pt idx="34">
                        <c:v>2840549.8672027155</c:v>
                      </c:pt>
                      <c:pt idx="35">
                        <c:v>2756890.8877346646</c:v>
                      </c:pt>
                      <c:pt idx="36">
                        <c:v>2684282.4259641613</c:v>
                      </c:pt>
                      <c:pt idx="37">
                        <c:v>2612750.2976810569</c:v>
                      </c:pt>
                      <c:pt idx="38">
                        <c:v>2542211.5987692168</c:v>
                      </c:pt>
                      <c:pt idx="39">
                        <c:v>2472590.913524352</c:v>
                      </c:pt>
                      <c:pt idx="40">
                        <c:v>2403846.918585917</c:v>
                      </c:pt>
                      <c:pt idx="41">
                        <c:v>2338892.7763931281</c:v>
                      </c:pt>
                      <c:pt idx="42">
                        <c:v>2274773.9623040673</c:v>
                      </c:pt>
                      <c:pt idx="43">
                        <c:v>2211410.6010677409</c:v>
                      </c:pt>
                      <c:pt idx="44">
                        <c:v>2150393.2577592265</c:v>
                      </c:pt>
                      <c:pt idx="45">
                        <c:v>2090458.367019505</c:v>
                      </c:pt>
                      <c:pt idx="46">
                        <c:v>2037381.6409067158</c:v>
                      </c:pt>
                      <c:pt idx="47">
                        <c:v>1984744.4471267764</c:v>
                      </c:pt>
                      <c:pt idx="48">
                        <c:v>1931597.1008504156</c:v>
                      </c:pt>
                      <c:pt idx="49">
                        <c:v>1878976.9294246917</c:v>
                      </c:pt>
                      <c:pt idx="50">
                        <c:v>1826855.0530632089</c:v>
                      </c:pt>
                      <c:pt idx="51">
                        <c:v>1783210.0209892162</c:v>
                      </c:pt>
                      <c:pt idx="52">
                        <c:v>1739994.7339579449</c:v>
                      </c:pt>
                      <c:pt idx="53">
                        <c:v>1697187.9736416149</c:v>
                      </c:pt>
                      <c:pt idx="54">
                        <c:v>1654769.8152303933</c:v>
                      </c:pt>
                      <c:pt idx="55">
                        <c:v>1612721.5206327832</c:v>
                      </c:pt>
                      <c:pt idx="56">
                        <c:v>1575695.4468013572</c:v>
                      </c:pt>
                      <c:pt idx="57">
                        <c:v>1539019.1989658976</c:v>
                      </c:pt>
                      <c:pt idx="58">
                        <c:v>1502678.0742740443</c:v>
                      </c:pt>
                      <c:pt idx="59">
                        <c:v>1466658.1808525894</c:v>
                      </c:pt>
                      <c:pt idx="60">
                        <c:v>1430946.3773985989</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25404.635134868873</c:v>
                </c:pt>
                <c:pt idx="13">
                  <c:v>24787.117014218638</c:v>
                </c:pt>
                <c:pt idx="14">
                  <c:v>24201.961583698881</c:v>
                </c:pt>
                <c:pt idx="15">
                  <c:v>23645.996753439569</c:v>
                </c:pt>
                <c:pt idx="16">
                  <c:v>23121.150099417402</c:v>
                </c:pt>
                <c:pt idx="17">
                  <c:v>22620.330195492981</c:v>
                </c:pt>
                <c:pt idx="18">
                  <c:v>22141.060221199616</c:v>
                </c:pt>
                <c:pt idx="19">
                  <c:v>21681.724380533917</c:v>
                </c:pt>
                <c:pt idx="20">
                  <c:v>21240.891644487059</c:v>
                </c:pt>
                <c:pt idx="21">
                  <c:v>20956.110766618953</c:v>
                </c:pt>
                <c:pt idx="22">
                  <c:v>20682.665247999699</c:v>
                </c:pt>
                <c:pt idx="23">
                  <c:v>20419.75497885685</c:v>
                </c:pt>
                <c:pt idx="24">
                  <c:v>20166.669083046567</c:v>
                </c:pt>
                <c:pt idx="25">
                  <c:v>19919.300507351236</c:v>
                </c:pt>
                <c:pt idx="26">
                  <c:v>19681.099370005115</c:v>
                </c:pt>
                <c:pt idx="27">
                  <c:v>19450.885934827049</c:v>
                </c:pt>
                <c:pt idx="28">
                  <c:v>19228.197092303766</c:v>
                </c:pt>
                <c:pt idx="29">
                  <c:v>19012.613033930382</c:v>
                </c:pt>
                <c:pt idx="30">
                  <c:v>18803.815719047598</c:v>
                </c:pt>
                <c:pt idx="31">
                  <c:v>18504.241142033123</c:v>
                </c:pt>
                <c:pt idx="32">
                  <c:v>18212.980407823143</c:v>
                </c:pt>
                <c:pt idx="33">
                  <c:v>17929.591508692854</c:v>
                </c:pt>
                <c:pt idx="34">
                  <c:v>17657.292499488838</c:v>
                </c:pt>
                <c:pt idx="35">
                  <c:v>17392.98114614885</c:v>
                </c:pt>
                <c:pt idx="36">
                  <c:v>17132.642074652766</c:v>
                </c:pt>
                <c:pt idx="37">
                  <c:v>16878.341092610954</c:v>
                </c:pt>
                <c:pt idx="38">
                  <c:v>16627.96992589203</c:v>
                </c:pt>
                <c:pt idx="39">
                  <c:v>16383.542053428437</c:v>
                </c:pt>
                <c:pt idx="40">
                  <c:v>16144.835566069716</c:v>
                </c:pt>
                <c:pt idx="41">
                  <c:v>15951.837060885502</c:v>
                </c:pt>
                <c:pt idx="42">
                  <c:v>15763.133097672835</c:v>
                </c:pt>
                <c:pt idx="43">
                  <c:v>15578.568628957128</c:v>
                </c:pt>
                <c:pt idx="44">
                  <c:v>15397.998162159705</c:v>
                </c:pt>
                <c:pt idx="45">
                  <c:v>15221.284976491752</c:v>
                </c:pt>
                <c:pt idx="46">
                  <c:v>15043.383746668553</c:v>
                </c:pt>
                <c:pt idx="47">
                  <c:v>14869.088838604757</c:v>
                </c:pt>
                <c:pt idx="48">
                  <c:v>14698.283890950028</c:v>
                </c:pt>
                <c:pt idx="49">
                  <c:v>14530.858948738538</c:v>
                </c:pt>
                <c:pt idx="50">
                  <c:v>14366.709989997064</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785.24763879971067</c:v>
                </c:pt>
                <c:pt idx="13">
                  <c:v>768.80708167401167</c:v>
                </c:pt>
                <c:pt idx="14">
                  <c:v>753.38437993974969</c:v>
                </c:pt>
                <c:pt idx="15">
                  <c:v>738.86461906517479</c:v>
                </c:pt>
                <c:pt idx="16">
                  <c:v>725.28329477491116</c:v>
                </c:pt>
                <c:pt idx="17">
                  <c:v>712.42232214236662</c:v>
                </c:pt>
                <c:pt idx="18">
                  <c:v>700.20689898118849</c:v>
                </c:pt>
                <c:pt idx="19">
                  <c:v>688.57873894865679</c:v>
                </c:pt>
                <c:pt idx="20">
                  <c:v>677.48764747370774</c:v>
                </c:pt>
                <c:pt idx="21">
                  <c:v>666.80968297859727</c:v>
                </c:pt>
                <c:pt idx="22">
                  <c:v>656.57921511291408</c:v>
                </c:pt>
                <c:pt idx="23">
                  <c:v>646.76138879331961</c:v>
                </c:pt>
                <c:pt idx="24">
                  <c:v>637.32529920183731</c:v>
                </c:pt>
                <c:pt idx="25">
                  <c:v>628.13935381756812</c:v>
                </c:pt>
                <c:pt idx="26">
                  <c:v>619.36307532795308</c:v>
                </c:pt>
                <c:pt idx="27">
                  <c:v>610.89336335583607</c:v>
                </c:pt>
                <c:pt idx="28">
                  <c:v>602.7102779694427</c:v>
                </c:pt>
                <c:pt idx="29">
                  <c:v>594.79578033885025</c:v>
                </c:pt>
                <c:pt idx="30">
                  <c:v>587.13541964859996</c:v>
                </c:pt>
                <c:pt idx="31">
                  <c:v>579.4412056990767</c:v>
                </c:pt>
                <c:pt idx="32">
                  <c:v>571.97936885766228</c:v>
                </c:pt>
                <c:pt idx="33">
                  <c:v>564.73521534257645</c:v>
                </c:pt>
                <c:pt idx="34">
                  <c:v>557.80839015250058</c:v>
                </c:pt>
                <c:pt idx="35">
                  <c:v>551.10361351665858</c:v>
                </c:pt>
                <c:pt idx="36">
                  <c:v>544.55795948479351</c:v>
                </c:pt>
                <c:pt idx="37">
                  <c:v>538.17532626213085</c:v>
                </c:pt>
                <c:pt idx="38">
                  <c:v>531.88679611679936</c:v>
                </c:pt>
                <c:pt idx="39">
                  <c:v>525.75615192368332</c:v>
                </c:pt>
                <c:pt idx="40">
                  <c:v>519.77608968780157</c:v>
                </c:pt>
                <c:pt idx="41">
                  <c:v>514.058349435129</c:v>
                </c:pt>
                <c:pt idx="42">
                  <c:v>508.47399683624832</c:v>
                </c:pt>
                <c:pt idx="43">
                  <c:v>503.01722803511683</c:v>
                </c:pt>
                <c:pt idx="44">
                  <c:v>497.68261369529131</c:v>
                </c:pt>
                <c:pt idx="45">
                  <c:v>492.46506747410001</c:v>
                </c:pt>
                <c:pt idx="46">
                  <c:v>487.26893958210229</c:v>
                </c:pt>
                <c:pt idx="47">
                  <c:v>482.18186685514519</c:v>
                </c:pt>
                <c:pt idx="48">
                  <c:v>477.19958504521219</c:v>
                </c:pt>
                <c:pt idx="49">
                  <c:v>472.31807795714656</c:v>
                </c:pt>
                <c:pt idx="50">
                  <c:v>467.53355856965243</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1674.128090302454</c:v>
                </c:pt>
                <c:pt idx="13">
                  <c:v>1641.1862310267338</c:v>
                </c:pt>
                <c:pt idx="14">
                  <c:v>1609.4623390154982</c:v>
                </c:pt>
                <c:pt idx="15">
                  <c:v>1578.7909814599234</c:v>
                </c:pt>
                <c:pt idx="16">
                  <c:v>1549.4933906813978</c:v>
                </c:pt>
                <c:pt idx="17">
                  <c:v>1520.9752550349108</c:v>
                </c:pt>
                <c:pt idx="18">
                  <c:v>1493.388079213322</c:v>
                </c:pt>
                <c:pt idx="19">
                  <c:v>1466.6173807750092</c:v>
                </c:pt>
                <c:pt idx="20">
                  <c:v>1440.592794250394</c:v>
                </c:pt>
                <c:pt idx="21">
                  <c:v>1420.8289139184935</c:v>
                </c:pt>
                <c:pt idx="22">
                  <c:v>1401.6058523670786</c:v>
                </c:pt>
                <c:pt idx="23">
                  <c:v>1382.879801602337</c:v>
                </c:pt>
                <c:pt idx="24">
                  <c:v>1364.6117577403056</c:v>
                </c:pt>
                <c:pt idx="25">
                  <c:v>1346.3753290930538</c:v>
                </c:pt>
                <c:pt idx="26">
                  <c:v>1330.0763317483643</c:v>
                </c:pt>
                <c:pt idx="27">
                  <c:v>1314.145746991054</c:v>
                </c:pt>
                <c:pt idx="28">
                  <c:v>1298.5587053849924</c:v>
                </c:pt>
                <c:pt idx="29">
                  <c:v>1283.2926217568277</c:v>
                </c:pt>
                <c:pt idx="30">
                  <c:v>1268.3344262096819</c:v>
                </c:pt>
                <c:pt idx="31">
                  <c:v>1252.2180197298926</c:v>
                </c:pt>
                <c:pt idx="32">
                  <c:v>1236.436213551769</c:v>
                </c:pt>
                <c:pt idx="33">
                  <c:v>1220.9635989725434</c:v>
                </c:pt>
                <c:pt idx="34">
                  <c:v>1206.230313924616</c:v>
                </c:pt>
                <c:pt idx="35">
                  <c:v>1191.8885787092256</c:v>
                </c:pt>
                <c:pt idx="36">
                  <c:v>1178.6463819056387</c:v>
                </c:pt>
                <c:pt idx="37">
                  <c:v>1165.6113616596724</c:v>
                </c:pt>
                <c:pt idx="38">
                  <c:v>1152.522330701516</c:v>
                </c:pt>
                <c:pt idx="39">
                  <c:v>1139.6592567115581</c:v>
                </c:pt>
                <c:pt idx="40">
                  <c:v>1127.0118932723685</c:v>
                </c:pt>
                <c:pt idx="41">
                  <c:v>1116.5199022983347</c:v>
                </c:pt>
                <c:pt idx="42">
                  <c:v>1106.2010303381578</c:v>
                </c:pt>
                <c:pt idx="43">
                  <c:v>1096.0479173638457</c:v>
                </c:pt>
                <c:pt idx="44">
                  <c:v>1086.0536537827784</c:v>
                </c:pt>
                <c:pt idx="45">
                  <c:v>1076.2117433047536</c:v>
                </c:pt>
                <c:pt idx="46">
                  <c:v>1066.9914747778464</c:v>
                </c:pt>
                <c:pt idx="47">
                  <c:v>1057.9144489354057</c:v>
                </c:pt>
                <c:pt idx="48">
                  <c:v>1048.9753216472616</c:v>
                </c:pt>
                <c:pt idx="49">
                  <c:v>1040.1690428321481</c:v>
                </c:pt>
                <c:pt idx="50">
                  <c:v>1031.4908345963224</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891.43705786921828</c:v>
                </c:pt>
                <c:pt idx="14">
                  <c:v>891.14430066258569</c:v>
                </c:pt>
                <c:pt idx="15">
                  <c:v>890.84136245492482</c:v>
                </c:pt>
                <c:pt idx="16">
                  <c:v>890.52781960646064</c:v>
                </c:pt>
                <c:pt idx="17">
                  <c:v>890.23535831591198</c:v>
                </c:pt>
                <c:pt idx="18">
                  <c:v>889.93148023520916</c:v>
                </c:pt>
                <c:pt idx="19">
                  <c:v>889.62286239466653</c:v>
                </c:pt>
                <c:pt idx="20">
                  <c:v>889.30875510201088</c:v>
                </c:pt>
                <c:pt idx="21">
                  <c:v>888.98944775162295</c:v>
                </c:pt>
                <c:pt idx="22">
                  <c:v>888.75795471512697</c:v>
                </c:pt>
                <c:pt idx="23">
                  <c:v>888.52351595331663</c:v>
                </c:pt>
                <c:pt idx="24">
                  <c:v>888.28609036590046</c:v>
                </c:pt>
                <c:pt idx="25">
                  <c:v>888.04563618623229</c:v>
                </c:pt>
                <c:pt idx="26">
                  <c:v>887.77204379367572</c:v>
                </c:pt>
                <c:pt idx="27">
                  <c:v>887.56111465810318</c:v>
                </c:pt>
                <c:pt idx="28">
                  <c:v>887.34787652916862</c:v>
                </c:pt>
                <c:pt idx="29">
                  <c:v>887.13230155955682</c:v>
                </c:pt>
                <c:pt idx="30">
                  <c:v>886.91436150934362</c:v>
                </c:pt>
                <c:pt idx="31">
                  <c:v>886.69462905872194</c:v>
                </c:pt>
                <c:pt idx="32">
                  <c:v>886.41989637885388</c:v>
                </c:pt>
                <c:pt idx="33">
                  <c:v>886.14372717325989</c:v>
                </c:pt>
                <c:pt idx="34">
                  <c:v>885.86549787704212</c:v>
                </c:pt>
                <c:pt idx="35">
                  <c:v>885.62223569740877</c:v>
                </c:pt>
                <c:pt idx="36">
                  <c:v>885.38703513998871</c:v>
                </c:pt>
                <c:pt idx="37">
                  <c:v>885.17829548204418</c:v>
                </c:pt>
                <c:pt idx="38">
                  <c:v>884.96491166770409</c:v>
                </c:pt>
                <c:pt idx="39">
                  <c:v>884.72542632997397</c:v>
                </c:pt>
                <c:pt idx="40">
                  <c:v>884.48434842418931</c:v>
                </c:pt>
                <c:pt idx="41">
                  <c:v>884.24166288258937</c:v>
                </c:pt>
                <c:pt idx="42">
                  <c:v>884.07792381920945</c:v>
                </c:pt>
                <c:pt idx="43">
                  <c:v>883.91308953899068</c:v>
                </c:pt>
                <c:pt idx="44">
                  <c:v>883.74715142404455</c:v>
                </c:pt>
                <c:pt idx="45">
                  <c:v>883.58010077604001</c:v>
                </c:pt>
                <c:pt idx="46">
                  <c:v>883.41192881527672</c:v>
                </c:pt>
                <c:pt idx="47">
                  <c:v>883.24392401174259</c:v>
                </c:pt>
                <c:pt idx="48">
                  <c:v>883.07510415102115</c:v>
                </c:pt>
                <c:pt idx="49">
                  <c:v>882.9054638145393</c:v>
                </c:pt>
                <c:pt idx="50">
                  <c:v>882.73499754059003</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469.97028239972207</c:v>
                </c:pt>
                <c:pt idx="14">
                  <c:v>469.97765866157431</c:v>
                </c:pt>
                <c:pt idx="15">
                  <c:v>469.98529144223386</c:v>
                </c:pt>
                <c:pt idx="16">
                  <c:v>469.99319141565815</c:v>
                </c:pt>
                <c:pt idx="17">
                  <c:v>470.00056022165791</c:v>
                </c:pt>
                <c:pt idx="18">
                  <c:v>470.00821668320231</c:v>
                </c:pt>
                <c:pt idx="19">
                  <c:v>470.01599256694669</c:v>
                </c:pt>
                <c:pt idx="20">
                  <c:v>470.02390676201276</c:v>
                </c:pt>
                <c:pt idx="21">
                  <c:v>470.03195197686796</c:v>
                </c:pt>
                <c:pt idx="22">
                  <c:v>470.03778463688622</c:v>
                </c:pt>
                <c:pt idx="23">
                  <c:v>470.04369151690912</c:v>
                </c:pt>
                <c:pt idx="24">
                  <c:v>470.04967365249286</c:v>
                </c:pt>
                <c:pt idx="25">
                  <c:v>470.05573209598282</c:v>
                </c:pt>
                <c:pt idx="26">
                  <c:v>470.06262548436933</c:v>
                </c:pt>
                <c:pt idx="27">
                  <c:v>470.06794001976249</c:v>
                </c:pt>
                <c:pt idx="28">
                  <c:v>470.07331273216801</c:v>
                </c:pt>
                <c:pt idx="29">
                  <c:v>470.07874432322239</c:v>
                </c:pt>
                <c:pt idx="30">
                  <c:v>470.08423550445383</c:v>
                </c:pt>
                <c:pt idx="31">
                  <c:v>470.08977184670778</c:v>
                </c:pt>
                <c:pt idx="32">
                  <c:v>470.0966939655836</c:v>
                </c:pt>
                <c:pt idx="33">
                  <c:v>470.10365227892243</c:v>
                </c:pt>
                <c:pt idx="34">
                  <c:v>470.11066249796193</c:v>
                </c:pt>
                <c:pt idx="35">
                  <c:v>470.11679169135169</c:v>
                </c:pt>
                <c:pt idx="36">
                  <c:v>470.12271776544998</c:v>
                </c:pt>
                <c:pt idx="37">
                  <c:v>470.1279771351293</c:v>
                </c:pt>
                <c:pt idx="38">
                  <c:v>470.13335351820001</c:v>
                </c:pt>
                <c:pt idx="39">
                  <c:v>470.13938755090987</c:v>
                </c:pt>
                <c:pt idx="40">
                  <c:v>470.14546170969925</c:v>
                </c:pt>
                <c:pt idx="41">
                  <c:v>470.15157637421316</c:v>
                </c:pt>
                <c:pt idx="42">
                  <c:v>470.15570191640165</c:v>
                </c:pt>
                <c:pt idx="43">
                  <c:v>470.15985505349119</c:v>
                </c:pt>
                <c:pt idx="44">
                  <c:v>470.16403600261685</c:v>
                </c:pt>
                <c:pt idx="45">
                  <c:v>470.16824498294028</c:v>
                </c:pt>
                <c:pt idx="46">
                  <c:v>470.17248221567343</c:v>
                </c:pt>
                <c:pt idx="47">
                  <c:v>470.17671523674068</c:v>
                </c:pt>
                <c:pt idx="48">
                  <c:v>470.1809687938532</c:v>
                </c:pt>
                <c:pt idx="49">
                  <c:v>470.18524302353654</c:v>
                </c:pt>
                <c:pt idx="50">
                  <c:v>470.18953806340284</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17581.022337352388</c:v>
                </c:pt>
                <c:pt idx="13">
                  <c:v>17254.769003945374</c:v>
                </c:pt>
                <c:pt idx="14">
                  <c:v>16941.569152361852</c:v>
                </c:pt>
                <c:pt idx="15">
                  <c:v>16643.905728048321</c:v>
                </c:pt>
                <c:pt idx="16">
                  <c:v>16362.753854985842</c:v>
                </c:pt>
                <c:pt idx="17">
                  <c:v>16094.405783759867</c:v>
                </c:pt>
                <c:pt idx="18">
                  <c:v>15837.538887396424</c:v>
                </c:pt>
                <c:pt idx="19">
                  <c:v>15591.292635650008</c:v>
                </c:pt>
                <c:pt idx="20">
                  <c:v>15354.901952722901</c:v>
                </c:pt>
                <c:pt idx="21">
                  <c:v>15201.838633381802</c:v>
                </c:pt>
                <c:pt idx="22">
                  <c:v>15054.9119824599</c:v>
                </c:pt>
                <c:pt idx="23">
                  <c:v>14913.621176975794</c:v>
                </c:pt>
                <c:pt idx="24">
                  <c:v>14777.585349826019</c:v>
                </c:pt>
                <c:pt idx="25">
                  <c:v>14644.661690062276</c:v>
                </c:pt>
                <c:pt idx="26">
                  <c:v>14516.673811442295</c:v>
                </c:pt>
                <c:pt idx="27">
                  <c:v>14393.008872139555</c:v>
                </c:pt>
                <c:pt idx="28">
                  <c:v>14273.367232717044</c:v>
                </c:pt>
                <c:pt idx="29">
                  <c:v>14157.52408971924</c:v>
                </c:pt>
                <c:pt idx="30">
                  <c:v>14045.308005362924</c:v>
                </c:pt>
                <c:pt idx="31">
                  <c:v>13884.947673026136</c:v>
                </c:pt>
                <c:pt idx="32">
                  <c:v>13728.972192678477</c:v>
                </c:pt>
                <c:pt idx="33">
                  <c:v>13577.18953066434</c:v>
                </c:pt>
                <c:pt idx="34">
                  <c:v>13431.253385937056</c:v>
                </c:pt>
                <c:pt idx="35">
                  <c:v>13289.583572327705</c:v>
                </c:pt>
                <c:pt idx="36">
                  <c:v>13150.109711912586</c:v>
                </c:pt>
                <c:pt idx="37">
                  <c:v>13013.877421005262</c:v>
                </c:pt>
                <c:pt idx="38">
                  <c:v>12879.774177108779</c:v>
                </c:pt>
                <c:pt idx="39">
                  <c:v>12748.815502657817</c:v>
                </c:pt>
                <c:pt idx="40">
                  <c:v>12620.902687032487</c:v>
                </c:pt>
                <c:pt idx="41">
                  <c:v>12517.347611612127</c:v>
                </c:pt>
                <c:pt idx="42">
                  <c:v>12416.145563043478</c:v>
                </c:pt>
                <c:pt idx="43">
                  <c:v>12317.150169181603</c:v>
                </c:pt>
                <c:pt idx="44">
                  <c:v>12220.28379897378</c:v>
                </c:pt>
                <c:pt idx="45">
                  <c:v>12125.473506339769</c:v>
                </c:pt>
                <c:pt idx="46">
                  <c:v>12030.140541272662</c:v>
                </c:pt>
                <c:pt idx="47">
                  <c:v>11936.730399283168</c:v>
                </c:pt>
                <c:pt idx="48">
                  <c:v>11845.180249971267</c:v>
                </c:pt>
                <c:pt idx="49">
                  <c:v>11755.431459643059</c:v>
                </c:pt>
                <c:pt idx="50">
                  <c:v>11667.428561782164</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2103.0774453057134</c:v>
                </c:pt>
                <c:pt idx="13">
                  <c:v>2064.176016035557</c:v>
                </c:pt>
                <c:pt idx="14">
                  <c:v>2027.3777470920552</c:v>
                </c:pt>
                <c:pt idx="15">
                  <c:v>1992.5717676767463</c:v>
                </c:pt>
                <c:pt idx="16">
                  <c:v>1959.8791484660599</c:v>
                </c:pt>
                <c:pt idx="17">
                  <c:v>1928.8368591852745</c:v>
                </c:pt>
                <c:pt idx="18">
                  <c:v>1899.2337450360171</c:v>
                </c:pt>
                <c:pt idx="19">
                  <c:v>1870.9673881156402</c:v>
                </c:pt>
                <c:pt idx="20">
                  <c:v>1843.942246907005</c:v>
                </c:pt>
                <c:pt idx="21">
                  <c:v>1825.8713455646523</c:v>
                </c:pt>
                <c:pt idx="22">
                  <c:v>1808.5848763779206</c:v>
                </c:pt>
                <c:pt idx="23">
                  <c:v>1792.0260863402839</c:v>
                </c:pt>
                <c:pt idx="24">
                  <c:v>1776.1461370985328</c:v>
                </c:pt>
                <c:pt idx="25">
                  <c:v>1760.6742738312289</c:v>
                </c:pt>
                <c:pt idx="26">
                  <c:v>1745.619119612865</c:v>
                </c:pt>
                <c:pt idx="27">
                  <c:v>1731.1161724166375</c:v>
                </c:pt>
                <c:pt idx="28">
                  <c:v>1717.1323554515277</c:v>
                </c:pt>
                <c:pt idx="29">
                  <c:v>1703.6388362408591</c:v>
                </c:pt>
                <c:pt idx="30">
                  <c:v>1690.6135915349832</c:v>
                </c:pt>
                <c:pt idx="31">
                  <c:v>1671.9059003773621</c:v>
                </c:pt>
                <c:pt idx="32">
                  <c:v>1653.7508881914091</c:v>
                </c:pt>
                <c:pt idx="33">
                  <c:v>1636.120112102268</c:v>
                </c:pt>
                <c:pt idx="34">
                  <c:v>1619.2250790421554</c:v>
                </c:pt>
                <c:pt idx="35">
                  <c:v>1602.8625253385742</c:v>
                </c:pt>
                <c:pt idx="36">
                  <c:v>1586.605953504486</c:v>
                </c:pt>
                <c:pt idx="37">
                  <c:v>1570.7518544188101</c:v>
                </c:pt>
                <c:pt idx="38">
                  <c:v>1555.1599461359447</c:v>
                </c:pt>
                <c:pt idx="39">
                  <c:v>1539.9624678307032</c:v>
                </c:pt>
                <c:pt idx="40">
                  <c:v>1525.1450755265466</c:v>
                </c:pt>
                <c:pt idx="41">
                  <c:v>1512.9956721252954</c:v>
                </c:pt>
                <c:pt idx="42">
                  <c:v>1501.1376213468684</c:v>
                </c:pt>
                <c:pt idx="43">
                  <c:v>1489.5588544622019</c:v>
                </c:pt>
                <c:pt idx="44">
                  <c:v>1478.2494965540134</c:v>
                </c:pt>
                <c:pt idx="45">
                  <c:v>1467.200273596713</c:v>
                </c:pt>
                <c:pt idx="46">
                  <c:v>1455.9264371796319</c:v>
                </c:pt>
                <c:pt idx="47">
                  <c:v>1444.8950261043967</c:v>
                </c:pt>
                <c:pt idx="48">
                  <c:v>1434.0981225563032</c:v>
                </c:pt>
                <c:pt idx="49">
                  <c:v>1423.5282665285818</c:v>
                </c:pt>
                <c:pt idx="50">
                  <c:v>1413.1784044587957</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476.39111919564937</c:v>
                </c:pt>
                <c:pt idx="13">
                  <c:v>469.60900431066898</c:v>
                </c:pt>
                <c:pt idx="14">
                  <c:v>463.14720149534827</c:v>
                </c:pt>
                <c:pt idx="15">
                  <c:v>456.96471637484251</c:v>
                </c:pt>
                <c:pt idx="16">
                  <c:v>451.13235926624219</c:v>
                </c:pt>
                <c:pt idx="17">
                  <c:v>445.51304701644881</c:v>
                </c:pt>
                <c:pt idx="18">
                  <c:v>440.11912033501943</c:v>
                </c:pt>
                <c:pt idx="19">
                  <c:v>434.92530904350014</c:v>
                </c:pt>
                <c:pt idx="20">
                  <c:v>429.91425251869225</c:v>
                </c:pt>
                <c:pt idx="21">
                  <c:v>425.52225820151966</c:v>
                </c:pt>
                <c:pt idx="22">
                  <c:v>421.2781525224417</c:v>
                </c:pt>
                <c:pt idx="23">
                  <c:v>417.17009593086061</c:v>
                </c:pt>
                <c:pt idx="24">
                  <c:v>413.18756998635314</c:v>
                </c:pt>
                <c:pt idx="25">
                  <c:v>409.23069664166985</c:v>
                </c:pt>
                <c:pt idx="26">
                  <c:v>405.6419644803338</c:v>
                </c:pt>
                <c:pt idx="27">
                  <c:v>402.15378621374526</c:v>
                </c:pt>
                <c:pt idx="28">
                  <c:v>398.75943621932191</c:v>
                </c:pt>
                <c:pt idx="29">
                  <c:v>395.45281912566156</c:v>
                </c:pt>
                <c:pt idx="30">
                  <c:v>392.23013422104685</c:v>
                </c:pt>
                <c:pt idx="31">
                  <c:v>389.00822512388106</c:v>
                </c:pt>
                <c:pt idx="32">
                  <c:v>385.86613149119682</c:v>
                </c:pt>
                <c:pt idx="33">
                  <c:v>382.79768304396322</c:v>
                </c:pt>
                <c:pt idx="34">
                  <c:v>379.90309538285311</c:v>
                </c:pt>
                <c:pt idx="35">
                  <c:v>377.1013586323395</c:v>
                </c:pt>
                <c:pt idx="36">
                  <c:v>374.48358242538433</c:v>
                </c:pt>
                <c:pt idx="37">
                  <c:v>371.91506679892353</c:v>
                </c:pt>
                <c:pt idx="38">
                  <c:v>369.33423332972109</c:v>
                </c:pt>
                <c:pt idx="39">
                  <c:v>366.8065343352759</c:v>
                </c:pt>
                <c:pt idx="40">
                  <c:v>364.32944978143706</c:v>
                </c:pt>
                <c:pt idx="41">
                  <c:v>362.13826168336124</c:v>
                </c:pt>
                <c:pt idx="42">
                  <c:v>359.99084065710809</c:v>
                </c:pt>
                <c:pt idx="43">
                  <c:v>357.88525934498455</c:v>
                </c:pt>
                <c:pt idx="44">
                  <c:v>355.81971201695956</c:v>
                </c:pt>
                <c:pt idx="45">
                  <c:v>353.79250441181938</c:v>
                </c:pt>
                <c:pt idx="46">
                  <c:v>351.84373877968153</c:v>
                </c:pt>
                <c:pt idx="47">
                  <c:v>349.9306648018823</c:v>
                </c:pt>
                <c:pt idx="48">
                  <c:v>348.05188327378698</c:v>
                </c:pt>
                <c:pt idx="49">
                  <c:v>346.20607459016003</c:v>
                </c:pt>
                <c:pt idx="50">
                  <c:v>344.39199273842848</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23391.356656804372</c:v>
                </c:pt>
                <c:pt idx="3">
                  <c:v>23100.798788390694</c:v>
                </c:pt>
                <c:pt idx="4">
                  <c:v>22721.12944019874</c:v>
                </c:pt>
                <c:pt idx="5">
                  <c:v>22360.987227777572</c:v>
                </c:pt>
                <c:pt idx="6">
                  <c:v>22060.679789695947</c:v>
                </c:pt>
                <c:pt idx="7">
                  <c:v>21773.029828870018</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27864.010863971038</c:v>
                      </c:pt>
                      <c:pt idx="3">
                        <c:v>27197.110326919385</c:v>
                      </c:pt>
                      <c:pt idx="4">
                        <c:v>26564.808302654132</c:v>
                      </c:pt>
                      <c:pt idx="5">
                        <c:v>25963.652353964666</c:v>
                      </c:pt>
                      <c:pt idx="6">
                        <c:v>25395.926784873711</c:v>
                      </c:pt>
                      <c:pt idx="7">
                        <c:v>24853.72777267026</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51255.367520775413</c:v>
                      </c:pt>
                      <c:pt idx="3">
                        <c:v>50297.909115310074</c:v>
                      </c:pt>
                      <c:pt idx="4">
                        <c:v>49285.937742852868</c:v>
                      </c:pt>
                      <c:pt idx="5">
                        <c:v>48324.639581742238</c:v>
                      </c:pt>
                      <c:pt idx="6">
                        <c:v>47456.606574569654</c:v>
                      </c:pt>
                      <c:pt idx="7">
                        <c:v>46626.757601540274</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52.688735600202833</c:v>
                </c:pt>
                <c:pt idx="1">
                  <c:v>53.946299970070918</c:v>
                </c:pt>
                <c:pt idx="2">
                  <c:v>52.486723389005128</c:v>
                </c:pt>
                <c:pt idx="3">
                  <c:v>53.321508829093872</c:v>
                </c:pt>
                <c:pt idx="4">
                  <c:v>54.316382696129743</c:v>
                </c:pt>
                <c:pt idx="5">
                  <c:v>55.299399175950683</c:v>
                </c:pt>
                <c:pt idx="6">
                  <c:v>54.476886929407534</c:v>
                </c:pt>
                <c:pt idx="7">
                  <c:v>53.649256084527231</c:v>
                </c:pt>
                <c:pt idx="8">
                  <c:v>52.81696826242041</c:v>
                </c:pt>
                <c:pt idx="9">
                  <c:v>51.991335215867352</c:v>
                </c:pt>
                <c:pt idx="10">
                  <c:v>51.161629594267787</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1546.3424800452669</c:v>
                </c:pt>
                <c:pt idx="13">
                  <c:v>1518.5249240554469</c:v>
                </c:pt>
                <c:pt idx="14">
                  <c:v>1489.6956186292314</c:v>
                </c:pt>
                <c:pt idx="15">
                  <c:v>1459.8154933017968</c:v>
                </c:pt>
                <c:pt idx="16">
                  <c:v>1429.5090454959425</c:v>
                </c:pt>
                <c:pt idx="17">
                  <c:v>1398.0677016070965</c:v>
                </c:pt>
                <c:pt idx="18">
                  <c:v>1366.2024271951784</c:v>
                </c:pt>
                <c:pt idx="19">
                  <c:v>1333.8219049792119</c:v>
                </c:pt>
                <c:pt idx="20">
                  <c:v>1300.925956445097</c:v>
                </c:pt>
                <c:pt idx="21">
                  <c:v>1277.1223941219559</c:v>
                </c:pt>
                <c:pt idx="22">
                  <c:v>1253.0447534914456</c:v>
                </c:pt>
                <c:pt idx="23">
                  <c:v>1228.6898787688317</c:v>
                </c:pt>
                <c:pt idx="24">
                  <c:v>1204.0545778331352</c:v>
                </c:pt>
                <c:pt idx="25">
                  <c:v>1178.5206204825629</c:v>
                </c:pt>
                <c:pt idx="26">
                  <c:v>1156.9655871120369</c:v>
                </c:pt>
                <c:pt idx="27">
                  <c:v>1135.1983132264847</c:v>
                </c:pt>
                <c:pt idx="28">
                  <c:v>1113.2167090107141</c:v>
                </c:pt>
                <c:pt idx="29">
                  <c:v>1091.0186640722757</c:v>
                </c:pt>
                <c:pt idx="30">
                  <c:v>1068.6142779554059</c:v>
                </c:pt>
                <c:pt idx="31">
                  <c:v>1047.3343785480208</c:v>
                </c:pt>
                <c:pt idx="32">
                  <c:v>1025.8992623266549</c:v>
                </c:pt>
                <c:pt idx="33">
                  <c:v>1004.2952695320323</c:v>
                </c:pt>
                <c:pt idx="34">
                  <c:v>983.27033476887414</c:v>
                </c:pt>
                <c:pt idx="35">
                  <c:v>962.27700654293812</c:v>
                </c:pt>
                <c:pt idx="36">
                  <c:v>944.01277937167447</c:v>
                </c:pt>
                <c:pt idx="37">
                  <c:v>925.5565842652544</c:v>
                </c:pt>
                <c:pt idx="38">
                  <c:v>906.47589879401096</c:v>
                </c:pt>
                <c:pt idx="39">
                  <c:v>887.26474820559372</c:v>
                </c:pt>
                <c:pt idx="40">
                  <c:v>867.92217734447024</c:v>
                </c:pt>
                <c:pt idx="41">
                  <c:v>852.27342968890491</c:v>
                </c:pt>
                <c:pt idx="42">
                  <c:v>836.52870836331283</c:v>
                </c:pt>
                <c:pt idx="43">
                  <c:v>820.68741728199461</c:v>
                </c:pt>
                <c:pt idx="44">
                  <c:v>804.7489566570024</c:v>
                </c:pt>
                <c:pt idx="45">
                  <c:v>788.71272297515134</c:v>
                </c:pt>
                <c:pt idx="46">
                  <c:v>774.87466189366364</c:v>
                </c:pt>
                <c:pt idx="47">
                  <c:v>760.96972819531538</c:v>
                </c:pt>
                <c:pt idx="48">
                  <c:v>746.99758050609762</c:v>
                </c:pt>
                <c:pt idx="49">
                  <c:v>732.9578757093434</c:v>
                </c:pt>
                <c:pt idx="50">
                  <c:v>718.85026893682834</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1897.6470359015423</c:v>
                </c:pt>
                <c:pt idx="13">
                  <c:v>1859.0542347746541</c:v>
                </c:pt>
                <c:pt idx="14">
                  <c:v>1819.0577788909159</c:v>
                </c:pt>
                <c:pt idx="15">
                  <c:v>1777.6034636796805</c:v>
                </c:pt>
                <c:pt idx="16">
                  <c:v>1735.55768821825</c:v>
                </c:pt>
                <c:pt idx="17">
                  <c:v>1691.9374099914928</c:v>
                </c:pt>
                <c:pt idx="18">
                  <c:v>1647.7289900036649</c:v>
                </c:pt>
                <c:pt idx="19">
                  <c:v>1602.8057388480677</c:v>
                </c:pt>
                <c:pt idx="20">
                  <c:v>1557.1674088624266</c:v>
                </c:pt>
                <c:pt idx="21">
                  <c:v>1524.1434384178392</c:v>
                </c:pt>
                <c:pt idx="22">
                  <c:v>1490.7392243021914</c:v>
                </c:pt>
                <c:pt idx="23">
                  <c:v>1456.9503883245056</c:v>
                </c:pt>
                <c:pt idx="24">
                  <c:v>1422.7725018825654</c:v>
                </c:pt>
                <c:pt idx="25">
                  <c:v>1387.3478607540023</c:v>
                </c:pt>
                <c:pt idx="26">
                  <c:v>1357.4433962332312</c:v>
                </c:pt>
                <c:pt idx="27">
                  <c:v>1327.2444789578581</c:v>
                </c:pt>
                <c:pt idx="28">
                  <c:v>1296.7482096141514</c:v>
                </c:pt>
                <c:pt idx="29">
                  <c:v>1265.9516603404338</c:v>
                </c:pt>
                <c:pt idx="30">
                  <c:v>1234.8688427810912</c:v>
                </c:pt>
                <c:pt idx="31">
                  <c:v>1205.3460864997724</c:v>
                </c:pt>
                <c:pt idx="32">
                  <c:v>1175.6079895308778</c:v>
                </c:pt>
                <c:pt idx="33">
                  <c:v>1145.635600950993</c:v>
                </c:pt>
                <c:pt idx="34">
                  <c:v>1116.466570921277</c:v>
                </c:pt>
                <c:pt idx="35">
                  <c:v>1087.3413903514409</c:v>
                </c:pt>
                <c:pt idx="36">
                  <c:v>1062.0024393948997</c:v>
                </c:pt>
                <c:pt idx="37">
                  <c:v>1036.3971609311202</c:v>
                </c:pt>
                <c:pt idx="38">
                  <c:v>1009.9254931819517</c:v>
                </c:pt>
                <c:pt idx="39">
                  <c:v>983.27282411394231</c:v>
                </c:pt>
                <c:pt idx="40">
                  <c:v>956.43782858812199</c:v>
                </c:pt>
                <c:pt idx="41">
                  <c:v>934.72747393377688</c:v>
                </c:pt>
                <c:pt idx="42">
                  <c:v>912.8839698121634</c:v>
                </c:pt>
                <c:pt idx="43">
                  <c:v>890.9064892413254</c:v>
                </c:pt>
                <c:pt idx="44">
                  <c:v>868.79420010297827</c:v>
                </c:pt>
                <c:pt idx="45">
                  <c:v>846.54626511061338</c:v>
                </c:pt>
                <c:pt idx="46">
                  <c:v>827.3479739489087</c:v>
                </c:pt>
                <c:pt idx="47">
                  <c:v>808.05690678616781</c:v>
                </c:pt>
                <c:pt idx="48">
                  <c:v>788.67259001575053</c:v>
                </c:pt>
                <c:pt idx="49">
                  <c:v>769.19454761333225</c:v>
                </c:pt>
                <c:pt idx="50">
                  <c:v>749.62230112455882</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462.53415104198666</c:v>
                </c:pt>
                <c:pt idx="13">
                  <c:v>463.273837728199</c:v>
                </c:pt>
                <c:pt idx="14">
                  <c:v>464.04430448433948</c:v>
                </c:pt>
                <c:pt idx="15">
                  <c:v>464.84673993636272</c:v>
                </c:pt>
                <c:pt idx="16">
                  <c:v>465.76874152014108</c:v>
                </c:pt>
                <c:pt idx="17">
                  <c:v>466.72526961763833</c:v>
                </c:pt>
                <c:pt idx="18">
                  <c:v>467.69404178344644</c:v>
                </c:pt>
                <c:pt idx="19">
                  <c:v>468.67848913805977</c:v>
                </c:pt>
                <c:pt idx="20">
                  <c:v>469.67992313122369</c:v>
                </c:pt>
                <c:pt idx="21">
                  <c:v>470.40408989276881</c:v>
                </c:pt>
                <c:pt idx="22">
                  <c:v>471.13659483485861</c:v>
                </c:pt>
                <c:pt idx="23">
                  <c:v>471.87753396473687</c:v>
                </c:pt>
                <c:pt idx="24">
                  <c:v>472.62700439509126</c:v>
                </c:pt>
                <c:pt idx="25">
                  <c:v>473.30530874101419</c:v>
                </c:pt>
                <c:pt idx="26">
                  <c:v>473.96106935780864</c:v>
                </c:pt>
                <c:pt idx="27">
                  <c:v>474.62328688741098</c:v>
                </c:pt>
                <c:pt idx="28">
                  <c:v>475.29202490747718</c:v>
                </c:pt>
                <c:pt idx="29">
                  <c:v>475.96734762167762</c:v>
                </c:pt>
                <c:pt idx="30">
                  <c:v>476.65090678529833</c:v>
                </c:pt>
                <c:pt idx="31">
                  <c:v>477.03252494016817</c:v>
                </c:pt>
                <c:pt idx="32">
                  <c:v>477.4208242072811</c:v>
                </c:pt>
                <c:pt idx="33">
                  <c:v>477.81426114242419</c:v>
                </c:pt>
                <c:pt idx="34">
                  <c:v>478.31011012503939</c:v>
                </c:pt>
                <c:pt idx="35">
                  <c:v>478.83757285665376</c:v>
                </c:pt>
                <c:pt idx="36">
                  <c:v>479.28077321234605</c:v>
                </c:pt>
                <c:pt idx="37">
                  <c:v>479.71966009951791</c:v>
                </c:pt>
                <c:pt idx="38">
                  <c:v>480.09826507275295</c:v>
                </c:pt>
                <c:pt idx="39">
                  <c:v>480.48083913683729</c:v>
                </c:pt>
                <c:pt idx="40">
                  <c:v>480.86741135010601</c:v>
                </c:pt>
                <c:pt idx="41">
                  <c:v>481.31203550375653</c:v>
                </c:pt>
                <c:pt idx="42">
                  <c:v>481.75957942802262</c:v>
                </c:pt>
                <c:pt idx="43">
                  <c:v>482.2100612573937</c:v>
                </c:pt>
                <c:pt idx="44">
                  <c:v>482.66349923899139</c:v>
                </c:pt>
                <c:pt idx="45">
                  <c:v>483.11991173326891</c:v>
                </c:pt>
                <c:pt idx="46">
                  <c:v>483.42266092467304</c:v>
                </c:pt>
                <c:pt idx="47">
                  <c:v>483.72744455637365</c:v>
                </c:pt>
                <c:pt idx="48">
                  <c:v>484.03427301386273</c:v>
                </c:pt>
                <c:pt idx="49">
                  <c:v>484.34315673564896</c:v>
                </c:pt>
                <c:pt idx="50">
                  <c:v>484.65410621352754</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431.74536602074238</c:v>
                </c:pt>
                <c:pt idx="13">
                  <c:v>432.42541065461171</c:v>
                </c:pt>
                <c:pt idx="14">
                  <c:v>433.13375351498001</c:v>
                </c:pt>
                <c:pt idx="15">
                  <c:v>433.87148738709982</c:v>
                </c:pt>
                <c:pt idx="16">
                  <c:v>434.71914659356486</c:v>
                </c:pt>
                <c:pt idx="17">
                  <c:v>435.59854838891022</c:v>
                </c:pt>
                <c:pt idx="18">
                  <c:v>436.48920699488463</c:v>
                </c:pt>
                <c:pt idx="19">
                  <c:v>437.39427687556582</c:v>
                </c:pt>
                <c:pt idx="20">
                  <c:v>438.31496373652948</c:v>
                </c:pt>
                <c:pt idx="21">
                  <c:v>438.9807398406486</c:v>
                </c:pt>
                <c:pt idx="22">
                  <c:v>439.65418180524807</c:v>
                </c:pt>
                <c:pt idx="23">
                  <c:v>440.33537789636284</c:v>
                </c:pt>
                <c:pt idx="24">
                  <c:v>441.02441739633827</c:v>
                </c:pt>
                <c:pt idx="25">
                  <c:v>441.64802904052925</c:v>
                </c:pt>
                <c:pt idx="26">
                  <c:v>442.25091469044878</c:v>
                </c:pt>
                <c:pt idx="27">
                  <c:v>442.85973662256475</c:v>
                </c:pt>
                <c:pt idx="28">
                  <c:v>443.47455328817102</c:v>
                </c:pt>
                <c:pt idx="29">
                  <c:v>444.09542371409918</c:v>
                </c:pt>
                <c:pt idx="30">
                  <c:v>444.72386647211715</c:v>
                </c:pt>
                <c:pt idx="31">
                  <c:v>445.07471417999636</c:v>
                </c:pt>
                <c:pt idx="32">
                  <c:v>445.43170429196886</c:v>
                </c:pt>
                <c:pt idx="33">
                  <c:v>445.79341781405492</c:v>
                </c:pt>
                <c:pt idx="34">
                  <c:v>446.24928574587307</c:v>
                </c:pt>
                <c:pt idx="35">
                  <c:v>446.73421836246126</c:v>
                </c:pt>
                <c:pt idx="36">
                  <c:v>447.14168280549569</c:v>
                </c:pt>
                <c:pt idx="37">
                  <c:v>447.54518158147761</c:v>
                </c:pt>
                <c:pt idx="38">
                  <c:v>447.89325906509862</c:v>
                </c:pt>
                <c:pt idx="39">
                  <c:v>448.24498560579156</c:v>
                </c:pt>
                <c:pt idx="40">
                  <c:v>448.60038791887433</c:v>
                </c:pt>
                <c:pt idx="41">
                  <c:v>449.00916135689175</c:v>
                </c:pt>
                <c:pt idx="42">
                  <c:v>449.42061914001937</c:v>
                </c:pt>
                <c:pt idx="43">
                  <c:v>449.83477794053545</c:v>
                </c:pt>
                <c:pt idx="44">
                  <c:v>450.25165453426871</c:v>
                </c:pt>
                <c:pt idx="45">
                  <c:v>450.6712658012413</c:v>
                </c:pt>
                <c:pt idx="46">
                  <c:v>450.94960386904796</c:v>
                </c:pt>
                <c:pt idx="47">
                  <c:v>451.22981233716371</c:v>
                </c:pt>
                <c:pt idx="48">
                  <c:v>451.51190075368277</c:v>
                </c:pt>
                <c:pt idx="49">
                  <c:v>451.79587871544106</c:v>
                </c:pt>
                <c:pt idx="50">
                  <c:v>452.08175586826445</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98" t="s">
        <v>700</v>
      </c>
      <c r="C18" s="98"/>
      <c r="D18" s="42" t="s">
        <v>283</v>
      </c>
    </row>
    <row r="19" spans="1:4" ht="51" customHeight="1" x14ac:dyDescent="0.25">
      <c r="A19" s="58" t="s">
        <v>7</v>
      </c>
      <c r="B19" s="97" t="s">
        <v>701</v>
      </c>
      <c r="C19" s="97"/>
      <c r="D19" s="29"/>
    </row>
    <row r="20" spans="1:4" ht="75" x14ac:dyDescent="0.25">
      <c r="A20" s="59" t="s">
        <v>316</v>
      </c>
      <c r="B20" s="97" t="s">
        <v>827</v>
      </c>
      <c r="C20" s="97"/>
      <c r="D20" s="60" t="s">
        <v>828</v>
      </c>
    </row>
    <row r="21" spans="1:4" ht="45" customHeight="1" x14ac:dyDescent="0.25">
      <c r="A21" s="63" t="s">
        <v>826</v>
      </c>
      <c r="B21" s="97" t="s">
        <v>781</v>
      </c>
      <c r="C21" s="97"/>
      <c r="D21" s="60"/>
    </row>
    <row r="22" spans="1:4" ht="99" customHeight="1" x14ac:dyDescent="0.25">
      <c r="A22" s="90" t="s">
        <v>829</v>
      </c>
      <c r="B22" s="99" t="s">
        <v>830</v>
      </c>
      <c r="C22" s="100"/>
      <c r="D22" s="60"/>
    </row>
    <row r="23" spans="1:4" x14ac:dyDescent="0.25">
      <c r="A23" s="61" t="s">
        <v>8</v>
      </c>
      <c r="B23" s="97" t="s">
        <v>728</v>
      </c>
      <c r="C23" s="97"/>
      <c r="D23" s="29"/>
    </row>
    <row r="24" spans="1:4" ht="60" customHeight="1" x14ac:dyDescent="0.25">
      <c r="A24" s="92" t="s">
        <v>876</v>
      </c>
      <c r="B24" s="99" t="s">
        <v>878</v>
      </c>
      <c r="C24" s="100"/>
      <c r="D24" s="91"/>
    </row>
    <row r="25" spans="1:4" ht="75" x14ac:dyDescent="0.25">
      <c r="A25" s="62" t="s">
        <v>783</v>
      </c>
      <c r="B25" s="97" t="s">
        <v>782</v>
      </c>
      <c r="C25" s="97"/>
      <c r="D25" s="84" t="s">
        <v>729</v>
      </c>
    </row>
    <row r="26" spans="1:4" ht="90" x14ac:dyDescent="0.25">
      <c r="A26" s="64" t="s">
        <v>142</v>
      </c>
      <c r="B26" s="97" t="s">
        <v>831</v>
      </c>
      <c r="C26" s="97"/>
      <c r="D26" s="60" t="s">
        <v>801</v>
      </c>
    </row>
    <row r="27" spans="1:4" ht="63" customHeight="1" x14ac:dyDescent="0.25">
      <c r="A27" s="64" t="s">
        <v>279</v>
      </c>
      <c r="B27" s="97" t="s">
        <v>730</v>
      </c>
      <c r="C27" s="97"/>
      <c r="D27" s="60" t="s">
        <v>731</v>
      </c>
    </row>
    <row r="28" spans="1:4" ht="46.5" customHeight="1" x14ac:dyDescent="0.25">
      <c r="A28" s="64" t="s">
        <v>699</v>
      </c>
      <c r="B28" s="97" t="s">
        <v>732</v>
      </c>
      <c r="C28" s="97"/>
      <c r="D28" s="29"/>
    </row>
    <row r="29" spans="1:4" x14ac:dyDescent="0.25">
      <c r="A29" s="64" t="s">
        <v>784</v>
      </c>
      <c r="B29" s="97" t="s">
        <v>733</v>
      </c>
      <c r="C29" s="97"/>
      <c r="D29" s="29"/>
    </row>
    <row r="30" spans="1:4" x14ac:dyDescent="0.25">
      <c r="A30" s="65" t="s">
        <v>785</v>
      </c>
      <c r="B30" s="97" t="s">
        <v>734</v>
      </c>
      <c r="C30" s="97"/>
      <c r="D30" s="29"/>
    </row>
    <row r="33" spans="1:3" ht="15.75" x14ac:dyDescent="0.25">
      <c r="A33" s="20" t="s">
        <v>702</v>
      </c>
      <c r="B33" s="104" t="s">
        <v>283</v>
      </c>
      <c r="C33" s="104"/>
    </row>
    <row r="34" spans="1:3" ht="50.25" customHeight="1" x14ac:dyDescent="0.25">
      <c r="A34" s="66" t="s">
        <v>324</v>
      </c>
      <c r="B34" s="105" t="s">
        <v>707</v>
      </c>
      <c r="C34" s="105"/>
    </row>
    <row r="35" spans="1:3" x14ac:dyDescent="0.25">
      <c r="A35" s="67" t="s">
        <v>703</v>
      </c>
      <c r="B35" s="103"/>
      <c r="C35" s="103"/>
    </row>
    <row r="36" spans="1:3" x14ac:dyDescent="0.25">
      <c r="A36" s="68" t="s">
        <v>704</v>
      </c>
      <c r="B36" s="103" t="s">
        <v>706</v>
      </c>
      <c r="C36" s="103"/>
    </row>
    <row r="37" spans="1:3" x14ac:dyDescent="0.25">
      <c r="A37" s="69" t="s">
        <v>708</v>
      </c>
      <c r="B37" s="101"/>
      <c r="C37" s="102"/>
    </row>
    <row r="38" spans="1:3" x14ac:dyDescent="0.25">
      <c r="A38" s="70" t="s">
        <v>714</v>
      </c>
      <c r="B38" s="101"/>
      <c r="C38" s="102"/>
    </row>
    <row r="39" spans="1:3" x14ac:dyDescent="0.25">
      <c r="A39" s="71" t="s">
        <v>715</v>
      </c>
      <c r="B39" s="101"/>
      <c r="C39" s="102"/>
    </row>
  </sheetData>
  <mergeCells count="20">
    <mergeCell ref="B37:C37"/>
    <mergeCell ref="B38:C38"/>
    <mergeCell ref="B39:C39"/>
    <mergeCell ref="B28:C28"/>
    <mergeCell ref="B29:C29"/>
    <mergeCell ref="B30:C30"/>
    <mergeCell ref="B36:C36"/>
    <mergeCell ref="B33:C33"/>
    <mergeCell ref="B34:C34"/>
    <mergeCell ref="B35:C35"/>
    <mergeCell ref="B25:C25"/>
    <mergeCell ref="B21:C21"/>
    <mergeCell ref="B26:C26"/>
    <mergeCell ref="B27:C27"/>
    <mergeCell ref="B18:C18"/>
    <mergeCell ref="B19:C19"/>
    <mergeCell ref="B20:C20"/>
    <mergeCell ref="B23:C23"/>
    <mergeCell ref="B22:C22"/>
    <mergeCell ref="B24:C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38.966686065965767</v>
      </c>
      <c r="D4" s="22">
        <f>(Drivers!E5*1000000)/Drivers!E4</f>
        <v>39.158399099361731</v>
      </c>
      <c r="E4" s="22">
        <f>(Drivers!F5*1000000)/Drivers!F4</f>
        <v>39.33854546294581</v>
      </c>
      <c r="F4" s="22">
        <f>(Drivers!G5*1000000)/Drivers!G4</f>
        <v>39.5360981965961</v>
      </c>
      <c r="G4" s="22">
        <f>(Drivers!H5*1000000)/Drivers!H4</f>
        <v>39.788245719106193</v>
      </c>
      <c r="H4" s="22">
        <f>(Drivers!I5*1000000)/Drivers!I4</f>
        <v>40.119742210629063</v>
      </c>
      <c r="I4" s="22">
        <f>(Drivers!J5*1000000)/Drivers!J4</f>
        <v>41.007834549485928</v>
      </c>
      <c r="J4" s="22">
        <f>(Drivers!K5*1000000)/Drivers!K4</f>
        <v>41.343449254622918</v>
      </c>
      <c r="K4" s="22">
        <f>(Drivers!L5*1000000)/Drivers!L4</f>
        <v>40.970651743422884</v>
      </c>
      <c r="L4" s="22">
        <f>(Drivers!M5*1000000)/Drivers!M4</f>
        <v>41.454052960083601</v>
      </c>
      <c r="M4" s="22">
        <f>(Drivers!N5*1000000)/Drivers!N4</f>
        <v>42.672507376215876</v>
      </c>
      <c r="N4" s="22">
        <f>(Drivers!O5*1000000)/Drivers!O4</f>
        <v>43.328446600150912</v>
      </c>
      <c r="O4" s="22">
        <f>(Drivers!P5*1000000)/Drivers!P4</f>
        <v>44.410238344525425</v>
      </c>
      <c r="P4" s="22">
        <f>(Drivers!Q5*1000000)/Drivers!Q4</f>
        <v>45.178012991044987</v>
      </c>
      <c r="Q4" s="22">
        <f>(Drivers!R5*1000000)/Drivers!R4</f>
        <v>46.638548392746131</v>
      </c>
      <c r="R4" s="22">
        <f>(Drivers!S5*1000000)/Drivers!S4</f>
        <v>48.511998091640002</v>
      </c>
      <c r="S4" s="22">
        <f>(Drivers!T5*1000000)/Drivers!T4</f>
        <v>50.550052099115547</v>
      </c>
      <c r="T4" s="22">
        <f>(Drivers!U5*1000000)/Drivers!U4</f>
        <v>52.688735600202833</v>
      </c>
      <c r="U4" s="22">
        <f>(Drivers!V5*1000000)/Drivers!V4</f>
        <v>53.946299970070918</v>
      </c>
      <c r="V4" s="22">
        <f>(Drivers!W5*1000000)/Drivers!W4</f>
        <v>52.486723389005128</v>
      </c>
      <c r="W4" s="22">
        <f>(Drivers!X5*1000000)/Drivers!X4</f>
        <v>53.321508829093872</v>
      </c>
      <c r="X4" s="22">
        <f>(Drivers!Y5*1000000)/Drivers!Y4</f>
        <v>54.316382696129743</v>
      </c>
      <c r="Y4" s="22">
        <f>(Drivers!Z5*1000000)/Drivers!Z4</f>
        <v>55.299399175950683</v>
      </c>
      <c r="Z4" s="22">
        <f>(Drivers!AA5*1000000)/Drivers!AA4</f>
        <v>54.476886929407534</v>
      </c>
      <c r="AA4" s="22">
        <f>(Drivers!AB5*1000000)/Drivers!AB4</f>
        <v>53.649256084527231</v>
      </c>
      <c r="AB4" s="22">
        <f>(Drivers!AC5*1000000)/Drivers!AC4</f>
        <v>52.81696826242041</v>
      </c>
      <c r="AC4" s="22">
        <f>(Drivers!AD5*1000000)/Drivers!AD4</f>
        <v>51.991335215867352</v>
      </c>
      <c r="AD4" s="22">
        <f>(Drivers!AE5*1000000)/Drivers!AE4</f>
        <v>51.161629594267787</v>
      </c>
      <c r="AE4" s="22">
        <f>(Drivers!AF5*1000000)/Drivers!AF4</f>
        <v>50.347364762317532</v>
      </c>
      <c r="AF4" s="22">
        <f>(Drivers!AG5*1000000)/Drivers!AG4</f>
        <v>49.546059392715691</v>
      </c>
      <c r="AG4" s="22">
        <f>(Drivers!AH5*1000000)/Drivers!AH4</f>
        <v>48.757631867570858</v>
      </c>
      <c r="AH4" s="22">
        <f>(Drivers!AI5*1000000)/Drivers!AI4</f>
        <v>48.202618632732445</v>
      </c>
      <c r="AI4" s="22">
        <f>(Drivers!AJ5*1000000)/Drivers!AJ4</f>
        <v>47.65392317172855</v>
      </c>
      <c r="AJ4" s="22">
        <f>(Drivers!AK5*1000000)/Drivers!AK4</f>
        <v>47.111473568677305</v>
      </c>
      <c r="AK4" s="22">
        <f>(Drivers!AL5*1000000)/Drivers!AL4</f>
        <v>46.575198726322895</v>
      </c>
      <c r="AL4" s="22">
        <f>(Drivers!AM5*1000000)/Drivers!AM4</f>
        <v>46.036150561476376</v>
      </c>
      <c r="AM4" s="22">
        <f>(Drivers!AN5*1000000)/Drivers!AN4</f>
        <v>45.587277801554414</v>
      </c>
      <c r="AN4" s="22">
        <f>(Drivers!AO5*1000000)/Drivers!AO4</f>
        <v>45.142781748897121</v>
      </c>
      <c r="AO4" s="22">
        <f>(Drivers!AP5*1000000)/Drivers!AP4</f>
        <v>44.702619728679501</v>
      </c>
      <c r="AP4" s="22">
        <f>(Drivers!AQ5*1000000)/Drivers!AQ4</f>
        <v>44.266749482174887</v>
      </c>
      <c r="AQ4" s="22">
        <f>(Drivers!AR5*1000000)/Drivers!AR4</f>
        <v>43.835297276845196</v>
      </c>
      <c r="AR4" s="22">
        <f>(Drivers!AS5*1000000)/Drivers!AS4</f>
        <v>43.441746142417756</v>
      </c>
      <c r="AS4" s="22">
        <f>(Drivers!AT5*1000000)/Drivers!AT4</f>
        <v>43.05188190492013</v>
      </c>
      <c r="AT4" s="22">
        <f>(Drivers!AU5*1000000)/Drivers!AU4</f>
        <v>42.66550506667037</v>
      </c>
      <c r="AU4" s="22">
        <f>(Drivers!AV5*1000000)/Drivers!AV4</f>
        <v>42.292540626889831</v>
      </c>
      <c r="AV4" s="22">
        <f>(Drivers!AW5*1000000)/Drivers!AW4</f>
        <v>41.925512341674121</v>
      </c>
      <c r="AW4" s="22">
        <f>(Drivers!AX5*1000000)/Drivers!AX4</f>
        <v>41.611619001945144</v>
      </c>
      <c r="AX4" s="22">
        <f>(Drivers!AY5*1000000)/Drivers!AY4</f>
        <v>41.299250748586324</v>
      </c>
      <c r="AY4" s="22">
        <f>(Drivers!AZ5*1000000)/Drivers!AZ4</f>
        <v>40.982845634356565</v>
      </c>
      <c r="AZ4" s="22">
        <f>(Drivers!BA5*1000000)/Drivers!BA4</f>
        <v>40.668858198781734</v>
      </c>
      <c r="BA4" s="22">
        <f>(Drivers!BB5*1000000)/Drivers!BB4</f>
        <v>40.35727001222557</v>
      </c>
      <c r="BB4" s="22">
        <f>(Drivers!BC5*1000000)/Drivers!BC4</f>
        <v>40.105682312907234</v>
      </c>
      <c r="BC4" s="22">
        <f>(Drivers!BD5*1000000)/Drivers!BD4</f>
        <v>39.855662862042962</v>
      </c>
      <c r="BD4" s="22">
        <f>(Drivers!BE5*1000000)/Drivers!BE4</f>
        <v>39.607201885032786</v>
      </c>
      <c r="BE4" s="22">
        <f>(Drivers!BF5*1000000)/Drivers!BF4</f>
        <v>39.360289668194305</v>
      </c>
      <c r="BF4" s="22">
        <f>(Drivers!BG5*1000000)/Drivers!BG4</f>
        <v>39.114916558383101</v>
      </c>
      <c r="BG4" s="22">
        <f>(Drivers!BH5*1000000)/Drivers!BH4</f>
        <v>38.907210777445073</v>
      </c>
      <c r="BH4" s="22">
        <f>(Drivers!BI5*1000000)/Drivers!BI4</f>
        <v>38.700605852441093</v>
      </c>
      <c r="BI4" s="22">
        <f>(Drivers!BJ5*1000000)/Drivers!BJ4</f>
        <v>38.495095958912962</v>
      </c>
      <c r="BJ4" s="22">
        <f>(Drivers!BK5*1000000)/Drivers!BK4</f>
        <v>38.290675303169344</v>
      </c>
      <c r="BK4" s="22">
        <f>(Drivers!BL5*1000000)/Drivers!BL4</f>
        <v>38.087338122123477</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938988.82400314417</v>
      </c>
      <c r="Z5" s="28">
        <f>((Data!$AJ$5*'Intermediate calculations'!Z4)+Data!$AK$5)*Drivers!AA4</f>
        <v>936999.67013364052</v>
      </c>
      <c r="AA5" s="28">
        <f>((Data!$AJ$5*'Intermediate calculations'!AA4)+Data!$AK$5)*Drivers!AB4</f>
        <v>934944.61435827264</v>
      </c>
      <c r="AB5" s="28">
        <f>((Data!$AJ$5*'Intermediate calculations'!AB4)+Data!$AK$5)*Drivers!AC4</f>
        <v>932821.1117602837</v>
      </c>
      <c r="AC5" s="28">
        <f>((Data!$AJ$5*'Intermediate calculations'!AC4)+Data!$AK$5)*Drivers!AD4</f>
        <v>930847.05316580774</v>
      </c>
      <c r="AD5" s="28">
        <f>((Data!$AJ$5*'Intermediate calculations'!AD4)+Data!$AK$5)*Drivers!AE4</f>
        <v>928799.0713131252</v>
      </c>
      <c r="AE5" s="28">
        <f>((Data!$AJ$5*'Intermediate calculations'!AE4)+Data!$AK$5)*Drivers!AF4</f>
        <v>926722.39046372916</v>
      </c>
      <c r="AF5" s="28">
        <f>((Data!$AJ$5*'Intermediate calculations'!AF4)+Data!$AK$5)*Drivers!AG4</f>
        <v>924612.1481305731</v>
      </c>
      <c r="AG5" s="28">
        <f>((Data!$AJ$5*'Intermediate calculations'!AG4)+Data!$AK$5)*Drivers!AH4</f>
        <v>922470.50390392006</v>
      </c>
      <c r="AH5" s="28">
        <f>((Data!$AJ$5*'Intermediate calculations'!AH4)+Data!$AK$5)*Drivers!AI4</f>
        <v>920920.02107979718</v>
      </c>
      <c r="AI5" s="28">
        <f>((Data!$AJ$5*'Intermediate calculations'!AI4)+Data!$AK$5)*Drivers!AJ4</f>
        <v>919351.68572997814</v>
      </c>
      <c r="AJ5" s="28">
        <f>((Data!$AJ$5*'Intermediate calculations'!AJ4)+Data!$AK$5)*Drivers!AK4</f>
        <v>917765.29229741357</v>
      </c>
      <c r="AK5" s="28">
        <f>((Data!$AJ$5*'Intermediate calculations'!AK4)+Data!$AK$5)*Drivers!AL4</f>
        <v>916160.63285823562</v>
      </c>
      <c r="AL5" s="28">
        <f>((Data!$AJ$5*'Intermediate calculations'!AL4)+Data!$AK$5)*Drivers!AM4</f>
        <v>914333.6753900667</v>
      </c>
      <c r="AM5" s="28">
        <f>((Data!$AJ$5*'Intermediate calculations'!AM4)+Data!$AK$5)*Drivers!AN4</f>
        <v>912929.6540691948</v>
      </c>
      <c r="AN5" s="28">
        <f>((Data!$AJ$5*'Intermediate calculations'!AN4)+Data!$AK$5)*Drivers!AO4</f>
        <v>911511.80812540872</v>
      </c>
      <c r="AO5" s="28">
        <f>((Data!$AJ$5*'Intermediate calculations'!AO4)+Data!$AK$5)*Drivers!AP4</f>
        <v>910080.0014352781</v>
      </c>
      <c r="AP5" s="28">
        <f>((Data!$AJ$5*'Intermediate calculations'!AP4)+Data!$AK$5)*Drivers!AQ4</f>
        <v>908634.09653504018</v>
      </c>
      <c r="AQ5" s="28">
        <f>((Data!$AJ$5*'Intermediate calculations'!AQ4)+Data!$AK$5)*Drivers!AR4</f>
        <v>907178.0080710107</v>
      </c>
      <c r="AR5" s="28">
        <f>((Data!$AJ$5*'Intermediate calculations'!AR4)+Data!$AK$5)*Drivers!AS4</f>
        <v>905350.06961106334</v>
      </c>
      <c r="AS5" s="28">
        <f>((Data!$AJ$5*'Intermediate calculations'!AS4)+Data!$AK$5)*Drivers!AT4</f>
        <v>903515.27765397192</v>
      </c>
      <c r="AT5" s="28">
        <f>((Data!$AJ$5*'Intermediate calculations'!AT4)+Data!$AK$5)*Drivers!AU4</f>
        <v>901669.48565316107</v>
      </c>
      <c r="AU5" s="28">
        <f>((Data!$AJ$5*'Intermediate calculations'!AU4)+Data!$AK$5)*Drivers!AV4</f>
        <v>900060.95539350691</v>
      </c>
      <c r="AV5" s="28">
        <f>((Data!$AJ$5*'Intermediate calculations'!AV4)+Data!$AK$5)*Drivers!AW4</f>
        <v>898508.63936072204</v>
      </c>
      <c r="AW5" s="28">
        <f>((Data!$AJ$5*'Intermediate calculations'!AW4)+Data!$AK$5)*Drivers!AX4</f>
        <v>897132.03289732081</v>
      </c>
      <c r="AX5" s="28">
        <f>((Data!$AJ$5*'Intermediate calculations'!AX4)+Data!$AK$5)*Drivers!AY4</f>
        <v>895726.04217526072</v>
      </c>
      <c r="AY5" s="28">
        <f>((Data!$AJ$5*'Intermediate calculations'!AY4)+Data!$AK$5)*Drivers!AZ4</f>
        <v>894147.57269745541</v>
      </c>
      <c r="AZ5" s="28">
        <f>((Data!$AJ$5*'Intermediate calculations'!AZ4)+Data!$AK$5)*Drivers!BA4</f>
        <v>892560.60516710742</v>
      </c>
      <c r="BA5" s="28">
        <f>((Data!$AJ$5*'Intermediate calculations'!BA4)+Data!$AK$5)*Drivers!BB4</f>
        <v>890965.07736864476</v>
      </c>
      <c r="BB5" s="28">
        <f>((Data!$AJ$5*'Intermediate calculations'!BB4)+Data!$AK$5)*Drivers!BC4</f>
        <v>889893.48370083014</v>
      </c>
      <c r="BC5" s="28">
        <f>((Data!$AJ$5*'Intermediate calculations'!BC4)+Data!$AK$5)*Drivers!BD4</f>
        <v>888815.63863564399</v>
      </c>
      <c r="BD5" s="28">
        <f>((Data!$AJ$5*'Intermediate calculations'!BD4)+Data!$AK$5)*Drivers!BE4</f>
        <v>887731.50334609754</v>
      </c>
      <c r="BE5" s="28">
        <f>((Data!$AJ$5*'Intermediate calculations'!BE4)+Data!$AK$5)*Drivers!BF4</f>
        <v>886641.0387640507</v>
      </c>
      <c r="BF5" s="28">
        <f>((Data!$AJ$5*'Intermediate calculations'!BF4)+Data!$AK$5)*Drivers!BG4</f>
        <v>885544.20557871414</v>
      </c>
      <c r="BG5" s="28">
        <f>((Data!$AJ$5*'Intermediate calculations'!BG4)+Data!$AK$5)*Drivers!BH4</f>
        <v>884446.26947314793</v>
      </c>
      <c r="BH5" s="28">
        <f>((Data!$AJ$5*'Intermediate calculations'!BH4)+Data!$AK$5)*Drivers!BI4</f>
        <v>883343.97751351097</v>
      </c>
      <c r="BI5" s="28">
        <f>((Data!$AJ$5*'Intermediate calculations'!BI4)+Data!$AK$5)*Drivers!BJ4</f>
        <v>882237.30746386503</v>
      </c>
      <c r="BJ5" s="28">
        <f>((Data!$AJ$5*'Intermediate calculations'!BJ4)+Data!$AK$5)*Drivers!BK4</f>
        <v>881126.23697476147</v>
      </c>
      <c r="BK5" s="28">
        <f>((Data!$AJ$5*'Intermediate calculations'!BK4)+Data!$AK$5)*Drivers!BL4</f>
        <v>880010.74358266057</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-1.7958332721542698E-2</v>
      </c>
      <c r="AP6" s="22"/>
      <c r="AQ6" s="22">
        <f>(AQ8-AD8)/AD8</f>
        <v>-2.6577836375410259E-2</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17.945170680564015</v>
      </c>
      <c r="Z7" s="53">
        <f>Z5*ttokg/Drivers!AA4</f>
        <v>17.6444872565704</v>
      </c>
      <c r="AA7" s="53">
        <f>AA5*ttokg/Drivers!AB4</f>
        <v>17.341932641381117</v>
      </c>
      <c r="AB7" s="53">
        <f>AB5*ttokg/Drivers!AC4</f>
        <v>17.037675588490977</v>
      </c>
      <c r="AC7" s="53">
        <f>AC5*ttokg/Drivers!AD4</f>
        <v>16.735851302660329</v>
      </c>
      <c r="AD7" s="53">
        <f>AD5*ttokg/Drivers!AE4</f>
        <v>16.432538217344195</v>
      </c>
      <c r="AE7" s="53">
        <f>AE5*ttokg/Drivers!AF4</f>
        <v>16.134869776859105</v>
      </c>
      <c r="AF7" s="53">
        <f>AF5*ttokg/Drivers!AG4</f>
        <v>15.841938889557467</v>
      </c>
      <c r="AG7" s="53">
        <f>AG5*ttokg/Drivers!AH4</f>
        <v>15.553715718622685</v>
      </c>
      <c r="AH7" s="53">
        <f>AH5*ttokg/Drivers!AI4</f>
        <v>15.350821134968321</v>
      </c>
      <c r="AI7" s="53">
        <f>AI5*ttokg/Drivers!AJ4</f>
        <v>15.150236121629252</v>
      </c>
      <c r="AJ7" s="53">
        <f>AJ5*ttokg/Drivers!AK4</f>
        <v>14.951934388524458</v>
      </c>
      <c r="AK7" s="53">
        <f>AK5*ttokg/Drivers!AL4</f>
        <v>14.755889944835682</v>
      </c>
      <c r="AL7" s="53">
        <f>AL5*ttokg/Drivers!AM4</f>
        <v>14.558831665661451</v>
      </c>
      <c r="AM7" s="53">
        <f>AM5*ttokg/Drivers!AN4</f>
        <v>14.394738548558276</v>
      </c>
      <c r="AN7" s="53">
        <f>AN5*ttokg/Drivers!AO4</f>
        <v>14.232245411676299</v>
      </c>
      <c r="AO7" s="53">
        <f>AO5*ttokg/Drivers!AP4</f>
        <v>14.071336654503115</v>
      </c>
      <c r="AP7" s="53">
        <f>AP5*ttokg/Drivers!AQ4</f>
        <v>13.911996828638198</v>
      </c>
      <c r="AQ7" s="53">
        <f>AQ5*ttokg/Drivers!AR4</f>
        <v>13.754272093312546</v>
      </c>
      <c r="AR7" s="53">
        <f>AR5*ttokg/Drivers!AS4</f>
        <v>13.610402742900382</v>
      </c>
      <c r="AS7" s="53">
        <f>AS5*ttokg/Drivers!AT4</f>
        <v>13.467881200739617</v>
      </c>
      <c r="AT7" s="53">
        <f>AT5*ttokg/Drivers!AU4</f>
        <v>13.326634537039432</v>
      </c>
      <c r="AU7" s="53">
        <f>AU5*ttokg/Drivers!AV4</f>
        <v>13.190291005070888</v>
      </c>
      <c r="AV7" s="53">
        <f>AV5*ttokg/Drivers!AW4</f>
        <v>13.056117535964527</v>
      </c>
      <c r="AW7" s="53">
        <f>AW5*ttokg/Drivers!AX4</f>
        <v>12.94136845526066</v>
      </c>
      <c r="AX7" s="53">
        <f>AX5*ttokg/Drivers!AY4</f>
        <v>12.827176895971931</v>
      </c>
      <c r="AY7" s="53">
        <f>AY5*ttokg/Drivers!AZ4</f>
        <v>12.711509593125637</v>
      </c>
      <c r="AZ7" s="53">
        <f>AZ5*ttokg/Drivers!BA4</f>
        <v>12.596726114075443</v>
      </c>
      <c r="BA7" s="53">
        <f>BA5*ttokg/Drivers!BB4</f>
        <v>12.482819721552504</v>
      </c>
      <c r="BB7" s="53">
        <f>BB5*ttokg/Drivers!BC4</f>
        <v>12.390847533680958</v>
      </c>
      <c r="BC7" s="53">
        <f>BC5*ttokg/Drivers!BD4</f>
        <v>12.299448645862784</v>
      </c>
      <c r="BD7" s="53">
        <f>BD5*ttokg/Drivers!BE4</f>
        <v>12.20861948482573</v>
      </c>
      <c r="BE7" s="53">
        <f>BE5*ttokg/Drivers!BF4</f>
        <v>12.118356499567001</v>
      </c>
      <c r="BF7" s="53">
        <f>BF5*ttokg/Drivers!BG4</f>
        <v>12.028656161214503</v>
      </c>
      <c r="BG7" s="53">
        <f>BG5*ttokg/Drivers!BH4</f>
        <v>11.952725759377698</v>
      </c>
      <c r="BH7" s="53">
        <f>BH5*ttokg/Drivers!BI4</f>
        <v>11.877197794262006</v>
      </c>
      <c r="BI7" s="53">
        <f>BI5*ttokg/Drivers!BJ4</f>
        <v>11.802070136637083</v>
      </c>
      <c r="BJ7" s="53">
        <f>BJ5*ttokg/Drivers!BK4</f>
        <v>11.727340668519934</v>
      </c>
      <c r="BK7" s="53">
        <f>BK5*ttokg/Drivers!BL4</f>
        <v>11.653007283115596</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941120.26636445965</v>
      </c>
      <c r="Z8" s="22">
        <f>((Data!$AJ$14*'Intermediate calculations'!Z5)+Data!$AK$14)</f>
        <v>938847.52522376785</v>
      </c>
      <c r="AA8" s="22">
        <f>((Data!$AJ$14*'Intermediate calculations'!AA5)+Data!$AK$14)</f>
        <v>936499.48675439577</v>
      </c>
      <c r="AB8" s="22">
        <f>((Data!$AJ$14*'Intermediate calculations'!AB5)+Data!$AK$14)</f>
        <v>934073.24321898748</v>
      </c>
      <c r="AC8" s="22">
        <f>((Data!$AJ$14*'Intermediate calculations'!AC5)+Data!$AK$14)</f>
        <v>931817.74943814636</v>
      </c>
      <c r="AD8" s="22">
        <f>((Data!$AJ$14*'Intermediate calculations'!AD5)+Data!$AK$14)</f>
        <v>929477.79339787108</v>
      </c>
      <c r="AE8" s="22">
        <f>((Data!$AJ$14*'Intermediate calculations'!AE5)+Data!$AK$14)</f>
        <v>927105.04683720064</v>
      </c>
      <c r="AF8" s="22">
        <f>((Data!$AJ$14*'Intermediate calculations'!AF5)+Data!$AK$14)</f>
        <v>924693.95403994503</v>
      </c>
      <c r="AG8" s="22">
        <f>((Data!$AJ$14*'Intermediate calculations'!AG5)+Data!$AK$14)</f>
        <v>922246.98248220724</v>
      </c>
      <c r="AH8" s="22">
        <f>((Data!$AJ$14*'Intermediate calculations'!AH5)+Data!$AK$14)</f>
        <v>920475.45230731973</v>
      </c>
      <c r="AI8" s="22">
        <f>((Data!$AJ$14*'Intermediate calculations'!AI5)+Data!$AK$14)</f>
        <v>918683.52442955109</v>
      </c>
      <c r="AJ8" s="22">
        <f>((Data!$AJ$14*'Intermediate calculations'!AJ5)+Data!$AK$14)</f>
        <v>916870.96398624452</v>
      </c>
      <c r="AK8" s="22">
        <f>((Data!$AJ$14*'Intermediate calculations'!AK5)+Data!$AK$14)</f>
        <v>915037.53341049457</v>
      </c>
      <c r="AL8" s="22">
        <f>((Data!$AJ$14*'Intermediate calculations'!AL5)+Data!$AK$14)</f>
        <v>912950.11249054444</v>
      </c>
      <c r="AM8" s="22">
        <f>((Data!$AJ$14*'Intermediate calculations'!AM5)+Data!$AK$14)</f>
        <v>911345.9243644895</v>
      </c>
      <c r="AN8" s="22">
        <f>((Data!$AJ$14*'Intermediate calculations'!AN5)+Data!$AK$14)</f>
        <v>909725.94068348361</v>
      </c>
      <c r="AO8" s="22">
        <f>((Data!$AJ$14*'Intermediate calculations'!AO5)+Data!$AK$14)</f>
        <v>908090.00591741665</v>
      </c>
      <c r="AP8" s="22">
        <f>((Data!$AJ$14*'Intermediate calculations'!AP5)+Data!$AK$14)</f>
        <v>906437.96300475928</v>
      </c>
      <c r="AQ8" s="22">
        <f>((Data!$AJ$14*'Intermediate calculations'!AQ5)+Data!$AK$14)</f>
        <v>904774.28469036508</v>
      </c>
      <c r="AR8" s="22">
        <f>((Data!$AJ$14*'Intermediate calculations'!AR5)+Data!$AK$14)</f>
        <v>902685.7429217929</v>
      </c>
      <c r="AS8" s="22">
        <f>((Data!$AJ$14*'Intermediate calculations'!AS5)+Data!$AK$14)</f>
        <v>900589.37057502591</v>
      </c>
      <c r="AT8" s="22">
        <f>((Data!$AJ$14*'Intermediate calculations'!AT5)+Data!$AK$14)</f>
        <v>898480.42994367622</v>
      </c>
      <c r="AU8" s="22">
        <f>((Data!$AJ$14*'Intermediate calculations'!AU5)+Data!$AK$14)</f>
        <v>896642.57669702126</v>
      </c>
      <c r="AV8" s="22">
        <f>((Data!$AJ$14*'Intermediate calculations'!AV5)+Data!$AK$14)</f>
        <v>894868.9519588073</v>
      </c>
      <c r="AW8" s="22">
        <f>((Data!$AJ$14*'Intermediate calculations'!AW5)+Data!$AK$14)</f>
        <v>893296.08713830204</v>
      </c>
      <c r="AX8" s="22">
        <f>((Data!$AJ$14*'Intermediate calculations'!AX5)+Data!$AK$14)</f>
        <v>891689.64883986395</v>
      </c>
      <c r="AY8" s="22">
        <f>((Data!$AJ$14*'Intermediate calculations'!AY5)+Data!$AK$14)</f>
        <v>889886.14204406762</v>
      </c>
      <c r="AZ8" s="22">
        <f>((Data!$AJ$14*'Intermediate calculations'!AZ5)+Data!$AK$14)</f>
        <v>888072.92565570248</v>
      </c>
      <c r="BA8" s="22">
        <f>((Data!$AJ$14*'Intermediate calculations'!BA5)+Data!$AK$14)</f>
        <v>886249.92858932249</v>
      </c>
      <c r="BB8" s="22">
        <f>((Data!$AJ$14*'Intermediate calculations'!BB5)+Data!$AK$14)</f>
        <v>885025.56125792302</v>
      </c>
      <c r="BC8" s="22">
        <f>((Data!$AJ$14*'Intermediate calculations'!BC5)+Data!$AK$14)</f>
        <v>883794.05128752976</v>
      </c>
      <c r="BD8" s="22">
        <f>((Data!$AJ$14*'Intermediate calculations'!BD5)+Data!$AK$14)</f>
        <v>882555.35431571491</v>
      </c>
      <c r="BE8" s="22">
        <f>((Data!$AJ$14*'Intermediate calculations'!BE5)+Data!$AK$14)</f>
        <v>881309.42570451926</v>
      </c>
      <c r="BF8" s="22">
        <f>((Data!$AJ$14*'Intermediate calculations'!BF5)+Data!$AK$14)</f>
        <v>880056.22053874063</v>
      </c>
      <c r="BG8" s="22">
        <f>((Data!$AJ$14*'Intermediate calculations'!BG5)+Data!$AK$14)</f>
        <v>878801.75521294167</v>
      </c>
      <c r="BH8" s="22">
        <f>((Data!$AJ$14*'Intermediate calculations'!BH5)+Data!$AK$14)</f>
        <v>877542.31303296296</v>
      </c>
      <c r="BI8" s="22">
        <f>((Data!$AJ$14*'Intermediate calculations'!BI5)+Data!$AK$14)</f>
        <v>876277.86859276018</v>
      </c>
      <c r="BJ8" s="22">
        <f>((Data!$AJ$14*'Intermediate calculations'!BJ5)+Data!$AK$14)</f>
        <v>875008.39635659556</v>
      </c>
      <c r="BK8" s="22">
        <f>((Data!$AJ$14*'Intermediate calculations'!BK5)+Data!$AK$14)</f>
        <v>873733.87065837486</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658784.18645512173</v>
      </c>
      <c r="Z9" s="22">
        <f t="shared" si="1"/>
        <v>661887.50528275629</v>
      </c>
      <c r="AA9" s="22">
        <f t="shared" si="1"/>
        <v>664914.63559562096</v>
      </c>
      <c r="AB9" s="22">
        <f t="shared" si="1"/>
        <v>667862.36890157603</v>
      </c>
      <c r="AC9" s="22">
        <f t="shared" si="1"/>
        <v>670908.7795954654</v>
      </c>
      <c r="AD9" s="22">
        <f t="shared" si="1"/>
        <v>673871.40021345648</v>
      </c>
      <c r="AE9" s="22">
        <f t="shared" si="1"/>
        <v>676786.68419115641</v>
      </c>
      <c r="AF9" s="22">
        <f t="shared" si="1"/>
        <v>679650.05621935963</v>
      </c>
      <c r="AG9" s="22">
        <f t="shared" si="1"/>
        <v>682462.76703683333</v>
      </c>
      <c r="AH9" s="22">
        <f t="shared" si="1"/>
        <v>682992.78561203124</v>
      </c>
      <c r="AI9" s="22">
        <f t="shared" si="1"/>
        <v>683500.54217558599</v>
      </c>
      <c r="AJ9" s="22">
        <f t="shared" si="1"/>
        <v>683985.73913373845</v>
      </c>
      <c r="AK9" s="22">
        <f t="shared" si="1"/>
        <v>684448.07499104994</v>
      </c>
      <c r="AL9" s="22">
        <f t="shared" si="1"/>
        <v>684712.5843679083</v>
      </c>
      <c r="AM9" s="22">
        <f t="shared" si="1"/>
        <v>685332.13512209617</v>
      </c>
      <c r="AN9" s="22">
        <f t="shared" si="1"/>
        <v>685933.35927534662</v>
      </c>
      <c r="AO9" s="22">
        <f t="shared" si="1"/>
        <v>686516.04447356705</v>
      </c>
      <c r="AP9" s="22">
        <f t="shared" si="1"/>
        <v>687079.9759576075</v>
      </c>
      <c r="AQ9" s="22">
        <f t="shared" si="1"/>
        <v>687628.45636467752</v>
      </c>
      <c r="AR9" s="22">
        <f t="shared" si="1"/>
        <v>689651.9075922498</v>
      </c>
      <c r="AS9" s="22">
        <f t="shared" si="1"/>
        <v>691652.63660161989</v>
      </c>
      <c r="AT9" s="22">
        <f t="shared" si="1"/>
        <v>693626.8919165181</v>
      </c>
      <c r="AU9" s="22">
        <f t="shared" si="1"/>
        <v>695794.63951688854</v>
      </c>
      <c r="AV9" s="22">
        <f t="shared" si="1"/>
        <v>697997.78252786968</v>
      </c>
      <c r="AW9" s="22">
        <f t="shared" si="1"/>
        <v>700344.13231642882</v>
      </c>
      <c r="AX9" s="22">
        <f t="shared" si="1"/>
        <v>702651.44328581286</v>
      </c>
      <c r="AY9" s="22">
        <f t="shared" si="1"/>
        <v>704789.82449890161</v>
      </c>
      <c r="AZ9" s="22">
        <f t="shared" si="1"/>
        <v>706906.04882193916</v>
      </c>
      <c r="BA9" s="22">
        <f t="shared" si="1"/>
        <v>708999.94287145801</v>
      </c>
      <c r="BB9" s="22">
        <f t="shared" si="1"/>
        <v>710675.52569011226</v>
      </c>
      <c r="BC9" s="22">
        <f t="shared" si="1"/>
        <v>712338.00533774903</v>
      </c>
      <c r="BD9" s="22">
        <f t="shared" si="1"/>
        <v>713987.28164141346</v>
      </c>
      <c r="BE9" s="22">
        <f t="shared" si="1"/>
        <v>715623.25367206964</v>
      </c>
      <c r="BF9" s="22">
        <f t="shared" si="1"/>
        <v>717245.81973907363</v>
      </c>
      <c r="BG9" s="22">
        <f t="shared" si="1"/>
        <v>718859.83576418634</v>
      </c>
      <c r="BH9" s="22">
        <f t="shared" si="1"/>
        <v>720462.23900006269</v>
      </c>
      <c r="BI9" s="22">
        <f t="shared" si="1"/>
        <v>722052.96372043446</v>
      </c>
      <c r="BJ9" s="22">
        <f t="shared" si="1"/>
        <v>723631.94378690457</v>
      </c>
      <c r="BK9" s="22">
        <f t="shared" si="1"/>
        <v>725199.1126464511</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282336.07990933792</v>
      </c>
      <c r="Z10" s="22">
        <f t="shared" si="2"/>
        <v>276960.01994101156</v>
      </c>
      <c r="AA10" s="22">
        <f t="shared" si="2"/>
        <v>271584.85115877481</v>
      </c>
      <c r="AB10" s="22">
        <f t="shared" si="2"/>
        <v>266210.87431741145</v>
      </c>
      <c r="AC10" s="22">
        <f t="shared" si="2"/>
        <v>260908.96984268096</v>
      </c>
      <c r="AD10" s="22">
        <f t="shared" si="2"/>
        <v>255606.3931844146</v>
      </c>
      <c r="AE10" s="22">
        <f t="shared" si="2"/>
        <v>250318.36264604423</v>
      </c>
      <c r="AF10" s="22">
        <f t="shared" si="2"/>
        <v>245043.89782058541</v>
      </c>
      <c r="AG10" s="22">
        <f t="shared" si="2"/>
        <v>239784.21544537391</v>
      </c>
      <c r="AH10" s="22">
        <f t="shared" si="2"/>
        <v>237482.6666952885</v>
      </c>
      <c r="AI10" s="22">
        <f t="shared" ref="AI10:BK10" si="3">AI8-AI9</f>
        <v>235182.98225396511</v>
      </c>
      <c r="AJ10" s="22">
        <f t="shared" si="3"/>
        <v>232885.22485250607</v>
      </c>
      <c r="AK10" s="22">
        <f t="shared" si="3"/>
        <v>230589.45841944462</v>
      </c>
      <c r="AL10" s="22">
        <f t="shared" si="3"/>
        <v>228237.52812263614</v>
      </c>
      <c r="AM10" s="22">
        <f t="shared" si="3"/>
        <v>226013.78924239334</v>
      </c>
      <c r="AN10" s="22">
        <f t="shared" si="3"/>
        <v>223792.58140813699</v>
      </c>
      <c r="AO10" s="22">
        <f t="shared" si="3"/>
        <v>221573.96144384961</v>
      </c>
      <c r="AP10" s="22">
        <f t="shared" si="3"/>
        <v>219357.98704715178</v>
      </c>
      <c r="AQ10" s="22">
        <f t="shared" si="3"/>
        <v>217145.82832568756</v>
      </c>
      <c r="AR10" s="22">
        <f t="shared" si="3"/>
        <v>213033.8353295431</v>
      </c>
      <c r="AS10" s="22">
        <f t="shared" si="3"/>
        <v>208936.73397340602</v>
      </c>
      <c r="AT10" s="22">
        <f t="shared" si="3"/>
        <v>204853.53802715812</v>
      </c>
      <c r="AU10" s="22">
        <f t="shared" si="3"/>
        <v>200847.93718013272</v>
      </c>
      <c r="AV10" s="22">
        <f t="shared" si="3"/>
        <v>196871.16943093762</v>
      </c>
      <c r="AW10" s="22">
        <f t="shared" si="3"/>
        <v>192951.95482187322</v>
      </c>
      <c r="AX10" s="22">
        <f t="shared" si="3"/>
        <v>189038.20555405109</v>
      </c>
      <c r="AY10" s="22">
        <f t="shared" si="3"/>
        <v>185096.31754516601</v>
      </c>
      <c r="AZ10" s="22">
        <f t="shared" si="3"/>
        <v>181166.87683376332</v>
      </c>
      <c r="BA10" s="22">
        <f t="shared" si="3"/>
        <v>177249.98571786447</v>
      </c>
      <c r="BB10" s="22">
        <f t="shared" si="3"/>
        <v>174350.03556781076</v>
      </c>
      <c r="BC10" s="22">
        <f t="shared" si="3"/>
        <v>171456.04594978073</v>
      </c>
      <c r="BD10" s="22">
        <f t="shared" si="3"/>
        <v>168568.07267430145</v>
      </c>
      <c r="BE10" s="22">
        <f t="shared" si="3"/>
        <v>165686.17203244963</v>
      </c>
      <c r="BF10" s="22">
        <f t="shared" si="3"/>
        <v>162810.400799667</v>
      </c>
      <c r="BG10" s="22">
        <f t="shared" si="3"/>
        <v>159941.91944875533</v>
      </c>
      <c r="BH10" s="22">
        <f t="shared" si="3"/>
        <v>157080.07403290027</v>
      </c>
      <c r="BI10" s="22">
        <f t="shared" si="3"/>
        <v>154224.90487232571</v>
      </c>
      <c r="BJ10" s="22">
        <f t="shared" si="3"/>
        <v>151376.452569691</v>
      </c>
      <c r="BK10" s="22">
        <f t="shared" si="3"/>
        <v>148534.75801192375</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41.619632436211795</v>
      </c>
      <c r="Z11" s="22">
        <f>((Data!$AJ$15*LN('Intermediate calculations'!Z2))+Data!$AK$15)</f>
        <v>40.938989192879284</v>
      </c>
      <c r="AA11" s="22">
        <f>((Data!$AJ$15*LN('Intermediate calculations'!AA2))+Data!$AK$15)</f>
        <v>40.29962314463986</v>
      </c>
      <c r="AB11" s="22">
        <f>((Data!$AJ$15*LN('Intermediate calculations'!AB2))+Data!$AK$15)</f>
        <v>39.696812799840743</v>
      </c>
      <c r="AC11" s="22">
        <f>((Data!$AJ$15*LN('Intermediate calculations'!AC2))+Data!$AK$15)</f>
        <v>39.126603129790624</v>
      </c>
      <c r="AD11" s="22">
        <f>((Data!$AJ$15*LN('Intermediate calculations'!AD2))+Data!$AK$15)</f>
        <v>38.585648152239585</v>
      </c>
      <c r="AE11" s="22">
        <f>((Data!$AJ$15*LN('Intermediate calculations'!AE2))+Data!$AK$15)</f>
        <v>38.071091961647305</v>
      </c>
      <c r="AF11" s="22">
        <f>((Data!$AJ$15*LN('Intermediate calculations'!AF2))+Data!$AK$15)</f>
        <v>37.580477460981598</v>
      </c>
      <c r="AG11" s="22">
        <f>((Data!$AJ$15*LN('Intermediate calculations'!AG2))+Data!$AK$15)</f>
        <v>37.111675398046728</v>
      </c>
      <c r="AH11" s="22">
        <f>((Data!$AJ$15*LN('Intermediate calculations'!AH2))+Data!$AK$15)</f>
        <v>36.662828515868533</v>
      </c>
      <c r="AI11" s="22">
        <f>((Data!$AJ$15*LN('Intermediate calculations'!AI2))+Data!$AK$15)</f>
        <v>36.232307111599894</v>
      </c>
      <c r="AJ11" s="22">
        <f>((Data!$AJ$15*LN('Intermediate calculations'!AJ2))+Data!$AK$15)</f>
        <v>35.818673316837852</v>
      </c>
      <c r="AK11" s="22">
        <f>((Data!$AJ$15*LN('Intermediate calculations'!AK2))+Data!$AK$15)</f>
        <v>35.420652122829992</v>
      </c>
      <c r="AL11" s="22">
        <f>((Data!$AJ$15*LN('Intermediate calculations'!AL2))+Data!$AK$15)</f>
        <v>35.037107677675095</v>
      </c>
      <c r="AM11" s="22">
        <f>((Data!$AJ$15*LN('Intermediate calculations'!AM2))+Data!$AK$15)</f>
        <v>34.667023744728311</v>
      </c>
      <c r="AN11" s="22">
        <f>((Data!$AJ$15*LN('Intermediate calculations'!AN2))+Data!$AK$15)</f>
        <v>34.309487475228835</v>
      </c>
      <c r="AO11" s="22">
        <f>((Data!$AJ$15*LN('Intermediate calculations'!AO2))+Data!$AK$15)</f>
        <v>33.963675842716135</v>
      </c>
      <c r="AP11" s="22">
        <f>((Data!$AJ$15*LN('Intermediate calculations'!AP2))+Data!$AK$15)</f>
        <v>33.628844231896323</v>
      </c>
      <c r="AQ11" s="22">
        <f>((Data!$AJ$15*LN('Intermediate calculations'!AQ2))+Data!$AK$15)</f>
        <v>33.304316783970847</v>
      </c>
      <c r="AR11" s="22">
        <f>((Data!$AJ$15*LN('Intermediate calculations'!AR2))+Data!$AK$15)</f>
        <v>32.9894781836569</v>
      </c>
      <c r="AS11" s="22">
        <f>((Data!$AJ$15*LN('Intermediate calculations'!AS2))+Data!$AK$15)</f>
        <v>32.683766637035404</v>
      </c>
      <c r="AT11" s="22">
        <f>((Data!$AJ$15*LN('Intermediate calculations'!AT2))+Data!$AK$15)</f>
        <v>32.386667838857782</v>
      </c>
      <c r="AU11" s="22">
        <f>((Data!$AJ$15*LN('Intermediate calculations'!AU2))+Data!$AK$15)</f>
        <v>32.097709766582938</v>
      </c>
      <c r="AV11" s="22">
        <f>((Data!$AJ$15*LN('Intermediate calculations'!AV2))+Data!$AK$15)</f>
        <v>31.816458168807664</v>
      </c>
      <c r="AW11" s="22">
        <f>((Data!$AJ$15*LN('Intermediate calculations'!AW2))+Data!$AK$15)</f>
        <v>31.542512639827102</v>
      </c>
      <c r="AX11" s="22">
        <f>((Data!$AJ$15*LN('Intermediate calculations'!AX2))+Data!$AK$15)</f>
        <v>31.275503191256625</v>
      </c>
      <c r="AY11" s="22">
        <f>((Data!$AJ$15*LN('Intermediate calculations'!AY2))+Data!$AK$15)</f>
        <v>31.015087247048079</v>
      </c>
      <c r="AZ11" s="22">
        <f>((Data!$AJ$15*LN('Intermediate calculations'!AZ2))+Data!$AK$15)</f>
        <v>30.760947000664345</v>
      </c>
      <c r="BA11" s="22">
        <f>((Data!$AJ$15*LN('Intermediate calculations'!BA2))+Data!$AK$15)</f>
        <v>30.512787083266147</v>
      </c>
      <c r="BB11" s="22">
        <f>((Data!$AJ$15*LN('Intermediate calculations'!BB2))+Data!$AK$15)</f>
        <v>30.270332499998638</v>
      </c>
      <c r="BC11" s="22">
        <f>((Data!$AJ$15*LN('Intermediate calculations'!BC2))+Data!$AK$15)</f>
        <v>30.033326798218084</v>
      </c>
      <c r="BD11" s="22">
        <f>((Data!$AJ$15*LN('Intermediate calculations'!BD2))+Data!$AK$15)</f>
        <v>29.801530437063768</v>
      </c>
      <c r="BE11" s="22">
        <f>((Data!$AJ$15*LN('Intermediate calculations'!BE2))+Data!$AK$15)</f>
        <v>29.574719332387716</v>
      </c>
      <c r="BF11" s="22">
        <f>((Data!$AJ$15*LN('Intermediate calculations'!BF2))+Data!$AK$15)</f>
        <v>29.352683554885573</v>
      </c>
      <c r="BG11" s="22">
        <f>((Data!$AJ$15*LN('Intermediate calculations'!BG2))+Data!$AK$15)</f>
        <v>29.135226162470914</v>
      </c>
      <c r="BH11" s="22">
        <f>((Data!$AJ$15*LN('Intermediate calculations'!BH2))+Data!$AK$15)</f>
        <v>28.922162150616934</v>
      </c>
      <c r="BI11" s="22">
        <f>((Data!$AJ$15*LN('Intermediate calculations'!BI2))+Data!$AK$15)</f>
        <v>28.713317506646149</v>
      </c>
      <c r="BJ11" s="22">
        <f>((Data!$AJ$15*LN('Intermediate calculations'!BJ2))+Data!$AK$15)</f>
        <v>28.508528355854892</v>
      </c>
      <c r="BK11" s="22">
        <f>((Data!$AJ$15*LN('Intermediate calculations'!BK2))+Data!$AK$15)</f>
        <v>28.307640188974723</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1972593.600765113</v>
      </c>
      <c r="Z12" s="22">
        <f>((Data!$AJ$6*'Intermediate calculations'!Z4)+Data!$AK$6)*Drivers!AA4</f>
        <v>1985158.0354680219</v>
      </c>
      <c r="AA12" s="22">
        <f>((Data!$AJ$6*'Intermediate calculations'!AA4)+Data!$AK$6)*Drivers!AB4</f>
        <v>1998199.2984246023</v>
      </c>
      <c r="AB12" s="22">
        <f>((Data!$AJ$6*'Intermediate calculations'!AB4)+Data!$AK$6)*Drivers!AC4</f>
        <v>2011735.8031875012</v>
      </c>
      <c r="AC12" s="22">
        <f>((Data!$AJ$6*'Intermediate calculations'!AC4)+Data!$AK$6)*Drivers!AD4</f>
        <v>2026018.954788506</v>
      </c>
      <c r="AD12" s="22">
        <f>((Data!$AJ$6*'Intermediate calculations'!AD4)+Data!$AK$6)*Drivers!AE4</f>
        <v>2040836.972531152</v>
      </c>
      <c r="AE12" s="22">
        <f>((Data!$AJ$6*'Intermediate calculations'!AE4)+Data!$AK$6)*Drivers!AF4</f>
        <v>2055851.4417369689</v>
      </c>
      <c r="AF12" s="22">
        <f>((Data!$AJ$6*'Intermediate calculations'!AF4)+Data!$AK$6)*Drivers!AG4</f>
        <v>2071108.7425192369</v>
      </c>
      <c r="AG12" s="22">
        <f>((Data!$AJ$6*'Intermediate calculations'!AG4)+Data!$AK$6)*Drivers!AH4</f>
        <v>2086615.6452383061</v>
      </c>
      <c r="AH12" s="22">
        <f>((Data!$AJ$6*'Intermediate calculations'!AH4)+Data!$AK$6)*Drivers!AI4</f>
        <v>2097834.0464011012</v>
      </c>
      <c r="AI12" s="22">
        <f>((Data!$AJ$6*'Intermediate calculations'!AI4)+Data!$AK$6)*Drivers!AJ4</f>
        <v>2109181.6181628327</v>
      </c>
      <c r="AJ12" s="22">
        <f>((Data!$AJ$6*'Intermediate calculations'!AJ4)+Data!$AK$6)*Drivers!AK4</f>
        <v>2120659.8478159746</v>
      </c>
      <c r="AK12" s="22">
        <f>((Data!$AJ$6*'Intermediate calculations'!AK4)+Data!$AK$6)*Drivers!AL4</f>
        <v>2132270.2397779441</v>
      </c>
      <c r="AL12" s="22">
        <f>((Data!$AJ$6*'Intermediate calculations'!AL4)+Data!$AK$6)*Drivers!AM4</f>
        <v>2143799.8561553378</v>
      </c>
      <c r="AM12" s="22">
        <f>((Data!$AJ$6*'Intermediate calculations'!AM4)+Data!$AK$6)*Drivers!AN4</f>
        <v>2153958.5461927913</v>
      </c>
      <c r="AN12" s="22">
        <f>((Data!$AJ$6*'Intermediate calculations'!AN4)+Data!$AK$6)*Drivers!AO4</f>
        <v>2164217.2632433544</v>
      </c>
      <c r="AO12" s="22">
        <f>((Data!$AJ$6*'Intermediate calculations'!AO4)+Data!$AK$6)*Drivers!AP4</f>
        <v>2174576.9922178099</v>
      </c>
      <c r="AP12" s="22">
        <f>((Data!$AJ$6*'Intermediate calculations'!AP4)+Data!$AK$6)*Drivers!AQ4</f>
        <v>2185038.7277248129</v>
      </c>
      <c r="AQ12" s="22">
        <f>((Data!$AJ$6*'Intermediate calculations'!AQ4)+Data!$AK$6)*Drivers!AR4</f>
        <v>2195607.7391896769</v>
      </c>
      <c r="AR12" s="22">
        <f>((Data!$AJ$6*'Intermediate calculations'!AR4)+Data!$AK$6)*Drivers!AS4</f>
        <v>2204276.1273515997</v>
      </c>
      <c r="AS12" s="22">
        <f>((Data!$AJ$6*'Intermediate calculations'!AS4)+Data!$AK$6)*Drivers!AT4</f>
        <v>2213027.6970261144</v>
      </c>
      <c r="AT12" s="22">
        <f>((Data!$AJ$6*'Intermediate calculations'!AT4)+Data!$AK$6)*Drivers!AU4</f>
        <v>2221858.8566846862</v>
      </c>
      <c r="AU12" s="22">
        <f>((Data!$AJ$6*'Intermediate calculations'!AU4)+Data!$AK$6)*Drivers!AV4</f>
        <v>2231031.6034913664</v>
      </c>
      <c r="AV12" s="22">
        <f>((Data!$AJ$6*'Intermediate calculations'!AV4)+Data!$AK$6)*Drivers!AW4</f>
        <v>2240356.2253007023</v>
      </c>
      <c r="AW12" s="22">
        <f>((Data!$AJ$6*'Intermediate calculations'!AW4)+Data!$AK$6)*Drivers!AX4</f>
        <v>2248388.3191494341</v>
      </c>
      <c r="AX12" s="22">
        <f>((Data!$AJ$6*'Intermediate calculations'!AX4)+Data!$AK$6)*Drivers!AY4</f>
        <v>2256458.9036862166</v>
      </c>
      <c r="AY12" s="22">
        <f>((Data!$AJ$6*'Intermediate calculations'!AY4)+Data!$AK$6)*Drivers!AZ4</f>
        <v>2264417.9241306316</v>
      </c>
      <c r="AZ12" s="22">
        <f>((Data!$AJ$6*'Intermediate calculations'!AZ4)+Data!$AK$6)*Drivers!BA4</f>
        <v>2272438.4315912481</v>
      </c>
      <c r="BA12" s="22">
        <f>((Data!$AJ$6*'Intermediate calculations'!BA4)+Data!$AK$6)*Drivers!BB4</f>
        <v>2280520.8762241295</v>
      </c>
      <c r="BB12" s="22">
        <f>((Data!$AJ$6*'Intermediate calculations'!BB4)+Data!$AK$6)*Drivers!BC4</f>
        <v>2287734.9689444564</v>
      </c>
      <c r="BC12" s="22">
        <f>((Data!$AJ$6*'Intermediate calculations'!BC4)+Data!$AK$6)*Drivers!BD4</f>
        <v>2294994.2931774789</v>
      </c>
      <c r="BD12" s="22">
        <f>((Data!$AJ$6*'Intermediate calculations'!BD4)+Data!$AK$6)*Drivers!BE4</f>
        <v>2302299.1298529347</v>
      </c>
      <c r="BE12" s="22">
        <f>((Data!$AJ$6*'Intermediate calculations'!BE4)+Data!$AK$6)*Drivers!BF4</f>
        <v>2309649.7616453958</v>
      </c>
      <c r="BF12" s="22">
        <f>((Data!$AJ$6*'Intermediate calculations'!BF4)+Data!$AK$6)*Drivers!BG4</f>
        <v>2317046.4729851061</v>
      </c>
      <c r="BG12" s="22">
        <f>((Data!$AJ$6*'Intermediate calculations'!BG4)+Data!$AK$6)*Drivers!BH4</f>
        <v>2322962.884439236</v>
      </c>
      <c r="BH12" s="22">
        <f>((Data!$AJ$6*'Intermediate calculations'!BH4)+Data!$AK$6)*Drivers!BI4</f>
        <v>2328910.8123459276</v>
      </c>
      <c r="BI12" s="22">
        <f>((Data!$AJ$6*'Intermediate calculations'!BI4)+Data!$AK$6)*Drivers!BJ4</f>
        <v>2334890.4175916277</v>
      </c>
      <c r="BJ12" s="22">
        <f>((Data!$AJ$6*'Intermediate calculations'!BJ4)+Data!$AK$6)*Drivers!BK4</f>
        <v>2340901.8618840836</v>
      </c>
      <c r="BK12" s="22">
        <f>((Data!$AJ$6*'Intermediate calculations'!BK4)+Data!$AK$6)*Drivers!BL4</f>
        <v>2346945.3077565329</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37.69856247937598</v>
      </c>
      <c r="Z13" s="53">
        <f>Z12*ttokg/Drivers!AA4</f>
        <v>37.382185688601226</v>
      </c>
      <c r="AA13" s="53">
        <f>AA12*ttokg/Drivers!AB4</f>
        <v>37.063840044813062</v>
      </c>
      <c r="AB13" s="53">
        <f>AB12*ttokg/Drivers!AC4</f>
        <v>36.743703109143439</v>
      </c>
      <c r="AC13" s="53">
        <f>AC12*ttokg/Drivers!AD4</f>
        <v>36.426125912300655</v>
      </c>
      <c r="AD13" s="53">
        <f>AD12*ttokg/Drivers!AE4</f>
        <v>36.106982212066804</v>
      </c>
      <c r="AE13" s="53">
        <f>AE12*ttokg/Drivers!AF4</f>
        <v>35.793777763797657</v>
      </c>
      <c r="AF13" s="53">
        <f>AF12*ttokg/Drivers!AG4</f>
        <v>35.485558132624163</v>
      </c>
      <c r="AG13" s="53">
        <f>AG12*ttokg/Drivers!AH4</f>
        <v>35.182291924476935</v>
      </c>
      <c r="AH13" s="53">
        <f>AH12*ttokg/Drivers!AI4</f>
        <v>34.968807800910788</v>
      </c>
      <c r="AI13" s="53">
        <f>AI12*ttokg/Drivers!AJ4</f>
        <v>34.757753789502857</v>
      </c>
      <c r="AJ13" s="53">
        <f>AJ12*ttokg/Drivers!AK4</f>
        <v>34.549102228031678</v>
      </c>
      <c r="AK13" s="53">
        <f>AK12*ttokg/Drivers!AL4</f>
        <v>34.342825769157805</v>
      </c>
      <c r="AL13" s="53">
        <f>AL12*ttokg/Drivers!AM4</f>
        <v>34.135482560367997</v>
      </c>
      <c r="AM13" s="53">
        <f>AM12*ttokg/Drivers!AN4</f>
        <v>33.962825042079167</v>
      </c>
      <c r="AN13" s="53">
        <f>AN12*ttokg/Drivers!AO4</f>
        <v>33.791851010698117</v>
      </c>
      <c r="AO13" s="53">
        <f>AO12*ttokg/Drivers!AP4</f>
        <v>33.622544051485477</v>
      </c>
      <c r="AP13" s="53">
        <f>AP12*ttokg/Drivers!AQ4</f>
        <v>33.45488790975277</v>
      </c>
      <c r="AQ13" s="53">
        <f>AQ12*ttokg/Drivers!AR4</f>
        <v>33.288931153888548</v>
      </c>
      <c r="AR13" s="53">
        <f>AR12*ttokg/Drivers!AS4</f>
        <v>33.137552927680723</v>
      </c>
      <c r="AS13" s="53">
        <f>AS12*ttokg/Drivers!AT4</f>
        <v>32.987592854969662</v>
      </c>
      <c r="AT13" s="53">
        <f>AT12*ttokg/Drivers!AU4</f>
        <v>32.838974199589266</v>
      </c>
      <c r="AU13" s="53">
        <f>AU12*ttokg/Drivers!AV4</f>
        <v>32.695514581782007</v>
      </c>
      <c r="AV13" s="53">
        <f>AV12*ttokg/Drivers!AW4</f>
        <v>32.554338287461611</v>
      </c>
      <c r="AW13" s="53">
        <f>AW12*ttokg/Drivers!AX4</f>
        <v>32.433600185522835</v>
      </c>
      <c r="AX13" s="53">
        <f>AX12*ttokg/Drivers!AY4</f>
        <v>32.313448703337706</v>
      </c>
      <c r="AY13" s="53">
        <f>AY12*ttokg/Drivers!AZ4</f>
        <v>32.19174445510864</v>
      </c>
      <c r="AZ13" s="53">
        <f>AZ12*ttokg/Drivers!BA4</f>
        <v>32.070970159493896</v>
      </c>
      <c r="BA13" s="53">
        <f>BA12*ttokg/Drivers!BB4</f>
        <v>31.951118727590881</v>
      </c>
      <c r="BB13" s="53">
        <f>BB12*ttokg/Drivers!BC4</f>
        <v>31.854346297462005</v>
      </c>
      <c r="BC13" s="53">
        <f>BC12*ttokg/Drivers!BD4</f>
        <v>31.758177089248811</v>
      </c>
      <c r="BD13" s="53">
        <f>BD12*ttokg/Drivers!BE4</f>
        <v>31.66260734318168</v>
      </c>
      <c r="BE13" s="53">
        <f>BE12*ttokg/Drivers!BF4</f>
        <v>31.567633322922713</v>
      </c>
      <c r="BF13" s="53">
        <f>BF12*ttokg/Drivers!BG4</f>
        <v>31.47325131541978</v>
      </c>
      <c r="BG13" s="53">
        <f>BG12*ttokg/Drivers!BH4</f>
        <v>31.393357929424965</v>
      </c>
      <c r="BH13" s="53">
        <f>BH12*ttokg/Drivers!BI4</f>
        <v>31.313887984259125</v>
      </c>
      <c r="BI13" s="53">
        <f>BI12*ttokg/Drivers!BJ4</f>
        <v>31.234839239562429</v>
      </c>
      <c r="BJ13" s="53">
        <f>BJ12*ttokg/Drivers!BK4</f>
        <v>31.15620946680945</v>
      </c>
      <c r="BK13" s="53">
        <f>BK12*ttokg/Drivers!BL4</f>
        <v>31.077996449246676</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1.7971316187618075E-2</v>
      </c>
      <c r="Z14" s="22">
        <f>((Data!$AJ$6*LN('Intermediate calculations'!Z4))+Data!$AK$6)</f>
        <v>1.7965552051799703E-2</v>
      </c>
      <c r="AA14" s="22">
        <f>((Data!$AJ$6*LN('Intermediate calculations'!AA4))+Data!$AK$6)</f>
        <v>1.7959663524709815E-2</v>
      </c>
      <c r="AB14" s="22">
        <f>((Data!$AJ$6*LN('Intermediate calculations'!AB4))+Data!$AK$6)</f>
        <v>1.7953649533714484E-2</v>
      </c>
      <c r="AC14" s="22">
        <f>((Data!$AJ$6*LN('Intermediate calculations'!AC4))+Data!$AK$6)</f>
        <v>1.7947589254982316E-2</v>
      </c>
      <c r="AD14" s="22">
        <f>((Data!$AJ$6*LN('Intermediate calculations'!AD4))+Data!$AK$6)</f>
        <v>1.7941401345916534E-2</v>
      </c>
      <c r="AE14" s="22">
        <f>((Data!$AJ$6*LN('Intermediate calculations'!AE4))+Data!$AK$6)</f>
        <v>1.793523024416652E-2</v>
      </c>
      <c r="AF14" s="22">
        <f>((Data!$AJ$6*LN('Intermediate calculations'!AF4))+Data!$AK$6)</f>
        <v>1.7929059142415882E-2</v>
      </c>
      <c r="AG14" s="22">
        <f>((Data!$AJ$6*LN('Intermediate calculations'!AG4))+Data!$AK$6)</f>
        <v>1.792288902393702E-2</v>
      </c>
      <c r="AH14" s="22">
        <f>((Data!$AJ$6*LN('Intermediate calculations'!AH4))+Data!$AK$6)</f>
        <v>1.7918485436814225E-2</v>
      </c>
      <c r="AI14" s="22">
        <f>((Data!$AJ$6*LN('Intermediate calculations'!AI4))+Data!$AK$6)</f>
        <v>1.791408184969143E-2</v>
      </c>
      <c r="AJ14" s="22">
        <f>((Data!$AJ$6*LN('Intermediate calculations'!AJ4))+Data!$AK$6)</f>
        <v>1.7909678262568639E-2</v>
      </c>
      <c r="AK14" s="22">
        <f>((Data!$AJ$6*LN('Intermediate calculations'!AK4))+Data!$AK$6)</f>
        <v>1.7905274675445844E-2</v>
      </c>
      <c r="AL14" s="22">
        <f>((Data!$AJ$6*LN('Intermediate calculations'!AL4))+Data!$AK$6)</f>
        <v>1.7900796918627958E-2</v>
      </c>
      <c r="AM14" s="22">
        <f>((Data!$AJ$6*LN('Intermediate calculations'!AM4))+Data!$AK$6)</f>
        <v>1.7897028037617412E-2</v>
      </c>
      <c r="AN14" s="22">
        <f>((Data!$AJ$6*LN('Intermediate calculations'!AN4))+Data!$AK$6)</f>
        <v>1.7893259156606861E-2</v>
      </c>
      <c r="AO14" s="22">
        <f>((Data!$AJ$6*LN('Intermediate calculations'!AO4))+Data!$AK$6)</f>
        <v>1.7889490275596311E-2</v>
      </c>
      <c r="AP14" s="22">
        <f>((Data!$AJ$6*LN('Intermediate calculations'!AP4))+Data!$AK$6)</f>
        <v>1.7885721394585764E-2</v>
      </c>
      <c r="AQ14" s="22">
        <f>((Data!$AJ$6*LN('Intermediate calculations'!AQ4))+Data!$AK$6)</f>
        <v>1.7881953988749665E-2</v>
      </c>
      <c r="AR14" s="22">
        <f>((Data!$AJ$6*LN('Intermediate calculations'!AR4))+Data!$AK$6)</f>
        <v>1.7878485052445617E-2</v>
      </c>
      <c r="AS14" s="22">
        <f>((Data!$AJ$6*LN('Intermediate calculations'!AS4))+Data!$AK$6)</f>
        <v>1.7875017488610312E-2</v>
      </c>
      <c r="AT14" s="22">
        <f>((Data!$AJ$6*LN('Intermediate calculations'!AT4))+Data!$AK$6)</f>
        <v>1.7871549821963071E-2</v>
      </c>
      <c r="AU14" s="22">
        <f>((Data!$AJ$6*LN('Intermediate calculations'!AU4))+Data!$AK$6)</f>
        <v>1.7868172612936443E-2</v>
      </c>
      <c r="AV14" s="22">
        <f>((Data!$AJ$6*LN('Intermediate calculations'!AV4))+Data!$AK$6)</f>
        <v>1.7864819954376162E-2</v>
      </c>
      <c r="AW14" s="22">
        <f>((Data!$AJ$6*LN('Intermediate calculations'!AW4))+Data!$AK$6)</f>
        <v>1.7861929295617911E-2</v>
      </c>
      <c r="AX14" s="22">
        <f>((Data!$AJ$6*LN('Intermediate calculations'!AX4))+Data!$AK$6)</f>
        <v>1.7859030953071606E-2</v>
      </c>
      <c r="AY14" s="22">
        <f>((Data!$AJ$6*LN('Intermediate calculations'!AY4))+Data!$AK$6)</f>
        <v>1.7856072719058143E-2</v>
      </c>
      <c r="AZ14" s="22">
        <f>((Data!$AJ$6*LN('Intermediate calculations'!AZ4))+Data!$AK$6)</f>
        <v>1.7853114424613181E-2</v>
      </c>
      <c r="BA14" s="22">
        <f>((Data!$AJ$6*LN('Intermediate calculations'!BA4))+Data!$AK$6)</f>
        <v>1.7850156069688778E-2</v>
      </c>
      <c r="BB14" s="22">
        <f>((Data!$AJ$6*LN('Intermediate calculations'!BB4))+Data!$AK$6)</f>
        <v>1.7847750670863555E-2</v>
      </c>
      <c r="BC14" s="22">
        <f>((Data!$AJ$6*LN('Intermediate calculations'!BC4))+Data!$AK$6)</f>
        <v>1.7845345270569028E-2</v>
      </c>
      <c r="BD14" s="22">
        <f>((Data!$AJ$6*LN('Intermediate calculations'!BD4))+Data!$AK$6)</f>
        <v>1.7842939868805013E-2</v>
      </c>
      <c r="BE14" s="22">
        <f>((Data!$AJ$6*LN('Intermediate calculations'!BE4))+Data!$AK$6)</f>
        <v>1.7840534465571333E-2</v>
      </c>
      <c r="BF14" s="22">
        <f>((Data!$AJ$6*LN('Intermediate calculations'!BF4))+Data!$AK$6)</f>
        <v>1.7838129060867805E-2</v>
      </c>
      <c r="BG14" s="22">
        <f>((Data!$AJ$6*LN('Intermediate calculations'!BG4))+Data!$AK$6)</f>
        <v>1.7836081088646125E-2</v>
      </c>
      <c r="BH14" s="22">
        <f>((Data!$AJ$6*LN('Intermediate calculations'!BH4))+Data!$AK$6)</f>
        <v>1.7834033095638316E-2</v>
      </c>
      <c r="BI14" s="22">
        <f>((Data!$AJ$6*LN('Intermediate calculations'!BI4))+Data!$AK$6)</f>
        <v>1.7831985081834714E-2</v>
      </c>
      <c r="BJ14" s="22">
        <f>((Data!$AJ$6*LN('Intermediate calculations'!BJ4))+Data!$AK$6)</f>
        <v>1.7829937047225644E-2</v>
      </c>
      <c r="BK14" s="22">
        <f>((Data!$AJ$6*LN('Intermediate calculations'!BK4))+Data!$AK$6)</f>
        <v>1.7827888991801422E-2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2877900.1759478236</v>
      </c>
      <c r="Z15" s="22">
        <f>((Data!$AJ$17*'Intermediate calculations'!Z12)+Data!$AK$17)</f>
        <v>2891647.5829874929</v>
      </c>
      <c r="AA15" s="22">
        <f>((Data!$AJ$17*'Intermediate calculations'!AA12)+Data!$AK$17)</f>
        <v>2905916.7128301561</v>
      </c>
      <c r="AB15" s="22">
        <f>((Data!$AJ$17*'Intermediate calculations'!AB12)+Data!$AK$17)</f>
        <v>2920727.7127095945</v>
      </c>
      <c r="AC15" s="22">
        <f>((Data!$AJ$17*'Intermediate calculations'!AC12)+Data!$AK$17)</f>
        <v>2936355.6580578126</v>
      </c>
      <c r="AD15" s="22">
        <f>((Data!$AJ$17*'Intermediate calculations'!AD12)+Data!$AK$17)</f>
        <v>2952568.8285064623</v>
      </c>
      <c r="AE15" s="22">
        <f>((Data!$AJ$17*'Intermediate calculations'!AE12)+Data!$AK$17)</f>
        <v>2968996.9468052629</v>
      </c>
      <c r="AF15" s="22">
        <f>((Data!$AJ$17*'Intermediate calculations'!AF12)+Data!$AK$17)</f>
        <v>2985690.75986889</v>
      </c>
      <c r="AG15" s="22">
        <f>((Data!$AJ$17*'Intermediate calculations'!AG12)+Data!$AK$17)</f>
        <v>3002657.6755037205</v>
      </c>
      <c r="AH15" s="22">
        <f>((Data!$AJ$17*'Intermediate calculations'!AH12)+Data!$AK$17)</f>
        <v>3014932.3166448409</v>
      </c>
      <c r="AI15" s="22">
        <f>((Data!$AJ$17*'Intermediate calculations'!AI12)+Data!$AK$17)</f>
        <v>3027348.2901135292</v>
      </c>
      <c r="AJ15" s="22">
        <f>((Data!$AJ$17*'Intermediate calculations'!AJ12)+Data!$AK$17)</f>
        <v>3039907.2232344924</v>
      </c>
      <c r="AK15" s="22">
        <f>((Data!$AJ$17*'Intermediate calculations'!AK12)+Data!$AK$17)</f>
        <v>3052610.7620697366</v>
      </c>
      <c r="AL15" s="22">
        <f>((Data!$AJ$17*'Intermediate calculations'!AL12)+Data!$AK$17)</f>
        <v>3065225.9201010466</v>
      </c>
      <c r="AM15" s="22">
        <f>((Data!$AJ$17*'Intermediate calculations'!AM12)+Data!$AK$17)</f>
        <v>3076341.0757158371</v>
      </c>
      <c r="AN15" s="22">
        <f>((Data!$AJ$17*'Intermediate calculations'!AN12)+Data!$AK$17)</f>
        <v>3087565.676132299</v>
      </c>
      <c r="AO15" s="22">
        <f>((Data!$AJ$17*'Intermediate calculations'!AO12)+Data!$AK$17)</f>
        <v>3098900.7989929821</v>
      </c>
      <c r="AP15" s="22">
        <f>((Data!$AJ$17*'Intermediate calculations'!AP12)+Data!$AK$17)</f>
        <v>3110347.5325513836</v>
      </c>
      <c r="AQ15" s="22">
        <f>((Data!$AJ$17*'Intermediate calculations'!AQ12)+Data!$AK$17)</f>
        <v>3121911.6423621317</v>
      </c>
      <c r="AR15" s="22">
        <f>((Data!$AJ$17*'Intermediate calculations'!AR12)+Data!$AK$17)</f>
        <v>3131396.1805254137</v>
      </c>
      <c r="AS15" s="22">
        <f>((Data!$AJ$17*'Intermediate calculations'!AS12)+Data!$AK$17)</f>
        <v>3140971.731944669</v>
      </c>
      <c r="AT15" s="22">
        <f>((Data!$AJ$17*'Intermediate calculations'!AT12)+Data!$AK$17)</f>
        <v>3150634.3669401444</v>
      </c>
      <c r="AU15" s="22">
        <f>((Data!$AJ$17*'Intermediate calculations'!AU12)+Data!$AK$17)</f>
        <v>3160670.7503513349</v>
      </c>
      <c r="AV15" s="22">
        <f>((Data!$AJ$17*'Intermediate calculations'!AV12)+Data!$AK$17)</f>
        <v>3170873.3081690958</v>
      </c>
      <c r="AW15" s="22">
        <f>((Data!$AJ$17*'Intermediate calculations'!AW12)+Data!$AK$17)</f>
        <v>3179661.6433493309</v>
      </c>
      <c r="AX15" s="22">
        <f>((Data!$AJ$17*'Intermediate calculations'!AX12)+Data!$AK$17)</f>
        <v>3188492.0932102799</v>
      </c>
      <c r="AY15" s="22">
        <f>((Data!$AJ$17*'Intermediate calculations'!AY12)+Data!$AK$17)</f>
        <v>3197200.4749459978</v>
      </c>
      <c r="AZ15" s="22">
        <f>((Data!$AJ$17*'Intermediate calculations'!AZ12)+Data!$AK$17)</f>
        <v>3205976.1328512654</v>
      </c>
      <c r="BA15" s="22">
        <f>((Data!$AJ$17*'Intermediate calculations'!BA12)+Data!$AK$17)</f>
        <v>3214819.5594654428</v>
      </c>
      <c r="BB15" s="22">
        <f>((Data!$AJ$17*'Intermediate calculations'!BB12)+Data!$AK$17)</f>
        <v>3222712.8767051985</v>
      </c>
      <c r="BC15" s="22">
        <f>((Data!$AJ$17*'Intermediate calculations'!BC12)+Data!$AK$17)</f>
        <v>3230655.6841154825</v>
      </c>
      <c r="BD15" s="22">
        <f>((Data!$AJ$17*'Intermediate calculations'!BD12)+Data!$AK$17)</f>
        <v>3238648.2890762566</v>
      </c>
      <c r="BE15" s="22">
        <f>((Data!$AJ$17*'Intermediate calculations'!BE12)+Data!$AK$17)</f>
        <v>3246691.0008765971</v>
      </c>
      <c r="BF15" s="22">
        <f>((Data!$AJ$17*'Intermediate calculations'!BF12)+Data!$AK$17)</f>
        <v>3254784.1307265535</v>
      </c>
      <c r="BG15" s="22">
        <f>((Data!$AJ$17*'Intermediate calculations'!BG12)+Data!$AK$17)</f>
        <v>3261257.5868268311</v>
      </c>
      <c r="BH15" s="22">
        <f>((Data!$AJ$17*'Intermediate calculations'!BH12)+Data!$AK$17)</f>
        <v>3267765.5267309612</v>
      </c>
      <c r="BI15" s="22">
        <f>((Data!$AJ$17*'Intermediate calculations'!BI12)+Data!$AK$17)</f>
        <v>3274308.1264732443</v>
      </c>
      <c r="BJ15" s="22">
        <f>((Data!$AJ$17*'Intermediate calculations'!BJ12)+Data!$AK$17)</f>
        <v>3280885.5629866077</v>
      </c>
      <c r="BK15" s="22">
        <f>((Data!$AJ$17*'Intermediate calculations'!BK12)+Data!$AK$17)</f>
        <v>3287498.0141071929</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163684.42366107737</v>
      </c>
      <c r="Z18" s="22">
        <f t="shared" si="4"/>
        <v>165228.87989329724</v>
      </c>
      <c r="AA18" s="22">
        <f t="shared" si="4"/>
        <v>166830.91214696379</v>
      </c>
      <c r="AB18" s="22">
        <f t="shared" si="4"/>
        <v>168492.74382032143</v>
      </c>
      <c r="AC18" s="22">
        <f t="shared" si="4"/>
        <v>170217.40471567196</v>
      </c>
      <c r="AD18" s="22">
        <f t="shared" si="4"/>
        <v>172006.64958691967</v>
      </c>
      <c r="AE18" s="22">
        <f t="shared" si="4"/>
        <v>173819.78296872749</v>
      </c>
      <c r="AF18" s="22">
        <f t="shared" si="4"/>
        <v>175662.23775912629</v>
      </c>
      <c r="AG18" s="22">
        <f t="shared" si="4"/>
        <v>177534.49665640056</v>
      </c>
      <c r="AH18" s="22">
        <f t="shared" si="4"/>
        <v>178889.09530061483</v>
      </c>
      <c r="AI18" s="22">
        <f t="shared" si="4"/>
        <v>180259.29102641423</v>
      </c>
      <c r="AJ18" s="22">
        <f t="shared" si="4"/>
        <v>181645.26342127664</v>
      </c>
      <c r="AK18" s="22">
        <f t="shared" si="4"/>
        <v>183047.19414048095</v>
      </c>
      <c r="AL18" s="22">
        <f t="shared" si="4"/>
        <v>184464.62408722614</v>
      </c>
      <c r="AM18" s="22">
        <f t="shared" si="4"/>
        <v>185691.26481365733</v>
      </c>
      <c r="AN18" s="22">
        <f t="shared" si="4"/>
        <v>186929.98359420488</v>
      </c>
      <c r="AO18" s="22">
        <f t="shared" si="4"/>
        <v>188180.89935480047</v>
      </c>
      <c r="AP18" s="22">
        <f t="shared" si="4"/>
        <v>189444.13219237386</v>
      </c>
      <c r="AQ18" s="22">
        <f t="shared" si="4"/>
        <v>190719.81617080892</v>
      </c>
      <c r="AR18" s="22">
        <f t="shared" si="4"/>
        <v>191834.63891852298</v>
      </c>
      <c r="AS18" s="22">
        <f t="shared" si="4"/>
        <v>192959.00345286727</v>
      </c>
      <c r="AT18" s="22">
        <f t="shared" si="4"/>
        <v>194092.97831250931</v>
      </c>
      <c r="AU18" s="22">
        <f t="shared" si="4"/>
        <v>195237.42881619142</v>
      </c>
      <c r="AV18" s="22">
        <f t="shared" si="4"/>
        <v>196391.86696460083</v>
      </c>
      <c r="AW18" s="22">
        <f t="shared" si="4"/>
        <v>197390.55189641789</v>
      </c>
      <c r="AX18" s="22">
        <f t="shared" si="4"/>
        <v>198396.48746696781</v>
      </c>
      <c r="AY18" s="22">
        <f t="shared" si="4"/>
        <v>199409.27612476307</v>
      </c>
      <c r="AZ18" s="22">
        <f t="shared" si="4"/>
        <v>200429.48921208034</v>
      </c>
      <c r="BA18" s="22">
        <f t="shared" si="4"/>
        <v>201457.18108432961</v>
      </c>
      <c r="BB18" s="22">
        <f t="shared" si="4"/>
        <v>202336.33071902575</v>
      </c>
      <c r="BC18" s="22">
        <f t="shared" si="4"/>
        <v>203220.94196495193</v>
      </c>
      <c r="BD18" s="22">
        <f t="shared" si="4"/>
        <v>204111.04874379045</v>
      </c>
      <c r="BE18" s="22">
        <f t="shared" si="4"/>
        <v>205006.685187909</v>
      </c>
      <c r="BF18" s="22">
        <f t="shared" si="4"/>
        <v>205907.88564166884</v>
      </c>
      <c r="BG18" s="22">
        <f t="shared" si="4"/>
        <v>206652.59206479089</v>
      </c>
      <c r="BH18" s="22">
        <f t="shared" si="4"/>
        <v>207401.10403411248</v>
      </c>
      <c r="BI18" s="22">
        <f t="shared" si="4"/>
        <v>208153.44097633802</v>
      </c>
      <c r="BJ18" s="22">
        <f t="shared" si="4"/>
        <v>208909.62241734218</v>
      </c>
      <c r="BK18" s="22">
        <f t="shared" si="4"/>
        <v>209669.66798267592</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168808.50659333187</v>
      </c>
      <c r="Z19" s="22">
        <f>(((Data!$AJ$7*'Intermediate calculations'!Z4)+Data!$AK$7)*Drivers!AA4)</f>
        <v>171242.1544879438</v>
      </c>
      <c r="AA19" s="22">
        <f>(((Data!$AJ$7*'Intermediate calculations'!AA4)+Data!$AK$7)*Drivers!AB4)</f>
        <v>173766.52671675873</v>
      </c>
      <c r="AB19" s="22">
        <f>(((Data!$AJ$7*'Intermediate calculations'!AB4)+Data!$AK$7)*Drivers!AC4)</f>
        <v>176385.12675779284</v>
      </c>
      <c r="AC19" s="22">
        <f>(((Data!$AJ$7*'Intermediate calculations'!AC4)+Data!$AK$7)*Drivers!AD4)</f>
        <v>179102.72876510685</v>
      </c>
      <c r="AD19" s="22">
        <f>(((Data!$AJ$7*'Intermediate calculations'!AD4)+Data!$AK$7)*Drivers!AE4)</f>
        <v>181922.09775920169</v>
      </c>
      <c r="AE19" s="22">
        <f>(((Data!$AJ$7*'Intermediate calculations'!AE4)+Data!$AK$7)*Drivers!AF4)</f>
        <v>184779.10862505512</v>
      </c>
      <c r="AF19" s="22">
        <f>(((Data!$AJ$7*'Intermediate calculations'!AF4)+Data!$AK$7)*Drivers!AG4)</f>
        <v>187682.32214967991</v>
      </c>
      <c r="AG19" s="22">
        <f>(((Data!$AJ$7*'Intermediate calculations'!AG4)+Data!$AK$7)*Drivers!AH4)</f>
        <v>190632.49893583005</v>
      </c>
      <c r="AH19" s="22">
        <f>(((Data!$AJ$7*'Intermediate calculations'!AH4)+Data!$AK$7)*Drivers!AI4)</f>
        <v>192766.98230270276</v>
      </c>
      <c r="AI19" s="22">
        <f>(((Data!$AJ$7*'Intermediate calculations'!AI4)+Data!$AK$7)*Drivers!AJ4)</f>
        <v>194926.04247788506</v>
      </c>
      <c r="AJ19" s="22">
        <f>(((Data!$AJ$7*'Intermediate calculations'!AJ4)+Data!$AK$7)*Drivers!AK4)</f>
        <v>197109.9624429715</v>
      </c>
      <c r="AK19" s="22">
        <f>(((Data!$AJ$7*'Intermediate calculations'!AK4)+Data!$AK$7)*Drivers!AL4)</f>
        <v>199319.02843785533</v>
      </c>
      <c r="AL19" s="22">
        <f>(((Data!$AJ$7*'Intermediate calculations'!AL4)+Data!$AK$7)*Drivers!AM4)</f>
        <v>201552.51704937682</v>
      </c>
      <c r="AM19" s="22">
        <f>(((Data!$AJ$7*'Intermediate calculations'!AM4)+Data!$AK$7)*Drivers!AN4)</f>
        <v>203485.37313105018</v>
      </c>
      <c r="AN19" s="22">
        <f>(((Data!$AJ$7*'Intermediate calculations'!AN4)+Data!$AK$7)*Drivers!AO4)</f>
        <v>205437.26097960566</v>
      </c>
      <c r="AO19" s="22">
        <f>(((Data!$AJ$7*'Intermediate calculations'!AO4)+Data!$AK$7)*Drivers!AP4)</f>
        <v>207408.36799034613</v>
      </c>
      <c r="AP19" s="22">
        <f>(((Data!$AJ$7*'Intermediate calculations'!AP4)+Data!$AK$7)*Drivers!AQ4)</f>
        <v>209398.88340375249</v>
      </c>
      <c r="AQ19" s="22">
        <f>(((Data!$AJ$7*'Intermediate calculations'!AQ4)+Data!$AK$7)*Drivers!AR4)</f>
        <v>211409.0184684713</v>
      </c>
      <c r="AR19" s="22">
        <f>(((Data!$AJ$7*'Intermediate calculations'!AR4)+Data!$AK$7)*Drivers!AS4)</f>
        <v>213165.67947073246</v>
      </c>
      <c r="AS19" s="22">
        <f>(((Data!$AJ$7*'Intermediate calculations'!AS4)+Data!$AK$7)*Drivers!AT4)</f>
        <v>214937.37576402939</v>
      </c>
      <c r="AT19" s="22">
        <f>(((Data!$AJ$7*'Intermediate calculations'!AT4)+Data!$AK$7)*Drivers!AU4)</f>
        <v>216724.21534688002</v>
      </c>
      <c r="AU19" s="22">
        <f>(((Data!$AJ$7*'Intermediate calculations'!AU4)+Data!$AK$7)*Drivers!AV4)</f>
        <v>218527.56172903703</v>
      </c>
      <c r="AV19" s="22">
        <f>(((Data!$AJ$7*'Intermediate calculations'!AV4)+Data!$AK$7)*Drivers!AW4)</f>
        <v>220346.64595475059</v>
      </c>
      <c r="AW19" s="22">
        <f>(((Data!$AJ$7*'Intermediate calculations'!AW4)+Data!$AK$7)*Drivers!AX4)</f>
        <v>221920.3049753134</v>
      </c>
      <c r="AX19" s="22">
        <f>(((Data!$AJ$7*'Intermediate calculations'!AX4)+Data!$AK$7)*Drivers!AY4)</f>
        <v>223505.38905365302</v>
      </c>
      <c r="AY19" s="22">
        <f>(((Data!$AJ$7*'Intermediate calculations'!AY4)+Data!$AK$7)*Drivers!AZ4)</f>
        <v>225101.27175548117</v>
      </c>
      <c r="AZ19" s="22">
        <f>(((Data!$AJ$7*'Intermediate calculations'!AZ4)+Data!$AK$7)*Drivers!BA4)</f>
        <v>226708.85336265728</v>
      </c>
      <c r="BA19" s="22">
        <f>(((Data!$AJ$7*'Intermediate calculations'!BA4)+Data!$AK$7)*Drivers!BB4)</f>
        <v>228328.21952469763</v>
      </c>
      <c r="BB19" s="22">
        <f>(((Data!$AJ$7*'Intermediate calculations'!BB4)+Data!$AK$7)*Drivers!BC4)</f>
        <v>229713.52304634679</v>
      </c>
      <c r="BC19" s="22">
        <f>(((Data!$AJ$7*'Intermediate calculations'!BC4)+Data!$AK$7)*Drivers!BD4)</f>
        <v>231107.43259929278</v>
      </c>
      <c r="BD19" s="22">
        <f>(((Data!$AJ$7*'Intermediate calculations'!BD4)+Data!$AK$7)*Drivers!BE4)</f>
        <v>232510.00163498937</v>
      </c>
      <c r="BE19" s="22">
        <f>(((Data!$AJ$7*'Intermediate calculations'!BE4)+Data!$AK$7)*Drivers!BF4)</f>
        <v>233921.28393687369</v>
      </c>
      <c r="BF19" s="22">
        <f>(((Data!$AJ$7*'Intermediate calculations'!BF4)+Data!$AK$7)*Drivers!BG4)</f>
        <v>235341.33362242786</v>
      </c>
      <c r="BG19" s="22">
        <f>(((Data!$AJ$7*'Intermediate calculations'!BG4)+Data!$AK$7)*Drivers!BH4)</f>
        <v>236514.79077901557</v>
      </c>
      <c r="BH19" s="22">
        <f>(((Data!$AJ$7*'Intermediate calculations'!BH4)+Data!$AK$7)*Drivers!BI4)</f>
        <v>237694.24445353838</v>
      </c>
      <c r="BI19" s="22">
        <f>(((Data!$AJ$7*'Intermediate calculations'!BI4)+Data!$AK$7)*Drivers!BJ4)</f>
        <v>238879.72525726072</v>
      </c>
      <c r="BJ19" s="22">
        <f>(((Data!$AJ$7*'Intermediate calculations'!BJ4)+Data!$AK$7)*Drivers!BK4)</f>
        <v>240071.26395771277</v>
      </c>
      <c r="BK19" s="22">
        <f>(((Data!$AJ$7*'Intermediate calculations'!BK4)+Data!$AK$7)*Drivers!BL4)</f>
        <v>241268.89147948788</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3.226127282573826E-3</v>
      </c>
      <c r="Z20" s="22">
        <f>Z19/Drivers!AA4</f>
        <v>3.2246329523459094E-3</v>
      </c>
      <c r="AA20" s="22">
        <f>AA19/Drivers!AB4</f>
        <v>3.2231293227108987E-3</v>
      </c>
      <c r="AB20" s="22">
        <f>AB19/Drivers!AC4</f>
        <v>3.2216172323364049E-3</v>
      </c>
      <c r="AC20" s="22">
        <f>AC19/Drivers!AD4</f>
        <v>3.2201172322770541E-3</v>
      </c>
      <c r="AD20" s="22">
        <f>AD19/Drivers!AE4</f>
        <v>3.2186098332129798E-3</v>
      </c>
      <c r="AE20" s="22">
        <f>AE19/Drivers!AF4</f>
        <v>3.217130486787408E-3</v>
      </c>
      <c r="AF20" s="22">
        <f>AF19/Drivers!AG4</f>
        <v>3.2156746849551303E-3</v>
      </c>
      <c r="AG20" s="22">
        <f>AG19/Drivers!AH4</f>
        <v>3.2142422794337569E-3</v>
      </c>
      <c r="AH20" s="22">
        <f>AH19/Drivers!AI4</f>
        <v>3.2132339381510601E-3</v>
      </c>
      <c r="AI20" s="22">
        <f>AI19/Drivers!AJ4</f>
        <v>3.2122370749228892E-3</v>
      </c>
      <c r="AJ20" s="22">
        <f>AJ19/Drivers!AK4</f>
        <v>3.2112515590933463E-3</v>
      </c>
      <c r="AK20" s="22">
        <f>AK19/Drivers!AL4</f>
        <v>3.2102772614938037E-3</v>
      </c>
      <c r="AL20" s="22">
        <f>AL19/Drivers!AM4</f>
        <v>3.2092979253557476E-3</v>
      </c>
      <c r="AM20" s="22">
        <f>AM19/Drivers!AN4</f>
        <v>3.208482418794649E-3</v>
      </c>
      <c r="AN20" s="22">
        <f>AN19/Drivers!AO4</f>
        <v>3.2076748637819823E-3</v>
      </c>
      <c r="AO20" s="22">
        <f>AO19/Drivers!AP4</f>
        <v>3.2068751827866457E-3</v>
      </c>
      <c r="AP20" s="22">
        <f>AP19/Drivers!AQ4</f>
        <v>3.2060832990334995E-3</v>
      </c>
      <c r="AQ20" s="22">
        <f>AQ19/Drivers!AR4</f>
        <v>3.2052994419237298E-3</v>
      </c>
      <c r="AR20" s="22">
        <f>AR19/Drivers!AS4</f>
        <v>3.204584443017783E-3</v>
      </c>
      <c r="AS20" s="22">
        <f>AS19/Drivers!AT4</f>
        <v>3.2038761424212571E-3</v>
      </c>
      <c r="AT20" s="22">
        <f>AT19/Drivers!AU4</f>
        <v>3.2031741776891937E-3</v>
      </c>
      <c r="AU20" s="22">
        <f>AU19/Drivers!AV4</f>
        <v>3.2024965804392505E-3</v>
      </c>
      <c r="AV20" s="22">
        <f>AV19/Drivers!AW4</f>
        <v>3.2018297679225938E-3</v>
      </c>
      <c r="AW20" s="22">
        <f>AW19/Drivers!AX4</f>
        <v>3.201259490327494E-3</v>
      </c>
      <c r="AX20" s="22">
        <f>AX19/Drivers!AY4</f>
        <v>3.2006919834907297E-3</v>
      </c>
      <c r="AY20" s="22">
        <f>AY19/Drivers!AZ4</f>
        <v>3.2001171425343204E-3</v>
      </c>
      <c r="AZ20" s="22">
        <f>AZ19/Drivers!BA4</f>
        <v>3.1995466939870342E-3</v>
      </c>
      <c r="BA20" s="22">
        <f>BA19/Drivers!BB4</f>
        <v>3.1989806043661324E-3</v>
      </c>
      <c r="BB20" s="22">
        <f>BB19/Drivers!BC4</f>
        <v>3.19852352289939E-3</v>
      </c>
      <c r="BC20" s="22">
        <f>BC19/Drivers!BD4</f>
        <v>3.1980692906073316E-3</v>
      </c>
      <c r="BD20" s="22">
        <f>BD19/Drivers!BE4</f>
        <v>3.1976178897315821E-3</v>
      </c>
      <c r="BE20" s="22">
        <f>BE19/Drivers!BF4</f>
        <v>3.1971693026244426E-3</v>
      </c>
      <c r="BF20" s="22">
        <f>BF19/Drivers!BG4</f>
        <v>3.1967235117481975E-3</v>
      </c>
      <c r="BG20" s="22">
        <f>BG19/Drivers!BH4</f>
        <v>3.196346154416105E-3</v>
      </c>
      <c r="BH20" s="22">
        <f>BH19/Drivers!BI4</f>
        <v>3.1959707971056608E-3</v>
      </c>
      <c r="BI20" s="22">
        <f>BI19/Drivers!BJ4</f>
        <v>3.1955974292350595E-3</v>
      </c>
      <c r="BJ20" s="22">
        <f>BJ19/Drivers!BK4</f>
        <v>3.1952260402783941E-3</v>
      </c>
      <c r="BK20" s="22">
        <f>BK19/Drivers!BL4</f>
        <v>3.1948566197653582E-3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3.2261272825738261</v>
      </c>
      <c r="Z21" s="22">
        <f t="shared" ref="Z21:BK21" si="7">Z20*1000</f>
        <v>3.2246329523459094</v>
      </c>
      <c r="AA21" s="22">
        <f t="shared" si="7"/>
        <v>3.2231293227108986</v>
      </c>
      <c r="AB21" s="22">
        <f t="shared" si="7"/>
        <v>3.221617232336405</v>
      </c>
      <c r="AC21" s="22">
        <f t="shared" si="7"/>
        <v>3.2201172322770542</v>
      </c>
      <c r="AD21" s="22">
        <f t="shared" si="7"/>
        <v>3.2186098332129798</v>
      </c>
      <c r="AE21" s="22">
        <f t="shared" si="7"/>
        <v>3.2171304867874082</v>
      </c>
      <c r="AF21" s="22">
        <f t="shared" si="7"/>
        <v>3.2156746849551303</v>
      </c>
      <c r="AG21" s="22">
        <f t="shared" si="7"/>
        <v>3.2142422794337571</v>
      </c>
      <c r="AH21" s="22">
        <f t="shared" si="7"/>
        <v>3.2132339381510602</v>
      </c>
      <c r="AI21" s="22">
        <f t="shared" si="7"/>
        <v>3.2122370749228892</v>
      </c>
      <c r="AJ21" s="22">
        <f t="shared" si="7"/>
        <v>3.2112515590933461</v>
      </c>
      <c r="AK21" s="22">
        <f t="shared" si="7"/>
        <v>3.2102772614938035</v>
      </c>
      <c r="AL21" s="22">
        <f t="shared" si="7"/>
        <v>3.2092979253557474</v>
      </c>
      <c r="AM21" s="22">
        <f t="shared" si="7"/>
        <v>3.2084824187946492</v>
      </c>
      <c r="AN21" s="22">
        <f t="shared" si="7"/>
        <v>3.2076748637819823</v>
      </c>
      <c r="AO21" s="22">
        <f t="shared" si="7"/>
        <v>3.2068751827866455</v>
      </c>
      <c r="AP21" s="22">
        <f t="shared" si="7"/>
        <v>3.2060832990334998</v>
      </c>
      <c r="AQ21" s="22">
        <f t="shared" si="7"/>
        <v>3.2052994419237297</v>
      </c>
      <c r="AR21" s="22">
        <f t="shared" si="7"/>
        <v>3.204584443017783</v>
      </c>
      <c r="AS21" s="22">
        <f t="shared" si="7"/>
        <v>3.2038761424212572</v>
      </c>
      <c r="AT21" s="22">
        <f t="shared" si="7"/>
        <v>3.2031741776891938</v>
      </c>
      <c r="AU21" s="22">
        <f t="shared" si="7"/>
        <v>3.2024965804392505</v>
      </c>
      <c r="AV21" s="22">
        <f t="shared" si="7"/>
        <v>3.201829767922594</v>
      </c>
      <c r="AW21" s="22">
        <f t="shared" si="7"/>
        <v>3.201259490327494</v>
      </c>
      <c r="AX21" s="22">
        <f t="shared" si="7"/>
        <v>3.2006919834907297</v>
      </c>
      <c r="AY21" s="22">
        <f t="shared" si="7"/>
        <v>3.2001171425343204</v>
      </c>
      <c r="AZ21" s="22">
        <f t="shared" si="7"/>
        <v>3.1995466939870343</v>
      </c>
      <c r="BA21" s="22">
        <f t="shared" si="7"/>
        <v>3.1989806043661324</v>
      </c>
      <c r="BB21" s="22">
        <f t="shared" si="7"/>
        <v>3.1985235228993898</v>
      </c>
      <c r="BC21" s="22">
        <f t="shared" si="7"/>
        <v>3.1980692906073318</v>
      </c>
      <c r="BD21" s="22">
        <f t="shared" si="7"/>
        <v>3.1976178897315819</v>
      </c>
      <c r="BE21" s="22">
        <f t="shared" si="7"/>
        <v>3.1971693026244425</v>
      </c>
      <c r="BF21" s="22">
        <f t="shared" si="7"/>
        <v>3.1967235117481976</v>
      </c>
      <c r="BG21" s="22">
        <f t="shared" si="7"/>
        <v>3.1963461544161049</v>
      </c>
      <c r="BH21" s="22">
        <f t="shared" si="7"/>
        <v>3.195970797105661</v>
      </c>
      <c r="BI21" s="22">
        <f t="shared" si="7"/>
        <v>3.1955974292350593</v>
      </c>
      <c r="BJ21" s="22">
        <f t="shared" si="7"/>
        <v>3.1952260402783943</v>
      </c>
      <c r="BK21" s="22">
        <f t="shared" si="7"/>
        <v>3.1948566197653583</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10775.011059148846</v>
      </c>
      <c r="Z22" s="22">
        <f>((Data!$AJ$8*'Intermediate calculations'!Z4)+Data!$AK$8)*Drivers!AA4</f>
        <v>10930.3502864645</v>
      </c>
      <c r="AA22" s="22">
        <f>((Data!$AJ$8*'Intermediate calculations'!AA4)+Data!$AK$8)*Drivers!AB4</f>
        <v>11091.480428729285</v>
      </c>
      <c r="AB22" s="22">
        <f>((Data!$AJ$8*'Intermediate calculations'!AB4)+Data!$AK$8)*Drivers!AC4</f>
        <v>11258.625112199546</v>
      </c>
      <c r="AC22" s="22">
        <f>((Data!$AJ$8*'Intermediate calculations'!AC4)+Data!$AK$8)*Drivers!AD4</f>
        <v>11432.089070113205</v>
      </c>
      <c r="AD22" s="22">
        <f>((Data!$AJ$8*'Intermediate calculations'!AD4)+Data!$AK$8)*Drivers!AE4</f>
        <v>11612.048793140537</v>
      </c>
      <c r="AE22" s="22">
        <f>((Data!$AJ$8*'Intermediate calculations'!AE4)+Data!$AK$8)*Drivers!AF4</f>
        <v>11794.411188833308</v>
      </c>
      <c r="AF22" s="22">
        <f>((Data!$AJ$8*'Intermediate calculations'!AF4)+Data!$AK$8)*Drivers!AG4</f>
        <v>11979.722690405104</v>
      </c>
      <c r="AG22" s="22">
        <f>((Data!$AJ$8*'Intermediate calculations'!AG4)+Data!$AK$8)*Drivers!AH4</f>
        <v>12168.031846967879</v>
      </c>
      <c r="AH22" s="22">
        <f>((Data!$AJ$8*'Intermediate calculations'!AH4)+Data!$AK$8)*Drivers!AI4</f>
        <v>12304.275466129968</v>
      </c>
      <c r="AI22" s="22">
        <f>((Data!$AJ$8*'Intermediate calculations'!AI4)+Data!$AK$8)*Drivers!AJ4</f>
        <v>12442.087817737347</v>
      </c>
      <c r="AJ22" s="22">
        <f>((Data!$AJ$8*'Intermediate calculations'!AJ4)+Data!$AK$8)*Drivers!AK4</f>
        <v>12581.486964444994</v>
      </c>
      <c r="AK22" s="22">
        <f>((Data!$AJ$8*'Intermediate calculations'!AK4)+Data!$AK$8)*Drivers!AL4</f>
        <v>12722.491176884385</v>
      </c>
      <c r="AL22" s="22">
        <f>((Data!$AJ$8*'Intermediate calculations'!AL4)+Data!$AK$8)*Drivers!AM4</f>
        <v>12865.054279747461</v>
      </c>
      <c r="AM22" s="22">
        <f>((Data!$AJ$8*'Intermediate calculations'!AM4)+Data!$AK$8)*Drivers!AN4</f>
        <v>12988.428072194694</v>
      </c>
      <c r="AN22" s="22">
        <f>((Data!$AJ$8*'Intermediate calculations'!AN4)+Data!$AK$8)*Drivers!AO4</f>
        <v>13113.016658272705</v>
      </c>
      <c r="AO22" s="22">
        <f>((Data!$AJ$8*'Intermediate calculations'!AO4)+Data!$AK$8)*Drivers!AP4</f>
        <v>13238.831999383799</v>
      </c>
      <c r="AP22" s="22">
        <f>((Data!$AJ$8*'Intermediate calculations'!AP4)+Data!$AK$8)*Drivers!AQ4</f>
        <v>13365.88617470761</v>
      </c>
      <c r="AQ22" s="22">
        <f>((Data!$AJ$8*'Intermediate calculations'!AQ4)+Data!$AK$8)*Drivers!AR4</f>
        <v>13494.1926682003</v>
      </c>
      <c r="AR22" s="22">
        <f>((Data!$AJ$8*'Intermediate calculations'!AR4)+Data!$AK$8)*Drivers!AS4</f>
        <v>13606.31996621697</v>
      </c>
      <c r="AS22" s="22">
        <f>((Data!$AJ$8*'Intermediate calculations'!AS4)+Data!$AK$8)*Drivers!AT4</f>
        <v>13719.406963661453</v>
      </c>
      <c r="AT22" s="22">
        <f>((Data!$AJ$8*'Intermediate calculations'!AT4)+Data!$AK$8)*Drivers!AU4</f>
        <v>13833.460554056175</v>
      </c>
      <c r="AU22" s="22">
        <f>((Data!$AJ$8*'Intermediate calculations'!AU4)+Data!$AK$8)*Drivers!AV4</f>
        <v>13948.567769938538</v>
      </c>
      <c r="AV22" s="22">
        <f>((Data!$AJ$8*'Intermediate calculations'!AV4)+Data!$AK$8)*Drivers!AW4</f>
        <v>14064.679529026638</v>
      </c>
      <c r="AW22" s="22">
        <f>((Data!$AJ$8*'Intermediate calculations'!AW4)+Data!$AK$8)*Drivers!AX4</f>
        <v>14165.125849488091</v>
      </c>
      <c r="AX22" s="22">
        <f>((Data!$AJ$8*'Intermediate calculations'!AX4)+Data!$AK$8)*Drivers!AY4</f>
        <v>14266.30142895658</v>
      </c>
      <c r="AY22" s="22">
        <f>((Data!$AJ$8*'Intermediate calculations'!AY4)+Data!$AK$8)*Drivers!AZ4</f>
        <v>14368.166282264758</v>
      </c>
      <c r="AZ22" s="22">
        <f>((Data!$AJ$8*'Intermediate calculations'!AZ4)+Data!$AK$8)*Drivers!BA4</f>
        <v>14470.777874212172</v>
      </c>
      <c r="BA22" s="22">
        <f>((Data!$AJ$8*'Intermediate calculations'!BA4)+Data!$AK$8)*Drivers!BB4</f>
        <v>14574.141671789215</v>
      </c>
      <c r="BB22" s="22">
        <f>((Data!$AJ$8*'Intermediate calculations'!BB4)+Data!$AK$8)*Drivers!BC4</f>
        <v>14662.565300830651</v>
      </c>
      <c r="BC22" s="22">
        <f>((Data!$AJ$8*'Intermediate calculations'!BC4)+Data!$AK$8)*Drivers!BD4</f>
        <v>14751.538251018692</v>
      </c>
      <c r="BD22" s="22">
        <f>((Data!$AJ$8*'Intermediate calculations'!BD4)+Data!$AK$8)*Drivers!BE4</f>
        <v>14841.063934148262</v>
      </c>
      <c r="BE22" s="22">
        <f>((Data!$AJ$8*'Intermediate calculations'!BE4)+Data!$AK$8)*Drivers!BF4</f>
        <v>14931.145783204707</v>
      </c>
      <c r="BF22" s="22">
        <f>((Data!$AJ$8*'Intermediate calculations'!BF4)+Data!$AK$8)*Drivers!BG4</f>
        <v>15021.787252495398</v>
      </c>
      <c r="BG22" s="22">
        <f>((Data!$AJ$8*'Intermediate calculations'!BG4)+Data!$AK$8)*Drivers!BH4</f>
        <v>15096.688773128657</v>
      </c>
      <c r="BH22" s="22">
        <f>((Data!$AJ$8*'Intermediate calculations'!BH4)+Data!$AK$8)*Drivers!BI4</f>
        <v>15171.973050225857</v>
      </c>
      <c r="BI22" s="22">
        <f>((Data!$AJ$8*'Intermediate calculations'!BI4)+Data!$AK$8)*Drivers!BJ4</f>
        <v>15247.642037697498</v>
      </c>
      <c r="BJ22" s="22">
        <f>((Data!$AJ$8*'Intermediate calculations'!BJ4)+Data!$AK$8)*Drivers!BK4</f>
        <v>15323.697699428478</v>
      </c>
      <c r="BK22" s="22">
        <f>((Data!$AJ$8*'Intermediate calculations'!BK4)+Data!$AK$8)*Drivers!BL4</f>
        <v>15400.142009329018</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2.0592301803662726E-4</v>
      </c>
      <c r="Z23" s="22">
        <f>Z22/Drivers!AA4</f>
        <v>2.0582763525612191E-4</v>
      </c>
      <c r="AA23" s="22">
        <f>AA22/Drivers!AB4</f>
        <v>2.0573165889644043E-4</v>
      </c>
      <c r="AB23" s="22">
        <f>AB22/Drivers!AC4</f>
        <v>2.0563514248955782E-4</v>
      </c>
      <c r="AC23" s="22">
        <f>AC22/Drivers!AD4</f>
        <v>2.055393978049184E-4</v>
      </c>
      <c r="AD23" s="22">
        <f>AD22/Drivers!AE4</f>
        <v>2.0544318084338175E-4</v>
      </c>
      <c r="AE23" s="22">
        <f>AE22/Drivers!AF4</f>
        <v>2.0534875447579204E-4</v>
      </c>
      <c r="AF23" s="22">
        <f>AF22/Drivers!AG4</f>
        <v>2.0525583095458284E-4</v>
      </c>
      <c r="AG23" s="22">
        <f>AG22/Drivers!AH4</f>
        <v>2.051644008149207E-4</v>
      </c>
      <c r="AH23" s="22">
        <f>AH22/Drivers!AI4</f>
        <v>2.0510003860538687E-4</v>
      </c>
      <c r="AI23" s="22">
        <f>AI22/Drivers!AJ4</f>
        <v>2.0503640903763129E-4</v>
      </c>
      <c r="AJ23" s="22">
        <f>AJ22/Drivers!AK4</f>
        <v>2.0497350377191579E-4</v>
      </c>
      <c r="AK23" s="22">
        <f>AK22/Drivers!AL4</f>
        <v>2.0491131456343433E-4</v>
      </c>
      <c r="AL23" s="22">
        <f>AL22/Drivers!AM4</f>
        <v>2.0484880374611162E-4</v>
      </c>
      <c r="AM23" s="22">
        <f>AM22/Drivers!AN4</f>
        <v>2.0479675013582871E-4</v>
      </c>
      <c r="AN23" s="22">
        <f>AN22/Drivers!AO4</f>
        <v>2.0474520407119041E-4</v>
      </c>
      <c r="AO23" s="22">
        <f>AO22/Drivers!AP4</f>
        <v>2.0469416060340297E-4</v>
      </c>
      <c r="AP23" s="22">
        <f>AP22/Drivers!AQ4</f>
        <v>2.0464361483192556E-4</v>
      </c>
      <c r="AQ23" s="22">
        <f>AQ22/Drivers!AR4</f>
        <v>2.0459358139938706E-4</v>
      </c>
      <c r="AR23" s="22">
        <f>AR22/Drivers!AS4</f>
        <v>2.0454794317134793E-4</v>
      </c>
      <c r="AS23" s="22">
        <f>AS22/Drivers!AT4</f>
        <v>2.045027324949739E-4</v>
      </c>
      <c r="AT23" s="22">
        <f>AT22/Drivers!AU4</f>
        <v>2.044579262354805E-4</v>
      </c>
      <c r="AU23" s="22">
        <f>AU22/Drivers!AV4</f>
        <v>2.0441467534718625E-4</v>
      </c>
      <c r="AV23" s="22">
        <f>AV22/Drivers!AW4</f>
        <v>2.0437211284612307E-4</v>
      </c>
      <c r="AW23" s="22">
        <f>AW22/Drivers!AX4</f>
        <v>2.043357121485635E-4</v>
      </c>
      <c r="AX23" s="22">
        <f>AX22/Drivers!AY4</f>
        <v>2.0429948830791897E-4</v>
      </c>
      <c r="AY23" s="22">
        <f>AY22/Drivers!AZ4</f>
        <v>2.0426279633197796E-4</v>
      </c>
      <c r="AZ23" s="22">
        <f>AZ22/Drivers!BA4</f>
        <v>2.0422638472257672E-4</v>
      </c>
      <c r="BA23" s="22">
        <f>BA22/Drivers!BB4</f>
        <v>2.0419025134251915E-4</v>
      </c>
      <c r="BB23" s="22">
        <f>BB22/Drivers!BC4</f>
        <v>2.0416107592974837E-4</v>
      </c>
      <c r="BC23" s="22">
        <f>BC22/Drivers!BD4</f>
        <v>2.0413208237919143E-4</v>
      </c>
      <c r="BD23" s="22">
        <f>BD22/Drivers!BE4</f>
        <v>2.0410326955733508E-4</v>
      </c>
      <c r="BE23" s="22">
        <f>BE22/Drivers!BF4</f>
        <v>2.0407463633773042E-4</v>
      </c>
      <c r="BF23" s="22">
        <f>BF22/Drivers!BG4</f>
        <v>2.0404618160094881E-4</v>
      </c>
      <c r="BG23" s="22">
        <f>BG22/Drivers!BH4</f>
        <v>2.0402209496273016E-4</v>
      </c>
      <c r="BH23" s="22">
        <f>BH22/Drivers!BI4</f>
        <v>2.0399813598546775E-4</v>
      </c>
      <c r="BI23" s="22">
        <f>BI22/Drivers!BJ4</f>
        <v>2.0397430399372727E-4</v>
      </c>
      <c r="BJ23" s="22">
        <f>BJ22/Drivers!BK4</f>
        <v>2.0395059831564223E-4</v>
      </c>
      <c r="BK23" s="22">
        <f>BK22/Drivers!BL4</f>
        <v>2.0392701828289526E-4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0.20592301803662727</v>
      </c>
      <c r="Z24" s="22">
        <f t="shared" ref="Z24" si="10">Z23*1000</f>
        <v>0.20582763525612191</v>
      </c>
      <c r="AA24" s="22">
        <f t="shared" ref="AA24" si="11">AA23*1000</f>
        <v>0.20573165889644043</v>
      </c>
      <c r="AB24" s="22">
        <f t="shared" ref="AB24" si="12">AB23*1000</f>
        <v>0.20563514248955783</v>
      </c>
      <c r="AC24" s="22">
        <f t="shared" ref="AC24" si="13">AC23*1000</f>
        <v>0.20553939780491839</v>
      </c>
      <c r="AD24" s="22">
        <f t="shared" ref="AD24" si="14">AD23*1000</f>
        <v>0.20544318084338176</v>
      </c>
      <c r="AE24" s="22">
        <f t="shared" ref="AE24" si="15">AE23*1000</f>
        <v>0.20534875447579204</v>
      </c>
      <c r="AF24" s="22">
        <f t="shared" ref="AF24" si="16">AF23*1000</f>
        <v>0.20525583095458283</v>
      </c>
      <c r="AG24" s="22">
        <f t="shared" ref="AG24" si="17">AG23*1000</f>
        <v>0.20516440081492071</v>
      </c>
      <c r="AH24" s="22">
        <f t="shared" ref="AH24" si="18">AH23*1000</f>
        <v>0.20510003860538686</v>
      </c>
      <c r="AI24" s="22">
        <f t="shared" ref="AI24" si="19">AI23*1000</f>
        <v>0.20503640903763129</v>
      </c>
      <c r="AJ24" s="22">
        <f t="shared" ref="AJ24" si="20">AJ23*1000</f>
        <v>0.20497350377191578</v>
      </c>
      <c r="AK24" s="22">
        <f t="shared" ref="AK24" si="21">AK23*1000</f>
        <v>0.20491131456343434</v>
      </c>
      <c r="AL24" s="22">
        <f t="shared" ref="AL24" si="22">AL23*1000</f>
        <v>0.20484880374611161</v>
      </c>
      <c r="AM24" s="22">
        <f t="shared" ref="AM24" si="23">AM23*1000</f>
        <v>0.20479675013582871</v>
      </c>
      <c r="AN24" s="22">
        <f t="shared" ref="AN24" si="24">AN23*1000</f>
        <v>0.2047452040711904</v>
      </c>
      <c r="AO24" s="22">
        <f t="shared" ref="AO24" si="25">AO23*1000</f>
        <v>0.20469416060340298</v>
      </c>
      <c r="AP24" s="22">
        <f t="shared" ref="AP24" si="26">AP23*1000</f>
        <v>0.20464361483192556</v>
      </c>
      <c r="AQ24" s="22">
        <f t="shared" ref="AQ24" si="27">AQ23*1000</f>
        <v>0.20459358139938705</v>
      </c>
      <c r="AR24" s="22">
        <f t="shared" ref="AR24" si="28">AR23*1000</f>
        <v>0.20454794317134792</v>
      </c>
      <c r="AS24" s="22">
        <f t="shared" ref="AS24" si="29">AS23*1000</f>
        <v>0.20450273249497389</v>
      </c>
      <c r="AT24" s="22">
        <f t="shared" ref="AT24" si="30">AT23*1000</f>
        <v>0.20445792623548051</v>
      </c>
      <c r="AU24" s="22">
        <f t="shared" ref="AU24" si="31">AU23*1000</f>
        <v>0.20441467534718624</v>
      </c>
      <c r="AV24" s="22">
        <f t="shared" ref="AV24" si="32">AV23*1000</f>
        <v>0.20437211284612308</v>
      </c>
      <c r="AW24" s="22">
        <f t="shared" ref="AW24" si="33">AW23*1000</f>
        <v>0.2043357121485635</v>
      </c>
      <c r="AX24" s="22">
        <f t="shared" ref="AX24" si="34">AX23*1000</f>
        <v>0.20429948830791897</v>
      </c>
      <c r="AY24" s="22">
        <f t="shared" ref="AY24" si="35">AY23*1000</f>
        <v>0.20426279633197797</v>
      </c>
      <c r="AZ24" s="22">
        <f t="shared" ref="AZ24" si="36">AZ23*1000</f>
        <v>0.20422638472257673</v>
      </c>
      <c r="BA24" s="22">
        <f t="shared" ref="BA24" si="37">BA23*1000</f>
        <v>0.20419025134251914</v>
      </c>
      <c r="BB24" s="22">
        <f t="shared" ref="BB24" si="38">BB23*1000</f>
        <v>0.20416107592974836</v>
      </c>
      <c r="BC24" s="22">
        <f t="shared" ref="BC24" si="39">BC23*1000</f>
        <v>0.20413208237919142</v>
      </c>
      <c r="BD24" s="22">
        <f t="shared" ref="BD24" si="40">BD23*1000</f>
        <v>0.20410326955733507</v>
      </c>
      <c r="BE24" s="22">
        <f t="shared" ref="BE24" si="41">BE23*1000</f>
        <v>0.20407463633773043</v>
      </c>
      <c r="BF24" s="22">
        <f t="shared" ref="BF24" si="42">BF23*1000</f>
        <v>0.20404618160094881</v>
      </c>
      <c r="BG24" s="22">
        <f t="shared" ref="BG24" si="43">BG23*1000</f>
        <v>0.20402209496273016</v>
      </c>
      <c r="BH24" s="22">
        <f t="shared" ref="BH24" si="44">BH23*1000</f>
        <v>0.20399813598546776</v>
      </c>
      <c r="BI24" s="22">
        <f t="shared" ref="BI24" si="45">BI23*1000</f>
        <v>0.20397430399372726</v>
      </c>
      <c r="BJ24" s="22">
        <f t="shared" ref="BJ24" si="46">BJ23*1000</f>
        <v>0.20395059831564222</v>
      </c>
      <c r="BK24" s="22">
        <f t="shared" ref="BK24" si="47">BK23*1000</f>
        <v>0.20392701828289525</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3.4320503006104532</v>
      </c>
      <c r="Z26" s="53">
        <f>(Z19+Z22)*ttokg/Drivers!AA4</f>
        <v>3.4304605876020315</v>
      </c>
      <c r="AA26" s="53">
        <f>(AA19+AA22)*ttokg/Drivers!AB4</f>
        <v>3.4288609816073397</v>
      </c>
      <c r="AB26" s="53">
        <f>(AB19+AB22)*ttokg/Drivers!AC4</f>
        <v>3.4272523748259629</v>
      </c>
      <c r="AC26" s="53">
        <f>(AC19+AC22)*ttokg/Drivers!AD4</f>
        <v>3.4256566300819724</v>
      </c>
      <c r="AD26" s="53">
        <f>(AD19+AD22)*ttokg/Drivers!AE4</f>
        <v>3.4240530140563616</v>
      </c>
      <c r="AE26" s="53">
        <f>(AE19+AE22)*ttokg/Drivers!AF4</f>
        <v>3.4224792412631997</v>
      </c>
      <c r="AF26" s="53">
        <f>(AF19+AF22)*ttokg/Drivers!AG4</f>
        <v>3.4209305159097125</v>
      </c>
      <c r="AG26" s="53">
        <f>(AG19+AG22)*ttokg/Drivers!AH4</f>
        <v>3.4194066802486773</v>
      </c>
      <c r="AH26" s="53">
        <f>(AH19+AH22)*ttokg/Drivers!AI4</f>
        <v>3.4183339767564469</v>
      </c>
      <c r="AI26" s="53">
        <f>(AI19+AI22)*ttokg/Drivers!AJ4</f>
        <v>3.4172734839605208</v>
      </c>
      <c r="AJ26" s="53">
        <f>(AJ19+AJ22)*ttokg/Drivers!AK4</f>
        <v>3.4162250628652626</v>
      </c>
      <c r="AK26" s="53">
        <f>(AK19+AK22)*ttokg/Drivers!AL4</f>
        <v>3.415188576057238</v>
      </c>
      <c r="AL26" s="53">
        <f>(AL19+AL22)*ttokg/Drivers!AM4</f>
        <v>3.414146729101859</v>
      </c>
      <c r="AM26" s="53">
        <f>(AM19+AM22)*ttokg/Drivers!AN4</f>
        <v>3.4132791689304778</v>
      </c>
      <c r="AN26" s="53">
        <f>(AN19+AN22)*ttokg/Drivers!AO4</f>
        <v>3.4124200678531729</v>
      </c>
      <c r="AO26" s="53">
        <f>(AO19+AO22)*ttokg/Drivers!AP4</f>
        <v>3.4115693433900489</v>
      </c>
      <c r="AP26" s="53">
        <f>(AP19+AP22)*ttokg/Drivers!AQ4</f>
        <v>3.410726913865425</v>
      </c>
      <c r="AQ26" s="53">
        <f>(AQ19+AQ22)*ttokg/Drivers!AR4</f>
        <v>3.4098930233231171</v>
      </c>
      <c r="AR26" s="53">
        <f>(AR19+AR22)*ttokg/Drivers!AS4</f>
        <v>3.4091323861891309</v>
      </c>
      <c r="AS26" s="53">
        <f>(AS19+AS22)*ttokg/Drivers!AT4</f>
        <v>3.4083788749162309</v>
      </c>
      <c r="AT26" s="53">
        <f>(AT19+AT22)*ttokg/Drivers!AU4</f>
        <v>3.4076321039246742</v>
      </c>
      <c r="AU26" s="53">
        <f>(AU19+AU22)*ttokg/Drivers!AV4</f>
        <v>3.4069112557864365</v>
      </c>
      <c r="AV26" s="53">
        <f>(AV19+AV22)*ttokg/Drivers!AW4</f>
        <v>3.4062018807687173</v>
      </c>
      <c r="AW26" s="53">
        <f>(AW19+AW22)*ttokg/Drivers!AX4</f>
        <v>3.4055952024760581</v>
      </c>
      <c r="AX26" s="53">
        <f>(AX19+AX22)*ttokg/Drivers!AY4</f>
        <v>3.4049914717986485</v>
      </c>
      <c r="AY26" s="53">
        <f>(AY19+AY22)*ttokg/Drivers!AZ4</f>
        <v>3.4043799388662985</v>
      </c>
      <c r="AZ26" s="53">
        <f>(AZ19+AZ22)*ttokg/Drivers!BA4</f>
        <v>3.4037730787096105</v>
      </c>
      <c r="BA26" s="53">
        <f>(BA19+BA22)*ttokg/Drivers!BB4</f>
        <v>3.4031708557086517</v>
      </c>
      <c r="BB26" s="53">
        <f>(BB19+BB22)*ttokg/Drivers!BC4</f>
        <v>3.4026845988291381</v>
      </c>
      <c r="BC26" s="53">
        <f>(BC19+BC22)*ttokg/Drivers!BD4</f>
        <v>3.4022013729865233</v>
      </c>
      <c r="BD26" s="53">
        <f>(BD19+BD22)*ttokg/Drivers!BE4</f>
        <v>3.4017211592889174</v>
      </c>
      <c r="BE26" s="53">
        <f>(BE19+BE22)*ttokg/Drivers!BF4</f>
        <v>3.4012439389621725</v>
      </c>
      <c r="BF26" s="53">
        <f>(BF19+BF22)*ttokg/Drivers!BG4</f>
        <v>3.400769693349146</v>
      </c>
      <c r="BG26" s="53">
        <f>(BG19+BG22)*ttokg/Drivers!BH4</f>
        <v>3.4003682493788352</v>
      </c>
      <c r="BH26" s="53">
        <f>(BH19+BH22)*ttokg/Drivers!BI4</f>
        <v>3.3999689330911282</v>
      </c>
      <c r="BI26" s="53">
        <f>(BI19+BI22)*ttokg/Drivers!BJ4</f>
        <v>3.3995717332287865</v>
      </c>
      <c r="BJ26" s="53">
        <f>(BJ19+BJ22)*ttokg/Drivers!BK4</f>
        <v>3.3991766385940361</v>
      </c>
      <c r="BK26" s="53">
        <f>(BK19+BK22)*ttokg/Drivers!BL4</f>
        <v>3.3987836380482532</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152909.41260192852</v>
      </c>
      <c r="Z27" s="22">
        <f>((Data!$AJ$23*'Intermediate calculations'!Z19)+Data!$AK$23)</f>
        <v>154298.52960683274</v>
      </c>
      <c r="AA27" s="22">
        <f>((Data!$AJ$23*'Intermediate calculations'!AA19)+Data!$AK$23)</f>
        <v>155739.4317182345</v>
      </c>
      <c r="AB27" s="22">
        <f>((Data!$AJ$23*'Intermediate calculations'!AB19)+Data!$AK$23)</f>
        <v>157234.11870812188</v>
      </c>
      <c r="AC27" s="22">
        <f>((Data!$AJ$23*'Intermediate calculations'!AC19)+Data!$AK$23)</f>
        <v>158785.31564555876</v>
      </c>
      <c r="AD27" s="22">
        <f>((Data!$AJ$23*'Intermediate calculations'!AD19)+Data!$AK$23)</f>
        <v>160394.60079377913</v>
      </c>
      <c r="AE27" s="22">
        <f>((Data!$AJ$23*'Intermediate calculations'!AE19)+Data!$AK$23)</f>
        <v>162025.37177989419</v>
      </c>
      <c r="AF27" s="22">
        <f>((Data!$AJ$23*'Intermediate calculations'!AF19)+Data!$AK$23)</f>
        <v>163682.5150687212</v>
      </c>
      <c r="AG27" s="22">
        <f>((Data!$AJ$23*'Intermediate calculations'!AG19)+Data!$AK$23)</f>
        <v>165366.46480943268</v>
      </c>
      <c r="AH27" s="22">
        <f>((Data!$AJ$23*'Intermediate calculations'!AH19)+Data!$AK$23)</f>
        <v>166584.81983448486</v>
      </c>
      <c r="AI27" s="22">
        <f>((Data!$AJ$23*'Intermediate calculations'!AI19)+Data!$AK$23)</f>
        <v>167817.20320867689</v>
      </c>
      <c r="AJ27" s="22">
        <f>((Data!$AJ$23*'Intermediate calculations'!AJ19)+Data!$AK$23)</f>
        <v>169063.77645683166</v>
      </c>
      <c r="AK27" s="22">
        <f>((Data!$AJ$23*'Intermediate calculations'!AK19)+Data!$AK$23)</f>
        <v>170324.70296359656</v>
      </c>
      <c r="AL27" s="22">
        <f>((Data!$AJ$23*'Intermediate calculations'!AL19)+Data!$AK$23)</f>
        <v>171599.56980747869</v>
      </c>
      <c r="AM27" s="22">
        <f>((Data!$AJ$23*'Intermediate calculations'!AM19)+Data!$AK$23)</f>
        <v>172702.83674146264</v>
      </c>
      <c r="AN27" s="22">
        <f>((Data!$AJ$23*'Intermediate calculations'!AN19)+Data!$AK$23)</f>
        <v>173816.96693593217</v>
      </c>
      <c r="AO27" s="22">
        <f>((Data!$AJ$23*'Intermediate calculations'!AO19)+Data!$AK$23)</f>
        <v>174942.06735541666</v>
      </c>
      <c r="AP27" s="22">
        <f>((Data!$AJ$23*'Intermediate calculations'!AP19)+Data!$AK$23)</f>
        <v>176078.24601766624</v>
      </c>
      <c r="AQ27" s="22">
        <f>((Data!$AJ$23*'Intermediate calculations'!AQ19)+Data!$AK$23)</f>
        <v>177225.62350260862</v>
      </c>
      <c r="AR27" s="22">
        <f>((Data!$AJ$23*'Intermediate calculations'!AR19)+Data!$AK$23)</f>
        <v>178228.318952306</v>
      </c>
      <c r="AS27" s="22">
        <f>((Data!$AJ$23*'Intermediate calculations'!AS19)+Data!$AK$23)</f>
        <v>179239.59648920581</v>
      </c>
      <c r="AT27" s="22">
        <f>((Data!$AJ$23*'Intermediate calculations'!AT19)+Data!$AK$23)</f>
        <v>180259.51775845315</v>
      </c>
      <c r="AU27" s="22">
        <f>((Data!$AJ$23*'Intermediate calculations'!AU19)+Data!$AK$23)</f>
        <v>181288.86104625289</v>
      </c>
      <c r="AV27" s="22">
        <f>((Data!$AJ$23*'Intermediate calculations'!AV19)+Data!$AK$23)</f>
        <v>182327.18743557419</v>
      </c>
      <c r="AW27" s="22">
        <f>((Data!$AJ$23*'Intermediate calculations'!AW19)+Data!$AK$23)</f>
        <v>183225.42604692979</v>
      </c>
      <c r="AX27" s="22">
        <f>((Data!$AJ$23*'Intermediate calculations'!AX19)+Data!$AK$23)</f>
        <v>184130.18603801122</v>
      </c>
      <c r="AY27" s="22">
        <f>((Data!$AJ$23*'Intermediate calculations'!AY19)+Data!$AK$23)</f>
        <v>185041.10984249832</v>
      </c>
      <c r="AZ27" s="22">
        <f>((Data!$AJ$23*'Intermediate calculations'!AZ19)+Data!$AK$23)</f>
        <v>185958.71133786818</v>
      </c>
      <c r="BA27" s="22">
        <f>((Data!$AJ$23*'Intermediate calculations'!BA19)+Data!$AK$23)</f>
        <v>186883.03941254038</v>
      </c>
      <c r="BB27" s="22">
        <f>((Data!$AJ$23*'Intermediate calculations'!BB19)+Data!$AK$23)</f>
        <v>187673.76541819511</v>
      </c>
      <c r="BC27" s="22">
        <f>((Data!$AJ$23*'Intermediate calculations'!BC19)+Data!$AK$23)</f>
        <v>188469.40371393322</v>
      </c>
      <c r="BD27" s="22">
        <f>((Data!$AJ$23*'Intermediate calculations'!BD19)+Data!$AK$23)</f>
        <v>189269.98480964219</v>
      </c>
      <c r="BE27" s="22">
        <f>((Data!$AJ$23*'Intermediate calculations'!BE19)+Data!$AK$23)</f>
        <v>190075.53940470429</v>
      </c>
      <c r="BF27" s="22">
        <f>((Data!$AJ$23*'Intermediate calculations'!BF19)+Data!$AK$23)</f>
        <v>190886.09838917345</v>
      </c>
      <c r="BG27" s="22">
        <f>((Data!$AJ$23*'Intermediate calculations'!BG19)+Data!$AK$23)</f>
        <v>191555.90329166222</v>
      </c>
      <c r="BH27" s="22">
        <f>((Data!$AJ$23*'Intermediate calculations'!BH19)+Data!$AK$23)</f>
        <v>192229.13098388663</v>
      </c>
      <c r="BI27" s="22">
        <f>((Data!$AJ$23*'Intermediate calculations'!BI19)+Data!$AK$23)</f>
        <v>192905.79893864054</v>
      </c>
      <c r="BJ27" s="22">
        <f>((Data!$AJ$23*'Intermediate calculations'!BJ19)+Data!$AK$23)</f>
        <v>193585.9247179137</v>
      </c>
      <c r="BK27" s="22">
        <f>((Data!$AJ$23*'Intermediate calculations'!BK19)+Data!$AK$23)</f>
        <v>194269.5259733469</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236065.87641298128</v>
      </c>
      <c r="Z29" s="22">
        <f>((Data!$AJ$9*'Intermediate calculations'!Z4)+Data!$AK$9)*Drivers!AA4</f>
        <v>236035.7889237139</v>
      </c>
      <c r="AA29" s="22">
        <f>((Data!$AJ$9*'Intermediate calculations'!AA4)+Data!$AK$9)*Drivers!AB4</f>
        <v>236006.40460509819</v>
      </c>
      <c r="AB29" s="22">
        <f>((Data!$AJ$9*'Intermediate calculations'!AB4)+Data!$AK$9)*Drivers!AC4</f>
        <v>235977.75061129243</v>
      </c>
      <c r="AC29" s="22">
        <f>((Data!$AJ$9*'Intermediate calculations'!AC4)+Data!$AK$9)*Drivers!AD4</f>
        <v>235998.81373610304</v>
      </c>
      <c r="AD29" s="22">
        <f>((Data!$AJ$9*'Intermediate calculations'!AD4)+Data!$AK$9)*Drivers!AE4</f>
        <v>236020.66561906823</v>
      </c>
      <c r="AE29" s="22">
        <f>((Data!$AJ$9*'Intermediate calculations'!AE4)+Data!$AK$9)*Drivers!AF4</f>
        <v>236042.50938351842</v>
      </c>
      <c r="AF29" s="22">
        <f>((Data!$AJ$9*'Intermediate calculations'!AF4)+Data!$AK$9)*Drivers!AG4</f>
        <v>236064.71124763356</v>
      </c>
      <c r="AG29" s="22">
        <f>((Data!$AJ$9*'Intermediate calculations'!AG4)+Data!$AK$9)*Drivers!AH4</f>
        <v>236087.87683995577</v>
      </c>
      <c r="AH29" s="22">
        <f>((Data!$AJ$9*'Intermediate calculations'!AH4)+Data!$AK$9)*Drivers!AI4</f>
        <v>236104.42042854661</v>
      </c>
      <c r="AI29" s="22">
        <f>((Data!$AJ$9*'Intermediate calculations'!AI4)+Data!$AK$9)*Drivers!AJ4</f>
        <v>236121.15450285954</v>
      </c>
      <c r="AJ29" s="22">
        <f>((Data!$AJ$9*'Intermediate calculations'!AJ4)+Data!$AK$9)*Drivers!AK4</f>
        <v>236138.08125618001</v>
      </c>
      <c r="AK29" s="22">
        <f>((Data!$AJ$9*'Intermediate calculations'!AK4)+Data!$AK$9)*Drivers!AL4</f>
        <v>236155.20290704712</v>
      </c>
      <c r="AL29" s="22">
        <f>((Data!$AJ$9*'Intermediate calculations'!AL4)+Data!$AK$9)*Drivers!AM4</f>
        <v>236127.27937334558</v>
      </c>
      <c r="AM29" s="22">
        <f>((Data!$AJ$9*'Intermediate calculations'!AM4)+Data!$AK$9)*Drivers!AN4</f>
        <v>236142.26022366126</v>
      </c>
      <c r="AN29" s="22">
        <f>((Data!$AJ$9*'Intermediate calculations'!AN4)+Data!$AK$9)*Drivers!AO4</f>
        <v>236157.38858214041</v>
      </c>
      <c r="AO29" s="22">
        <f>((Data!$AJ$9*'Intermediate calculations'!AO4)+Data!$AK$9)*Drivers!AP4</f>
        <v>236172.66590121455</v>
      </c>
      <c r="AP29" s="22">
        <f>((Data!$AJ$9*'Intermediate calculations'!AP4)+Data!$AK$9)*Drivers!AQ4</f>
        <v>236188.09364761642</v>
      </c>
      <c r="AQ29" s="22">
        <f>((Data!$AJ$9*'Intermediate calculations'!AQ4)+Data!$AK$9)*Drivers!AR4</f>
        <v>236204.57305028482</v>
      </c>
      <c r="AR29" s="22">
        <f>((Data!$AJ$9*'Intermediate calculations'!AR4)+Data!$AK$9)*Drivers!AS4</f>
        <v>236096.14376150639</v>
      </c>
      <c r="AS29" s="22">
        <f>((Data!$AJ$9*'Intermediate calculations'!AS4)+Data!$AK$9)*Drivers!AT4</f>
        <v>235988.73059731905</v>
      </c>
      <c r="AT29" s="22">
        <f>((Data!$AJ$9*'Intermediate calculations'!AT4)+Data!$AK$9)*Drivers!AU4</f>
        <v>235881.43480315022</v>
      </c>
      <c r="AU29" s="22">
        <f>((Data!$AJ$9*'Intermediate calculations'!AU4)+Data!$AK$9)*Drivers!AV4</f>
        <v>235829.38491438804</v>
      </c>
      <c r="AV29" s="22">
        <f>((Data!$AJ$9*'Intermediate calculations'!AV4)+Data!$AK$9)*Drivers!AW4</f>
        <v>235792.41582035238</v>
      </c>
      <c r="AW29" s="22">
        <f>((Data!$AJ$9*'Intermediate calculations'!AW4)+Data!$AK$9)*Drivers!AX4</f>
        <v>235752.97696104378</v>
      </c>
      <c r="AX29" s="22">
        <f>((Data!$AJ$9*'Intermediate calculations'!AX4)+Data!$AK$9)*Drivers!AY4</f>
        <v>235708.96402928667</v>
      </c>
      <c r="AY29" s="22">
        <f>((Data!$AJ$9*'Intermediate calculations'!AY4)+Data!$AK$9)*Drivers!AZ4</f>
        <v>235628.6285880004</v>
      </c>
      <c r="AZ29" s="22">
        <f>((Data!$AJ$9*'Intermediate calculations'!AZ4)+Data!$AK$9)*Drivers!BA4</f>
        <v>235548.38382058864</v>
      </c>
      <c r="BA29" s="22">
        <f>((Data!$AJ$9*'Intermediate calculations'!BA4)+Data!$AK$9)*Drivers!BB4</f>
        <v>235468.2303908891</v>
      </c>
      <c r="BB29" s="22">
        <f>((Data!$AJ$9*'Intermediate calculations'!BB4)+Data!$AK$9)*Drivers!BC4</f>
        <v>235464.52448248959</v>
      </c>
      <c r="BC29" s="22">
        <f>((Data!$AJ$9*'Intermediate calculations'!BC4)+Data!$AK$9)*Drivers!BD4</f>
        <v>235460.88527624545</v>
      </c>
      <c r="BD29" s="22">
        <f>((Data!$AJ$9*'Intermediate calculations'!BD4)+Data!$AK$9)*Drivers!BE4</f>
        <v>235457.31318643907</v>
      </c>
      <c r="BE29" s="22">
        <f>((Data!$AJ$9*'Intermediate calculations'!BE4)+Data!$AK$9)*Drivers!BF4</f>
        <v>235453.80862992586</v>
      </c>
      <c r="BF29" s="22">
        <f>((Data!$AJ$9*'Intermediate calculations'!BF4)+Data!$AK$9)*Drivers!BG4</f>
        <v>235450.37202615046</v>
      </c>
      <c r="BG29" s="22">
        <f>((Data!$AJ$9*'Intermediate calculations'!BG4)+Data!$AK$9)*Drivers!BH4</f>
        <v>235405.16997366288</v>
      </c>
      <c r="BH29" s="22">
        <f>((Data!$AJ$9*'Intermediate calculations'!BH4)+Data!$AK$9)*Drivers!BI4</f>
        <v>235360.01439796088</v>
      </c>
      <c r="BI29" s="22">
        <f>((Data!$AJ$9*'Intermediate calculations'!BI4)+Data!$AK$9)*Drivers!BJ4</f>
        <v>235314.90553630097</v>
      </c>
      <c r="BJ29" s="22">
        <f>((Data!$AJ$9*'Intermediate calculations'!BJ4)+Data!$AK$9)*Drivers!BK4</f>
        <v>235269.84362715087</v>
      </c>
      <c r="BK29" s="22">
        <f>((Data!$AJ$9*'Intermediate calculations'!BK4)+Data!$AK$9)*Drivers!BL4</f>
        <v>235224.82891019565</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4.5114939984351663</v>
      </c>
      <c r="Z30" s="53">
        <f>Z29*ttokg/Drivers!AA4</f>
        <v>4.4447512656701491</v>
      </c>
      <c r="AA30" s="53">
        <f>AA29*ttokg/Drivers!AB4</f>
        <v>4.3775931843891867</v>
      </c>
      <c r="AB30" s="53">
        <f>AB29*ttokg/Drivers!AC4</f>
        <v>4.3100572128241232</v>
      </c>
      <c r="AC30" s="53">
        <f>AC29*ttokg/Drivers!AD4</f>
        <v>4.2430612428313932</v>
      </c>
      <c r="AD30" s="53">
        <f>AD29*ttokg/Drivers!AE4</f>
        <v>4.1757348038527766</v>
      </c>
      <c r="AE30" s="53">
        <f>AE29*ttokg/Drivers!AF4</f>
        <v>4.1096613073094552</v>
      </c>
      <c r="AF30" s="53">
        <f>AF29*ttokg/Drivers!AG4</f>
        <v>4.044639405968435</v>
      </c>
      <c r="AG30" s="53">
        <f>AG29*ttokg/Drivers!AH4</f>
        <v>3.9806624769482477</v>
      </c>
      <c r="AH30" s="53">
        <f>AH29*ttokg/Drivers!AI4</f>
        <v>3.9356259438515644</v>
      </c>
      <c r="AI30" s="53">
        <f>AI29*ttokg/Drivers!AJ4</f>
        <v>3.891102066332325</v>
      </c>
      <c r="AJ30" s="53">
        <f>AJ29*ttokg/Drivers!AK4</f>
        <v>3.8470850087783508</v>
      </c>
      <c r="AK30" s="53">
        <f>AK29*ttokg/Drivers!AL4</f>
        <v>3.8035690020048456</v>
      </c>
      <c r="AL30" s="53">
        <f>AL29*ttokg/Drivers!AM4</f>
        <v>3.7598279540568904</v>
      </c>
      <c r="AM30" s="53">
        <f>AM29*ttokg/Drivers!AN4</f>
        <v>3.7234041867672492</v>
      </c>
      <c r="AN30" s="53">
        <f>AN29*ttokg/Drivers!AO4</f>
        <v>3.6873355672636556</v>
      </c>
      <c r="AO30" s="53">
        <f>AO29*ttokg/Drivers!AP4</f>
        <v>3.6516186326986526</v>
      </c>
      <c r="AP30" s="53">
        <f>AP29*ttokg/Drivers!AQ4</f>
        <v>3.6162499539890729</v>
      </c>
      <c r="AQ30" s="53">
        <f>AQ29*ttokg/Drivers!AR4</f>
        <v>3.581239777104507</v>
      </c>
      <c r="AR30" s="53">
        <f>AR29*ttokg/Drivers!AS4</f>
        <v>3.5493050815363207</v>
      </c>
      <c r="AS30" s="53">
        <f>AS29*ttokg/Drivers!AT4</f>
        <v>3.5176695591142533</v>
      </c>
      <c r="AT30" s="53">
        <f>AT29*ttokg/Drivers!AU4</f>
        <v>3.486317021604596</v>
      </c>
      <c r="AU30" s="53">
        <f>AU29*ttokg/Drivers!AV4</f>
        <v>3.4560528327858329</v>
      </c>
      <c r="AV30" s="53">
        <f>AV29*ttokg/Drivers!AW4</f>
        <v>3.4262703330597701</v>
      </c>
      <c r="AW30" s="53">
        <f>AW29*ttokg/Drivers!AX4</f>
        <v>3.4007994669683543</v>
      </c>
      <c r="AX30" s="53">
        <f>AX29*ttokg/Drivers!AY4</f>
        <v>3.3754523539669079</v>
      </c>
      <c r="AY30" s="53">
        <f>AY29*ttokg/Drivers!AZ4</f>
        <v>3.3497776700053312</v>
      </c>
      <c r="AZ30" s="53">
        <f>AZ29*ttokg/Drivers!BA4</f>
        <v>3.3242991685091901</v>
      </c>
      <c r="BA30" s="53">
        <f>BA29*ttokg/Drivers!BB4</f>
        <v>3.2990153540061757</v>
      </c>
      <c r="BB30" s="53">
        <f>BB29*ttokg/Drivers!BC4</f>
        <v>3.2786002773272065</v>
      </c>
      <c r="BC30" s="53">
        <f>BC29*ttokg/Drivers!BD4</f>
        <v>3.2583124561242731</v>
      </c>
      <c r="BD30" s="53">
        <f>BD29*ttokg/Drivers!BE4</f>
        <v>3.2381510972377399</v>
      </c>
      <c r="BE30" s="53">
        <f>BE29*ttokg/Drivers!BF4</f>
        <v>3.2181154124511249</v>
      </c>
      <c r="BF30" s="53">
        <f>BF29*ttokg/Drivers!BG4</f>
        <v>3.1982046184603008</v>
      </c>
      <c r="BG30" s="53">
        <f>BG29*ttokg/Drivers!BH4</f>
        <v>3.1813503387955802</v>
      </c>
      <c r="BH30" s="53">
        <f>BH29*ttokg/Drivers!BI4</f>
        <v>3.1645853880542005</v>
      </c>
      <c r="BI30" s="53">
        <f>BI29*ttokg/Drivers!BJ4</f>
        <v>3.1479092936106685</v>
      </c>
      <c r="BJ30" s="53">
        <f>BJ29*ttokg/Drivers!BK4</f>
        <v>3.1313215853360656</v>
      </c>
      <c r="BK30" s="53">
        <f>BK29*ttokg/Drivers!BL4</f>
        <v>3.1148217955848816</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6.0521055587841167E-4</v>
      </c>
      <c r="AP31" s="53"/>
      <c r="AQ31" s="53">
        <f>(AQ32-AE32)/AE32</f>
        <v>6.4522322304887906E-4</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213018.13346943597</v>
      </c>
      <c r="Z32" s="22">
        <f>((Data!$AJ$26*'Intermediate calculations'!Z29)+Data!$AK$26)</f>
        <v>212992.61900528744</v>
      </c>
      <c r="AA32" s="22">
        <f>((Data!$AJ$26*'Intermediate calculations'!AA29)+Data!$AK$26)</f>
        <v>212967.70083623758</v>
      </c>
      <c r="AB32" s="22">
        <f>((Data!$AJ$26*'Intermediate calculations'!AB29)+Data!$AK$26)</f>
        <v>212943.40198925926</v>
      </c>
      <c r="AC32" s="22">
        <f>((Data!$AJ$26*'Intermediate calculations'!AC29)+Data!$AK$26)</f>
        <v>212961.26371039063</v>
      </c>
      <c r="AD32" s="22">
        <f>((Data!$AJ$26*'Intermediate calculations'!AD29)+Data!$AK$26)</f>
        <v>212979.79430560046</v>
      </c>
      <c r="AE32" s="22">
        <f>((Data!$AJ$26*'Intermediate calculations'!AE29)+Data!$AK$26)</f>
        <v>212998.31801623583</v>
      </c>
      <c r="AF32" s="22">
        <f>((Data!$AJ$26*'Intermediate calculations'!AF29)+Data!$AK$26)</f>
        <v>213017.14539863926</v>
      </c>
      <c r="AG32" s="22">
        <f>((Data!$AJ$26*'Intermediate calculations'!AG29)+Data!$AK$26)</f>
        <v>213036.79003131474</v>
      </c>
      <c r="AH32" s="22">
        <f>((Data!$AJ$26*'Intermediate calculations'!AH29)+Data!$AK$26)</f>
        <v>213050.81914468601</v>
      </c>
      <c r="AI32" s="22">
        <f>((Data!$AJ$26*'Intermediate calculations'!AI29)+Data!$AK$26)</f>
        <v>213065.00979167959</v>
      </c>
      <c r="AJ32" s="22">
        <f>((Data!$AJ$26*'Intermediate calculations'!AJ29)+Data!$AK$26)</f>
        <v>213079.36383222145</v>
      </c>
      <c r="AK32" s="22">
        <f>((Data!$AJ$26*'Intermediate calculations'!AK29)+Data!$AK$26)</f>
        <v>213093.88314765287</v>
      </c>
      <c r="AL32" s="22">
        <f>((Data!$AJ$26*'Intermediate calculations'!AL29)+Data!$AK$26)</f>
        <v>213070.20373747687</v>
      </c>
      <c r="AM32" s="22">
        <f>((Data!$AJ$26*'Intermediate calculations'!AM29)+Data!$AK$26)</f>
        <v>213082.90763459826</v>
      </c>
      <c r="AN32" s="22">
        <f>((Data!$AJ$26*'Intermediate calculations'!AN29)+Data!$AK$26)</f>
        <v>213095.73661998194</v>
      </c>
      <c r="AO32" s="22">
        <f>((Data!$AJ$26*'Intermediate calculations'!AO29)+Data!$AK$26)</f>
        <v>213108.69192530302</v>
      </c>
      <c r="AP32" s="22">
        <f>((Data!$AJ$26*'Intermediate calculations'!AP29)+Data!$AK$26)</f>
        <v>213121.77479436414</v>
      </c>
      <c r="AQ32" s="22">
        <f>((Data!$AJ$26*'Intermediate calculations'!AQ29)+Data!$AK$26)</f>
        <v>213135.74947749026</v>
      </c>
      <c r="AR32" s="22">
        <f>((Data!$AJ$26*'Intermediate calculations'!AR29)+Data!$AK$26)</f>
        <v>213043.80045586854</v>
      </c>
      <c r="AS32" s="22">
        <f>((Data!$AJ$26*'Intermediate calculations'!AS29)+Data!$AK$26)</f>
        <v>212952.71311712833</v>
      </c>
      <c r="AT32" s="22">
        <f>((Data!$AJ$26*'Intermediate calculations'!AT29)+Data!$AK$26)</f>
        <v>212861.72530922978</v>
      </c>
      <c r="AU32" s="22">
        <f>((Data!$AJ$26*'Intermediate calculations'!AU29)+Data!$AK$26)</f>
        <v>212817.58653085059</v>
      </c>
      <c r="AV32" s="22">
        <f>((Data!$AJ$26*'Intermediate calculations'!AV29)+Data!$AK$26)</f>
        <v>212786.2364033609</v>
      </c>
      <c r="AW32" s="22">
        <f>((Data!$AJ$26*'Intermediate calculations'!AW29)+Data!$AK$26)</f>
        <v>212752.79189248974</v>
      </c>
      <c r="AX32" s="22">
        <f>((Data!$AJ$26*'Intermediate calculations'!AX29)+Data!$AK$26)</f>
        <v>212715.46852664123</v>
      </c>
      <c r="AY32" s="22">
        <f>((Data!$AJ$26*'Intermediate calculations'!AY29)+Data!$AK$26)</f>
        <v>212647.34334283671</v>
      </c>
      <c r="AZ32" s="22">
        <f>((Data!$AJ$26*'Intermediate calculations'!AZ29)+Data!$AK$26)</f>
        <v>212579.29505130128</v>
      </c>
      <c r="BA32" s="22">
        <f>((Data!$AJ$26*'Intermediate calculations'!BA29)+Data!$AK$26)</f>
        <v>212511.32421497532</v>
      </c>
      <c r="BB32" s="22">
        <f>((Data!$AJ$26*'Intermediate calculations'!BB29)+Data!$AK$26)</f>
        <v>212508.18157099606</v>
      </c>
      <c r="BC32" s="22">
        <f>((Data!$AJ$26*'Intermediate calculations'!BC29)+Data!$AK$26)</f>
        <v>212505.09549105034</v>
      </c>
      <c r="BD32" s="22">
        <f>((Data!$AJ$26*'Intermediate calculations'!BD29)+Data!$AK$26)</f>
        <v>212502.06632645338</v>
      </c>
      <c r="BE32" s="22">
        <f>((Data!$AJ$26*'Intermediate calculations'!BE29)+Data!$AK$26)</f>
        <v>212499.09443070236</v>
      </c>
      <c r="BF32" s="22">
        <f>((Data!$AJ$26*'Intermediate calculations'!BF29)+Data!$AK$26)</f>
        <v>212496.18015949012</v>
      </c>
      <c r="BG32" s="22">
        <f>((Data!$AJ$26*'Intermediate calculations'!BG29)+Data!$AK$26)</f>
        <v>212457.84840846277</v>
      </c>
      <c r="BH32" s="22">
        <f>((Data!$AJ$26*'Intermediate calculations'!BH29)+Data!$AK$26)</f>
        <v>212419.5560701717</v>
      </c>
      <c r="BI32" s="22">
        <f>((Data!$AJ$26*'Intermediate calculations'!BI29)+Data!$AK$26)</f>
        <v>212381.30334581254</v>
      </c>
      <c r="BJ32" s="22">
        <f>((Data!$AJ$26*'Intermediate calculations'!BJ29)+Data!$AK$26)</f>
        <v>212343.09043760816</v>
      </c>
      <c r="BK32" s="22">
        <f>((Data!$AJ$26*'Intermediate calculations'!BK29)+Data!$AK$26)</f>
        <v>212304.9175488136</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431745.3660207424</v>
      </c>
      <c r="Z34" s="22">
        <f>((Data!$AJ$10*'Intermediate calculations'!Z4)+Data!$AK$10)*Drivers!AA4</f>
        <v>432425.41065461171</v>
      </c>
      <c r="AA34" s="22">
        <f>((Data!$AJ$10*'Intermediate calculations'!AA4)+Data!$AK$10)*Drivers!AB4</f>
        <v>433133.75351498002</v>
      </c>
      <c r="AB34" s="22">
        <f>((Data!$AJ$10*'Intermediate calculations'!AB4)+Data!$AK$10)*Drivers!AC4</f>
        <v>433871.48738709983</v>
      </c>
      <c r="AC34" s="22">
        <f>((Data!$AJ$10*'Intermediate calculations'!AC4)+Data!$AK$10)*Drivers!AD4</f>
        <v>434719.14659356483</v>
      </c>
      <c r="AD34" s="22">
        <f>((Data!$AJ$10*'Intermediate calculations'!AD4)+Data!$AK$10)*Drivers!AE4</f>
        <v>435598.54838891019</v>
      </c>
      <c r="AE34" s="22">
        <f>((Data!$AJ$10*'Intermediate calculations'!AE4)+Data!$AK$10)*Drivers!AF4</f>
        <v>436489.20699488465</v>
      </c>
      <c r="AF34" s="22">
        <f>((Data!$AJ$10*'Intermediate calculations'!AF4)+Data!$AK$10)*Drivers!AG4</f>
        <v>437394.27687556582</v>
      </c>
      <c r="AG34" s="22">
        <f>((Data!$AJ$10*'Intermediate calculations'!AG4)+Data!$AK$10)*Drivers!AH4</f>
        <v>438314.96373652946</v>
      </c>
      <c r="AH34" s="22">
        <f>((Data!$AJ$10*'Intermediate calculations'!AH4)+Data!$AK$10)*Drivers!AI4</f>
        <v>438980.7398406486</v>
      </c>
      <c r="AI34" s="22">
        <f>((Data!$AJ$10*'Intermediate calculations'!AI4)+Data!$AK$10)*Drivers!AJ4</f>
        <v>439654.18180524808</v>
      </c>
      <c r="AJ34" s="22">
        <f>((Data!$AJ$10*'Intermediate calculations'!AJ4)+Data!$AK$10)*Drivers!AK4</f>
        <v>440335.37789636286</v>
      </c>
      <c r="AK34" s="22">
        <f>((Data!$AJ$10*'Intermediate calculations'!AK4)+Data!$AK$10)*Drivers!AL4</f>
        <v>441024.41739633825</v>
      </c>
      <c r="AL34" s="22">
        <f>((Data!$AJ$10*'Intermediate calculations'!AL4)+Data!$AK$10)*Drivers!AM4</f>
        <v>441648.02904052928</v>
      </c>
      <c r="AM34" s="22">
        <f>((Data!$AJ$10*'Intermediate calculations'!AM4)+Data!$AK$10)*Drivers!AN4</f>
        <v>442250.91469044879</v>
      </c>
      <c r="AN34" s="22">
        <f>((Data!$AJ$10*'Intermediate calculations'!AN4)+Data!$AK$10)*Drivers!AO4</f>
        <v>442859.73662256473</v>
      </c>
      <c r="AO34" s="22">
        <f>((Data!$AJ$10*'Intermediate calculations'!AO4)+Data!$AK$10)*Drivers!AP4</f>
        <v>443474.55328817101</v>
      </c>
      <c r="AP34" s="22">
        <f>((Data!$AJ$10*'Intermediate calculations'!AP4)+Data!$AK$10)*Drivers!AQ4</f>
        <v>444095.42371409916</v>
      </c>
      <c r="AQ34" s="22">
        <f>((Data!$AJ$10*'Intermediate calculations'!AQ4)+Data!$AK$10)*Drivers!AR4</f>
        <v>444723.86647211714</v>
      </c>
      <c r="AR34" s="22">
        <f>((Data!$AJ$10*'Intermediate calculations'!AR4)+Data!$AK$10)*Drivers!AS4</f>
        <v>445074.71417999634</v>
      </c>
      <c r="AS34" s="22">
        <f>((Data!$AJ$10*'Intermediate calculations'!AS4)+Data!$AK$10)*Drivers!AT4</f>
        <v>445431.70429196884</v>
      </c>
      <c r="AT34" s="22">
        <f>((Data!$AJ$10*'Intermediate calculations'!AT4)+Data!$AK$10)*Drivers!AU4</f>
        <v>445793.41781405493</v>
      </c>
      <c r="AU34" s="22">
        <f>((Data!$AJ$10*'Intermediate calculations'!AU4)+Data!$AK$10)*Drivers!AV4</f>
        <v>446249.28574587306</v>
      </c>
      <c r="AV34" s="22">
        <f>((Data!$AJ$10*'Intermediate calculations'!AV4)+Data!$AK$10)*Drivers!AW4</f>
        <v>446734.21836246125</v>
      </c>
      <c r="AW34" s="22">
        <f>((Data!$AJ$10*'Intermediate calculations'!AW4)+Data!$AK$10)*Drivers!AX4</f>
        <v>447141.68280549569</v>
      </c>
      <c r="AX34" s="22">
        <f>((Data!$AJ$10*'Intermediate calculations'!AX4)+Data!$AK$10)*Drivers!AY4</f>
        <v>447545.18158147763</v>
      </c>
      <c r="AY34" s="22">
        <f>((Data!$AJ$10*'Intermediate calculations'!AY4)+Data!$AK$10)*Drivers!AZ4</f>
        <v>447893.25906509859</v>
      </c>
      <c r="AZ34" s="22">
        <f>((Data!$AJ$10*'Intermediate calculations'!AZ4)+Data!$AK$10)*Drivers!BA4</f>
        <v>448244.98560579156</v>
      </c>
      <c r="BA34" s="22">
        <f>((Data!$AJ$10*'Intermediate calculations'!BA4)+Data!$AK$10)*Drivers!BB4</f>
        <v>448600.38791887433</v>
      </c>
      <c r="BB34" s="22">
        <f>((Data!$AJ$10*'Intermediate calculations'!BB4)+Data!$AK$10)*Drivers!BC4</f>
        <v>449009.16135689174</v>
      </c>
      <c r="BC34" s="22">
        <f>((Data!$AJ$10*'Intermediate calculations'!BC4)+Data!$AK$10)*Drivers!BD4</f>
        <v>449420.61914001935</v>
      </c>
      <c r="BD34" s="22">
        <f>((Data!$AJ$10*'Intermediate calculations'!BD4)+Data!$AK$10)*Drivers!BE4</f>
        <v>449834.77794053545</v>
      </c>
      <c r="BE34" s="22">
        <f>((Data!$AJ$10*'Intermediate calculations'!BE4)+Data!$AK$10)*Drivers!BF4</f>
        <v>450251.65453426872</v>
      </c>
      <c r="BF34" s="22">
        <f>((Data!$AJ$10*'Intermediate calculations'!BF4)+Data!$AK$10)*Drivers!BG4</f>
        <v>450671.26580124133</v>
      </c>
      <c r="BG34" s="22">
        <f>((Data!$AJ$10*'Intermediate calculations'!BG4)+Data!$AK$10)*Drivers!BH4</f>
        <v>450949.60386904795</v>
      </c>
      <c r="BH34" s="22">
        <f>((Data!$AJ$10*'Intermediate calculations'!BH4)+Data!$AK$10)*Drivers!BI4</f>
        <v>451229.81233716372</v>
      </c>
      <c r="BI34" s="22">
        <f>((Data!$AJ$10*'Intermediate calculations'!BI4)+Data!$AK$10)*Drivers!BJ4</f>
        <v>451511.90075368277</v>
      </c>
      <c r="BJ34" s="22">
        <f>((Data!$AJ$10*'Intermediate calculations'!BJ4)+Data!$AK$10)*Drivers!BK4</f>
        <v>451795.87871544104</v>
      </c>
      <c r="BK34" s="22">
        <f>((Data!$AJ$10*'Intermediate calculations'!BK4)+Data!$AK$10)*Drivers!BL4</f>
        <v>452081.75586826447</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8.2511570806074506</v>
      </c>
      <c r="Z35" s="53">
        <f>Z34*ttokg/Drivers!AA4</f>
        <v>8.1429320531396705</v>
      </c>
      <c r="AA35" s="53">
        <f>AA34*ttokg/Drivers!AB4</f>
        <v>8.0340335275592913</v>
      </c>
      <c r="AB35" s="53">
        <f>AB34*ttokg/Drivers!AC4</f>
        <v>7.9245222433356526</v>
      </c>
      <c r="AC35" s="53">
        <f>AC34*ttokg/Drivers!AD4</f>
        <v>7.8158865853049688</v>
      </c>
      <c r="AD35" s="53">
        <f>AD34*ttokg/Drivers!AE4</f>
        <v>7.7067150634641992</v>
      </c>
      <c r="AE35" s="53">
        <f>AE34*ttokg/Drivers!AF4</f>
        <v>7.5995752194384965</v>
      </c>
      <c r="AF35" s="53">
        <f>AF34*ttokg/Drivers!AG4</f>
        <v>7.4941405636024143</v>
      </c>
      <c r="AG35" s="53">
        <f>AG34*ttokg/Drivers!AH4</f>
        <v>7.3904003567863237</v>
      </c>
      <c r="AH35" s="53">
        <f>AH34*ttokg/Drivers!AI4</f>
        <v>7.3173724804989906</v>
      </c>
      <c r="AI35" s="53">
        <f>AI34*ttokg/Drivers!AJ4</f>
        <v>7.2451758881829909</v>
      </c>
      <c r="AJ35" s="53">
        <f>AJ34*ttokg/Drivers!AK4</f>
        <v>7.1738011172457306</v>
      </c>
      <c r="AK35" s="53">
        <f>AK34*ttokg/Drivers!AL4</f>
        <v>7.1032388128083088</v>
      </c>
      <c r="AL35" s="53">
        <f>AL34*ttokg/Drivers!AM4</f>
        <v>7.0323115984207343</v>
      </c>
      <c r="AM35" s="53">
        <f>AM34*ttokg/Drivers!AN4</f>
        <v>6.9732495394954581</v>
      </c>
      <c r="AN35" s="53">
        <f>AN34*ttokg/Drivers!AO4</f>
        <v>6.9147633616782489</v>
      </c>
      <c r="AO35" s="53">
        <f>AO34*ttokg/Drivers!AP4</f>
        <v>6.856847449874464</v>
      </c>
      <c r="AP35" s="53">
        <f>AP34*ttokg/Drivers!AQ4</f>
        <v>6.7994962437391093</v>
      </c>
      <c r="AQ35" s="53">
        <f>AQ34*ttokg/Drivers!AR4</f>
        <v>6.7427263573707465</v>
      </c>
      <c r="AR35" s="53">
        <f>AR34*ttokg/Drivers!AS4</f>
        <v>6.6909434416605045</v>
      </c>
      <c r="AS35" s="53">
        <f>AS34*ttokg/Drivers!AT4</f>
        <v>6.6396456427654549</v>
      </c>
      <c r="AT35" s="53">
        <f>AT34*ttokg/Drivers!AU4</f>
        <v>6.5888067110556383</v>
      </c>
      <c r="AU35" s="53">
        <f>AU34*ttokg/Drivers!AV4</f>
        <v>6.539732564245794</v>
      </c>
      <c r="AV35" s="53">
        <f>AV34*ttokg/Drivers!AW4</f>
        <v>6.4914394884698829</v>
      </c>
      <c r="AW35" s="53">
        <f>AW34*ttokg/Drivers!AX4</f>
        <v>6.4501378355681833</v>
      </c>
      <c r="AX35" s="53">
        <f>AX34*ttokg/Drivers!AY4</f>
        <v>6.4090368514285538</v>
      </c>
      <c r="AY35" s="53">
        <f>AY34*ttokg/Drivers!AZ4</f>
        <v>6.367404702700826</v>
      </c>
      <c r="AZ35" s="53">
        <f>AZ34*ttokg/Drivers!BA4</f>
        <v>6.3260906687974527</v>
      </c>
      <c r="BA35" s="53">
        <f>BA34*ttokg/Drivers!BB4</f>
        <v>6.2850923247723003</v>
      </c>
      <c r="BB35" s="53">
        <f>BB34*ttokg/Drivers!BC4</f>
        <v>6.251988762139991</v>
      </c>
      <c r="BC35" s="53">
        <f>BC34*ttokg/Drivers!BD4</f>
        <v>6.2190915474772481</v>
      </c>
      <c r="BD35" s="53">
        <f>BD34*ttokg/Drivers!BE4</f>
        <v>6.1863993946556812</v>
      </c>
      <c r="BE35" s="53">
        <f>BE34*ttokg/Drivers!BF4</f>
        <v>6.1539110255623557</v>
      </c>
      <c r="BF35" s="53">
        <f>BF34*ttokg/Drivers!BG4</f>
        <v>6.1216251700498336</v>
      </c>
      <c r="BG35" s="53">
        <f>BG34*ttokg/Drivers!BH4</f>
        <v>6.0942955297414851</v>
      </c>
      <c r="BH35" s="53">
        <f>BH34*ttokg/Drivers!BI4</f>
        <v>6.0671107385392782</v>
      </c>
      <c r="BI35" s="53">
        <f>BI34*ttokg/Drivers!BJ4</f>
        <v>6.0400700300690291</v>
      </c>
      <c r="BJ35" s="53">
        <f>BJ34*ttokg/Drivers!BK4</f>
        <v>6.0131726420048208</v>
      </c>
      <c r="BK35" s="53">
        <f>BK34*ttokg/Drivers!BL4</f>
        <v>5.9864178160476422</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1.8355027780812341E-2</v>
      </c>
      <c r="AP36" s="53"/>
      <c r="AQ36" s="53">
        <f>(AQ37-AE37)/AE37</f>
        <v>1.9151120608030134E-2</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462534.15104198665</v>
      </c>
      <c r="Z37" s="22">
        <f>((Data!$AJ$29*'Intermediate calculations'!Z34)+Data!$AK$29)</f>
        <v>463273.83772819903</v>
      </c>
      <c r="AA37" s="22">
        <f>((Data!$AJ$29*'Intermediate calculations'!AA34)+Data!$AK$29)</f>
        <v>464044.30448433949</v>
      </c>
      <c r="AB37" s="22">
        <f>((Data!$AJ$29*'Intermediate calculations'!AB34)+Data!$AK$29)</f>
        <v>464846.73993636272</v>
      </c>
      <c r="AC37" s="22">
        <f>((Data!$AJ$29*'Intermediate calculations'!AC34)+Data!$AK$29)</f>
        <v>465768.74152014108</v>
      </c>
      <c r="AD37" s="22">
        <f>((Data!$AJ$29*'Intermediate calculations'!AD34)+Data!$AK$29)</f>
        <v>466725.26961763832</v>
      </c>
      <c r="AE37" s="22">
        <f>((Data!$AJ$29*'Intermediate calculations'!AE34)+Data!$AK$29)</f>
        <v>467694.04178344645</v>
      </c>
      <c r="AF37" s="22">
        <f>((Data!$AJ$29*'Intermediate calculations'!AF34)+Data!$AK$29)</f>
        <v>468678.48913805978</v>
      </c>
      <c r="AG37" s="22">
        <f>((Data!$AJ$29*'Intermediate calculations'!AG34)+Data!$AK$29)</f>
        <v>469679.92313122371</v>
      </c>
      <c r="AH37" s="22">
        <f>((Data!$AJ$29*'Intermediate calculations'!AH34)+Data!$AK$29)</f>
        <v>470404.08989276882</v>
      </c>
      <c r="AI37" s="22">
        <f>((Data!$AJ$29*'Intermediate calculations'!AI34)+Data!$AK$29)</f>
        <v>471136.59483485861</v>
      </c>
      <c r="AJ37" s="22">
        <f>((Data!$AJ$29*'Intermediate calculations'!AJ34)+Data!$AK$29)</f>
        <v>471877.53396473685</v>
      </c>
      <c r="AK37" s="22">
        <f>((Data!$AJ$29*'Intermediate calculations'!AK34)+Data!$AK$29)</f>
        <v>472627.00439509127</v>
      </c>
      <c r="AL37" s="22">
        <f>((Data!$AJ$29*'Intermediate calculations'!AL34)+Data!$AK$29)</f>
        <v>473305.30874101416</v>
      </c>
      <c r="AM37" s="22">
        <f>((Data!$AJ$29*'Intermediate calculations'!AM34)+Data!$AK$29)</f>
        <v>473961.06935780862</v>
      </c>
      <c r="AN37" s="22">
        <f>((Data!$AJ$29*'Intermediate calculations'!AN34)+Data!$AK$29)</f>
        <v>474623.28688741097</v>
      </c>
      <c r="AO37" s="22">
        <f>((Data!$AJ$29*'Intermediate calculations'!AO34)+Data!$AK$29)</f>
        <v>475292.0249074772</v>
      </c>
      <c r="AP37" s="22">
        <f>((Data!$AJ$29*'Intermediate calculations'!AP34)+Data!$AK$29)</f>
        <v>475967.34762167762</v>
      </c>
      <c r="AQ37" s="22">
        <f>((Data!$AJ$29*'Intermediate calculations'!AQ34)+Data!$AK$29)</f>
        <v>476650.90678529831</v>
      </c>
      <c r="AR37" s="22">
        <f>((Data!$AJ$29*'Intermediate calculations'!AR34)+Data!$AK$29)</f>
        <v>477032.52494016819</v>
      </c>
      <c r="AS37" s="22">
        <f>((Data!$AJ$29*'Intermediate calculations'!AS34)+Data!$AK$29)</f>
        <v>477420.82420728111</v>
      </c>
      <c r="AT37" s="22">
        <f>((Data!$AJ$29*'Intermediate calculations'!AT34)+Data!$AK$29)</f>
        <v>477814.26114242419</v>
      </c>
      <c r="AU37" s="22">
        <f>((Data!$AJ$29*'Intermediate calculations'!AU34)+Data!$AK$29)</f>
        <v>478310.11012503941</v>
      </c>
      <c r="AV37" s="22">
        <f>((Data!$AJ$29*'Intermediate calculations'!AV34)+Data!$AK$29)</f>
        <v>478837.57285665377</v>
      </c>
      <c r="AW37" s="22">
        <f>((Data!$AJ$29*'Intermediate calculations'!AW34)+Data!$AK$29)</f>
        <v>479280.77321234607</v>
      </c>
      <c r="AX37" s="22">
        <f>((Data!$AJ$29*'Intermediate calculations'!AX34)+Data!$AK$29)</f>
        <v>479719.6600995179</v>
      </c>
      <c r="AY37" s="22">
        <f>((Data!$AJ$29*'Intermediate calculations'!AY34)+Data!$AK$29)</f>
        <v>480098.26507275295</v>
      </c>
      <c r="AZ37" s="22">
        <f>((Data!$AJ$29*'Intermediate calculations'!AZ34)+Data!$AK$29)</f>
        <v>480480.83913683728</v>
      </c>
      <c r="BA37" s="22">
        <f>((Data!$AJ$29*'Intermediate calculations'!BA34)+Data!$AK$29)</f>
        <v>480867.41135010601</v>
      </c>
      <c r="BB37" s="22">
        <f>((Data!$AJ$29*'Intermediate calculations'!BB34)+Data!$AK$29)</f>
        <v>481312.03550375655</v>
      </c>
      <c r="BC37" s="22">
        <f>((Data!$AJ$29*'Intermediate calculations'!BC34)+Data!$AK$29)</f>
        <v>481759.57942802261</v>
      </c>
      <c r="BD37" s="22">
        <f>((Data!$AJ$29*'Intermediate calculations'!BD34)+Data!$AK$29)</f>
        <v>482210.06125739368</v>
      </c>
      <c r="BE37" s="22">
        <f>((Data!$AJ$29*'Intermediate calculations'!BE34)+Data!$AK$29)</f>
        <v>482663.49923899141</v>
      </c>
      <c r="BF37" s="22">
        <f>((Data!$AJ$29*'Intermediate calculations'!BF34)+Data!$AK$29)</f>
        <v>483119.91173326893</v>
      </c>
      <c r="BG37" s="22">
        <f>((Data!$AJ$29*'Intermediate calculations'!BG34)+Data!$AK$29)</f>
        <v>483422.66092467302</v>
      </c>
      <c r="BH37" s="22">
        <f>((Data!$AJ$29*'Intermediate calculations'!BH34)+Data!$AK$29)</f>
        <v>483727.44455637364</v>
      </c>
      <c r="BI37" s="22">
        <f>((Data!$AJ$29*'Intermediate calculations'!BI34)+Data!$AK$29)</f>
        <v>484034.27301386272</v>
      </c>
      <c r="BJ37" s="22">
        <f>((Data!$AJ$29*'Intermediate calculations'!BJ34)+Data!$AK$29)</f>
        <v>484343.15673564898</v>
      </c>
      <c r="BK37" s="22">
        <f>((Data!$AJ$29*'Intermediate calculations'!BK34)+Data!$AK$29)</f>
        <v>484654.10621352756</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1897647.0359015423</v>
      </c>
      <c r="Z39" s="22">
        <f>((Data!$AJ$11*'Intermediate calculations'!Z4)+Data!$AK$11)*Drivers!AA4</f>
        <v>1859054.234774654</v>
      </c>
      <c r="AA39" s="22">
        <f>((Data!$AJ$11*'Intermediate calculations'!AA4)+Data!$AK$11)*Drivers!AB4</f>
        <v>1819057.7788909159</v>
      </c>
      <c r="AB39" s="22">
        <f>((Data!$AJ$11*'Intermediate calculations'!AB4)+Data!$AK$11)*Drivers!AC4</f>
        <v>1777603.4636796806</v>
      </c>
      <c r="AC39" s="22">
        <f>((Data!$AJ$11*'Intermediate calculations'!AC4)+Data!$AK$11)*Drivers!AD4</f>
        <v>1735557.6882182499</v>
      </c>
      <c r="AD39" s="22">
        <f>((Data!$AJ$11*'Intermediate calculations'!AD4)+Data!$AK$11)*Drivers!AE4</f>
        <v>1691937.4099914928</v>
      </c>
      <c r="AE39" s="22">
        <f>((Data!$AJ$11*'Intermediate calculations'!AE4)+Data!$AK$11)*Drivers!AF4</f>
        <v>1647728.990003665</v>
      </c>
      <c r="AF39" s="22">
        <f>((Data!$AJ$11*'Intermediate calculations'!AF4)+Data!$AK$11)*Drivers!AG4</f>
        <v>1602805.7388480676</v>
      </c>
      <c r="AG39" s="22">
        <f>((Data!$AJ$11*'Intermediate calculations'!AG4)+Data!$AK$11)*Drivers!AH4</f>
        <v>1557167.4088624266</v>
      </c>
      <c r="AH39" s="22">
        <f>((Data!$AJ$11*'Intermediate calculations'!AH4)+Data!$AK$11)*Drivers!AI4</f>
        <v>1524143.4384178391</v>
      </c>
      <c r="AI39" s="22">
        <f>((Data!$AJ$11*'Intermediate calculations'!AI4)+Data!$AK$11)*Drivers!AJ4</f>
        <v>1490739.2243021913</v>
      </c>
      <c r="AJ39" s="22">
        <f>((Data!$AJ$11*'Intermediate calculations'!AJ4)+Data!$AK$11)*Drivers!AK4</f>
        <v>1456950.3883245056</v>
      </c>
      <c r="AK39" s="22">
        <f>((Data!$AJ$11*'Intermediate calculations'!AK4)+Data!$AK$11)*Drivers!AL4</f>
        <v>1422772.5018825654</v>
      </c>
      <c r="AL39" s="22">
        <f>((Data!$AJ$11*'Intermediate calculations'!AL4)+Data!$AK$11)*Drivers!AM4</f>
        <v>1387347.8607540024</v>
      </c>
      <c r="AM39" s="22">
        <f>((Data!$AJ$11*'Intermediate calculations'!AM4)+Data!$AK$11)*Drivers!AN4</f>
        <v>1357443.3962332311</v>
      </c>
      <c r="AN39" s="22">
        <f>((Data!$AJ$11*'Intermediate calculations'!AN4)+Data!$AK$11)*Drivers!AO4</f>
        <v>1327244.4789578582</v>
      </c>
      <c r="AO39" s="22">
        <f>((Data!$AJ$11*'Intermediate calculations'!AO4)+Data!$AK$11)*Drivers!AP4</f>
        <v>1296748.2096141514</v>
      </c>
      <c r="AP39" s="22">
        <f>((Data!$AJ$11*'Intermediate calculations'!AP4)+Data!$AK$11)*Drivers!AQ4</f>
        <v>1265951.6603404337</v>
      </c>
      <c r="AQ39" s="22">
        <f>((Data!$AJ$11*'Intermediate calculations'!AQ4)+Data!$AK$11)*Drivers!AR4</f>
        <v>1234868.8427810911</v>
      </c>
      <c r="AR39" s="22">
        <f>((Data!$AJ$11*'Intermediate calculations'!AR4)+Data!$AK$11)*Drivers!AS4</f>
        <v>1205346.0864997723</v>
      </c>
      <c r="AS39" s="22">
        <f>((Data!$AJ$11*'Intermediate calculations'!AS4)+Data!$AK$11)*Drivers!AT4</f>
        <v>1175607.9895308779</v>
      </c>
      <c r="AT39" s="22">
        <f>((Data!$AJ$11*'Intermediate calculations'!AT4)+Data!$AK$11)*Drivers!AU4</f>
        <v>1145635.6009509929</v>
      </c>
      <c r="AU39" s="22">
        <f>((Data!$AJ$11*'Intermediate calculations'!AU4)+Data!$AK$11)*Drivers!AV4</f>
        <v>1116466.5709212769</v>
      </c>
      <c r="AV39" s="22">
        <f>((Data!$AJ$11*'Intermediate calculations'!AV4)+Data!$AK$11)*Drivers!AW4</f>
        <v>1087341.3903514408</v>
      </c>
      <c r="AW39" s="22">
        <f>((Data!$AJ$11*'Intermediate calculations'!AW4)+Data!$AK$11)*Drivers!AX4</f>
        <v>1062002.4393948996</v>
      </c>
      <c r="AX39" s="22">
        <f>((Data!$AJ$11*'Intermediate calculations'!AX4)+Data!$AK$11)*Drivers!AY4</f>
        <v>1036397.1609311202</v>
      </c>
      <c r="AY39" s="22">
        <f>((Data!$AJ$11*'Intermediate calculations'!AY4)+Data!$AK$11)*Drivers!AZ4</f>
        <v>1009925.4931819517</v>
      </c>
      <c r="AZ39" s="22">
        <f>((Data!$AJ$11*'Intermediate calculations'!AZ4)+Data!$AK$11)*Drivers!BA4</f>
        <v>983272.82411394233</v>
      </c>
      <c r="BA39" s="22">
        <f>((Data!$AJ$11*'Intermediate calculations'!BA4)+Data!$AK$11)*Drivers!BB4</f>
        <v>956437.82858812204</v>
      </c>
      <c r="BB39" s="22">
        <f>((Data!$AJ$11*'Intermediate calculations'!BB4)+Data!$AK$11)*Drivers!BC4</f>
        <v>934727.47393377684</v>
      </c>
      <c r="BC39" s="22">
        <f>((Data!$AJ$11*'Intermediate calculations'!BC4)+Data!$AK$11)*Drivers!BD4</f>
        <v>912883.96981216338</v>
      </c>
      <c r="BD39" s="22">
        <f>((Data!$AJ$11*'Intermediate calculations'!BD4)+Data!$AK$11)*Drivers!BE4</f>
        <v>890906.48924132541</v>
      </c>
      <c r="BE39" s="22">
        <f>((Data!$AJ$11*'Intermediate calculations'!BE4)+Data!$AK$11)*Drivers!BF4</f>
        <v>868794.20010297827</v>
      </c>
      <c r="BF39" s="22">
        <f>((Data!$AJ$11*'Intermediate calculations'!BF4)+Data!$AK$11)*Drivers!BG4</f>
        <v>846546.26511061343</v>
      </c>
      <c r="BG39" s="22">
        <f>((Data!$AJ$11*'Intermediate calculations'!BG4)+Data!$AK$11)*Drivers!BH4</f>
        <v>827347.97394890874</v>
      </c>
      <c r="BH39" s="22">
        <f>((Data!$AJ$11*'Intermediate calculations'!BH4)+Data!$AK$11)*Drivers!BI4</f>
        <v>808056.90678616776</v>
      </c>
      <c r="BI39" s="22">
        <f>((Data!$AJ$11*'Intermediate calculations'!BI4)+Data!$AK$11)*Drivers!BJ4</f>
        <v>788672.59001575049</v>
      </c>
      <c r="BJ39" s="22">
        <f>((Data!$AJ$11*'Intermediate calculations'!BJ4)+Data!$AK$11)*Drivers!BK4</f>
        <v>769194.54761333228</v>
      </c>
      <c r="BK39" s="22">
        <f>((Data!$AJ$11*'Intermediate calculations'!BK4)+Data!$AK$11)*Drivers!BL4</f>
        <v>749622.30112455878</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36.266246285595336</v>
      </c>
      <c r="Z40" s="53">
        <f>Z39*ttokg/Drivers!AA4</f>
        <v>35.007545680433587</v>
      </c>
      <c r="AA40" s="53">
        <f>AA39*ttokg/Drivers!AB4</f>
        <v>33.741012021294047</v>
      </c>
      <c r="AB40" s="53">
        <f>AB39*ttokg/Drivers!AC4</f>
        <v>32.467351732638804</v>
      </c>
      <c r="AC40" s="53">
        <f>AC39*ttokg/Drivers!AD4</f>
        <v>31.203875328845999</v>
      </c>
      <c r="AD40" s="53">
        <f>AD39*ttokg/Drivers!AE4</f>
        <v>29.934166613379844</v>
      </c>
      <c r="AE40" s="53">
        <f>AE39*ttokg/Drivers!AF4</f>
        <v>28.688087128186478</v>
      </c>
      <c r="AF40" s="53">
        <f>AF39*ttokg/Drivers!AG4</f>
        <v>27.461839667584933</v>
      </c>
      <c r="AG40" s="53">
        <f>AG39*ttokg/Drivers!AH4</f>
        <v>26.255299330712358</v>
      </c>
      <c r="AH40" s="53">
        <f>AH39*ttokg/Drivers!AI4</f>
        <v>25.405955752546863</v>
      </c>
      <c r="AI40" s="53">
        <f>AI39*ttokg/Drivers!AJ4</f>
        <v>24.566280341368802</v>
      </c>
      <c r="AJ40" s="53">
        <f>AJ39*ttokg/Drivers!AK4</f>
        <v>23.736163043419801</v>
      </c>
      <c r="AK40" s="53">
        <f>AK39*ttokg/Drivers!AL4</f>
        <v>22.915495057695036</v>
      </c>
      <c r="AL40" s="53">
        <f>AL39*ttokg/Drivers!AM4</f>
        <v>22.090583022457572</v>
      </c>
      <c r="AM40" s="53">
        <f>AM39*ttokg/Drivers!AN4</f>
        <v>21.403667518245975</v>
      </c>
      <c r="AN40" s="53">
        <f>AN39*ttokg/Drivers!AO4</f>
        <v>20.723449742981028</v>
      </c>
      <c r="AO40" s="53">
        <f>AO39*ttokg/Drivers!AP4</f>
        <v>20.049864390853294</v>
      </c>
      <c r="AP40" s="53">
        <f>AP39*ttokg/Drivers!AQ4</f>
        <v>19.382846792813698</v>
      </c>
      <c r="AQ40" s="53">
        <f>AQ39*ttokg/Drivers!AR4</f>
        <v>18.722590177511904</v>
      </c>
      <c r="AR40" s="53">
        <f>AR39*ttokg/Drivers!AS4</f>
        <v>18.12033403707408</v>
      </c>
      <c r="AS40" s="53">
        <f>AS39*ttokg/Drivers!AT4</f>
        <v>17.523720000345037</v>
      </c>
      <c r="AT40" s="53">
        <f>AT39*ttokg/Drivers!AU4</f>
        <v>16.932442773568869</v>
      </c>
      <c r="AU40" s="53">
        <f>AU39*ttokg/Drivers!AV4</f>
        <v>16.361690705099882</v>
      </c>
      <c r="AV40" s="53">
        <f>AV39*ttokg/Drivers!AW4</f>
        <v>15.800022806957204</v>
      </c>
      <c r="AW40" s="53">
        <f>AW39*ttokg/Drivers!AX4</f>
        <v>15.319667969283218</v>
      </c>
      <c r="AX40" s="53">
        <f>AX39*ttokg/Drivers!AY4</f>
        <v>14.841646990035164</v>
      </c>
      <c r="AY40" s="53">
        <f>AY39*ttokg/Drivers!AZ4</f>
        <v>14.357448352955812</v>
      </c>
      <c r="AZ40" s="53">
        <f>AZ39*ttokg/Drivers!BA4</f>
        <v>13.876949519251824</v>
      </c>
      <c r="BA40" s="53">
        <f>BA39*ttokg/Drivers!BB4</f>
        <v>13.400122285824203</v>
      </c>
      <c r="BB40" s="53">
        <f>BB39*ttokg/Drivers!BC4</f>
        <v>13.015114535831236</v>
      </c>
      <c r="BC40" s="53">
        <f>BC39*ttokg/Drivers!BD4</f>
        <v>12.632506695731966</v>
      </c>
      <c r="BD40" s="53">
        <f>BD39*ttokg/Drivers!BE4</f>
        <v>12.25228380733588</v>
      </c>
      <c r="BE40" s="53">
        <f>BE39*ttokg/Drivers!BF4</f>
        <v>11.874431005675346</v>
      </c>
      <c r="BF40" s="53">
        <f>BF39*ttokg/Drivers!BG4</f>
        <v>11.498933518424765</v>
      </c>
      <c r="BG40" s="53">
        <f>BG39*ttokg/Drivers!BH4</f>
        <v>11.181078807736784</v>
      </c>
      <c r="BH40" s="53">
        <f>BH39*ttokg/Drivers!BI4</f>
        <v>10.864908750421696</v>
      </c>
      <c r="BI40" s="53">
        <f>BI39*ttokg/Drivers!BJ4</f>
        <v>10.550414433239494</v>
      </c>
      <c r="BJ40" s="53">
        <f>BJ39*ttokg/Drivers!BK4</f>
        <v>10.237586990033083</v>
      </c>
      <c r="BK40" s="53">
        <f>BK39*ttokg/Drivers!BL4</f>
        <v>9.9264176014799208</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-0.20374620790462614</v>
      </c>
      <c r="AP41" s="53"/>
      <c r="AQ41" s="53">
        <f>(AQ42-AE42)/AE42</f>
        <v>-0.21782141746792436</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1546342.4800452669</v>
      </c>
      <c r="Z42" s="22">
        <f>((Data!$AJ$33*'Intermediate calculations'!Z39)+Data!$AK$33)</f>
        <v>1518524.9240554469</v>
      </c>
      <c r="AA42" s="22">
        <f>((Data!$AJ$33*'Intermediate calculations'!AA39)+Data!$AK$33)</f>
        <v>1489695.6186292314</v>
      </c>
      <c r="AB42" s="22">
        <f>((Data!$AJ$33*'Intermediate calculations'!AB39)+Data!$AK$33)</f>
        <v>1459815.4933017967</v>
      </c>
      <c r="AC42" s="22">
        <f>((Data!$AJ$33*'Intermediate calculations'!AC39)+Data!$AK$33)</f>
        <v>1429509.0454959425</v>
      </c>
      <c r="AD42" s="22">
        <f>((Data!$AJ$33*'Intermediate calculations'!AD39)+Data!$AK$33)</f>
        <v>1398067.7016070965</v>
      </c>
      <c r="AE42" s="22">
        <f>((Data!$AJ$33*'Intermediate calculations'!AE39)+Data!$AK$33)</f>
        <v>1366202.4271951783</v>
      </c>
      <c r="AF42" s="22">
        <f>((Data!$AJ$33*'Intermediate calculations'!AF39)+Data!$AK$33)</f>
        <v>1333821.904979212</v>
      </c>
      <c r="AG42" s="22">
        <f>((Data!$AJ$33*'Intermediate calculations'!AG39)+Data!$AK$33)</f>
        <v>1300925.956445097</v>
      </c>
      <c r="AH42" s="22">
        <f>((Data!$AJ$33*'Intermediate calculations'!AH39)+Data!$AK$33)</f>
        <v>1277122.3941219558</v>
      </c>
      <c r="AI42" s="22">
        <f>((Data!$AJ$33*'Intermediate calculations'!AI39)+Data!$AK$33)</f>
        <v>1253044.7534914457</v>
      </c>
      <c r="AJ42" s="22">
        <f>((Data!$AJ$33*'Intermediate calculations'!AJ39)+Data!$AK$33)</f>
        <v>1228689.8787688317</v>
      </c>
      <c r="AK42" s="22">
        <f>((Data!$AJ$33*'Intermediate calculations'!AK39)+Data!$AK$33)</f>
        <v>1204054.5778331351</v>
      </c>
      <c r="AL42" s="22">
        <f>((Data!$AJ$33*'Intermediate calculations'!AL39)+Data!$AK$33)</f>
        <v>1178520.6204825628</v>
      </c>
      <c r="AM42" s="22">
        <f>((Data!$AJ$33*'Intermediate calculations'!AM39)+Data!$AK$33)</f>
        <v>1156965.587112037</v>
      </c>
      <c r="AN42" s="22">
        <f>((Data!$AJ$33*'Intermediate calculations'!AN39)+Data!$AK$33)</f>
        <v>1135198.3132264847</v>
      </c>
      <c r="AO42" s="22">
        <f>((Data!$AJ$33*'Intermediate calculations'!AO39)+Data!$AK$33)</f>
        <v>1113216.7090107142</v>
      </c>
      <c r="AP42" s="22">
        <f>((Data!$AJ$33*'Intermediate calculations'!AP39)+Data!$AK$33)</f>
        <v>1091018.6640722756</v>
      </c>
      <c r="AQ42" s="22">
        <f>((Data!$AJ$33*'Intermediate calculations'!AQ39)+Data!$AK$33)</f>
        <v>1068614.2779554059</v>
      </c>
      <c r="AR42" s="22">
        <f>((Data!$AJ$33*'Intermediate calculations'!AR39)+Data!$AK$33)</f>
        <v>1047334.3785480208</v>
      </c>
      <c r="AS42" s="22">
        <f>((Data!$AJ$33*'Intermediate calculations'!AS39)+Data!$AK$33)</f>
        <v>1025899.2623266549</v>
      </c>
      <c r="AT42" s="22">
        <f>((Data!$AJ$33*'Intermediate calculations'!AT39)+Data!$AK$33)</f>
        <v>1004295.2695320323</v>
      </c>
      <c r="AU42" s="22">
        <f>((Data!$AJ$33*'Intermediate calculations'!AU39)+Data!$AK$33)</f>
        <v>983270.33476887411</v>
      </c>
      <c r="AV42" s="22">
        <f>((Data!$AJ$33*'Intermediate calculations'!AV39)+Data!$AK$33)</f>
        <v>962277.00654293818</v>
      </c>
      <c r="AW42" s="22">
        <f>((Data!$AJ$33*'Intermediate calculations'!AW39)+Data!$AK$33)</f>
        <v>944012.77937167452</v>
      </c>
      <c r="AX42" s="22">
        <f>((Data!$AJ$33*'Intermediate calculations'!AX39)+Data!$AK$33)</f>
        <v>925556.58426525444</v>
      </c>
      <c r="AY42" s="22">
        <f>((Data!$AJ$33*'Intermediate calculations'!AY39)+Data!$AK$33)</f>
        <v>906475.89879401098</v>
      </c>
      <c r="AZ42" s="22">
        <f>((Data!$AJ$33*'Intermediate calculations'!AZ39)+Data!$AK$33)</f>
        <v>887264.74820559367</v>
      </c>
      <c r="BA42" s="22">
        <f>((Data!$AJ$33*'Intermediate calculations'!BA39)+Data!$AK$33)</f>
        <v>867922.17734447028</v>
      </c>
      <c r="BB42" s="22">
        <f>((Data!$AJ$33*'Intermediate calculations'!BB39)+Data!$AK$33)</f>
        <v>852273.4296889049</v>
      </c>
      <c r="BC42" s="22">
        <f>((Data!$AJ$33*'Intermediate calculations'!BC39)+Data!$AK$33)</f>
        <v>836528.70836331288</v>
      </c>
      <c r="BD42" s="22">
        <f>((Data!$AJ$33*'Intermediate calculations'!BD39)+Data!$AK$33)</f>
        <v>820687.4172819946</v>
      </c>
      <c r="BE42" s="22">
        <f>((Data!$AJ$33*'Intermediate calculations'!BE39)+Data!$AK$33)</f>
        <v>804748.95665700245</v>
      </c>
      <c r="BF42" s="22">
        <f>((Data!$AJ$33*'Intermediate calculations'!BF39)+Data!$AK$33)</f>
        <v>788712.72297515138</v>
      </c>
      <c r="BG42" s="22">
        <f>((Data!$AJ$33*'Intermediate calculations'!BG39)+Data!$AK$33)</f>
        <v>774874.6618936637</v>
      </c>
      <c r="BH42" s="22">
        <f>((Data!$AJ$33*'Intermediate calculations'!BH39)+Data!$AK$33)</f>
        <v>760969.72819531534</v>
      </c>
      <c r="BI42" s="22">
        <f>((Data!$AJ$33*'Intermediate calculations'!BI39)+Data!$AK$33)</f>
        <v>746997.58050609764</v>
      </c>
      <c r="BJ42" s="22">
        <f>((Data!$AJ$33*'Intermediate calculations'!BJ39)+Data!$AK$33)</f>
        <v>732957.87570934335</v>
      </c>
      <c r="BK42" s="22">
        <f>((Data!$AJ$33*'Intermediate calculations'!BK39)+Data!$AK$33)</f>
        <v>718850.26893682836</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11121031.726210065</v>
      </c>
      <c r="AI44" s="22">
        <f>((Data!$AJ$40*'Intermediate calculations'!AI45)+Data!$AK$40)</f>
        <v>11326779.887281906</v>
      </c>
      <c r="AJ44" s="22">
        <f>((Data!$AJ$40*'Intermediate calculations'!AJ45)+Data!$AK$40)</f>
        <v>11534897.06803935</v>
      </c>
      <c r="AK44" s="22">
        <f>((Data!$AJ$40*'Intermediate calculations'!AK45)+Data!$AK$40)</f>
        <v>11745410.545782182</v>
      </c>
      <c r="AL44" s="22">
        <f>((Data!$AJ$40*'Intermediate calculations'!AL45)+Data!$AK$40)</f>
        <v>11958347.91188572</v>
      </c>
      <c r="AM44" s="22">
        <f>((Data!$AJ$40*'Intermediate calculations'!AM45)+Data!$AK$40)</f>
        <v>12142539.899210591</v>
      </c>
      <c r="AN44" s="22">
        <f>((Data!$AJ$40*'Intermediate calculations'!AN45)+Data!$AK$40)</f>
        <v>12328545.523359004</v>
      </c>
      <c r="AO44" s="22">
        <f>((Data!$AJ$40*'Intermediate calculations'!AO45)+Data!$AK$40)</f>
        <v>12516382.64221162</v>
      </c>
      <c r="AP44" s="22">
        <f>((Data!$AJ$40*'Intermediate calculations'!AP45)+Data!$AK$40)</f>
        <v>12706069.289485786</v>
      </c>
      <c r="AQ44" s="22">
        <f>((Data!$AJ$40*'Intermediate calculations'!AQ45)+Data!$AK$40)</f>
        <v>12897623.676466919</v>
      </c>
      <c r="AR44" s="22">
        <f>((Data!$AJ$40*'Intermediate calculations'!AR45)+Data!$AK$40)</f>
        <v>13065285.550986845</v>
      </c>
      <c r="AS44" s="22">
        <f>((Data!$AJ$40*'Intermediate calculations'!AS45)+Data!$AK$40)</f>
        <v>13234378.29749348</v>
      </c>
      <c r="AT44" s="22">
        <f>((Data!$AJ$40*'Intermediate calculations'!AT45)+Data!$AK$40)</f>
        <v>13404914.127437096</v>
      </c>
      <c r="AU44" s="22">
        <f>((Data!$AJ$40*'Intermediate calculations'!AU45)+Data!$AK$40)</f>
        <v>13576905.356483787</v>
      </c>
      <c r="AV44" s="22">
        <f>((Data!$AJ$40*'Intermediate calculations'!AV45)+Data!$AK$40)</f>
        <v>13750364.405404896</v>
      </c>
      <c r="AW44" s="22">
        <f>((Data!$AJ$40*'Intermediate calculations'!AW45)+Data!$AK$40)</f>
        <v>13900436.811271213</v>
      </c>
      <c r="AX44" s="22">
        <f>((Data!$AJ$40*'Intermediate calculations'!AX45)+Data!$AK$40)</f>
        <v>14051607.920698307</v>
      </c>
      <c r="AY44" s="22">
        <f>((Data!$AJ$40*'Intermediate calculations'!AY45)+Data!$AK$40)</f>
        <v>14203885.77746683</v>
      </c>
      <c r="AZ44" s="22">
        <f>((Data!$AJ$40*'Intermediate calculations'!AZ45)+Data!$AK$40)</f>
        <v>14357278.484247208</v>
      </c>
      <c r="BA44" s="22">
        <f>((Data!$AJ$40*'Intermediate calculations'!BA45)+Data!$AK$40)</f>
        <v>14511794.203030784</v>
      </c>
      <c r="BB44" s="22">
        <f>((Data!$AJ$40*'Intermediate calculations'!BB45)+Data!$AK$40)</f>
        <v>14643837.8575859</v>
      </c>
      <c r="BC44" s="22">
        <f>((Data!$AJ$40*'Intermediate calculations'!BC45)+Data!$AK$40)</f>
        <v>14776701.625972856</v>
      </c>
      <c r="BD44" s="22">
        <f>((Data!$AJ$40*'Intermediate calculations'!BD45)+Data!$AK$40)</f>
        <v>14910390.601860862</v>
      </c>
      <c r="BE44" s="22">
        <f>((Data!$AJ$40*'Intermediate calculations'!BE45)+Data!$AK$40)</f>
        <v>15044909.910555545</v>
      </c>
      <c r="BF44" s="22">
        <f>((Data!$AJ$40*'Intermediate calculations'!BF45)+Data!$AK$40)</f>
        <v>15180264.70919545</v>
      </c>
      <c r="BG44" s="22">
        <f>((Data!$AJ$40*'Intermediate calculations'!BG45)+Data!$AK$40)</f>
        <v>15292205.461046569</v>
      </c>
      <c r="BH44" s="22">
        <f>((Data!$AJ$40*'Intermediate calculations'!BH45)+Data!$AK$40)</f>
        <v>15404717.652523216</v>
      </c>
      <c r="BI44" s="22">
        <f>((Data!$AJ$40*'Intermediate calculations'!BI45)+Data!$AK$40)</f>
        <v>15517804.200733215</v>
      </c>
      <c r="BJ44" s="22">
        <f>((Data!$AJ$40*'Intermediate calculations'!BJ45)+Data!$AK$40)</f>
        <v>15631468.037675802</v>
      </c>
      <c r="BK44" s="22">
        <f>((Data!$AJ$40*'Intermediate calculations'!BK45)+Data!$AK$40)</f>
        <v>15745712.110317562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5371624.0183132365</v>
      </c>
      <c r="AI45" s="22">
        <f>((Data!$AJ$39*Drivers!AJ4)+Data!$AK$39)</f>
        <v>5457952.3612376349</v>
      </c>
      <c r="AJ45" s="22">
        <f>((Data!$AJ$39*Drivers!AK4)+Data!$AK$39)</f>
        <v>5545274.7035384951</v>
      </c>
      <c r="AK45" s="22">
        <f>((Data!$AJ$39*Drivers!AL4)+Data!$AK$39)</f>
        <v>5633602.4902954595</v>
      </c>
      <c r="AL45" s="22">
        <f>((Data!$AJ$39*Drivers!AM4)+Data!$AK$39)</f>
        <v>5722947.2983687902</v>
      </c>
      <c r="AM45" s="22">
        <f>((Data!$AJ$39*Drivers!AN4)+Data!$AK$39)</f>
        <v>5800231.0464366814</v>
      </c>
      <c r="AN45" s="22">
        <f>((Data!$AJ$39*Drivers!AO4)+Data!$AK$39)</f>
        <v>5878275.7649104679</v>
      </c>
      <c r="AO45" s="22">
        <f>((Data!$AJ$39*Drivers!AP4)+Data!$AK$39)</f>
        <v>5957088.9466456743</v>
      </c>
      <c r="AP45" s="22">
        <f>((Data!$AJ$39*Drivers!AQ4)+Data!$AK$39)</f>
        <v>6036678.158275838</v>
      </c>
      <c r="AQ45" s="22">
        <f>((Data!$AJ$39*Drivers!AR4)+Data!$AK$39)</f>
        <v>6117051.0409389604</v>
      </c>
      <c r="AR45" s="22">
        <f>((Data!$AJ$39*Drivers!AS4)+Data!$AK$39)</f>
        <v>6187399.0417351853</v>
      </c>
      <c r="AS45" s="22">
        <f>((Data!$AJ$39*Drivers!AT4)+Data!$AK$39)</f>
        <v>6258347.4114820044</v>
      </c>
      <c r="AT45" s="22">
        <f>((Data!$AJ$39*Drivers!AU4)+Data!$AK$39)</f>
        <v>6329901.273891151</v>
      </c>
      <c r="AU45" s="22">
        <f>((Data!$AJ$39*Drivers!AV4)+Data!$AK$39)</f>
        <v>6402065.7964014988</v>
      </c>
      <c r="AV45" s="22">
        <f>((Data!$AJ$39*Drivers!AW4)+Data!$AK$39)</f>
        <v>6474846.1905522533</v>
      </c>
      <c r="AW45" s="22">
        <f>((Data!$AJ$39*Drivers!AX4)+Data!$AK$39)</f>
        <v>6537813.9568235315</v>
      </c>
      <c r="AX45" s="22">
        <f>((Data!$AJ$39*Drivers!AY4)+Data!$AK$39)</f>
        <v>6601242.7199624032</v>
      </c>
      <c r="AY45" s="22">
        <f>((Data!$AJ$39*Drivers!AZ4)+Data!$AK$39)</f>
        <v>6665135.8549990524</v>
      </c>
      <c r="AZ45" s="22">
        <f>((Data!$AJ$39*Drivers!BA4)+Data!$AK$39)</f>
        <v>6729496.7616727911</v>
      </c>
      <c r="BA45" s="22">
        <f>((Data!$AJ$39*Drivers!BB4)+Data!$AK$39)</f>
        <v>6794328.8646129537</v>
      </c>
      <c r="BB45" s="22">
        <f>((Data!$AJ$39*Drivers!BC4)+Data!$AK$39)</f>
        <v>6849732.081011299</v>
      </c>
      <c r="BC45" s="22">
        <f>((Data!$AJ$39*Drivers!BD4)+Data!$AK$39)</f>
        <v>6905479.4028818067</v>
      </c>
      <c r="BD45" s="22">
        <f>((Data!$AJ$39*Drivers!BE4)+Data!$AK$39)</f>
        <v>6961572.9674393125</v>
      </c>
      <c r="BE45" s="22">
        <f>((Data!$AJ$39*Drivers!BF4)+Data!$AK$39)</f>
        <v>7018014.9251727425</v>
      </c>
      <c r="BF45" s="22">
        <f>((Data!$AJ$39*Drivers!BG4)+Data!$AK$39)</f>
        <v>7074807.4399275575</v>
      </c>
      <c r="BG45" s="22">
        <f>((Data!$AJ$39*Drivers!BH4)+Data!$AK$39)</f>
        <v>7121775.8286736626</v>
      </c>
      <c r="BH45" s="22">
        <f>((Data!$AJ$39*Drivers!BI4)+Data!$AK$39)</f>
        <v>7168983.9835284706</v>
      </c>
      <c r="BI45" s="22">
        <f>((Data!$AJ$39*Drivers!BJ4)+Data!$AK$39)</f>
        <v>7216433.1284595914</v>
      </c>
      <c r="BJ45" s="22">
        <f>((Data!$AJ$39*Drivers!BK4)+Data!$AK$39)</f>
        <v>7264124.4936828092</v>
      </c>
      <c r="BK45" s="22">
        <f>((Data!$AJ$39*Drivers!BL4)+Data!$AK$39)</f>
        <v>7312059.3156939484</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13828828.99990898</v>
      </c>
      <c r="AI46" s="22">
        <f>((Data!$AJ$41*'Intermediate calculations'!AI44)+Data!$AK$41)</f>
        <v>14023388.036555341</v>
      </c>
      <c r="AJ46" s="22">
        <f>((Data!$AJ$41*'Intermediate calculations'!AJ44)+Data!$AK$41)</f>
        <v>14220187.259385752</v>
      </c>
      <c r="AK46" s="22">
        <f>((Data!$AJ$41*'Intermediate calculations'!AK44)+Data!$AK$41)</f>
        <v>14419252.462288922</v>
      </c>
      <c r="AL46" s="22">
        <f>((Data!$AJ$41*'Intermediate calculations'!AL44)+Data!$AK$41)</f>
        <v>14620609.73614884</v>
      </c>
      <c r="AM46" s="22">
        <f>((Data!$AJ$41*'Intermediate calculations'!AM44)+Data!$AK$41)</f>
        <v>14794784.880292134</v>
      </c>
      <c r="AN46" s="22">
        <f>((Data!$AJ$41*'Intermediate calculations'!AN44)+Data!$AK$41)</f>
        <v>14970675.030933548</v>
      </c>
      <c r="AO46" s="22">
        <f>((Data!$AJ$41*'Intermediate calculations'!AO44)+Data!$AK$41)</f>
        <v>15148297.074795375</v>
      </c>
      <c r="AP46" s="22">
        <f>((Data!$AJ$41*'Intermediate calculations'!AP44)+Data!$AK$41)</f>
        <v>15327668.064874131</v>
      </c>
      <c r="AQ46" s="22">
        <f>((Data!$AJ$41*'Intermediate calculations'!AQ44)+Data!$AK$41)</f>
        <v>15508805.222077787</v>
      </c>
      <c r="AR46" s="22">
        <f>((Data!$AJ$41*'Intermediate calculations'!AR44)+Data!$AK$41)</f>
        <v>15667349.204288784</v>
      </c>
      <c r="AS46" s="22">
        <f>((Data!$AJ$41*'Intermediate calculations'!AS44)+Data!$AK$41)</f>
        <v>15827246.243916424</v>
      </c>
      <c r="AT46" s="22">
        <f>((Data!$AJ$41*'Intermediate calculations'!AT44)+Data!$AK$41)</f>
        <v>15988507.888320293</v>
      </c>
      <c r="AU46" s="22">
        <f>((Data!$AJ$41*'Intermediate calculations'!AU44)+Data!$AK$41)</f>
        <v>16151145.783408277</v>
      </c>
      <c r="AV46" s="22">
        <f>((Data!$AJ$41*'Intermediate calculations'!AV44)+Data!$AK$41)</f>
        <v>16315171.674477605</v>
      </c>
      <c r="AW46" s="22">
        <f>((Data!$AJ$41*'Intermediate calculations'!AW44)+Data!$AK$41)</f>
        <v>16457082.749456095</v>
      </c>
      <c r="AX46" s="22">
        <f>((Data!$AJ$41*'Intermediate calculations'!AX44)+Data!$AK$41)</f>
        <v>16600032.777615165</v>
      </c>
      <c r="AY46" s="22">
        <f>((Data!$AJ$41*'Intermediate calculations'!AY44)+Data!$AK$41)</f>
        <v>16744029.36529359</v>
      </c>
      <c r="AZ46" s="22">
        <f>((Data!$AJ$41*'Intermediate calculations'!AZ44)+Data!$AK$41)</f>
        <v>16889080.174517334</v>
      </c>
      <c r="BA46" s="22">
        <f>((Data!$AJ$41*'Intermediate calculations'!BA44)+Data!$AK$41)</f>
        <v>17035192.923407253</v>
      </c>
      <c r="BB46" s="22">
        <f>((Data!$AJ$41*'Intermediate calculations'!BB44)+Data!$AK$41)</f>
        <v>17160055.697838262</v>
      </c>
      <c r="BC46" s="22">
        <f>((Data!$AJ$41*'Intermediate calculations'!BC44)+Data!$AK$41)</f>
        <v>17285693.986160778</v>
      </c>
      <c r="BD46" s="22">
        <f>((Data!$AJ$41*'Intermediate calculations'!BD44)+Data!$AK$41)</f>
        <v>17412112.605036922</v>
      </c>
      <c r="BE46" s="22">
        <f>((Data!$AJ$41*'Intermediate calculations'!BE44)+Data!$AK$41)</f>
        <v>17539316.401044767</v>
      </c>
      <c r="BF46" s="22">
        <f>((Data!$AJ$41*'Intermediate calculations'!BF44)+Data!$AK$41)</f>
        <v>17667310.250864141</v>
      </c>
      <c r="BG46" s="22">
        <f>((Data!$AJ$41*'Intermediate calculations'!BG44)+Data!$AK$41)</f>
        <v>17773163.371145584</v>
      </c>
      <c r="BH46" s="22">
        <f>((Data!$AJ$41*'Intermediate calculations'!BH44)+Data!$AK$41)</f>
        <v>17879556.854667529</v>
      </c>
      <c r="BI46" s="22">
        <f>((Data!$AJ$41*'Intermediate calculations'!BI44)+Data!$AK$41)</f>
        <v>17986493.459897824</v>
      </c>
      <c r="BJ46" s="22">
        <f>((Data!$AJ$41*'Intermediate calculations'!BJ44)+Data!$AK$41)</f>
        <v>18093975.959385909</v>
      </c>
      <c r="BK46" s="22">
        <f>((Data!$AJ$41*'Intermediate calculations'!BK44)+Data!$AK$41)</f>
        <v>18202007.139834598</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171122.62608954907</v>
      </c>
      <c r="Z47" s="22">
        <f>((Data!$AJ$12*((Drivers!AA5*1000000)/Drivers!AA4))+Data!$AK$12)*Drivers!AA4</f>
        <v>177118.04206748918</v>
      </c>
      <c r="AA47" s="22">
        <f>((Data!$AJ$12*((Drivers!AB5*1000000)/Drivers!AB4))+Data!$AK$12)*Drivers!AB4</f>
        <v>183335.08675622806</v>
      </c>
      <c r="AB47" s="22">
        <f>((Data!$AJ$12*((Drivers!AC5*1000000)/Drivers!AC4))+Data!$AK$12)*Drivers!AC4</f>
        <v>189782.31873404395</v>
      </c>
      <c r="AC47" s="22">
        <f>((Data!$AJ$12*((Drivers!AD5*1000000)/Drivers!AD4))+Data!$AK$12)*Drivers!AD4</f>
        <v>196421.0958012552</v>
      </c>
      <c r="AD47" s="22">
        <f>((Data!$AJ$12*((Drivers!AE5*1000000)/Drivers!AE4))+Data!$AK$12)*Drivers!AE4</f>
        <v>203308.47746039036</v>
      </c>
      <c r="AE47" s="22">
        <f>((Data!$AJ$12*((Drivers!AF5*1000000)/Drivers!AF4))+Data!$AK$12)*Drivers!AF4</f>
        <v>210288.12188367141</v>
      </c>
      <c r="AF47" s="22">
        <f>((Data!$AJ$12*((Drivers!AG5*1000000)/Drivers!AG4))+Data!$AK$12)*Drivers!AG4</f>
        <v>217380.63388309869</v>
      </c>
      <c r="AG47" s="22">
        <f>((Data!$AJ$12*((Drivers!AH5*1000000)/Drivers!AH4))+Data!$AK$12)*Drivers!AH4</f>
        <v>224587.25518428918</v>
      </c>
      <c r="AH47" s="22">
        <f>((Data!$AJ$12*((Drivers!AI5*1000000)/Drivers!AI4))+Data!$AK$12)*Drivers!AI4</f>
        <v>229801.54307052161</v>
      </c>
      <c r="AI47" s="22">
        <f>((Data!$AJ$12*((Drivers!AJ5*1000000)/Drivers!AJ4))+Data!$AK$12)*Drivers!AJ4</f>
        <v>235075.86916358193</v>
      </c>
      <c r="AJ47" s="22">
        <f>((Data!$AJ$12*((Drivers!AK5*1000000)/Drivers!AK4))+Data!$AK$12)*Drivers!AK4</f>
        <v>240410.92475370149</v>
      </c>
      <c r="AK47" s="22">
        <f>((Data!$AJ$12*((Drivers!AL5*1000000)/Drivers!AL4))+Data!$AK$12)*Drivers!AL4</f>
        <v>245807.40909074611</v>
      </c>
      <c r="AL47" s="22">
        <f>((Data!$AJ$12*((Drivers!AM5*1000000)/Drivers!AM4))+Data!$AK$12)*Drivers!AM4</f>
        <v>251310.04168205254</v>
      </c>
      <c r="AM47" s="22">
        <f>((Data!$AJ$12*((Drivers!AN5*1000000)/Drivers!AN4))+Data!$AK$12)*Drivers!AN4</f>
        <v>256031.778196339</v>
      </c>
      <c r="AN47" s="22">
        <f>((Data!$AJ$12*((Drivers!AO5*1000000)/Drivers!AO4))+Data!$AK$12)*Drivers!AO4</f>
        <v>260800.00704364039</v>
      </c>
      <c r="AO47" s="22">
        <f>((Data!$AJ$12*((Drivers!AP5*1000000)/Drivers!AP4))+Data!$AK$12)*Drivers!AP4</f>
        <v>265615.18600829563</v>
      </c>
      <c r="AP47" s="22">
        <f>((Data!$AJ$12*((Drivers!AQ5*1000000)/Drivers!AQ4))+Data!$AK$12)*Drivers!AQ4</f>
        <v>270477.77738219348</v>
      </c>
      <c r="AQ47" s="22">
        <f>((Data!$AJ$12*((Drivers!AR5*1000000)/Drivers!AR4))+Data!$AK$12)*Drivers!AR4</f>
        <v>275387.37272515876</v>
      </c>
      <c r="AR47" s="22">
        <f>((Data!$AJ$12*((Drivers!AS5*1000000)/Drivers!AS4))+Data!$AK$12)*Drivers!AS4</f>
        <v>279804.10883172933</v>
      </c>
      <c r="AS47" s="22">
        <f>((Data!$AJ$12*((Drivers!AT5*1000000)/Drivers!AT4))+Data!$AK$12)*Drivers!AT4</f>
        <v>284256.64986284543</v>
      </c>
      <c r="AT47" s="22">
        <f>((Data!$AJ$12*((Drivers!AU5*1000000)/Drivers!AU4))+Data!$AK$12)*Drivers!AU4</f>
        <v>288746.18414136872</v>
      </c>
      <c r="AU47" s="22">
        <f>((Data!$AJ$12*((Drivers!AV5*1000000)/Drivers!AV4))+Data!$AK$12)*Drivers!AV4</f>
        <v>293219.39873869024</v>
      </c>
      <c r="AV47" s="22">
        <f>((Data!$AJ$12*((Drivers!AW5*1000000)/Drivers!AW4))+Data!$AK$12)*Drivers!AW4</f>
        <v>297715.68608038535</v>
      </c>
      <c r="AW47" s="22">
        <f>((Data!$AJ$12*((Drivers!AX5*1000000)/Drivers!AX4))+Data!$AK$12)*Drivers!AX4</f>
        <v>301613.01224137825</v>
      </c>
      <c r="AX47" s="22">
        <f>((Data!$AJ$12*((Drivers!AY5*1000000)/Drivers!AY4))+Data!$AK$12)*Drivers!AY4</f>
        <v>305543.04015482828</v>
      </c>
      <c r="AY47" s="22">
        <f>((Data!$AJ$12*((Drivers!AZ5*1000000)/Drivers!AZ4))+Data!$AK$12)*Drivers!AZ4</f>
        <v>309536.86186868773</v>
      </c>
      <c r="AZ47" s="22">
        <f>((Data!$AJ$12*((Drivers!BA5*1000000)/Drivers!BA4))+Data!$AK$12)*Drivers!BA4</f>
        <v>313559.26261079579</v>
      </c>
      <c r="BA47" s="22">
        <f>((Data!$AJ$12*((Drivers!BB5*1000000)/Drivers!BB4))+Data!$AK$12)*Drivers!BB4</f>
        <v>317610.45161268936</v>
      </c>
      <c r="BB47" s="22">
        <f>((Data!$AJ$12*((Drivers!BC5*1000000)/Drivers!BC4))+Data!$AK$12)*Drivers!BC4</f>
        <v>321009.42534190195</v>
      </c>
      <c r="BC47" s="22">
        <f>((Data!$AJ$12*((Drivers!BD5*1000000)/Drivers!BD4))+Data!$AK$12)*Drivers!BD4</f>
        <v>324429.42257752176</v>
      </c>
      <c r="BD47" s="22">
        <f>((Data!$AJ$12*((Drivers!BE5*1000000)/Drivers!BE4))+Data!$AK$12)*Drivers!BE4</f>
        <v>327870.57389506529</v>
      </c>
      <c r="BE47" s="22">
        <f>((Data!$AJ$12*((Drivers!BF5*1000000)/Drivers!BF4))+Data!$AK$12)*Drivers!BF4</f>
        <v>331333.01068104466</v>
      </c>
      <c r="BF47" s="22">
        <f>((Data!$AJ$12*((Drivers!BG5*1000000)/Drivers!BG4))+Data!$AK$12)*Drivers!BG4</f>
        <v>334816.86513800366</v>
      </c>
      <c r="BG47" s="22">
        <f>((Data!$AJ$12*((Drivers!BH5*1000000)/Drivers!BH4))+Data!$AK$12)*Drivers!BH4</f>
        <v>337739.2810052181</v>
      </c>
      <c r="BH47" s="22">
        <f>((Data!$AJ$12*((Drivers!BI5*1000000)/Drivers!BI4))+Data!$AK$12)*Drivers!BI4</f>
        <v>340676.34564942168</v>
      </c>
      <c r="BI47" s="22">
        <f>((Data!$AJ$12*((Drivers!BJ5*1000000)/Drivers!BJ4))+Data!$AK$12)*Drivers!BJ4</f>
        <v>343628.13385027694</v>
      </c>
      <c r="BJ47" s="22">
        <f>((Data!$AJ$12*((Drivers!BK5*1000000)/Drivers!BK4))+Data!$AK$12)*Drivers!BK4</f>
        <v>346594.72076918435</v>
      </c>
      <c r="BK47" s="22">
        <f>((Data!$AJ$12*((Drivers!BL5*1000000)/Drivers!BL4))+Data!$AK$12)*Drivers!BL4</f>
        <v>349576.18195123156</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178834.1797917269</v>
      </c>
      <c r="Z49" s="22">
        <f>((Data!$AJ$44*'Intermediate calculations'!Z47)+Data!$AK$44)</f>
        <v>184773.68442984403</v>
      </c>
      <c r="AA49" s="22">
        <f>((Data!$AJ$44*'Intermediate calculations'!AA47)+Data!$AK$44)</f>
        <v>190932.75093999354</v>
      </c>
      <c r="AB49" s="22">
        <f>((Data!$AJ$44*'Intermediate calculations'!AB47)+Data!$AK$44)</f>
        <v>197319.85808587857</v>
      </c>
      <c r="AC49" s="22">
        <f>((Data!$AJ$44*'Intermediate calculations'!AC47)+Data!$AK$44)</f>
        <v>203896.72403266389</v>
      </c>
      <c r="AD49" s="22">
        <f>((Data!$AJ$44*'Intermediate calculations'!AD47)+Data!$AK$44)</f>
        <v>210719.87616413136</v>
      </c>
      <c r="AE49" s="22">
        <f>((Data!$AJ$44*'Intermediate calculations'!AE47)+Data!$AK$44)</f>
        <v>217634.43064659272</v>
      </c>
      <c r="AF49" s="22">
        <f>((Data!$AJ$44*'Intermediate calculations'!AF47)+Data!$AK$44)</f>
        <v>224660.80013813436</v>
      </c>
      <c r="AG49" s="22">
        <f>((Data!$AJ$44*'Intermediate calculations'!AG47)+Data!$AK$44)</f>
        <v>231800.21478443572</v>
      </c>
      <c r="AH49" s="22">
        <f>((Data!$AJ$44*'Intermediate calculations'!AH47)+Data!$AK$44)</f>
        <v>236965.87588263297</v>
      </c>
      <c r="AI49" s="22">
        <f>((Data!$AJ$44*'Intermediate calculations'!AI47)+Data!$AK$44)</f>
        <v>242191.0152904639</v>
      </c>
      <c r="AJ49" s="22">
        <f>((Data!$AJ$44*'Intermediate calculations'!AJ47)+Data!$AK$44)</f>
        <v>247476.31785140731</v>
      </c>
      <c r="AK49" s="22">
        <f>((Data!$AJ$44*'Intermediate calculations'!AK47)+Data!$AK$44)</f>
        <v>252822.47629434749</v>
      </c>
      <c r="AL49" s="22">
        <f>((Data!$AJ$44*'Intermediate calculations'!AL47)+Data!$AK$44)</f>
        <v>258273.79308673929</v>
      </c>
      <c r="AM49" s="22">
        <f>((Data!$AJ$44*'Intermediate calculations'!AM47)+Data!$AK$44)</f>
        <v>262951.49619020382</v>
      </c>
      <c r="AN49" s="22">
        <f>((Data!$AJ$44*'Intermediate calculations'!AN47)+Data!$AK$44)</f>
        <v>267675.25805399381</v>
      </c>
      <c r="AO49" s="22">
        <f>((Data!$AJ$44*'Intermediate calculations'!AO47)+Data!$AK$44)</f>
        <v>272445.53219329717</v>
      </c>
      <c r="AP49" s="22">
        <f>((Data!$AJ$44*'Intermediate calculations'!AP47)+Data!$AK$44)</f>
        <v>277262.77658881579</v>
      </c>
      <c r="AQ49" s="22">
        <f>((Data!$AJ$44*'Intermediate calculations'!AQ47)+Data!$AK$44)</f>
        <v>282126.58660935744</v>
      </c>
      <c r="AR49" s="22">
        <f>((Data!$AJ$44*'Intermediate calculations'!AR47)+Data!$AK$44)</f>
        <v>286502.13364176342</v>
      </c>
      <c r="AS49" s="22">
        <f>((Data!$AJ$44*'Intermediate calculations'!AS47)+Data!$AK$44)</f>
        <v>290913.15169339278</v>
      </c>
      <c r="AT49" s="22">
        <f>((Data!$AJ$44*'Intermediate calculations'!AT47)+Data!$AK$44)</f>
        <v>295360.81800518668</v>
      </c>
      <c r="AU49" s="22">
        <f>((Data!$AJ$44*'Intermediate calculations'!AU47)+Data!$AK$44)</f>
        <v>299792.31682792772</v>
      </c>
      <c r="AV49" s="22">
        <f>((Data!$AJ$44*'Intermediate calculations'!AV47)+Data!$AK$44)</f>
        <v>304246.67322597717</v>
      </c>
      <c r="AW49" s="22">
        <f>((Data!$AJ$44*'Intermediate calculations'!AW47)+Data!$AK$44)</f>
        <v>308107.65416452178</v>
      </c>
      <c r="AX49" s="22">
        <f>((Data!$AJ$44*'Intermediate calculations'!AX47)+Data!$AK$44)</f>
        <v>312001.0318893959</v>
      </c>
      <c r="AY49" s="22">
        <f>((Data!$AJ$44*'Intermediate calculations'!AY47)+Data!$AK$44)</f>
        <v>315957.60849401564</v>
      </c>
      <c r="AZ49" s="22">
        <f>((Data!$AJ$44*'Intermediate calculations'!AZ47)+Data!$AK$44)</f>
        <v>319942.49760796916</v>
      </c>
      <c r="BA49" s="22">
        <f>((Data!$AJ$44*'Intermediate calculations'!BA47)+Data!$AK$44)</f>
        <v>323955.90651156672</v>
      </c>
      <c r="BB49" s="22">
        <f>((Data!$AJ$44*'Intermediate calculations'!BB47)+Data!$AK$44)</f>
        <v>327323.18249438063</v>
      </c>
      <c r="BC49" s="22">
        <f>((Data!$AJ$44*'Intermediate calculations'!BC47)+Data!$AK$44)</f>
        <v>330711.28592507716</v>
      </c>
      <c r="BD49" s="22">
        <f>((Data!$AJ$44*'Intermediate calculations'!BD47)+Data!$AK$44)</f>
        <v>334120.34616146714</v>
      </c>
      <c r="BE49" s="22">
        <f>((Data!$AJ$44*'Intermediate calculations'!BE47)+Data!$AK$44)</f>
        <v>337550.49336479389</v>
      </c>
      <c r="BF49" s="22">
        <f>((Data!$AJ$44*'Intermediate calculations'!BF47)+Data!$AK$44)</f>
        <v>341001.85850472242</v>
      </c>
      <c r="BG49" s="22">
        <f>((Data!$AJ$44*'Intermediate calculations'!BG47)+Data!$AK$44)</f>
        <v>343897.02085237176</v>
      </c>
      <c r="BH49" s="22">
        <f>((Data!$AJ$44*'Intermediate calculations'!BH47)+Data!$AK$44)</f>
        <v>346806.69536718173</v>
      </c>
      <c r="BI49" s="22">
        <f>((Data!$AJ$44*'Intermediate calculations'!BI47)+Data!$AK$44)</f>
        <v>349730.95613144367</v>
      </c>
      <c r="BJ49" s="22">
        <f>((Data!$AJ$44*'Intermediate calculations'!BJ47)+Data!$AK$44)</f>
        <v>352669.87760562671</v>
      </c>
      <c r="BK49" s="22">
        <f>((Data!$AJ$44*'Intermediate calculations'!BK47)+Data!$AK$44)</f>
        <v>355623.53463030903</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2590110.1583530414</v>
      </c>
      <c r="Z50" s="22">
        <f>Z15*Constants!$H$29*Constants!$H$35</f>
        <v>2602482.8246887433</v>
      </c>
      <c r="AA50" s="22">
        <f>AA15*Constants!$H$29*Constants!$H$35</f>
        <v>2615325.0415471406</v>
      </c>
      <c r="AB50" s="22">
        <f>AB15*Constants!$H$29*Constants!$H$35</f>
        <v>2628654.9414386349</v>
      </c>
      <c r="AC50" s="22">
        <f>AC15*Constants!$H$29*Constants!$H$35</f>
        <v>2642720.0922520314</v>
      </c>
      <c r="AD50" s="22">
        <f>AD15*Constants!$H$29*Constants!$H$35</f>
        <v>2657311.9456558158</v>
      </c>
      <c r="AE50" s="22">
        <f>AE15*Constants!$H$29*Constants!$H$35</f>
        <v>2672097.2521247366</v>
      </c>
      <c r="AF50" s="22">
        <f>AF15*Constants!$H$29*Constants!$H$35</f>
        <v>2687121.6838820009</v>
      </c>
      <c r="AG50" s="22">
        <f>AG15*Constants!$H$29*Constants!$H$35</f>
        <v>2702391.9079533485</v>
      </c>
      <c r="AH50" s="22">
        <f>AH15*Constants!$H$29*Constants!$H$35</f>
        <v>2713439.084980357</v>
      </c>
      <c r="AI50" s="22">
        <f>AI15*Constants!$H$29*Constants!$H$35</f>
        <v>2724613.461102176</v>
      </c>
      <c r="AJ50" s="22">
        <f>AJ15*Constants!$H$29*Constants!$H$35</f>
        <v>2735916.5009110426</v>
      </c>
      <c r="AK50" s="22">
        <f>AK15*Constants!$H$29*Constants!$H$35</f>
        <v>2747349.6858627633</v>
      </c>
      <c r="AL50" s="22">
        <f>AL15*Constants!$H$29*Constants!$H$35</f>
        <v>2758703.328090942</v>
      </c>
      <c r="AM50" s="22">
        <f>AM15*Constants!$H$29*Constants!$H$35</f>
        <v>2768706.9681442534</v>
      </c>
      <c r="AN50" s="22">
        <f>AN15*Constants!$H$29*Constants!$H$35</f>
        <v>2778809.1085190689</v>
      </c>
      <c r="AO50" s="22">
        <f>AO15*Constants!$H$29*Constants!$H$35</f>
        <v>2789010.7190936836</v>
      </c>
      <c r="AP50" s="22">
        <f>AP15*Constants!$H$29*Constants!$H$35</f>
        <v>2799312.779296245</v>
      </c>
      <c r="AQ50" s="22">
        <f>AQ15*Constants!$H$29*Constants!$H$35</f>
        <v>2809720.4781259182</v>
      </c>
      <c r="AR50" s="22">
        <f>AR15*Constants!$H$29*Constants!$H$35</f>
        <v>2818256.562472872</v>
      </c>
      <c r="AS50" s="22">
        <f>AS15*Constants!$H$29*Constants!$H$35</f>
        <v>2826874.5587502019</v>
      </c>
      <c r="AT50" s="22">
        <f>AT15*Constants!$H$29*Constants!$H$35</f>
        <v>2835570.9302461301</v>
      </c>
      <c r="AU50" s="22">
        <f>AU15*Constants!$H$29*Constants!$H$35</f>
        <v>2844603.6753162011</v>
      </c>
      <c r="AV50" s="22">
        <f>AV15*Constants!$H$29*Constants!$H$35</f>
        <v>2853785.9773521856</v>
      </c>
      <c r="AW50" s="22">
        <f>AW15*Constants!$H$29*Constants!$H$35</f>
        <v>2861695.4790143976</v>
      </c>
      <c r="AX50" s="22">
        <f>AX15*Constants!$H$29*Constants!$H$35</f>
        <v>2869642.8838892519</v>
      </c>
      <c r="AY50" s="22">
        <f>AY15*Constants!$H$29*Constants!$H$35</f>
        <v>2877480.4274513978</v>
      </c>
      <c r="AZ50" s="22">
        <f>AZ15*Constants!$H$29*Constants!$H$35</f>
        <v>2885378.5195661387</v>
      </c>
      <c r="BA50" s="22">
        <f>BA15*Constants!$H$29*Constants!$H$35</f>
        <v>2893337.6035188986</v>
      </c>
      <c r="BB50" s="22">
        <f>BB15*Constants!$H$29*Constants!$H$35</f>
        <v>2900441.5890346784</v>
      </c>
      <c r="BC50" s="22">
        <f>BC15*Constants!$H$29*Constants!$H$35</f>
        <v>2907590.1157039343</v>
      </c>
      <c r="BD50" s="22">
        <f>BD15*Constants!$H$29*Constants!$H$35</f>
        <v>2914783.4601686304</v>
      </c>
      <c r="BE50" s="22">
        <f>BE15*Constants!$H$29*Constants!$H$35</f>
        <v>2922021.9007889372</v>
      </c>
      <c r="BF50" s="22">
        <f>BF15*Constants!$H$29*Constants!$H$35</f>
        <v>2929305.7176538981</v>
      </c>
      <c r="BG50" s="22">
        <f>BG15*Constants!$H$29*Constants!$H$35</f>
        <v>2935131.828144148</v>
      </c>
      <c r="BH50" s="22">
        <f>BH15*Constants!$H$29*Constants!$H$35</f>
        <v>2940988.9740578649</v>
      </c>
      <c r="BI50" s="22">
        <f>BI15*Constants!$H$29*Constants!$H$35</f>
        <v>2946877.3138259198</v>
      </c>
      <c r="BJ50" s="22">
        <f>BJ15*Constants!$H$29*Constants!$H$35</f>
        <v>2952797.0066879466</v>
      </c>
      <c r="BK50" s="22">
        <f>BK15*Constants!$H$29*Constants!$H$35</f>
        <v>2958748.2126964731</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3623313.0255031693</v>
      </c>
      <c r="Z51" s="22">
        <f>Z8*Constants!$H$30*Constants!$H$36</f>
        <v>3614562.9721115064</v>
      </c>
      <c r="AA51" s="22">
        <f>AA8*Constants!$H$30*Constants!$H$36</f>
        <v>3605523.0240044235</v>
      </c>
      <c r="AB51" s="22">
        <f>AB8*Constants!$H$30*Constants!$H$36</f>
        <v>3596181.9863931015</v>
      </c>
      <c r="AC51" s="22">
        <f>AC8*Constants!$H$30*Constants!$H$36</f>
        <v>3587498.3353368631</v>
      </c>
      <c r="AD51" s="22">
        <f>AD8*Constants!$H$30*Constants!$H$36</f>
        <v>3578489.5045818035</v>
      </c>
      <c r="AE51" s="22">
        <f>AE8*Constants!$H$30*Constants!$H$36</f>
        <v>3569354.4303232222</v>
      </c>
      <c r="AF51" s="22">
        <f>AF8*Constants!$H$30*Constants!$H$36</f>
        <v>3560071.7230537883</v>
      </c>
      <c r="AG51" s="22">
        <f>AG8*Constants!$H$30*Constants!$H$36</f>
        <v>3550650.8825564976</v>
      </c>
      <c r="AH51" s="22">
        <f>AH8*Constants!$H$30*Constants!$H$36</f>
        <v>3543830.491383181</v>
      </c>
      <c r="AI51" s="22">
        <f>AI8*Constants!$H$30*Constants!$H$36</f>
        <v>3536931.5690537714</v>
      </c>
      <c r="AJ51" s="22">
        <f>AJ8*Constants!$H$30*Constants!$H$36</f>
        <v>3529953.2113470412</v>
      </c>
      <c r="AK51" s="22">
        <f>AK8*Constants!$H$30*Constants!$H$36</f>
        <v>3522894.5036304044</v>
      </c>
      <c r="AL51" s="22">
        <f>AL8*Constants!$H$30*Constants!$H$36</f>
        <v>3514857.933088596</v>
      </c>
      <c r="AM51" s="22">
        <f>AM8*Constants!$H$30*Constants!$H$36</f>
        <v>3508681.8088032845</v>
      </c>
      <c r="AN51" s="22">
        <f>AN8*Constants!$H$30*Constants!$H$36</f>
        <v>3502444.8716314114</v>
      </c>
      <c r="AO51" s="22">
        <f>AO8*Constants!$H$30*Constants!$H$36</f>
        <v>3496146.5227820543</v>
      </c>
      <c r="AP51" s="22">
        <f>AP8*Constants!$H$30*Constants!$H$36</f>
        <v>3489786.157568323</v>
      </c>
      <c r="AQ51" s="22">
        <f>AQ8*Constants!$H$30*Constants!$H$36</f>
        <v>3483380.9960579053</v>
      </c>
      <c r="AR51" s="22">
        <f>AR8*Constants!$H$30*Constants!$H$36</f>
        <v>3475340.1102489028</v>
      </c>
      <c r="AS51" s="22">
        <f>AS8*Constants!$H$30*Constants!$H$36</f>
        <v>3467269.0767138493</v>
      </c>
      <c r="AT51" s="22">
        <f>AT8*Constants!$H$30*Constants!$H$36</f>
        <v>3459149.6552831531</v>
      </c>
      <c r="AU51" s="22">
        <f>AU8*Constants!$H$30*Constants!$H$36</f>
        <v>3452073.9202835313</v>
      </c>
      <c r="AV51" s="22">
        <f>AV8*Constants!$H$30*Constants!$H$36</f>
        <v>3445245.4650414083</v>
      </c>
      <c r="AW51" s="22">
        <f>AW8*Constants!$H$30*Constants!$H$36</f>
        <v>3439189.9354824629</v>
      </c>
      <c r="AX51" s="22">
        <f>AX8*Constants!$H$30*Constants!$H$36</f>
        <v>3433005.1480334755</v>
      </c>
      <c r="AY51" s="22">
        <f>AY8*Constants!$H$30*Constants!$H$36</f>
        <v>3426061.6468696599</v>
      </c>
      <c r="AZ51" s="22">
        <f>AZ8*Constants!$H$30*Constants!$H$36</f>
        <v>3419080.7637744541</v>
      </c>
      <c r="BA51" s="22">
        <f>BA8*Constants!$H$30*Constants!$H$36</f>
        <v>3412062.2250688914</v>
      </c>
      <c r="BB51" s="22">
        <f>BB8*Constants!$H$30*Constants!$H$36</f>
        <v>3407348.4108430035</v>
      </c>
      <c r="BC51" s="22">
        <f>BC8*Constants!$H$30*Constants!$H$36</f>
        <v>3402607.0974569898</v>
      </c>
      <c r="BD51" s="22">
        <f>BD8*Constants!$H$30*Constants!$H$36</f>
        <v>3397838.1141155022</v>
      </c>
      <c r="BE51" s="22">
        <f>BE8*Constants!$H$30*Constants!$H$36</f>
        <v>3393041.2889623987</v>
      </c>
      <c r="BF51" s="22">
        <f>BF8*Constants!$H$30*Constants!$H$36</f>
        <v>3388216.4490741515</v>
      </c>
      <c r="BG51" s="22">
        <f>BG8*Constants!$H$30*Constants!$H$36</f>
        <v>3383386.7575698253</v>
      </c>
      <c r="BH51" s="22">
        <f>BH8*Constants!$H$30*Constants!$H$36</f>
        <v>3378537.9051769068</v>
      </c>
      <c r="BI51" s="22">
        <f>BI8*Constants!$H$30*Constants!$H$36</f>
        <v>3373669.7940821261</v>
      </c>
      <c r="BJ51" s="22">
        <f>BJ8*Constants!$H$30*Constants!$H$36</f>
        <v>3368782.3259728923</v>
      </c>
      <c r="BK51" s="22">
        <f>BK8*Constants!$H$30*Constants!$H$36</f>
        <v>3363875.4020347428</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630185.03109514783</v>
      </c>
      <c r="Z52" s="22">
        <f>Z18*Constants!$H$31*Constants!$H$37</f>
        <v>636131.18758919439</v>
      </c>
      <c r="AA52" s="22">
        <f>AA18*Constants!$H$31*Constants!$H$37</f>
        <v>642299.01176581054</v>
      </c>
      <c r="AB52" s="22">
        <f>AB18*Constants!$H$31*Constants!$H$37</f>
        <v>648697.06370823749</v>
      </c>
      <c r="AC52" s="22">
        <f>AC18*Constants!$H$31*Constants!$H$37</f>
        <v>655337.00815533707</v>
      </c>
      <c r="AD52" s="22">
        <f>AD18*Constants!$H$31*Constants!$H$37</f>
        <v>662225.60090964066</v>
      </c>
      <c r="AE52" s="22">
        <f>AE18*Constants!$H$31*Constants!$H$37</f>
        <v>669206.16442960082</v>
      </c>
      <c r="AF52" s="22">
        <f>AF18*Constants!$H$31*Constants!$H$37</f>
        <v>676299.61537263612</v>
      </c>
      <c r="AG52" s="22">
        <f>AG18*Constants!$H$31*Constants!$H$37</f>
        <v>683507.8121271421</v>
      </c>
      <c r="AH52" s="22">
        <f>AH18*Constants!$H$31*Constants!$H$37</f>
        <v>688723.01690736704</v>
      </c>
      <c r="AI52" s="22">
        <f>AI18*Constants!$H$31*Constants!$H$37</f>
        <v>693998.27045169473</v>
      </c>
      <c r="AJ52" s="22">
        <f>AJ18*Constants!$H$31*Constants!$H$37</f>
        <v>699334.26417191501</v>
      </c>
      <c r="AK52" s="22">
        <f>AK18*Constants!$H$31*Constants!$H$37</f>
        <v>704731.6974408516</v>
      </c>
      <c r="AL52" s="22">
        <f>AL18*Constants!$H$31*Constants!$H$37</f>
        <v>710188.80273582053</v>
      </c>
      <c r="AM52" s="22">
        <f>AM18*Constants!$H$31*Constants!$H$37</f>
        <v>714911.3695325806</v>
      </c>
      <c r="AN52" s="22">
        <f>AN18*Constants!$H$31*Constants!$H$37</f>
        <v>719680.43683768879</v>
      </c>
      <c r="AO52" s="22">
        <f>AO18*Constants!$H$31*Constants!$H$37</f>
        <v>724496.46251598175</v>
      </c>
      <c r="AP52" s="22">
        <f>AP18*Constants!$H$31*Constants!$H$37</f>
        <v>729359.90894063935</v>
      </c>
      <c r="AQ52" s="22">
        <f>AQ18*Constants!$H$31*Constants!$H$37</f>
        <v>734271.2922576142</v>
      </c>
      <c r="AR52" s="22">
        <f>AR18*Constants!$H$31*Constants!$H$37</f>
        <v>738563.35983631352</v>
      </c>
      <c r="AS52" s="22">
        <f>AS18*Constants!$H$31*Constants!$H$37</f>
        <v>742892.16329353896</v>
      </c>
      <c r="AT52" s="22">
        <f>AT18*Constants!$H$31*Constants!$H$37</f>
        <v>747257.96650316077</v>
      </c>
      <c r="AU52" s="22">
        <f>AU18*Constants!$H$31*Constants!$H$37</f>
        <v>751664.10094233695</v>
      </c>
      <c r="AV52" s="22">
        <f>AV18*Constants!$H$31*Constants!$H$37</f>
        <v>756108.68781371322</v>
      </c>
      <c r="AW52" s="22">
        <f>AW18*Constants!$H$31*Constants!$H$37</f>
        <v>759953.62480120885</v>
      </c>
      <c r="AX52" s="22">
        <f>AX18*Constants!$H$31*Constants!$H$37</f>
        <v>763826.47674782597</v>
      </c>
      <c r="AY52" s="22">
        <f>AY18*Constants!$H$31*Constants!$H$37</f>
        <v>767725.71308033774</v>
      </c>
      <c r="AZ52" s="22">
        <f>AZ18*Constants!$H$31*Constants!$H$37</f>
        <v>771653.53346650919</v>
      </c>
      <c r="BA52" s="22">
        <f>BA18*Constants!$H$31*Constants!$H$37</f>
        <v>775610.14717466896</v>
      </c>
      <c r="BB52" s="22">
        <f>BB18*Constants!$H$31*Constants!$H$37</f>
        <v>778994.8732682491</v>
      </c>
      <c r="BC52" s="22">
        <f>BC18*Constants!$H$31*Constants!$H$37</f>
        <v>782400.62656506489</v>
      </c>
      <c r="BD52" s="22">
        <f>BD18*Constants!$H$31*Constants!$H$37</f>
        <v>785827.53766359319</v>
      </c>
      <c r="BE52" s="22">
        <f>BE18*Constants!$H$31*Constants!$H$37</f>
        <v>789275.73797344952</v>
      </c>
      <c r="BF52" s="22">
        <f>BF18*Constants!$H$31*Constants!$H$37</f>
        <v>792745.35972042498</v>
      </c>
      <c r="BG52" s="22">
        <f>BG18*Constants!$H$31*Constants!$H$37</f>
        <v>795612.47944944492</v>
      </c>
      <c r="BH52" s="22">
        <f>BH18*Constants!$H$31*Constants!$H$37</f>
        <v>798494.25053133292</v>
      </c>
      <c r="BI52" s="22">
        <f>BI18*Constants!$H$31*Constants!$H$37</f>
        <v>801390.74775890145</v>
      </c>
      <c r="BJ52" s="22">
        <f>BJ18*Constants!$H$31*Constants!$H$37</f>
        <v>804302.04630676727</v>
      </c>
      <c r="BK52" s="22">
        <f>BK18*Constants!$H$31*Constants!$H$37</f>
        <v>807228.22173330234</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106509.06673471798</v>
      </c>
      <c r="Z53" s="22">
        <f>Z32*Constants!$H$32*Constants!$H$38</f>
        <v>106496.30950264372</v>
      </c>
      <c r="AA53" s="22">
        <f>AA32*Constants!$H$32*Constants!$H$38</f>
        <v>106483.85041811879</v>
      </c>
      <c r="AB53" s="22">
        <f>AB32*Constants!$H$32*Constants!$H$38</f>
        <v>106471.70099462963</v>
      </c>
      <c r="AC53" s="22">
        <f>AC32*Constants!$H$32*Constants!$H$38</f>
        <v>106480.63185519532</v>
      </c>
      <c r="AD53" s="22">
        <f>AD32*Constants!$H$32*Constants!$H$38</f>
        <v>106489.89715280023</v>
      </c>
      <c r="AE53" s="22">
        <f>AE32*Constants!$H$32*Constants!$H$38</f>
        <v>106499.15900811792</v>
      </c>
      <c r="AF53" s="22">
        <f>AF32*Constants!$H$32*Constants!$H$38</f>
        <v>106508.57269931963</v>
      </c>
      <c r="AG53" s="22">
        <f>AG32*Constants!$H$32*Constants!$H$38</f>
        <v>106518.39501565737</v>
      </c>
      <c r="AH53" s="22">
        <f>AH32*Constants!$H$32*Constants!$H$38</f>
        <v>106525.40957234301</v>
      </c>
      <c r="AI53" s="22">
        <f>AI32*Constants!$H$32*Constants!$H$38</f>
        <v>106532.5048958398</v>
      </c>
      <c r="AJ53" s="22">
        <f>AJ32*Constants!$H$32*Constants!$H$38</f>
        <v>106539.68191611073</v>
      </c>
      <c r="AK53" s="22">
        <f>AK32*Constants!$H$32*Constants!$H$38</f>
        <v>106546.94157382644</v>
      </c>
      <c r="AL53" s="22">
        <f>AL32*Constants!$H$32*Constants!$H$38</f>
        <v>106535.10186873843</v>
      </c>
      <c r="AM53" s="22">
        <f>AM32*Constants!$H$32*Constants!$H$38</f>
        <v>106541.45381729913</v>
      </c>
      <c r="AN53" s="22">
        <f>AN32*Constants!$H$32*Constants!$H$38</f>
        <v>106547.86830999097</v>
      </c>
      <c r="AO53" s="22">
        <f>AO32*Constants!$H$32*Constants!$H$38</f>
        <v>106554.34596265151</v>
      </c>
      <c r="AP53" s="22">
        <f>AP32*Constants!$H$32*Constants!$H$38</f>
        <v>106560.88739718207</v>
      </c>
      <c r="AQ53" s="22">
        <f>AQ32*Constants!$H$32*Constants!$H$38</f>
        <v>106567.87473874513</v>
      </c>
      <c r="AR53" s="22">
        <f>AR32*Constants!$H$32*Constants!$H$38</f>
        <v>106521.90022793427</v>
      </c>
      <c r="AS53" s="22">
        <f>AS32*Constants!$H$32*Constants!$H$38</f>
        <v>106476.35655856416</v>
      </c>
      <c r="AT53" s="22">
        <f>AT32*Constants!$H$32*Constants!$H$38</f>
        <v>106430.86265461489</v>
      </c>
      <c r="AU53" s="22">
        <f>AU32*Constants!$H$32*Constants!$H$38</f>
        <v>106408.79326542529</v>
      </c>
      <c r="AV53" s="22">
        <f>AV32*Constants!$H$32*Constants!$H$38</f>
        <v>106393.11820168045</v>
      </c>
      <c r="AW53" s="22">
        <f>AW32*Constants!$H$32*Constants!$H$38</f>
        <v>106376.39594624487</v>
      </c>
      <c r="AX53" s="22">
        <f>AX32*Constants!$H$32*Constants!$H$38</f>
        <v>106357.73426332061</v>
      </c>
      <c r="AY53" s="22">
        <f>AY32*Constants!$H$32*Constants!$H$38</f>
        <v>106323.67167141836</v>
      </c>
      <c r="AZ53" s="22">
        <f>AZ32*Constants!$H$32*Constants!$H$38</f>
        <v>106289.64752565064</v>
      </c>
      <c r="BA53" s="22">
        <f>BA32*Constants!$H$32*Constants!$H$38</f>
        <v>106255.66210748766</v>
      </c>
      <c r="BB53" s="22">
        <f>BB32*Constants!$H$32*Constants!$H$38</f>
        <v>106254.09078549803</v>
      </c>
      <c r="BC53" s="22">
        <f>BC32*Constants!$H$32*Constants!$H$38</f>
        <v>106252.54774552517</v>
      </c>
      <c r="BD53" s="22">
        <f>BD32*Constants!$H$32*Constants!$H$38</f>
        <v>106251.03316322669</v>
      </c>
      <c r="BE53" s="22">
        <f>BE32*Constants!$H$32*Constants!$H$38</f>
        <v>106249.54721535118</v>
      </c>
      <c r="BF53" s="22">
        <f>BF32*Constants!$H$32*Constants!$H$38</f>
        <v>106248.09007974506</v>
      </c>
      <c r="BG53" s="22">
        <f>BG32*Constants!$H$32*Constants!$H$38</f>
        <v>106228.92420423139</v>
      </c>
      <c r="BH53" s="22">
        <f>BH32*Constants!$H$32*Constants!$H$38</f>
        <v>106209.77803508585</v>
      </c>
      <c r="BI53" s="22">
        <f>BI32*Constants!$H$32*Constants!$H$38</f>
        <v>106190.65167290627</v>
      </c>
      <c r="BJ53" s="22">
        <f>BJ32*Constants!$H$32*Constants!$H$38</f>
        <v>106171.54521880408</v>
      </c>
      <c r="BK53" s="22">
        <f>BK32*Constants!$H$32*Constants!$H$38</f>
        <v>106152.4587744068</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555040.98125038401</v>
      </c>
      <c r="Z54" s="22">
        <f>Z37*Constants!$H$33*Constants!$H$39</f>
        <v>555928.60527383885</v>
      </c>
      <c r="AA54" s="22">
        <f>AA37*Constants!$H$33*Constants!$H$39</f>
        <v>556853.16538120736</v>
      </c>
      <c r="AB54" s="22">
        <f>AB37*Constants!$H$33*Constants!$H$39</f>
        <v>557816.08792363526</v>
      </c>
      <c r="AC54" s="22">
        <f>AC37*Constants!$H$33*Constants!$H$39</f>
        <v>558922.48982416932</v>
      </c>
      <c r="AD54" s="22">
        <f>AD37*Constants!$H$33*Constants!$H$39</f>
        <v>560070.32354116591</v>
      </c>
      <c r="AE54" s="22">
        <f>AE37*Constants!$H$33*Constants!$H$39</f>
        <v>561232.85014013574</v>
      </c>
      <c r="AF54" s="22">
        <f>AF37*Constants!$H$33*Constants!$H$39</f>
        <v>562414.18696567172</v>
      </c>
      <c r="AG54" s="22">
        <f>AG37*Constants!$H$33*Constants!$H$39</f>
        <v>563615.90775746841</v>
      </c>
      <c r="AH54" s="22">
        <f>AH37*Constants!$H$33*Constants!$H$39</f>
        <v>564484.90787132259</v>
      </c>
      <c r="AI54" s="22">
        <f>AI37*Constants!$H$33*Constants!$H$39</f>
        <v>565363.91380183026</v>
      </c>
      <c r="AJ54" s="22">
        <f>AJ37*Constants!$H$33*Constants!$H$39</f>
        <v>566253.04075768415</v>
      </c>
      <c r="AK54" s="22">
        <f>AK37*Constants!$H$33*Constants!$H$39</f>
        <v>567152.40527410945</v>
      </c>
      <c r="AL54" s="22">
        <f>AL37*Constants!$H$33*Constants!$H$39</f>
        <v>567966.37048921699</v>
      </c>
      <c r="AM54" s="22">
        <f>AM37*Constants!$H$33*Constants!$H$39</f>
        <v>568753.28322937037</v>
      </c>
      <c r="AN54" s="22">
        <f>AN37*Constants!$H$33*Constants!$H$39</f>
        <v>569547.94426489319</v>
      </c>
      <c r="AO54" s="22">
        <f>AO37*Constants!$H$33*Constants!$H$39</f>
        <v>570350.42988897266</v>
      </c>
      <c r="AP54" s="22">
        <f>AP37*Constants!$H$33*Constants!$H$39</f>
        <v>571160.81714601314</v>
      </c>
      <c r="AQ54" s="22">
        <f>AQ37*Constants!$H$33*Constants!$H$39</f>
        <v>571981.088142358</v>
      </c>
      <c r="AR54" s="22">
        <f>AR37*Constants!$H$33*Constants!$H$39</f>
        <v>572439.02992820181</v>
      </c>
      <c r="AS54" s="22">
        <f>AS37*Constants!$H$33*Constants!$H$39</f>
        <v>572904.98904873733</v>
      </c>
      <c r="AT54" s="22">
        <f>AT37*Constants!$H$33*Constants!$H$39</f>
        <v>573377.11337090901</v>
      </c>
      <c r="AU54" s="22">
        <f>AU37*Constants!$H$33*Constants!$H$39</f>
        <v>573972.13215004723</v>
      </c>
      <c r="AV54" s="22">
        <f>AV37*Constants!$H$33*Constants!$H$39</f>
        <v>574605.08742798446</v>
      </c>
      <c r="AW54" s="22">
        <f>AW37*Constants!$H$33*Constants!$H$39</f>
        <v>575136.92785481527</v>
      </c>
      <c r="AX54" s="22">
        <f>AX37*Constants!$H$33*Constants!$H$39</f>
        <v>575663.59211942146</v>
      </c>
      <c r="AY54" s="22">
        <f>AY37*Constants!$H$33*Constants!$H$39</f>
        <v>576117.91808730352</v>
      </c>
      <c r="AZ54" s="22">
        <f>AZ37*Constants!$H$33*Constants!$H$39</f>
        <v>576577.00696420472</v>
      </c>
      <c r="BA54" s="22">
        <f>BA37*Constants!$H$33*Constants!$H$39</f>
        <v>577040.89362012723</v>
      </c>
      <c r="BB54" s="22">
        <f>BB37*Constants!$H$33*Constants!$H$39</f>
        <v>577574.44260450779</v>
      </c>
      <c r="BC54" s="22">
        <f>BC37*Constants!$H$33*Constants!$H$39</f>
        <v>578111.49531362706</v>
      </c>
      <c r="BD54" s="22">
        <f>BD37*Constants!$H$33*Constants!$H$39</f>
        <v>578652.07350887242</v>
      </c>
      <c r="BE54" s="22">
        <f>BE37*Constants!$H$33*Constants!$H$39</f>
        <v>579196.19908678962</v>
      </c>
      <c r="BF54" s="22">
        <f>BF37*Constants!$H$33*Constants!$H$39</f>
        <v>579743.8940799227</v>
      </c>
      <c r="BG54" s="22">
        <f>BG37*Constants!$H$33*Constants!$H$39</f>
        <v>580107.19310960756</v>
      </c>
      <c r="BH54" s="22">
        <f>BH37*Constants!$H$33*Constants!$H$39</f>
        <v>580472.93346764834</v>
      </c>
      <c r="BI54" s="22">
        <f>BI37*Constants!$H$33*Constants!$H$39</f>
        <v>580841.12761663529</v>
      </c>
      <c r="BJ54" s="22">
        <f>BJ37*Constants!$H$33*Constants!$H$39</f>
        <v>581211.7880827788</v>
      </c>
      <c r="BK54" s="22">
        <f>BK37*Constants!$H$33*Constants!$H$39</f>
        <v>581584.92745623307</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1608196.1792470776</v>
      </c>
      <c r="Z55" s="22">
        <f>Z42*Constants!$H$34*Constants!$H$40</f>
        <v>1579265.921017665</v>
      </c>
      <c r="AA55" s="22">
        <f>AA42*Constants!$H$34*Constants!$H$40</f>
        <v>1549283.4433744007</v>
      </c>
      <c r="AB55" s="22">
        <f>AB42*Constants!$H$34*Constants!$H$40</f>
        <v>1518208.1130338686</v>
      </c>
      <c r="AC55" s="22">
        <f>AC42*Constants!$H$34*Constants!$H$40</f>
        <v>1486689.4073157802</v>
      </c>
      <c r="AD55" s="22">
        <f>AD42*Constants!$H$34*Constants!$H$40</f>
        <v>1453990.4096713804</v>
      </c>
      <c r="AE55" s="22">
        <f>AE42*Constants!$H$34*Constants!$H$40</f>
        <v>1420850.5242829856</v>
      </c>
      <c r="AF55" s="22">
        <f>AF42*Constants!$H$34*Constants!$H$40</f>
        <v>1387174.7811783806</v>
      </c>
      <c r="AG55" s="22">
        <f>AG42*Constants!$H$34*Constants!$H$40</f>
        <v>1352962.994702901</v>
      </c>
      <c r="AH55" s="22">
        <f>AH42*Constants!$H$34*Constants!$H$40</f>
        <v>1328207.2898868341</v>
      </c>
      <c r="AI55" s="22">
        <f>AI42*Constants!$H$34*Constants!$H$40</f>
        <v>1303166.5436311036</v>
      </c>
      <c r="AJ55" s="22">
        <f>AJ42*Constants!$H$34*Constants!$H$40</f>
        <v>1277837.4739195851</v>
      </c>
      <c r="AK55" s="22">
        <f>AK42*Constants!$H$34*Constants!$H$40</f>
        <v>1252216.7609464608</v>
      </c>
      <c r="AL55" s="22">
        <f>AL42*Constants!$H$34*Constants!$H$40</f>
        <v>1225661.4453018655</v>
      </c>
      <c r="AM55" s="22">
        <f>AM42*Constants!$H$34*Constants!$H$40</f>
        <v>1203244.2105965186</v>
      </c>
      <c r="AN55" s="22">
        <f>AN42*Constants!$H$34*Constants!$H$40</f>
        <v>1180606.2457555442</v>
      </c>
      <c r="AO55" s="22">
        <f>AO42*Constants!$H$34*Constants!$H$40</f>
        <v>1157745.3773711429</v>
      </c>
      <c r="AP55" s="22">
        <f>AP42*Constants!$H$34*Constants!$H$40</f>
        <v>1134659.4106351668</v>
      </c>
      <c r="AQ55" s="22">
        <f>AQ42*Constants!$H$34*Constants!$H$40</f>
        <v>1111358.8490736224</v>
      </c>
      <c r="AR55" s="22">
        <f>AR42*Constants!$H$34*Constants!$H$40</f>
        <v>1089227.7536899417</v>
      </c>
      <c r="AS55" s="22">
        <f>AS42*Constants!$H$34*Constants!$H$40</f>
        <v>1066935.2328197211</v>
      </c>
      <c r="AT55" s="22">
        <f>AT42*Constants!$H$34*Constants!$H$40</f>
        <v>1044467.0803133138</v>
      </c>
      <c r="AU55" s="22">
        <f>AU42*Constants!$H$34*Constants!$H$40</f>
        <v>1022601.1481596292</v>
      </c>
      <c r="AV55" s="22">
        <f>AV42*Constants!$H$34*Constants!$H$40</f>
        <v>1000768.0868046557</v>
      </c>
      <c r="AW55" s="22">
        <f>AW42*Constants!$H$34*Constants!$H$40</f>
        <v>981773.29054654157</v>
      </c>
      <c r="AX55" s="22">
        <f>AX42*Constants!$H$34*Constants!$H$40</f>
        <v>962578.84763586475</v>
      </c>
      <c r="AY55" s="22">
        <f>AY42*Constants!$H$34*Constants!$H$40</f>
        <v>942734.93474577146</v>
      </c>
      <c r="AZ55" s="22">
        <f>AZ42*Constants!$H$34*Constants!$H$40</f>
        <v>922755.33813381754</v>
      </c>
      <c r="BA55" s="22">
        <f>BA42*Constants!$H$34*Constants!$H$40</f>
        <v>902639.06443824922</v>
      </c>
      <c r="BB55" s="22">
        <f>BB42*Constants!$H$34*Constants!$H$40</f>
        <v>886364.36687646119</v>
      </c>
      <c r="BC55" s="22">
        <f>BC42*Constants!$H$34*Constants!$H$40</f>
        <v>869989.85669784551</v>
      </c>
      <c r="BD55" s="22">
        <f>BD42*Constants!$H$34*Constants!$H$40</f>
        <v>853514.91397327452</v>
      </c>
      <c r="BE55" s="22">
        <f>BE42*Constants!$H$34*Constants!$H$40</f>
        <v>836938.91492328269</v>
      </c>
      <c r="BF55" s="22">
        <f>BF42*Constants!$H$34*Constants!$H$40</f>
        <v>820261.23189415748</v>
      </c>
      <c r="BG55" s="22">
        <f>BG42*Constants!$H$34*Constants!$H$40</f>
        <v>805869.64836941031</v>
      </c>
      <c r="BH55" s="22">
        <f>BH42*Constants!$H$34*Constants!$H$40</f>
        <v>791408.51732312806</v>
      </c>
      <c r="BI55" s="22">
        <f>BI42*Constants!$H$34*Constants!$H$40</f>
        <v>776877.48372634163</v>
      </c>
      <c r="BJ55" s="22">
        <f>BJ42*Constants!$H$34*Constants!$H$40</f>
        <v>762276.19073771709</v>
      </c>
      <c r="BK55" s="22">
        <f>BK42*Constants!$H$34*Constants!$H$40</f>
        <v>747604.27969430154</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9113354.4421835393</v>
      </c>
      <c r="Z56" s="22">
        <f t="shared" si="48"/>
        <v>9094867.8201835919</v>
      </c>
      <c r="AA56" s="22">
        <f t="shared" si="48"/>
        <v>9075767.5364911016</v>
      </c>
      <c r="AB56" s="22">
        <f t="shared" si="48"/>
        <v>9056029.8934921063</v>
      </c>
      <c r="AC56" s="22">
        <f t="shared" si="48"/>
        <v>9037647.9647393767</v>
      </c>
      <c r="AD56" s="22">
        <f t="shared" si="48"/>
        <v>9018577.6815126073</v>
      </c>
      <c r="AE56" s="22">
        <f t="shared" si="48"/>
        <v>8999240.3803087994</v>
      </c>
      <c r="AF56" s="22">
        <f t="shared" si="48"/>
        <v>8979590.5631517973</v>
      </c>
      <c r="AG56" s="22">
        <f t="shared" si="48"/>
        <v>8959647.9001130145</v>
      </c>
      <c r="AH56" s="22">
        <f t="shared" si="48"/>
        <v>8945210.2006014045</v>
      </c>
      <c r="AI56" s="22">
        <f t="shared" si="48"/>
        <v>8930606.2629364152</v>
      </c>
      <c r="AJ56" s="22">
        <f t="shared" si="48"/>
        <v>8915834.1730233785</v>
      </c>
      <c r="AK56" s="22">
        <f t="shared" si="48"/>
        <v>8900891.9947284162</v>
      </c>
      <c r="AL56" s="22">
        <f t="shared" si="48"/>
        <v>8883912.9815751798</v>
      </c>
      <c r="AM56" s="22">
        <f t="shared" si="48"/>
        <v>8870839.0941233076</v>
      </c>
      <c r="AN56" s="22">
        <f t="shared" si="48"/>
        <v>8857636.4753185976</v>
      </c>
      <c r="AO56" s="22">
        <f t="shared" si="48"/>
        <v>8844303.8576144874</v>
      </c>
      <c r="AP56" s="22">
        <f t="shared" si="48"/>
        <v>8830839.9609835707</v>
      </c>
      <c r="AQ56" s="22">
        <f t="shared" si="48"/>
        <v>8817280.5783961639</v>
      </c>
      <c r="AR56" s="22">
        <f t="shared" si="48"/>
        <v>8800348.7164041661</v>
      </c>
      <c r="AS56" s="22">
        <f t="shared" si="48"/>
        <v>8783352.3771846127</v>
      </c>
      <c r="AT56" s="22">
        <f t="shared" si="48"/>
        <v>8766253.608371282</v>
      </c>
      <c r="AU56" s="22">
        <f t="shared" si="48"/>
        <v>8751323.7701171711</v>
      </c>
      <c r="AV56" s="22">
        <f t="shared" si="48"/>
        <v>8736906.4226416275</v>
      </c>
      <c r="AW56" s="22">
        <f t="shared" si="48"/>
        <v>8724125.6536456719</v>
      </c>
      <c r="AX56" s="22">
        <f t="shared" si="48"/>
        <v>8711074.6826891601</v>
      </c>
      <c r="AY56" s="22">
        <f t="shared" si="48"/>
        <v>8696444.3119058888</v>
      </c>
      <c r="AZ56" s="22">
        <f t="shared" si="48"/>
        <v>8681734.8094307743</v>
      </c>
      <c r="BA56" s="22">
        <f t="shared" si="48"/>
        <v>8666945.5959283225</v>
      </c>
      <c r="BB56" s="22">
        <f t="shared" si="48"/>
        <v>8656977.7734123971</v>
      </c>
      <c r="BC56" s="22">
        <f t="shared" si="48"/>
        <v>8646951.7394829877</v>
      </c>
      <c r="BD56" s="22">
        <f t="shared" si="48"/>
        <v>8636867.132593099</v>
      </c>
      <c r="BE56" s="22">
        <f t="shared" si="48"/>
        <v>8626723.5889502093</v>
      </c>
      <c r="BF56" s="22">
        <f t="shared" si="48"/>
        <v>8616520.7425023001</v>
      </c>
      <c r="BG56" s="22">
        <f t="shared" si="48"/>
        <v>8606336.8308466673</v>
      </c>
      <c r="BH56" s="22">
        <f t="shared" si="48"/>
        <v>8596112.3585919663</v>
      </c>
      <c r="BI56" s="22">
        <f t="shared" si="48"/>
        <v>8585847.1186828315</v>
      </c>
      <c r="BJ56" s="22">
        <f t="shared" si="48"/>
        <v>8575540.9030069057</v>
      </c>
      <c r="BK56" s="22">
        <f t="shared" si="48"/>
        <v>8565193.5023894589</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7242346.6816186234</v>
      </c>
      <c r="Z58" s="22">
        <f>((Data!$AJ$37*'Intermediate calculations'!Z56)+Data!$AK$37)</f>
        <v>7231003.076776281</v>
      </c>
      <c r="AA58" s="22">
        <f>((Data!$AJ$37*'Intermediate calculations'!AA56)+Data!$AK$37)</f>
        <v>7219282.9220295176</v>
      </c>
      <c r="AB58" s="22">
        <f>((Data!$AJ$37*'Intermediate calculations'!AB56)+Data!$AK$37)</f>
        <v>7207171.6762486231</v>
      </c>
      <c r="AC58" s="22">
        <f>((Data!$AJ$37*'Intermediate calculations'!AC56)+Data!$AK$37)</f>
        <v>7195892.3123923335</v>
      </c>
      <c r="AD58" s="22">
        <f>((Data!$AJ$37*'Intermediate calculations'!AD56)+Data!$AK$37)</f>
        <v>7184190.5662779454</v>
      </c>
      <c r="AE58" s="22">
        <f>((Data!$AJ$37*'Intermediate calculations'!AE56)+Data!$AK$37)</f>
        <v>7172324.974847883</v>
      </c>
      <c r="AF58" s="22">
        <f>((Data!$AJ$37*'Intermediate calculations'!AF56)+Data!$AK$37)</f>
        <v>7160267.620018322</v>
      </c>
      <c r="AG58" s="22">
        <f>((Data!$AJ$37*'Intermediate calculations'!AG56)+Data!$AK$37)</f>
        <v>7148030.5715723354</v>
      </c>
      <c r="AH58" s="22">
        <f>((Data!$AJ$37*'Intermediate calculations'!AH56)+Data!$AK$37)</f>
        <v>7139171.4323476218</v>
      </c>
      <c r="AI58" s="22">
        <f>((Data!$AJ$37*'Intermediate calculations'!AI56)+Data!$AK$37)</f>
        <v>7130210.2874713782</v>
      </c>
      <c r="AJ58" s="22">
        <f>((Data!$AJ$37*'Intermediate calculations'!AJ56)+Data!$AK$37)</f>
        <v>7121145.9624330048</v>
      </c>
      <c r="AK58" s="22">
        <f>((Data!$AJ$37*'Intermediate calculations'!AK56)+Data!$AK$37)</f>
        <v>7111977.2691983841</v>
      </c>
      <c r="AL58" s="22">
        <f>((Data!$AJ$37*'Intermediate calculations'!AL56)+Data!$AK$37)</f>
        <v>7101558.7505623773</v>
      </c>
      <c r="AM58" s="22">
        <f>((Data!$AJ$37*'Intermediate calculations'!AM56)+Data!$AK$37)</f>
        <v>7093536.4621741716</v>
      </c>
      <c r="AN58" s="22">
        <f>((Data!$AJ$37*'Intermediate calculations'!AN56)+Data!$AK$37)</f>
        <v>7085435.1827405822</v>
      </c>
      <c r="AO58" s="22">
        <f>((Data!$AJ$37*'Intermediate calculations'!AO56)+Data!$AK$37)</f>
        <v>7077254.1344803907</v>
      </c>
      <c r="AP58" s="22">
        <f>((Data!$AJ$37*'Intermediate calculations'!AP56)+Data!$AK$37)</f>
        <v>7068992.531953996</v>
      </c>
      <c r="AQ58" s="22">
        <f>((Data!$AJ$37*'Intermediate calculations'!AQ56)+Data!$AK$37)</f>
        <v>7060672.3381415103</v>
      </c>
      <c r="AR58" s="22">
        <f>((Data!$AJ$37*'Intermediate calculations'!AR56)+Data!$AK$37)</f>
        <v>7050282.7520027962</v>
      </c>
      <c r="AS58" s="22">
        <f>((Data!$AJ$37*'Intermediate calculations'!AS56)+Data!$AK$37)</f>
        <v>7039853.6018923204</v>
      </c>
      <c r="AT58" s="22">
        <f>((Data!$AJ$37*'Intermediate calculations'!AT56)+Data!$AK$37)</f>
        <v>7029361.5997996964</v>
      </c>
      <c r="AU58" s="22">
        <f>((Data!$AJ$37*'Intermediate calculations'!AU56)+Data!$AK$37)</f>
        <v>7020200.4785567112</v>
      </c>
      <c r="AV58" s="22">
        <f>((Data!$AJ$37*'Intermediate calculations'!AV56)+Data!$AK$37)</f>
        <v>7011353.8275764622</v>
      </c>
      <c r="AW58" s="22">
        <f>((Data!$AJ$37*'Intermediate calculations'!AW56)+Data!$AK$37)</f>
        <v>7003511.40005932</v>
      </c>
      <c r="AX58" s="22">
        <f>((Data!$AJ$37*'Intermediate calculations'!AX56)+Data!$AK$37)</f>
        <v>6995503.173497431</v>
      </c>
      <c r="AY58" s="22">
        <f>((Data!$AJ$37*'Intermediate calculations'!AY56)+Data!$AK$37)</f>
        <v>6986525.8089544177</v>
      </c>
      <c r="AZ58" s="22">
        <f>((Data!$AJ$37*'Intermediate calculations'!AZ56)+Data!$AK$37)</f>
        <v>6977499.8882910497</v>
      </c>
      <c r="BA58" s="22">
        <f>((Data!$AJ$37*'Intermediate calculations'!BA56)+Data!$AK$37)</f>
        <v>6968425.0560203772</v>
      </c>
      <c r="BB58" s="22">
        <f>((Data!$AJ$37*'Intermediate calculations'!BB56)+Data!$AK$37)</f>
        <v>6962308.6849624515</v>
      </c>
      <c r="BC58" s="22">
        <f>((Data!$AJ$37*'Intermediate calculations'!BC56)+Data!$AK$37)</f>
        <v>6956156.5947086737</v>
      </c>
      <c r="BD58" s="22">
        <f>((Data!$AJ$37*'Intermediate calculations'!BD56)+Data!$AK$37)</f>
        <v>6949968.5634096283</v>
      </c>
      <c r="BE58" s="22">
        <f>((Data!$AJ$37*'Intermediate calculations'!BE56)+Data!$AK$37)</f>
        <v>6943744.3678380232</v>
      </c>
      <c r="BF58" s="22">
        <f>((Data!$AJ$37*'Intermediate calculations'!BF56)+Data!$AK$37)</f>
        <v>6937483.7833801098</v>
      </c>
      <c r="BG58" s="22">
        <f>((Data!$AJ$37*'Intermediate calculations'!BG56)+Data!$AK$37)</f>
        <v>6931234.8175294977</v>
      </c>
      <c r="BH58" s="22">
        <f>((Data!$AJ$37*'Intermediate calculations'!BH56)+Data!$AK$37)</f>
        <v>6924960.9632266853</v>
      </c>
      <c r="BI58" s="22">
        <f>((Data!$AJ$37*'Intermediate calculations'!BI56)+Data!$AK$37)</f>
        <v>6918662.0934201088</v>
      </c>
      <c r="BJ58" s="22">
        <f>((Data!$AJ$37*'Intermediate calculations'!BJ56)+Data!$AK$37)</f>
        <v>6912338.0804096181</v>
      </c>
      <c r="BK58" s="22">
        <f>((Data!$AJ$37*'Intermediate calculations'!BK56)+Data!$AK$37)</f>
        <v>6905988.7958431859</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16355701.123802163</v>
      </c>
      <c r="Z59" s="22">
        <f t="shared" si="49"/>
        <v>16325870.896959873</v>
      </c>
      <c r="AA59" s="22">
        <f t="shared" si="49"/>
        <v>16295050.458520619</v>
      </c>
      <c r="AB59" s="22">
        <f t="shared" si="49"/>
        <v>16263201.569740729</v>
      </c>
      <c r="AC59" s="22">
        <f t="shared" si="49"/>
        <v>16233540.27713171</v>
      </c>
      <c r="AD59" s="22">
        <f t="shared" si="49"/>
        <v>16202768.247790553</v>
      </c>
      <c r="AE59" s="22">
        <f t="shared" si="49"/>
        <v>16171565.355156682</v>
      </c>
      <c r="AF59" s="22">
        <f t="shared" si="49"/>
        <v>16139858.183170119</v>
      </c>
      <c r="AG59" s="22">
        <f t="shared" si="49"/>
        <v>16107678.47168535</v>
      </c>
      <c r="AH59" s="22">
        <f t="shared" si="49"/>
        <v>16084381.632949026</v>
      </c>
      <c r="AI59" s="22">
        <f t="shared" si="49"/>
        <v>16060816.550407793</v>
      </c>
      <c r="AJ59" s="22">
        <f t="shared" si="49"/>
        <v>16036980.135456383</v>
      </c>
      <c r="AK59" s="22">
        <f t="shared" si="49"/>
        <v>16012869.2639268</v>
      </c>
      <c r="AL59" s="22">
        <f t="shared" si="49"/>
        <v>15985471.732137557</v>
      </c>
      <c r="AM59" s="22">
        <f t="shared" si="49"/>
        <v>15964375.556297479</v>
      </c>
      <c r="AN59" s="22">
        <f t="shared" si="49"/>
        <v>15943071.65805918</v>
      </c>
      <c r="AO59" s="22">
        <f t="shared" si="49"/>
        <v>15921557.992094878</v>
      </c>
      <c r="AP59" s="22">
        <f t="shared" si="49"/>
        <v>15899832.492937567</v>
      </c>
      <c r="AQ59" s="22">
        <f t="shared" si="49"/>
        <v>15877952.916537674</v>
      </c>
      <c r="AR59" s="22">
        <f t="shared" si="49"/>
        <v>15850631.468406962</v>
      </c>
      <c r="AS59" s="22">
        <f t="shared" si="49"/>
        <v>15823205.979076933</v>
      </c>
      <c r="AT59" s="22">
        <f t="shared" si="49"/>
        <v>15795615.208170978</v>
      </c>
      <c r="AU59" s="22">
        <f t="shared" si="49"/>
        <v>15771524.248673882</v>
      </c>
      <c r="AV59" s="22">
        <f t="shared" si="49"/>
        <v>15748260.25021809</v>
      </c>
      <c r="AW59" s="22">
        <f t="shared" si="49"/>
        <v>15727637.053704992</v>
      </c>
      <c r="AX59" s="22">
        <f t="shared" si="49"/>
        <v>15706577.856186591</v>
      </c>
      <c r="AY59" s="22">
        <f t="shared" si="49"/>
        <v>15682970.120860307</v>
      </c>
      <c r="AZ59" s="22">
        <f t="shared" si="49"/>
        <v>15659234.697721824</v>
      </c>
      <c r="BA59" s="22">
        <f t="shared" si="49"/>
        <v>15635370.6519487</v>
      </c>
      <c r="BB59" s="22">
        <f t="shared" si="49"/>
        <v>15619286.458374849</v>
      </c>
      <c r="BC59" s="22">
        <f t="shared" si="49"/>
        <v>15603108.334191661</v>
      </c>
      <c r="BD59" s="22">
        <f t="shared" si="49"/>
        <v>15586835.696002727</v>
      </c>
      <c r="BE59" s="22">
        <f t="shared" si="49"/>
        <v>15570467.956788233</v>
      </c>
      <c r="BF59" s="22">
        <f t="shared" si="49"/>
        <v>15554004.52588241</v>
      </c>
      <c r="BG59" s="22">
        <f t="shared" si="49"/>
        <v>15537571.648376165</v>
      </c>
      <c r="BH59" s="22">
        <f t="shared" si="49"/>
        <v>15521073.321818652</v>
      </c>
      <c r="BI59" s="22">
        <f t="shared" si="49"/>
        <v>15504509.21210294</v>
      </c>
      <c r="BJ59" s="22">
        <f t="shared" si="49"/>
        <v>15487878.983416524</v>
      </c>
      <c r="BK59" s="22">
        <f t="shared" si="49"/>
        <v>15471182.298232645</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18778823.351508968</v>
      </c>
      <c r="Z60" s="22">
        <f>((Data!$AJ$41*'Intermediate calculations'!Z59)+Data!$AK$41)</f>
        <v>18750615.370610651</v>
      </c>
      <c r="AA60" s="22">
        <f>((Data!$AJ$41*'Intermediate calculations'!AA59)+Data!$AK$41)</f>
        <v>18721471.028418131</v>
      </c>
      <c r="AB60" s="22">
        <f>((Data!$AJ$41*'Intermediate calculations'!AB59)+Data!$AK$41)</f>
        <v>18691354.165710866</v>
      </c>
      <c r="AC60" s="22">
        <f>((Data!$AJ$41*'Intermediate calculations'!AC59)+Data!$AK$41)</f>
        <v>18663305.931959309</v>
      </c>
      <c r="AD60" s="22">
        <f>((Data!$AJ$41*'Intermediate calculations'!AD59)+Data!$AK$41)</f>
        <v>18634207.366251208</v>
      </c>
      <c r="AE60" s="22">
        <f>((Data!$AJ$41*'Intermediate calculations'!AE59)+Data!$AK$41)</f>
        <v>18604701.368725888</v>
      </c>
      <c r="AF60" s="22">
        <f>((Data!$AJ$41*'Intermediate calculations'!AF59)+Data!$AK$41)</f>
        <v>18574718.515881181</v>
      </c>
      <c r="AG60" s="22">
        <f>((Data!$AJ$41*'Intermediate calculations'!AG59)+Data!$AK$41)</f>
        <v>18544288.821475074</v>
      </c>
      <c r="AH60" s="22">
        <f>((Data!$AJ$41*'Intermediate calculations'!AH59)+Data!$AK$41)</f>
        <v>18522258.925908417</v>
      </c>
      <c r="AI60" s="22">
        <f>((Data!$AJ$41*'Intermediate calculations'!AI59)+Data!$AK$41)</f>
        <v>18499975.374338232</v>
      </c>
      <c r="AJ60" s="22">
        <f>((Data!$AJ$41*'Intermediate calculations'!AJ59)+Data!$AK$41)</f>
        <v>18477435.246125713</v>
      </c>
      <c r="AK60" s="22">
        <f>((Data!$AJ$41*'Intermediate calculations'!AK59)+Data!$AK$41)</f>
        <v>18454635.587003309</v>
      </c>
      <c r="AL60" s="22">
        <f>((Data!$AJ$41*'Intermediate calculations'!AL59)+Data!$AK$41)</f>
        <v>18428728.004823063</v>
      </c>
      <c r="AM60" s="22">
        <f>((Data!$AJ$41*'Intermediate calculations'!AM59)+Data!$AK$41)</f>
        <v>18408779.094334699</v>
      </c>
      <c r="AN60" s="22">
        <f>((Data!$AJ$41*'Intermediate calculations'!AN59)+Data!$AK$41)</f>
        <v>18388633.757936731</v>
      </c>
      <c r="AO60" s="22">
        <f>((Data!$AJ$41*'Intermediate calculations'!AO59)+Data!$AK$41)</f>
        <v>18368290.061531663</v>
      </c>
      <c r="AP60" s="22">
        <f>((Data!$AJ$41*'Intermediate calculations'!AP59)+Data!$AK$41)</f>
        <v>18347746.051978007</v>
      </c>
      <c r="AQ60" s="22">
        <f>((Data!$AJ$41*'Intermediate calculations'!AQ59)+Data!$AK$41)</f>
        <v>18327056.344306171</v>
      </c>
      <c r="AR60" s="22">
        <f>((Data!$AJ$41*'Intermediate calculations'!AR59)+Data!$AK$41)</f>
        <v>18301220.708155632</v>
      </c>
      <c r="AS60" s="22">
        <f>((Data!$AJ$41*'Intermediate calculations'!AS59)+Data!$AK$41)</f>
        <v>18275286.688838966</v>
      </c>
      <c r="AT60" s="22">
        <f>((Data!$AJ$41*'Intermediate calculations'!AT59)+Data!$AK$41)</f>
        <v>18249196.376391806</v>
      </c>
      <c r="AU60" s="22">
        <f>((Data!$AJ$41*'Intermediate calculations'!AU59)+Data!$AK$41)</f>
        <v>18226415.546433356</v>
      </c>
      <c r="AV60" s="22">
        <f>((Data!$AJ$41*'Intermediate calculations'!AV59)+Data!$AK$41)</f>
        <v>18204416.705206674</v>
      </c>
      <c r="AW60" s="22">
        <f>((Data!$AJ$41*'Intermediate calculations'!AW59)+Data!$AK$41)</f>
        <v>18184915.05218944</v>
      </c>
      <c r="AX60" s="22">
        <f>((Data!$AJ$41*'Intermediate calculations'!AX59)+Data!$AK$41)</f>
        <v>18165001.109044671</v>
      </c>
      <c r="AY60" s="22">
        <f>((Data!$AJ$41*'Intermediate calculations'!AY59)+Data!$AK$41)</f>
        <v>18142677.224259716</v>
      </c>
      <c r="AZ60" s="22">
        <f>((Data!$AJ$41*'Intermediate calculations'!AZ59)+Data!$AK$41)</f>
        <v>18120232.59566056</v>
      </c>
      <c r="BA60" s="22">
        <f>((Data!$AJ$41*'Intermediate calculations'!BA59)+Data!$AK$41)</f>
        <v>18097666.339262854</v>
      </c>
      <c r="BB60" s="22">
        <f>((Data!$AJ$41*'Intermediate calculations'!BB59)+Data!$AK$41)</f>
        <v>18082456.846304763</v>
      </c>
      <c r="BC60" s="22">
        <f>((Data!$AJ$41*'Intermediate calculations'!BC59)+Data!$AK$41)</f>
        <v>18067158.530930139</v>
      </c>
      <c r="BD60" s="22">
        <f>((Data!$AJ$41*'Intermediate calculations'!BD59)+Data!$AK$41)</f>
        <v>18051770.841469195</v>
      </c>
      <c r="BE60" s="22">
        <f>((Data!$AJ$41*'Intermediate calculations'!BE59)+Data!$AK$41)</f>
        <v>18036293.222825795</v>
      </c>
      <c r="BF60" s="22">
        <f>((Data!$AJ$41*'Intermediate calculations'!BF59)+Data!$AK$41)</f>
        <v>18020725.116456121</v>
      </c>
      <c r="BG60" s="22">
        <f>((Data!$AJ$41*'Intermediate calculations'!BG59)+Data!$AK$41)</f>
        <v>18005185.901912056</v>
      </c>
      <c r="BH60" s="22">
        <f>((Data!$AJ$41*'Intermediate calculations'!BH59)+Data!$AK$41)</f>
        <v>17989584.79760772</v>
      </c>
      <c r="BI60" s="22">
        <f>((Data!$AJ$41*'Intermediate calculations'!BI59)+Data!$AK$41)</f>
        <v>17973921.487605803</v>
      </c>
      <c r="BJ60" s="22">
        <f>((Data!$AJ$41*'Intermediate calculations'!BJ59)+Data!$AK$41)</f>
        <v>17958195.654356152</v>
      </c>
      <c r="BK60" s="22">
        <f>((Data!$AJ$41*'Intermediate calculations'!BK59)+Data!$AK$41)</f>
        <v>17942406.978687607</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3526951.987241704</v>
      </c>
      <c r="Z61" s="22">
        <f>((Data!$AJ$42*LN('Intermediate calculations'!Z60))+Data!$AK$42)</f>
        <v>3525793.6995055173</v>
      </c>
      <c r="AA61" s="22">
        <f>((Data!$AJ$42*LN('Intermediate calculations'!AA60))+Data!$AK$42)</f>
        <v>3524595.1308527011</v>
      </c>
      <c r="AB61" s="22">
        <f>((Data!$AJ$42*LN('Intermediate calculations'!AB60))+Data!$AK$42)</f>
        <v>3523354.6051613875</v>
      </c>
      <c r="AC61" s="22">
        <f>((Data!$AJ$42*LN('Intermediate calculations'!AC60))+Data!$AK$42)</f>
        <v>3522197.4882109687</v>
      </c>
      <c r="AD61" s="22">
        <f>((Data!$AJ$42*LN('Intermediate calculations'!AD60))+Data!$AK$42)</f>
        <v>3520995.200970212</v>
      </c>
      <c r="AE61" s="22">
        <f>((Data!$AJ$42*LN('Intermediate calculations'!AE60))+Data!$AK$42)</f>
        <v>3519774.160969248</v>
      </c>
      <c r="AF61" s="22">
        <f>((Data!$AJ$42*LN('Intermediate calculations'!AF60))+Data!$AK$42)</f>
        <v>3518531.4020663518</v>
      </c>
      <c r="AG61" s="22">
        <f>((Data!$AJ$42*LN('Intermediate calculations'!AG60))+Data!$AK$42)</f>
        <v>3517268.0692443084</v>
      </c>
      <c r="AH61" s="22">
        <f>((Data!$AJ$42*LN('Intermediate calculations'!AH60))+Data!$AK$42)</f>
        <v>3516352.1719098929</v>
      </c>
      <c r="AI61" s="22">
        <f>((Data!$AJ$42*LN('Intermediate calculations'!AI60))+Data!$AK$42)</f>
        <v>3515424.6198751703</v>
      </c>
      <c r="AJ61" s="22">
        <f>((Data!$AJ$42*LN('Intermediate calculations'!AJ60))+Data!$AK$42)</f>
        <v>3514485.2505277023</v>
      </c>
      <c r="AK61" s="22">
        <f>((Data!$AJ$42*LN('Intermediate calculations'!AK60))+Data!$AK$42)</f>
        <v>3513533.8986186311</v>
      </c>
      <c r="AL61" s="22">
        <f>((Data!$AJ$42*LN('Intermediate calculations'!AL60))+Data!$AK$42)</f>
        <v>3512451.4360666163</v>
      </c>
      <c r="AM61" s="22">
        <f>((Data!$AJ$42*LN('Intermediate calculations'!AM60))+Data!$AK$42)</f>
        <v>3511616.8993740845</v>
      </c>
      <c r="AN61" s="22">
        <f>((Data!$AJ$42*LN('Intermediate calculations'!AN60))+Data!$AK$42)</f>
        <v>3510773.2271978352</v>
      </c>
      <c r="AO61" s="22">
        <f>((Data!$AJ$42*LN('Intermediate calculations'!AO60))+Data!$AK$42)</f>
        <v>3509920.3093605526</v>
      </c>
      <c r="AP61" s="22">
        <f>((Data!$AJ$42*LN('Intermediate calculations'!AP60))+Data!$AK$42)</f>
        <v>3509058.0341315679</v>
      </c>
      <c r="AQ61" s="22">
        <f>((Data!$AJ$42*LN('Intermediate calculations'!AQ60))+Data!$AK$42)</f>
        <v>3508188.6673080325</v>
      </c>
      <c r="AR61" s="22">
        <f>((Data!$AJ$42*LN('Intermediate calculations'!AR60))+Data!$AK$42)</f>
        <v>3507101.6932332311</v>
      </c>
      <c r="AS61" s="22">
        <f>((Data!$AJ$42*LN('Intermediate calculations'!AS60))+Data!$AK$42)</f>
        <v>3506009.0355745815</v>
      </c>
      <c r="AT61" s="22">
        <f>((Data!$AJ$42*LN('Intermediate calculations'!AT60))+Data!$AK$42)</f>
        <v>3504908.2272106688</v>
      </c>
      <c r="AU61" s="22">
        <f>((Data!$AJ$42*LN('Intermediate calculations'!AU60))+Data!$AK$42)</f>
        <v>3503945.7655087411</v>
      </c>
      <c r="AV61" s="22">
        <f>((Data!$AJ$42*LN('Intermediate calculations'!AV60))+Data!$AK$42)</f>
        <v>3503015.1994456965</v>
      </c>
      <c r="AW61" s="22">
        <f>((Data!$AJ$42*LN('Intermediate calculations'!AW60))+Data!$AK$42)</f>
        <v>3502189.3253753912</v>
      </c>
      <c r="AX61" s="22">
        <f>((Data!$AJ$42*LN('Intermediate calculations'!AX60))+Data!$AK$42)</f>
        <v>3501345.076797897</v>
      </c>
      <c r="AY61" s="22">
        <f>((Data!$AJ$42*LN('Intermediate calculations'!AY60))+Data!$AK$42)</f>
        <v>3500397.5580915939</v>
      </c>
      <c r="AZ61" s="22">
        <f>((Data!$AJ$42*LN('Intermediate calculations'!AZ60))+Data!$AK$42)</f>
        <v>3499443.7384232488</v>
      </c>
      <c r="BA61" s="22">
        <f>((Data!$AJ$42*LN('Intermediate calculations'!BA60))+Data!$AK$42)</f>
        <v>3498483.5581775829</v>
      </c>
      <c r="BB61" s="22">
        <f>((Data!$AJ$42*LN('Intermediate calculations'!BB60))+Data!$AK$42)</f>
        <v>3497835.7280140519</v>
      </c>
      <c r="BC61" s="22">
        <f>((Data!$AJ$42*LN('Intermediate calculations'!BC60))+Data!$AK$42)</f>
        <v>3497183.5646481123</v>
      </c>
      <c r="BD61" s="22">
        <f>((Data!$AJ$42*LN('Intermediate calculations'!BD60))+Data!$AK$42)</f>
        <v>3496527.0339832697</v>
      </c>
      <c r="BE61" s="22">
        <f>((Data!$AJ$42*LN('Intermediate calculations'!BE60))+Data!$AK$42)</f>
        <v>3495866.1016047597</v>
      </c>
      <c r="BF61" s="22">
        <f>((Data!$AJ$42*LN('Intermediate calculations'!BF60))+Data!$AK$42)</f>
        <v>3495200.7327758819</v>
      </c>
      <c r="BG61" s="22">
        <f>((Data!$AJ$42*LN('Intermediate calculations'!BG60))+Data!$AK$42)</f>
        <v>3494536.025301069</v>
      </c>
      <c r="BH61" s="22">
        <f>((Data!$AJ$42*LN('Intermediate calculations'!BH60))+Data!$AK$42)</f>
        <v>3493868.0930696223</v>
      </c>
      <c r="BI61" s="22">
        <f>((Data!$AJ$42*LN('Intermediate calculations'!BI60))+Data!$AK$42)</f>
        <v>3493196.9146430697</v>
      </c>
      <c r="BJ61" s="22">
        <f>((Data!$AJ$42*LN('Intermediate calculations'!BJ60))+Data!$AK$42)</f>
        <v>3492522.4684122838</v>
      </c>
      <c r="BK61" s="22">
        <f>((Data!$AJ$42*LN('Intermediate calculations'!BK60))+Data!$AK$42)</f>
        <v>3491844.7325957939</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38.966686065965767</v>
      </c>
      <c r="D4">
        <f>'Intermediate calculations'!D4</f>
        <v>39.158399099361731</v>
      </c>
      <c r="E4">
        <f>'Intermediate calculations'!E4</f>
        <v>39.33854546294581</v>
      </c>
      <c r="F4">
        <f>'Intermediate calculations'!F4</f>
        <v>39.5360981965961</v>
      </c>
      <c r="G4">
        <f>'Intermediate calculations'!G4</f>
        <v>39.788245719106193</v>
      </c>
      <c r="H4">
        <f>'Intermediate calculations'!H4</f>
        <v>40.119742210629063</v>
      </c>
      <c r="I4">
        <f>'Intermediate calculations'!I4</f>
        <v>41.007834549485928</v>
      </c>
      <c r="J4">
        <f>'Intermediate calculations'!J4</f>
        <v>41.343449254622918</v>
      </c>
      <c r="K4">
        <f>'Intermediate calculations'!K4</f>
        <v>40.970651743422884</v>
      </c>
      <c r="L4">
        <f>'Intermediate calculations'!L4</f>
        <v>41.454052960083601</v>
      </c>
      <c r="M4">
        <f>'Intermediate calculations'!M4</f>
        <v>42.672507376215876</v>
      </c>
      <c r="N4">
        <f>'Intermediate calculations'!N4</f>
        <v>43.328446600150912</v>
      </c>
      <c r="O4">
        <f>'Intermediate calculations'!O4</f>
        <v>44.410238344525425</v>
      </c>
      <c r="P4">
        <f>'Intermediate calculations'!P4</f>
        <v>45.178012991044987</v>
      </c>
      <c r="Q4">
        <f>'Intermediate calculations'!Q4</f>
        <v>46.638548392746131</v>
      </c>
      <c r="R4">
        <f>'Intermediate calculations'!R4</f>
        <v>48.511998091640002</v>
      </c>
      <c r="S4">
        <f>'Intermediate calculations'!S4</f>
        <v>50.550052099115547</v>
      </c>
      <c r="T4">
        <f>'Intermediate calculations'!T4</f>
        <v>52.688735600202833</v>
      </c>
      <c r="U4">
        <f>'Intermediate calculations'!U4</f>
        <v>53.946299970070918</v>
      </c>
      <c r="V4">
        <f>'Intermediate calculations'!V4</f>
        <v>52.486723389005128</v>
      </c>
      <c r="W4">
        <f>'Intermediate calculations'!W4</f>
        <v>53.321508829093872</v>
      </c>
      <c r="X4">
        <f>'Intermediate calculations'!X4</f>
        <v>54.316382696129743</v>
      </c>
      <c r="Y4">
        <f>'Intermediate calculations'!Y4</f>
        <v>55.299399175950683</v>
      </c>
      <c r="Z4">
        <f>'Intermediate calculations'!Z4</f>
        <v>54.476886929407534</v>
      </c>
      <c r="AA4">
        <f>'Intermediate calculations'!AA4</f>
        <v>53.649256084527231</v>
      </c>
      <c r="AB4">
        <f>'Intermediate calculations'!AB4</f>
        <v>52.81696826242041</v>
      </c>
      <c r="AC4">
        <f>'Intermediate calculations'!AC4</f>
        <v>51.991335215867352</v>
      </c>
      <c r="AD4">
        <f>'Intermediate calculations'!AD4</f>
        <v>51.161629594267787</v>
      </c>
      <c r="AE4">
        <f>'Intermediate calculations'!AG4</f>
        <v>48.757631867570858</v>
      </c>
      <c r="AF4">
        <f>'Intermediate calculations'!AQ4</f>
        <v>43.835297276845196</v>
      </c>
      <c r="AG4">
        <f>'Intermediate calculations'!BA4</f>
        <v>40.35727001222557</v>
      </c>
      <c r="AH4">
        <f>'Intermediate calculations'!BK4</f>
        <v>38.087338122123477</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3.6556710888782938E-4</v>
      </c>
      <c r="AK5" s="23">
        <f>INTERCEPT(M5:AD5,$M$4:$AD$4)</f>
        <v>-2.2704707994222924E-3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3.8464690599370008E-4</v>
      </c>
      <c r="AK6" s="23">
        <f>INTERCEPT(M6:AD6,$M$4:$AD$4)</f>
        <v>1.6427819683035975E-2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1.8167878158620973E-6</v>
      </c>
      <c r="AK7" s="23">
        <f>INTERCEPT(M7:AD7,$M$4:$AD$4)</f>
        <v>3.1256600079264643E-3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1.1596517973587981E-7</v>
      </c>
      <c r="AK8" s="23">
        <f>INTERCEPT(M8:AD8,$M$4:$AD$4)</f>
        <v>1.9951021327190198E-4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8.1144971452429656E-5</v>
      </c>
      <c r="AK9" s="23">
        <f>INTERCEPT(R9:AD9,$R$4:$AD$4)</f>
        <v>2.4225830966136293E-5</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1.3157862137935133E-4</v>
      </c>
      <c r="AK10" s="23">
        <f>INTERCEPT(M10:AD10,$M$4:$AD$4)</f>
        <v>9.7493837392942286E-4</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1.5303122968099514E-3</v>
      </c>
      <c r="AK11" s="23">
        <f>INTERCEPT(M11:AD11,$M$4:$AD$4)</f>
        <v>-4.835910427956408E-2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-7.8938673465670813E-5</v>
      </c>
      <c r="AK12" s="23">
        <f>INTERCEPT(R12:AB12,$R$4:$AB$4)</f>
        <v>7.635614017311828E-3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41.636075478231994</v>
      </c>
      <c r="Z15">
        <f>SUM(Z54:Z55)/'Intermediate calculations'!Z10</f>
        <v>41.797769232055892</v>
      </c>
      <c r="AA15">
        <f>SUM(AA54:AA55)/'Intermediate calculations'!AA10</f>
        <v>43.050394564035095</v>
      </c>
      <c r="AB15">
        <f>SUM(AB54:AB55)/'Intermediate calculations'!AB10</f>
        <v>43.099140970176293</v>
      </c>
      <c r="AC15">
        <f>SUM(AC54:AC55)/'Intermediate calculations'!AC10</f>
        <v>42.509707530130477</v>
      </c>
      <c r="AD15">
        <f>SUM(AD54:AD55)/'Intermediate calculations'!AD10</f>
        <v>41.158692742124551</v>
      </c>
      <c r="AJ15" s="23">
        <f>SLOPE(K15:AD15,LN(K2:AD2))</f>
        <v>-10.54630988338956</v>
      </c>
      <c r="AK15" s="23">
        <f>INTERCEPT(K15:AD15,LN(K2:AD2))</f>
        <v>70.179569036811117</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935</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936</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929</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3852.5200476146788</v>
      </c>
      <c r="AK61">
        <f>INTERCEPT(M61:AD61,M4:AD4)</f>
        <v>99194.789802579442</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1546.3424800452669</v>
      </c>
      <c r="P6" s="35">
        <f>'Intermediate calculations'!Z42/1000</f>
        <v>1518.5249240554469</v>
      </c>
      <c r="Q6" s="35">
        <f>'Intermediate calculations'!AA42/1000</f>
        <v>1489.6956186292314</v>
      </c>
      <c r="R6" s="35">
        <f>'Intermediate calculations'!AB42/1000</f>
        <v>1459.8154933017968</v>
      </c>
      <c r="S6" s="35">
        <f>'Intermediate calculations'!AC42/1000</f>
        <v>1429.5090454959425</v>
      </c>
      <c r="T6" s="35">
        <f>'Intermediate calculations'!AD42/1000</f>
        <v>1398.0677016070965</v>
      </c>
      <c r="U6" s="35">
        <f>'Intermediate calculations'!AE42/1000</f>
        <v>1366.2024271951784</v>
      </c>
      <c r="V6" s="35">
        <f>'Intermediate calculations'!AF42/1000</f>
        <v>1333.8219049792119</v>
      </c>
      <c r="W6" s="35">
        <f>'Intermediate calculations'!AG42/1000</f>
        <v>1300.925956445097</v>
      </c>
      <c r="X6" s="35">
        <f>'Intermediate calculations'!AH42/1000</f>
        <v>1277.1223941219559</v>
      </c>
      <c r="Y6" s="35">
        <f>'Intermediate calculations'!AI42/1000</f>
        <v>1253.0447534914456</v>
      </c>
      <c r="Z6" s="35">
        <f>'Intermediate calculations'!AJ42/1000</f>
        <v>1228.6898787688317</v>
      </c>
      <c r="AA6" s="35">
        <f>'Intermediate calculations'!AK42/1000</f>
        <v>1204.0545778331352</v>
      </c>
      <c r="AB6" s="35">
        <f>'Intermediate calculations'!AL42/1000</f>
        <v>1178.5206204825629</v>
      </c>
      <c r="AC6" s="35">
        <f>'Intermediate calculations'!AM42/1000</f>
        <v>1156.9655871120369</v>
      </c>
      <c r="AD6" s="35">
        <f>'Intermediate calculations'!AN42/1000</f>
        <v>1135.1983132264847</v>
      </c>
      <c r="AE6" s="35">
        <f>'Intermediate calculations'!AO42/1000</f>
        <v>1113.2167090107141</v>
      </c>
      <c r="AF6" s="35">
        <f>'Intermediate calculations'!AP42/1000</f>
        <v>1091.0186640722757</v>
      </c>
      <c r="AG6" s="35">
        <f>'Intermediate calculations'!AQ42/1000</f>
        <v>1068.6142779554059</v>
      </c>
      <c r="AH6" s="35">
        <f>'Intermediate calculations'!AR42/1000</f>
        <v>1047.3343785480208</v>
      </c>
      <c r="AI6" s="35">
        <f>'Intermediate calculations'!AS42/1000</f>
        <v>1025.8992623266549</v>
      </c>
      <c r="AJ6" s="35">
        <f>'Intermediate calculations'!AT42/1000</f>
        <v>1004.2952695320323</v>
      </c>
      <c r="AK6" s="35">
        <f>'Intermediate calculations'!AU42/1000</f>
        <v>983.27033476887414</v>
      </c>
      <c r="AL6" s="35">
        <f>'Intermediate calculations'!AV42/1000</f>
        <v>962.27700654293812</v>
      </c>
      <c r="AM6" s="35">
        <f>'Intermediate calculations'!AW42/1000</f>
        <v>944.01277937167447</v>
      </c>
      <c r="AN6" s="35">
        <f>'Intermediate calculations'!AX42/1000</f>
        <v>925.5565842652544</v>
      </c>
      <c r="AO6" s="35">
        <f>'Intermediate calculations'!AY42/1000</f>
        <v>906.47589879401096</v>
      </c>
      <c r="AP6" s="35">
        <f>'Intermediate calculations'!AZ42/1000</f>
        <v>887.26474820559372</v>
      </c>
      <c r="AQ6" s="35">
        <f>'Intermediate calculations'!BA42/1000</f>
        <v>867.92217734447024</v>
      </c>
      <c r="AR6" s="35">
        <f>'Intermediate calculations'!BB42/1000</f>
        <v>852.27342968890491</v>
      </c>
      <c r="AS6" s="35">
        <f>'Intermediate calculations'!BC42/1000</f>
        <v>836.52870836331283</v>
      </c>
      <c r="AT6" s="35">
        <f>'Intermediate calculations'!BD42/1000</f>
        <v>820.68741728199461</v>
      </c>
      <c r="AU6" s="35">
        <f>'Intermediate calculations'!BE42/1000</f>
        <v>804.7489566570024</v>
      </c>
      <c r="AV6" s="35">
        <f>'Intermediate calculations'!BF42/1000</f>
        <v>788.71272297515134</v>
      </c>
      <c r="AW6" s="35">
        <f>'Intermediate calculations'!BG42/1000</f>
        <v>774.87466189366364</v>
      </c>
      <c r="AX6" s="35">
        <f>'Intermediate calculations'!BH42/1000</f>
        <v>760.96972819531538</v>
      </c>
      <c r="AY6" s="35">
        <f>'Intermediate calculations'!BI42/1000</f>
        <v>746.99758050609762</v>
      </c>
      <c r="AZ6" s="35">
        <f>'Intermediate calculations'!BJ42/1000</f>
        <v>732.9578757093434</v>
      </c>
      <c r="BA6" s="35">
        <f>'Intermediate calculations'!BK42/1000</f>
        <v>718.85026893682834</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1897.6470359015423</v>
      </c>
      <c r="P7" s="35">
        <f>'Intermediate calculations'!Z39/1000</f>
        <v>1859.0542347746541</v>
      </c>
      <c r="Q7" s="35">
        <f>'Intermediate calculations'!AA39/1000</f>
        <v>1819.0577788909159</v>
      </c>
      <c r="R7" s="35">
        <f>'Intermediate calculations'!AB39/1000</f>
        <v>1777.6034636796805</v>
      </c>
      <c r="S7" s="35">
        <f>'Intermediate calculations'!AC39/1000</f>
        <v>1735.55768821825</v>
      </c>
      <c r="T7" s="35">
        <f>'Intermediate calculations'!AD39/1000</f>
        <v>1691.9374099914928</v>
      </c>
      <c r="U7" s="35">
        <f>'Intermediate calculations'!AE39/1000</f>
        <v>1647.7289900036649</v>
      </c>
      <c r="V7" s="35">
        <f>'Intermediate calculations'!AF39/1000</f>
        <v>1602.8057388480677</v>
      </c>
      <c r="W7" s="35">
        <f>'Intermediate calculations'!AG39/1000</f>
        <v>1557.1674088624266</v>
      </c>
      <c r="X7" s="35">
        <f>'Intermediate calculations'!AH39/1000</f>
        <v>1524.1434384178392</v>
      </c>
      <c r="Y7" s="35">
        <f>'Intermediate calculations'!AI39/1000</f>
        <v>1490.7392243021914</v>
      </c>
      <c r="Z7" s="35">
        <f>'Intermediate calculations'!AJ39/1000</f>
        <v>1456.9503883245056</v>
      </c>
      <c r="AA7" s="35">
        <f>'Intermediate calculations'!AK39/1000</f>
        <v>1422.7725018825654</v>
      </c>
      <c r="AB7" s="35">
        <f>'Intermediate calculations'!AL39/1000</f>
        <v>1387.3478607540023</v>
      </c>
      <c r="AC7" s="35">
        <f>'Intermediate calculations'!AM39/1000</f>
        <v>1357.4433962332312</v>
      </c>
      <c r="AD7" s="35">
        <f>'Intermediate calculations'!AN39/1000</f>
        <v>1327.2444789578581</v>
      </c>
      <c r="AE7" s="35">
        <f>'Intermediate calculations'!AO39/1000</f>
        <v>1296.7482096141514</v>
      </c>
      <c r="AF7" s="35">
        <f>'Intermediate calculations'!AP39/1000</f>
        <v>1265.9516603404338</v>
      </c>
      <c r="AG7" s="35">
        <f>'Intermediate calculations'!AQ39/1000</f>
        <v>1234.8688427810912</v>
      </c>
      <c r="AH7" s="35">
        <f>'Intermediate calculations'!AR39/1000</f>
        <v>1205.3460864997724</v>
      </c>
      <c r="AI7" s="35">
        <f>'Intermediate calculations'!AS39/1000</f>
        <v>1175.6079895308778</v>
      </c>
      <c r="AJ7" s="35">
        <f>'Intermediate calculations'!AT39/1000</f>
        <v>1145.635600950993</v>
      </c>
      <c r="AK7" s="35">
        <f>'Intermediate calculations'!AU39/1000</f>
        <v>1116.466570921277</v>
      </c>
      <c r="AL7" s="35">
        <f>'Intermediate calculations'!AV39/1000</f>
        <v>1087.3413903514409</v>
      </c>
      <c r="AM7" s="35">
        <f>'Intermediate calculations'!AW39/1000</f>
        <v>1062.0024393948997</v>
      </c>
      <c r="AN7" s="35">
        <f>'Intermediate calculations'!AX39/1000</f>
        <v>1036.3971609311202</v>
      </c>
      <c r="AO7" s="35">
        <f>'Intermediate calculations'!AY39/1000</f>
        <v>1009.9254931819517</v>
      </c>
      <c r="AP7" s="35">
        <f>'Intermediate calculations'!AZ39/1000</f>
        <v>983.27282411394231</v>
      </c>
      <c r="AQ7" s="35">
        <f>'Intermediate calculations'!BA39/1000</f>
        <v>956.43782858812199</v>
      </c>
      <c r="AR7" s="35">
        <f>'Intermediate calculations'!BB39/1000</f>
        <v>934.72747393377688</v>
      </c>
      <c r="AS7" s="35">
        <f>'Intermediate calculations'!BC39/1000</f>
        <v>912.8839698121634</v>
      </c>
      <c r="AT7" s="35">
        <f>'Intermediate calculations'!BD39/1000</f>
        <v>890.9064892413254</v>
      </c>
      <c r="AU7" s="35">
        <f>'Intermediate calculations'!BE39/1000</f>
        <v>868.79420010297827</v>
      </c>
      <c r="AV7" s="35">
        <f>'Intermediate calculations'!BF39/1000</f>
        <v>846.54626511061338</v>
      </c>
      <c r="AW7" s="35">
        <f>'Intermediate calculations'!BG39/1000</f>
        <v>827.3479739489087</v>
      </c>
      <c r="AX7" s="35">
        <f>'Intermediate calculations'!BH39/1000</f>
        <v>808.05690678616781</v>
      </c>
      <c r="AY7" s="35">
        <f>'Intermediate calculations'!BI39/1000</f>
        <v>788.67259001575053</v>
      </c>
      <c r="AZ7" s="35">
        <f>'Intermediate calculations'!BJ39/1000</f>
        <v>769.19454761333225</v>
      </c>
      <c r="BA7" s="35">
        <f>'Intermediate calculations'!BK39/1000</f>
        <v>749.62230112455882</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462.53415104198666</v>
      </c>
      <c r="P12" s="35">
        <f>'Intermediate calculations'!Z37/1000</f>
        <v>463.273837728199</v>
      </c>
      <c r="Q12" s="35">
        <f>'Intermediate calculations'!AA37/1000</f>
        <v>464.04430448433948</v>
      </c>
      <c r="R12" s="35">
        <f>'Intermediate calculations'!AB37/1000</f>
        <v>464.84673993636272</v>
      </c>
      <c r="S12" s="35">
        <f>'Intermediate calculations'!AC37/1000</f>
        <v>465.76874152014108</v>
      </c>
      <c r="T12" s="35">
        <f>'Intermediate calculations'!AD37/1000</f>
        <v>466.72526961763833</v>
      </c>
      <c r="U12" s="35">
        <f>'Intermediate calculations'!AE37/1000</f>
        <v>467.69404178344644</v>
      </c>
      <c r="V12" s="35">
        <f>'Intermediate calculations'!AF37/1000</f>
        <v>468.67848913805977</v>
      </c>
      <c r="W12" s="35">
        <f>'Intermediate calculations'!AG37/1000</f>
        <v>469.67992313122369</v>
      </c>
      <c r="X12" s="35">
        <f>'Intermediate calculations'!AH37/1000</f>
        <v>470.40408989276881</v>
      </c>
      <c r="Y12" s="35">
        <f>'Intermediate calculations'!AI37/1000</f>
        <v>471.13659483485861</v>
      </c>
      <c r="Z12" s="35">
        <f>'Intermediate calculations'!AJ37/1000</f>
        <v>471.87753396473687</v>
      </c>
      <c r="AA12" s="35">
        <f>'Intermediate calculations'!AK37/1000</f>
        <v>472.62700439509126</v>
      </c>
      <c r="AB12" s="35">
        <f>'Intermediate calculations'!AL37/1000</f>
        <v>473.30530874101419</v>
      </c>
      <c r="AC12" s="35">
        <f>'Intermediate calculations'!AM37/1000</f>
        <v>473.96106935780864</v>
      </c>
      <c r="AD12" s="35">
        <f>'Intermediate calculations'!AN37/1000</f>
        <v>474.62328688741098</v>
      </c>
      <c r="AE12" s="35">
        <f>'Intermediate calculations'!AO37/1000</f>
        <v>475.29202490747718</v>
      </c>
      <c r="AF12" s="35">
        <f>'Intermediate calculations'!AP37/1000</f>
        <v>475.96734762167762</v>
      </c>
      <c r="AG12" s="35">
        <f>'Intermediate calculations'!AQ37/1000</f>
        <v>476.65090678529833</v>
      </c>
      <c r="AH12" s="35">
        <f>'Intermediate calculations'!AR37/1000</f>
        <v>477.03252494016817</v>
      </c>
      <c r="AI12" s="35">
        <f>'Intermediate calculations'!AS37/1000</f>
        <v>477.4208242072811</v>
      </c>
      <c r="AJ12" s="35">
        <f>'Intermediate calculations'!AT37/1000</f>
        <v>477.81426114242419</v>
      </c>
      <c r="AK12" s="35">
        <f>'Intermediate calculations'!AU37/1000</f>
        <v>478.31011012503939</v>
      </c>
      <c r="AL12" s="35">
        <f>'Intermediate calculations'!AV37/1000</f>
        <v>478.83757285665376</v>
      </c>
      <c r="AM12" s="35">
        <f>'Intermediate calculations'!AW37/1000</f>
        <v>479.28077321234605</v>
      </c>
      <c r="AN12" s="35">
        <f>'Intermediate calculations'!AX37/1000</f>
        <v>479.71966009951791</v>
      </c>
      <c r="AO12" s="35">
        <f>'Intermediate calculations'!AY37/1000</f>
        <v>480.09826507275295</v>
      </c>
      <c r="AP12" s="35">
        <f>'Intermediate calculations'!AZ37/1000</f>
        <v>480.48083913683729</v>
      </c>
      <c r="AQ12" s="35">
        <f>'Intermediate calculations'!BA37/1000</f>
        <v>480.86741135010601</v>
      </c>
      <c r="AR12" s="35">
        <f>'Intermediate calculations'!BB37/1000</f>
        <v>481.31203550375653</v>
      </c>
      <c r="AS12" s="35">
        <f>'Intermediate calculations'!BC37/1000</f>
        <v>481.75957942802262</v>
      </c>
      <c r="AT12" s="35">
        <f>'Intermediate calculations'!BD37/1000</f>
        <v>482.2100612573937</v>
      </c>
      <c r="AU12" s="35">
        <f>'Intermediate calculations'!BE37/1000</f>
        <v>482.66349923899139</v>
      </c>
      <c r="AV12" s="35">
        <f>'Intermediate calculations'!BF37/1000</f>
        <v>483.11991173326891</v>
      </c>
      <c r="AW12" s="35">
        <f>'Intermediate calculations'!BG37/1000</f>
        <v>483.42266092467304</v>
      </c>
      <c r="AX12" s="35">
        <f>'Intermediate calculations'!BH37/1000</f>
        <v>483.72744455637365</v>
      </c>
      <c r="AY12" s="35">
        <f>'Intermediate calculations'!BI37/1000</f>
        <v>484.03427301386273</v>
      </c>
      <c r="AZ12" s="35">
        <f>'Intermediate calculations'!BJ37/1000</f>
        <v>484.34315673564896</v>
      </c>
      <c r="BA12" s="35">
        <f>'Intermediate calculations'!BK37/1000</f>
        <v>484.65410621352754</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431.74536602074238</v>
      </c>
      <c r="P13" s="35">
        <f>'Intermediate calculations'!Z34/1000</f>
        <v>432.42541065461171</v>
      </c>
      <c r="Q13" s="35">
        <f>'Intermediate calculations'!AA34/1000</f>
        <v>433.13375351498001</v>
      </c>
      <c r="R13" s="35">
        <f>'Intermediate calculations'!AB34/1000</f>
        <v>433.87148738709982</v>
      </c>
      <c r="S13" s="35">
        <f>'Intermediate calculations'!AC34/1000</f>
        <v>434.71914659356486</v>
      </c>
      <c r="T13" s="35">
        <f>'Intermediate calculations'!AD34/1000</f>
        <v>435.59854838891022</v>
      </c>
      <c r="U13" s="35">
        <f>'Intermediate calculations'!AE34/1000</f>
        <v>436.48920699488463</v>
      </c>
      <c r="V13" s="35">
        <f>'Intermediate calculations'!AF34/1000</f>
        <v>437.39427687556582</v>
      </c>
      <c r="W13" s="35">
        <f>'Intermediate calculations'!AG34/1000</f>
        <v>438.31496373652948</v>
      </c>
      <c r="X13" s="35">
        <f>'Intermediate calculations'!AH34/1000</f>
        <v>438.9807398406486</v>
      </c>
      <c r="Y13" s="35">
        <f>'Intermediate calculations'!AI34/1000</f>
        <v>439.65418180524807</v>
      </c>
      <c r="Z13" s="35">
        <f>'Intermediate calculations'!AJ34/1000</f>
        <v>440.33537789636284</v>
      </c>
      <c r="AA13" s="35">
        <f>'Intermediate calculations'!AK34/1000</f>
        <v>441.02441739633827</v>
      </c>
      <c r="AB13" s="35">
        <f>'Intermediate calculations'!AL34/1000</f>
        <v>441.64802904052925</v>
      </c>
      <c r="AC13" s="35">
        <f>'Intermediate calculations'!AM34/1000</f>
        <v>442.25091469044878</v>
      </c>
      <c r="AD13" s="35">
        <f>'Intermediate calculations'!AN34/1000</f>
        <v>442.85973662256475</v>
      </c>
      <c r="AE13" s="35">
        <f>'Intermediate calculations'!AO34/1000</f>
        <v>443.47455328817102</v>
      </c>
      <c r="AF13" s="35">
        <f>'Intermediate calculations'!AP34/1000</f>
        <v>444.09542371409918</v>
      </c>
      <c r="AG13" s="35">
        <f>'Intermediate calculations'!AQ34/1000</f>
        <v>444.72386647211715</v>
      </c>
      <c r="AH13" s="35">
        <f>'Intermediate calculations'!AR34/1000</f>
        <v>445.07471417999636</v>
      </c>
      <c r="AI13" s="35">
        <f>'Intermediate calculations'!AS34/1000</f>
        <v>445.43170429196886</v>
      </c>
      <c r="AJ13" s="35">
        <f>'Intermediate calculations'!AT34/1000</f>
        <v>445.79341781405492</v>
      </c>
      <c r="AK13" s="35">
        <f>'Intermediate calculations'!AU34/1000</f>
        <v>446.24928574587307</v>
      </c>
      <c r="AL13" s="35">
        <f>'Intermediate calculations'!AV34/1000</f>
        <v>446.73421836246126</v>
      </c>
      <c r="AM13" s="35">
        <f>'Intermediate calculations'!AW34/1000</f>
        <v>447.14168280549569</v>
      </c>
      <c r="AN13" s="35">
        <f>'Intermediate calculations'!AX34/1000</f>
        <v>447.54518158147761</v>
      </c>
      <c r="AO13" s="35">
        <f>'Intermediate calculations'!AY34/1000</f>
        <v>447.89325906509862</v>
      </c>
      <c r="AP13" s="35">
        <f>'Intermediate calculations'!AZ34/1000</f>
        <v>448.24498560579156</v>
      </c>
      <c r="AQ13" s="35">
        <f>'Intermediate calculations'!BA34/1000</f>
        <v>448.60038791887433</v>
      </c>
      <c r="AR13" s="35">
        <f>'Intermediate calculations'!BB34/1000</f>
        <v>449.00916135689175</v>
      </c>
      <c r="AS13" s="35">
        <f>'Intermediate calculations'!BC34/1000</f>
        <v>449.42061914001937</v>
      </c>
      <c r="AT13" s="35">
        <f>'Intermediate calculations'!BD34/1000</f>
        <v>449.83477794053545</v>
      </c>
      <c r="AU13" s="35">
        <f>'Intermediate calculations'!BE34/1000</f>
        <v>450.25165453426871</v>
      </c>
      <c r="AV13" s="35">
        <f>'Intermediate calculations'!BF34/1000</f>
        <v>450.6712658012413</v>
      </c>
      <c r="AW13" s="35">
        <f>'Intermediate calculations'!BG34/1000</f>
        <v>450.94960386904796</v>
      </c>
      <c r="AX13" s="35">
        <f>'Intermediate calculations'!BH34/1000</f>
        <v>451.22981233716371</v>
      </c>
      <c r="AY13" s="35">
        <f>'Intermediate calculations'!BI34/1000</f>
        <v>451.51190075368277</v>
      </c>
      <c r="AZ13" s="35">
        <f>'Intermediate calculations'!BJ34/1000</f>
        <v>451.79587871544106</v>
      </c>
      <c r="BA13" s="35">
        <f>'Intermediate calculations'!BK34/1000</f>
        <v>452.08175586826445</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941.12026636445967</v>
      </c>
      <c r="P18" s="38">
        <f>'Intermediate calculations'!Z8/1000</f>
        <v>938.84752522376789</v>
      </c>
      <c r="Q18" s="38">
        <f>'Intermediate calculations'!AA8/1000</f>
        <v>936.49948675439578</v>
      </c>
      <c r="R18" s="38">
        <f>'Intermediate calculations'!AB8/1000</f>
        <v>934.0732432189875</v>
      </c>
      <c r="S18" s="38">
        <f>'Intermediate calculations'!AC8/1000</f>
        <v>931.81774943814639</v>
      </c>
      <c r="T18" s="38">
        <f>'Intermediate calculations'!AD8/1000</f>
        <v>929.4777933978711</v>
      </c>
      <c r="U18" s="38">
        <f>'Intermediate calculations'!AE8/1000</f>
        <v>927.10504683720069</v>
      </c>
      <c r="V18" s="38">
        <f>'Intermediate calculations'!AF8/1000</f>
        <v>924.69395403994508</v>
      </c>
      <c r="W18" s="38">
        <f>'Intermediate calculations'!AG8/1000</f>
        <v>922.24698248220727</v>
      </c>
      <c r="X18" s="38">
        <f>'Intermediate calculations'!AH8/1000</f>
        <v>920.47545230731976</v>
      </c>
      <c r="Y18" s="38">
        <f>'Intermediate calculations'!AI8/1000</f>
        <v>918.68352442955108</v>
      </c>
      <c r="Z18" s="38">
        <f>'Intermediate calculations'!AJ8/1000</f>
        <v>916.87096398624453</v>
      </c>
      <c r="AA18" s="38">
        <f>'Intermediate calculations'!AK8/1000</f>
        <v>915.03753341049458</v>
      </c>
      <c r="AB18" s="38">
        <f>'Intermediate calculations'!AL8/1000</f>
        <v>912.95011249054448</v>
      </c>
      <c r="AC18" s="38">
        <f>'Intermediate calculations'!AM8/1000</f>
        <v>911.34592436448952</v>
      </c>
      <c r="AD18" s="38">
        <f>'Intermediate calculations'!AN8/1000</f>
        <v>909.7259406834836</v>
      </c>
      <c r="AE18" s="38">
        <f>'Intermediate calculations'!AO8/1000</f>
        <v>908.09000591741665</v>
      </c>
      <c r="AF18" s="38">
        <f>'Intermediate calculations'!AP8/1000</f>
        <v>906.43796300475924</v>
      </c>
      <c r="AG18" s="38">
        <f>'Intermediate calculations'!AQ8/1000</f>
        <v>904.77428469036511</v>
      </c>
      <c r="AH18" s="38">
        <f>'Intermediate calculations'!AR8/1000</f>
        <v>902.68574292179289</v>
      </c>
      <c r="AI18" s="38">
        <f>'Intermediate calculations'!AS8/1000</f>
        <v>900.5893705750259</v>
      </c>
      <c r="AJ18" s="38">
        <f>'Intermediate calculations'!AT8/1000</f>
        <v>898.4804299436762</v>
      </c>
      <c r="AK18" s="38">
        <f>'Intermediate calculations'!AU8/1000</f>
        <v>896.64257669702124</v>
      </c>
      <c r="AL18" s="38">
        <f>'Intermediate calculations'!AV8/1000</f>
        <v>894.86895195880732</v>
      </c>
      <c r="AM18" s="38">
        <f>'Intermediate calculations'!AW8/1000</f>
        <v>893.29608713830203</v>
      </c>
      <c r="AN18" s="38">
        <f>'Intermediate calculations'!AX8/1000</f>
        <v>891.68964883986393</v>
      </c>
      <c r="AO18" s="38">
        <f>'Intermediate calculations'!AY8/1000</f>
        <v>889.88614204406758</v>
      </c>
      <c r="AP18" s="38">
        <f>'Intermediate calculations'!AZ8/1000</f>
        <v>888.07292565570253</v>
      </c>
      <c r="AQ18" s="38">
        <f>'Intermediate calculations'!BA8/1000</f>
        <v>886.24992858932251</v>
      </c>
      <c r="AR18" s="38">
        <f>'Intermediate calculations'!BB8/1000</f>
        <v>885.02556125792307</v>
      </c>
      <c r="AS18" s="38">
        <f>'Intermediate calculations'!BC8/1000</f>
        <v>883.79405128752978</v>
      </c>
      <c r="AT18" s="38">
        <f>'Intermediate calculations'!BD8/1000</f>
        <v>882.55535431571491</v>
      </c>
      <c r="AU18" s="38">
        <f>'Intermediate calculations'!BE8/1000</f>
        <v>881.3094257045193</v>
      </c>
      <c r="AV18" s="38">
        <f>'Intermediate calculations'!BF8/1000</f>
        <v>880.0562205387406</v>
      </c>
      <c r="AW18" s="38">
        <f>'Intermediate calculations'!BG8/1000</f>
        <v>878.80175521294166</v>
      </c>
      <c r="AX18" s="38">
        <f>'Intermediate calculations'!BH8/1000</f>
        <v>877.54231303296297</v>
      </c>
      <c r="AY18" s="38">
        <f>'Intermediate calculations'!BI8/1000</f>
        <v>876.27786859276023</v>
      </c>
      <c r="AZ18" s="38">
        <f>'Intermediate calculations'!BJ8/1000</f>
        <v>875.00839635659554</v>
      </c>
      <c r="BA18" s="38">
        <f>'Intermediate calculations'!BK8/1000</f>
        <v>873.73387065837483</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938.98882400314415</v>
      </c>
      <c r="P19" s="38">
        <f>'Intermediate calculations'!Z5/1000</f>
        <v>936.99967013364051</v>
      </c>
      <c r="Q19" s="38">
        <f>'Intermediate calculations'!AA5/1000</f>
        <v>934.94461435827259</v>
      </c>
      <c r="R19" s="38">
        <f>'Intermediate calculations'!AB5/1000</f>
        <v>932.82111176028366</v>
      </c>
      <c r="S19" s="38">
        <f>'Intermediate calculations'!AC5/1000</f>
        <v>930.84705316580778</v>
      </c>
      <c r="T19" s="38">
        <f>'Intermediate calculations'!AD5/1000</f>
        <v>928.79907131312518</v>
      </c>
      <c r="U19" s="38">
        <f>'Intermediate calculations'!AE5/1000</f>
        <v>926.7223904637292</v>
      </c>
      <c r="V19" s="38">
        <f>'Intermediate calculations'!AF5/1000</f>
        <v>924.61214813057313</v>
      </c>
      <c r="W19" s="38">
        <f>'Intermediate calculations'!AG5/1000</f>
        <v>922.47050390392008</v>
      </c>
      <c r="X19" s="38">
        <f>'Intermediate calculations'!AH5/1000</f>
        <v>920.92002107979715</v>
      </c>
      <c r="Y19" s="38">
        <f>'Intermediate calculations'!AI5/1000</f>
        <v>919.35168572997816</v>
      </c>
      <c r="Z19" s="38">
        <f>'Intermediate calculations'!AJ5/1000</f>
        <v>917.76529229741357</v>
      </c>
      <c r="AA19" s="38">
        <f>'Intermediate calculations'!AK5/1000</f>
        <v>916.16063285823566</v>
      </c>
      <c r="AB19" s="38">
        <f>'Intermediate calculations'!AL5/1000</f>
        <v>914.33367539006667</v>
      </c>
      <c r="AC19" s="38">
        <f>'Intermediate calculations'!AM5/1000</f>
        <v>912.92965406919484</v>
      </c>
      <c r="AD19" s="38">
        <f>'Intermediate calculations'!AN5/1000</f>
        <v>911.51180812540872</v>
      </c>
      <c r="AE19" s="38">
        <f>'Intermediate calculations'!AO5/1000</f>
        <v>910.08000143527806</v>
      </c>
      <c r="AF19" s="38">
        <f>'Intermediate calculations'!AP5/1000</f>
        <v>908.63409653504016</v>
      </c>
      <c r="AG19" s="38">
        <f>'Intermediate calculations'!AQ5/1000</f>
        <v>907.17800807101071</v>
      </c>
      <c r="AH19" s="38">
        <f>'Intermediate calculations'!AR5/1000</f>
        <v>905.3500696110633</v>
      </c>
      <c r="AI19" s="38">
        <f>'Intermediate calculations'!AS5/1000</f>
        <v>903.51527765397191</v>
      </c>
      <c r="AJ19" s="38">
        <f>'Intermediate calculations'!AT5/1000</f>
        <v>901.66948565316102</v>
      </c>
      <c r="AK19" s="38">
        <f>'Intermediate calculations'!AU5/1000</f>
        <v>900.0609553935069</v>
      </c>
      <c r="AL19" s="38">
        <f>'Intermediate calculations'!AV5/1000</f>
        <v>898.50863936072199</v>
      </c>
      <c r="AM19" s="38">
        <f>'Intermediate calculations'!AW5/1000</f>
        <v>897.13203289732076</v>
      </c>
      <c r="AN19" s="38">
        <f>'Intermediate calculations'!AX5/1000</f>
        <v>895.72604217526077</v>
      </c>
      <c r="AO19" s="38">
        <f>'Intermediate calculations'!AY5/1000</f>
        <v>894.14757269745542</v>
      </c>
      <c r="AP19" s="38">
        <f>'Intermediate calculations'!AZ5/1000</f>
        <v>892.56060516710738</v>
      </c>
      <c r="AQ19" s="38">
        <f>'Intermediate calculations'!BA5/1000</f>
        <v>890.96507736864476</v>
      </c>
      <c r="AR19" s="38">
        <f>'Intermediate calculations'!BB5/1000</f>
        <v>889.89348370083019</v>
      </c>
      <c r="AS19" s="38">
        <f>'Intermediate calculations'!BC5/1000</f>
        <v>888.81563863564395</v>
      </c>
      <c r="AT19" s="38">
        <f>'Intermediate calculations'!BD5/1000</f>
        <v>887.7315033460975</v>
      </c>
      <c r="AU19" s="38">
        <f>'Intermediate calculations'!BE5/1000</f>
        <v>886.64103876405068</v>
      </c>
      <c r="AV19" s="38">
        <f>'Intermediate calculations'!BF5/1000</f>
        <v>885.54420557871413</v>
      </c>
      <c r="AW19" s="38">
        <f>'Intermediate calculations'!BG5/1000</f>
        <v>884.44626947314794</v>
      </c>
      <c r="AX19" s="38">
        <f>'Intermediate calculations'!BH5/1000</f>
        <v>883.34397751351094</v>
      </c>
      <c r="AY19" s="38">
        <f>'Intermediate calculations'!BI5/1000</f>
        <v>882.23730746386502</v>
      </c>
      <c r="AZ19" s="38">
        <f>'Intermediate calculations'!BJ5/1000</f>
        <v>881.12623697476147</v>
      </c>
      <c r="BA19" s="38">
        <f>'Intermediate calculations'!BK5/1000</f>
        <v>880.01074358266055</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213.01813346943598</v>
      </c>
      <c r="P24" s="35">
        <f>'Intermediate calculations'!Z32/1000</f>
        <v>212.99261900528745</v>
      </c>
      <c r="Q24" s="35">
        <f>'Intermediate calculations'!AA32/1000</f>
        <v>212.96770083623758</v>
      </c>
      <c r="R24" s="35">
        <f>'Intermediate calculations'!AB32/1000</f>
        <v>212.94340198925926</v>
      </c>
      <c r="S24" s="35">
        <f>'Intermediate calculations'!AC32/1000</f>
        <v>212.96126371039063</v>
      </c>
      <c r="T24" s="35">
        <f>'Intermediate calculations'!AD32/1000</f>
        <v>212.97979430560045</v>
      </c>
      <c r="U24" s="35">
        <f>'Intermediate calculations'!AE32/1000</f>
        <v>212.99831801623583</v>
      </c>
      <c r="V24" s="35">
        <f>'Intermediate calculations'!AF32/1000</f>
        <v>213.01714539863926</v>
      </c>
      <c r="W24" s="35">
        <f>'Intermediate calculations'!AG32/1000</f>
        <v>213.03679003131475</v>
      </c>
      <c r="X24" s="35">
        <f>'Intermediate calculations'!AH32/1000</f>
        <v>213.05081914468602</v>
      </c>
      <c r="Y24" s="35">
        <f>'Intermediate calculations'!AI32/1000</f>
        <v>213.06500979167959</v>
      </c>
      <c r="Z24" s="35">
        <f>'Intermediate calculations'!AJ32/1000</f>
        <v>213.07936383222145</v>
      </c>
      <c r="AA24" s="35">
        <f>'Intermediate calculations'!AK32/1000</f>
        <v>213.09388314765286</v>
      </c>
      <c r="AB24" s="35">
        <f>'Intermediate calculations'!AL32/1000</f>
        <v>213.07020373747687</v>
      </c>
      <c r="AC24" s="35">
        <f>'Intermediate calculations'!AM32/1000</f>
        <v>213.08290763459826</v>
      </c>
      <c r="AD24" s="35">
        <f>'Intermediate calculations'!AN32/1000</f>
        <v>213.09573661998195</v>
      </c>
      <c r="AE24" s="35">
        <f>'Intermediate calculations'!AO32/1000</f>
        <v>213.10869192530302</v>
      </c>
      <c r="AF24" s="35">
        <f>'Intermediate calculations'!AP32/1000</f>
        <v>213.12177479436414</v>
      </c>
      <c r="AG24" s="35">
        <f>'Intermediate calculations'!AQ32/1000</f>
        <v>213.13574947749026</v>
      </c>
      <c r="AH24" s="35">
        <f>'Intermediate calculations'!AR32/1000</f>
        <v>213.04380045586853</v>
      </c>
      <c r="AI24" s="35">
        <f>'Intermediate calculations'!AS32/1000</f>
        <v>212.95271311712833</v>
      </c>
      <c r="AJ24" s="35">
        <f>'Intermediate calculations'!AT32/1000</f>
        <v>212.86172530922977</v>
      </c>
      <c r="AK24" s="35">
        <f>'Intermediate calculations'!AU32/1000</f>
        <v>212.81758653085058</v>
      </c>
      <c r="AL24" s="35">
        <f>'Intermediate calculations'!AV32/1000</f>
        <v>212.7862364033609</v>
      </c>
      <c r="AM24" s="35">
        <f>'Intermediate calculations'!AW32/1000</f>
        <v>212.75279189248974</v>
      </c>
      <c r="AN24" s="35">
        <f>'Intermediate calculations'!AX32/1000</f>
        <v>212.71546852664122</v>
      </c>
      <c r="AO24" s="35">
        <f>'Intermediate calculations'!AY32/1000</f>
        <v>212.64734334283671</v>
      </c>
      <c r="AP24" s="35">
        <f>'Intermediate calculations'!AZ32/1000</f>
        <v>212.57929505130127</v>
      </c>
      <c r="AQ24" s="35">
        <f>'Intermediate calculations'!BA32/1000</f>
        <v>212.51132421497533</v>
      </c>
      <c r="AR24" s="35">
        <f>'Intermediate calculations'!BB32/1000</f>
        <v>212.50818157099607</v>
      </c>
      <c r="AS24" s="35">
        <f>'Intermediate calculations'!BC32/1000</f>
        <v>212.50509549105033</v>
      </c>
      <c r="AT24" s="35">
        <f>'Intermediate calculations'!BD32/1000</f>
        <v>212.50206632645339</v>
      </c>
      <c r="AU24" s="35">
        <f>'Intermediate calculations'!BE32/1000</f>
        <v>212.49909443070237</v>
      </c>
      <c r="AV24" s="35">
        <f>'Intermediate calculations'!BF32/1000</f>
        <v>212.49618015949011</v>
      </c>
      <c r="AW24" s="35">
        <f>'Intermediate calculations'!BG32/1000</f>
        <v>212.45784840846278</v>
      </c>
      <c r="AX24" s="35">
        <f>'Intermediate calculations'!BH32/1000</f>
        <v>212.41955607017169</v>
      </c>
      <c r="AY24" s="35">
        <f>'Intermediate calculations'!BI32/1000</f>
        <v>212.38130334581254</v>
      </c>
      <c r="AZ24" s="35">
        <f>'Intermediate calculations'!BJ32/1000</f>
        <v>212.34309043760817</v>
      </c>
      <c r="BA24" s="35">
        <f>'Intermediate calculations'!BK32/1000</f>
        <v>212.30491754881359</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236.06587641298128</v>
      </c>
      <c r="P25" s="35">
        <f>'Intermediate calculations'!Z29/1000</f>
        <v>236.03578892371391</v>
      </c>
      <c r="Q25" s="35">
        <f>'Intermediate calculations'!AA29/1000</f>
        <v>236.0064046050982</v>
      </c>
      <c r="R25" s="35">
        <f>'Intermediate calculations'!AB29/1000</f>
        <v>235.97775061129244</v>
      </c>
      <c r="S25" s="35">
        <f>'Intermediate calculations'!AC29/1000</f>
        <v>235.99881373610305</v>
      </c>
      <c r="T25" s="35">
        <f>'Intermediate calculations'!AD29/1000</f>
        <v>236.02066561906824</v>
      </c>
      <c r="U25" s="35">
        <f>'Intermediate calculations'!AE29/1000</f>
        <v>236.04250938351842</v>
      </c>
      <c r="V25" s="35">
        <f>'Intermediate calculations'!AF29/1000</f>
        <v>236.06471124763357</v>
      </c>
      <c r="W25" s="35">
        <f>'Intermediate calculations'!AG29/1000</f>
        <v>236.08787683995578</v>
      </c>
      <c r="X25" s="35">
        <f>'Intermediate calculations'!AH29/1000</f>
        <v>236.1044204285466</v>
      </c>
      <c r="Y25" s="35">
        <f>'Intermediate calculations'!AI29/1000</f>
        <v>236.12115450285955</v>
      </c>
      <c r="Z25" s="35">
        <f>'Intermediate calculations'!AJ29/1000</f>
        <v>236.13808125618002</v>
      </c>
      <c r="AA25" s="35">
        <f>'Intermediate calculations'!AK29/1000</f>
        <v>236.15520290704711</v>
      </c>
      <c r="AB25" s="35">
        <f>'Intermediate calculations'!AL29/1000</f>
        <v>236.12727937334557</v>
      </c>
      <c r="AC25" s="35">
        <f>'Intermediate calculations'!AM29/1000</f>
        <v>236.14226022366125</v>
      </c>
      <c r="AD25" s="35">
        <f>'Intermediate calculations'!AN29/1000</f>
        <v>236.15738858214041</v>
      </c>
      <c r="AE25" s="35">
        <f>'Intermediate calculations'!AO29/1000</f>
        <v>236.17266590121454</v>
      </c>
      <c r="AF25" s="35">
        <f>'Intermediate calculations'!AP29/1000</f>
        <v>236.18809364761643</v>
      </c>
      <c r="AG25" s="35">
        <f>'Intermediate calculations'!AQ29/1000</f>
        <v>236.20457305028481</v>
      </c>
      <c r="AH25" s="35">
        <f>'Intermediate calculations'!AR29/1000</f>
        <v>236.0961437615064</v>
      </c>
      <c r="AI25" s="35">
        <f>'Intermediate calculations'!AS29/1000</f>
        <v>235.98873059731906</v>
      </c>
      <c r="AJ25" s="35">
        <f>'Intermediate calculations'!AT29/1000</f>
        <v>235.88143480315023</v>
      </c>
      <c r="AK25" s="35">
        <f>'Intermediate calculations'!AU29/1000</f>
        <v>235.82938491438804</v>
      </c>
      <c r="AL25" s="35">
        <f>'Intermediate calculations'!AV29/1000</f>
        <v>235.79241582035237</v>
      </c>
      <c r="AM25" s="35">
        <f>'Intermediate calculations'!AW29/1000</f>
        <v>235.75297696104377</v>
      </c>
      <c r="AN25" s="35">
        <f>'Intermediate calculations'!AX29/1000</f>
        <v>235.70896402928668</v>
      </c>
      <c r="AO25" s="35">
        <f>'Intermediate calculations'!AY29/1000</f>
        <v>235.6286285880004</v>
      </c>
      <c r="AP25" s="35">
        <f>'Intermediate calculations'!AZ29/1000</f>
        <v>235.54838382058864</v>
      </c>
      <c r="AQ25" s="35">
        <f>'Intermediate calculations'!BA29/1000</f>
        <v>235.46823039088912</v>
      </c>
      <c r="AR25" s="35">
        <f>'Intermediate calculations'!BB29/1000</f>
        <v>235.46452448248959</v>
      </c>
      <c r="AS25" s="35">
        <f>'Intermediate calculations'!BC29/1000</f>
        <v>235.46088527624545</v>
      </c>
      <c r="AT25" s="35">
        <f>'Intermediate calculations'!BD29/1000</f>
        <v>235.45731318643908</v>
      </c>
      <c r="AU25" s="35">
        <f>'Intermediate calculations'!BE29/1000</f>
        <v>235.45380862992585</v>
      </c>
      <c r="AV25" s="35">
        <f>'Intermediate calculations'!BF29/1000</f>
        <v>235.45037202615046</v>
      </c>
      <c r="AW25" s="35">
        <f>'Intermediate calculations'!BG29/1000</f>
        <v>235.40516997366288</v>
      </c>
      <c r="AX25" s="35">
        <f>'Intermediate calculations'!BH29/1000</f>
        <v>235.3600143979609</v>
      </c>
      <c r="AY25" s="35">
        <f>'Intermediate calculations'!BI29/1000</f>
        <v>235.31490553630096</v>
      </c>
      <c r="AZ25" s="35">
        <f>'Intermediate calculations'!BJ29/1000</f>
        <v>235.26984362715086</v>
      </c>
      <c r="BA25" s="35">
        <f>'Intermediate calculations'!BK29/1000</f>
        <v>235.22482891019564</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2877.9001759478238</v>
      </c>
      <c r="P31" s="40">
        <f>'Intermediate calculations'!Z15/1000</f>
        <v>2891.647582987493</v>
      </c>
      <c r="Q31" s="40">
        <f>'Intermediate calculations'!AA15/1000</f>
        <v>2905.916712830156</v>
      </c>
      <c r="R31" s="40">
        <f>'Intermediate calculations'!AB15/1000</f>
        <v>2920.7277127095945</v>
      </c>
      <c r="S31" s="40">
        <f>'Intermediate calculations'!AC15/1000</f>
        <v>2936.3556580578124</v>
      </c>
      <c r="T31" s="40">
        <f>'Intermediate calculations'!AD15/1000</f>
        <v>2952.5688285064621</v>
      </c>
      <c r="U31" s="40">
        <f>'Intermediate calculations'!AE15/1000</f>
        <v>2968.9969468052627</v>
      </c>
      <c r="V31" s="40">
        <f>'Intermediate calculations'!AF15/1000</f>
        <v>2985.6907598688899</v>
      </c>
      <c r="W31" s="40">
        <f>'Intermediate calculations'!AG15/1000</f>
        <v>3002.6576755037204</v>
      </c>
      <c r="X31" s="40">
        <f>'Intermediate calculations'!AH15/1000</f>
        <v>3014.9323166448407</v>
      </c>
      <c r="Y31" s="40">
        <f>'Intermediate calculations'!AI15/1000</f>
        <v>3027.3482901135294</v>
      </c>
      <c r="Z31" s="40">
        <f>'Intermediate calculations'!AJ15/1000</f>
        <v>3039.9072232344924</v>
      </c>
      <c r="AA31" s="40">
        <f>'Intermediate calculations'!AK15/1000</f>
        <v>3052.6107620697367</v>
      </c>
      <c r="AB31" s="40">
        <f>'Intermediate calculations'!AL15/1000</f>
        <v>3065.2259201010465</v>
      </c>
      <c r="AC31" s="40">
        <f>'Intermediate calculations'!AM15/1000</f>
        <v>3076.3410757158372</v>
      </c>
      <c r="AD31" s="40">
        <f>'Intermediate calculations'!AN15/1000</f>
        <v>3087.5656761322989</v>
      </c>
      <c r="AE31" s="40">
        <f>'Intermediate calculations'!AO15/1000</f>
        <v>3098.9007989929823</v>
      </c>
      <c r="AF31" s="40">
        <f>'Intermediate calculations'!AP15/1000</f>
        <v>3110.3475325513837</v>
      </c>
      <c r="AG31" s="40">
        <f>'Intermediate calculations'!AQ15/1000</f>
        <v>3121.9116423621317</v>
      </c>
      <c r="AH31" s="40">
        <f>'Intermediate calculations'!AR15/1000</f>
        <v>3131.3961805254139</v>
      </c>
      <c r="AI31" s="40">
        <f>'Intermediate calculations'!AS15/1000</f>
        <v>3140.971731944669</v>
      </c>
      <c r="AJ31" s="40">
        <f>'Intermediate calculations'!AT15/1000</f>
        <v>3150.6343669401444</v>
      </c>
      <c r="AK31" s="40">
        <f>'Intermediate calculations'!AU15/1000</f>
        <v>3160.6707503513348</v>
      </c>
      <c r="AL31" s="40">
        <f>'Intermediate calculations'!AV15/1000</f>
        <v>3170.8733081690957</v>
      </c>
      <c r="AM31" s="40">
        <f>'Intermediate calculations'!AW15/1000</f>
        <v>3179.6616433493309</v>
      </c>
      <c r="AN31" s="40">
        <f>'Intermediate calculations'!AX15/1000</f>
        <v>3188.49209321028</v>
      </c>
      <c r="AO31" s="40">
        <f>'Intermediate calculations'!AY15/1000</f>
        <v>3197.2004749459979</v>
      </c>
      <c r="AP31" s="40">
        <f>'Intermediate calculations'!AZ15/1000</f>
        <v>3205.9761328512654</v>
      </c>
      <c r="AQ31" s="40">
        <f>'Intermediate calculations'!BA15/1000</f>
        <v>3214.8195594654426</v>
      </c>
      <c r="AR31" s="40">
        <f>'Intermediate calculations'!BB15/1000</f>
        <v>3222.7128767051986</v>
      </c>
      <c r="AS31" s="40">
        <f>'Intermediate calculations'!BC15/1000</f>
        <v>3230.6556841154825</v>
      </c>
      <c r="AT31" s="40">
        <f>'Intermediate calculations'!BD15/1000</f>
        <v>3238.6482890762568</v>
      </c>
      <c r="AU31" s="40">
        <f>'Intermediate calculations'!BE15/1000</f>
        <v>3246.6910008765972</v>
      </c>
      <c r="AV31" s="40">
        <f>'Intermediate calculations'!BF15/1000</f>
        <v>3254.7841307265535</v>
      </c>
      <c r="AW31" s="40">
        <f>'Intermediate calculations'!BG15/1000</f>
        <v>3261.2575868268309</v>
      </c>
      <c r="AX31" s="40">
        <f>'Intermediate calculations'!BH15/1000</f>
        <v>3267.765526730961</v>
      </c>
      <c r="AY31" s="40">
        <f>'Intermediate calculations'!BI15/1000</f>
        <v>3274.3081264732441</v>
      </c>
      <c r="AZ31" s="40">
        <f>'Intermediate calculations'!BJ15/1000</f>
        <v>3280.8855629866075</v>
      </c>
      <c r="BA31" s="40">
        <f>'Intermediate calculations'!BK15/1000</f>
        <v>3287.4980141071928</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1972.593600765113</v>
      </c>
      <c r="P32" s="40">
        <f>'Intermediate calculations'!Z12/1000</f>
        <v>1985.1580354680218</v>
      </c>
      <c r="Q32" s="40">
        <f>'Intermediate calculations'!AA12/1000</f>
        <v>1998.1992984246021</v>
      </c>
      <c r="R32" s="40">
        <f>'Intermediate calculations'!AB12/1000</f>
        <v>2011.7358031875012</v>
      </c>
      <c r="S32" s="40">
        <f>'Intermediate calculations'!AC12/1000</f>
        <v>2026.0189547885061</v>
      </c>
      <c r="T32" s="40">
        <f>'Intermediate calculations'!AD12/1000</f>
        <v>2040.836972531152</v>
      </c>
      <c r="U32" s="40">
        <f>'Intermediate calculations'!AE12/1000</f>
        <v>2055.8514417369688</v>
      </c>
      <c r="V32" s="40">
        <f>'Intermediate calculations'!AF12/1000</f>
        <v>2071.1087425192368</v>
      </c>
      <c r="W32" s="40">
        <f>'Intermediate calculations'!AG12/1000</f>
        <v>2086.6156452383061</v>
      </c>
      <c r="X32" s="40">
        <f>'Intermediate calculations'!AH12/1000</f>
        <v>2097.8340464011012</v>
      </c>
      <c r="Y32" s="40">
        <f>'Intermediate calculations'!AI12/1000</f>
        <v>2109.1816181628328</v>
      </c>
      <c r="Z32" s="40">
        <f>'Intermediate calculations'!AJ12/1000</f>
        <v>2120.6598478159744</v>
      </c>
      <c r="AA32" s="40">
        <f>'Intermediate calculations'!AK12/1000</f>
        <v>2132.270239777944</v>
      </c>
      <c r="AB32" s="40">
        <f>'Intermediate calculations'!AL12/1000</f>
        <v>2143.7998561553377</v>
      </c>
      <c r="AC32" s="40">
        <f>'Intermediate calculations'!AM12/1000</f>
        <v>2153.9585461927913</v>
      </c>
      <c r="AD32" s="40">
        <f>'Intermediate calculations'!AN12/1000</f>
        <v>2164.2172632433544</v>
      </c>
      <c r="AE32" s="40">
        <f>'Intermediate calculations'!AO12/1000</f>
        <v>2174.5769922178097</v>
      </c>
      <c r="AF32" s="40">
        <f>'Intermediate calculations'!AP12/1000</f>
        <v>2185.0387277248128</v>
      </c>
      <c r="AG32" s="40">
        <f>'Intermediate calculations'!AQ12/1000</f>
        <v>2195.607739189677</v>
      </c>
      <c r="AH32" s="40">
        <f>'Intermediate calculations'!AR12/1000</f>
        <v>2204.2761273515998</v>
      </c>
      <c r="AI32" s="40">
        <f>'Intermediate calculations'!AS12/1000</f>
        <v>2213.0276970261143</v>
      </c>
      <c r="AJ32" s="40">
        <f>'Intermediate calculations'!AT12/1000</f>
        <v>2221.8588566846861</v>
      </c>
      <c r="AK32" s="40">
        <f>'Intermediate calculations'!AU12/1000</f>
        <v>2231.0316034913662</v>
      </c>
      <c r="AL32" s="40">
        <f>'Intermediate calculations'!AV12/1000</f>
        <v>2240.3562253007021</v>
      </c>
      <c r="AM32" s="40">
        <f>'Intermediate calculations'!AW12/1000</f>
        <v>2248.3883191494342</v>
      </c>
      <c r="AN32" s="40">
        <f>'Intermediate calculations'!AX12/1000</f>
        <v>2256.4589036862167</v>
      </c>
      <c r="AO32" s="40">
        <f>'Intermediate calculations'!AY12/1000</f>
        <v>2264.4179241306315</v>
      </c>
      <c r="AP32" s="40">
        <f>'Intermediate calculations'!AZ12/1000</f>
        <v>2272.438431591248</v>
      </c>
      <c r="AQ32" s="40">
        <f>'Intermediate calculations'!BA12/1000</f>
        <v>2280.5208762241296</v>
      </c>
      <c r="AR32" s="40">
        <f>'Intermediate calculations'!BB12/1000</f>
        <v>2287.7349689444563</v>
      </c>
      <c r="AS32" s="40">
        <f>'Intermediate calculations'!BC12/1000</f>
        <v>2294.994293177479</v>
      </c>
      <c r="AT32" s="40">
        <f>'Intermediate calculations'!BD12/1000</f>
        <v>2302.2991298529346</v>
      </c>
      <c r="AU32" s="40">
        <f>'Intermediate calculations'!BE12/1000</f>
        <v>2309.6497616453958</v>
      </c>
      <c r="AV32" s="40">
        <f>'Intermediate calculations'!BF12/1000</f>
        <v>2317.046472985106</v>
      </c>
      <c r="AW32" s="40">
        <f>'Intermediate calculations'!BG12/1000</f>
        <v>2322.9628844392359</v>
      </c>
      <c r="AX32" s="40">
        <f>'Intermediate calculations'!BH12/1000</f>
        <v>2328.9108123459278</v>
      </c>
      <c r="AY32" s="40">
        <f>'Intermediate calculations'!BI12/1000</f>
        <v>2334.8904175916277</v>
      </c>
      <c r="AZ32" s="40">
        <f>'Intermediate calculations'!BJ12/1000</f>
        <v>2340.9018618840837</v>
      </c>
      <c r="BA32" s="40">
        <f>'Intermediate calculations'!BK12/1000</f>
        <v>2346.9453077565331</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152.90941260192852</v>
      </c>
      <c r="P37">
        <f>'Intermediate calculations'!Z27/1000</f>
        <v>154.29852960683274</v>
      </c>
      <c r="Q37">
        <f>'Intermediate calculations'!AA27/1000</f>
        <v>155.7394317182345</v>
      </c>
      <c r="R37">
        <f>'Intermediate calculations'!AB27/1000</f>
        <v>157.23411870812188</v>
      </c>
      <c r="S37">
        <f>'Intermediate calculations'!AC27/1000</f>
        <v>158.78531564555877</v>
      </c>
      <c r="T37">
        <f>'Intermediate calculations'!AD27/1000</f>
        <v>160.39460079377912</v>
      </c>
      <c r="U37">
        <f>'Intermediate calculations'!AE27/1000</f>
        <v>162.02537177989419</v>
      </c>
      <c r="V37">
        <f>'Intermediate calculations'!AF27/1000</f>
        <v>163.68251506872119</v>
      </c>
      <c r="W37">
        <f>'Intermediate calculations'!AG27/1000</f>
        <v>165.36646480943267</v>
      </c>
      <c r="X37">
        <f>'Intermediate calculations'!AH27/1000</f>
        <v>166.58481983448488</v>
      </c>
      <c r="Y37">
        <f>'Intermediate calculations'!AI27/1000</f>
        <v>167.81720320867689</v>
      </c>
      <c r="Z37">
        <f>'Intermediate calculations'!AJ27/1000</f>
        <v>169.06377645683168</v>
      </c>
      <c r="AA37">
        <f>'Intermediate calculations'!AK27/1000</f>
        <v>170.32470296359656</v>
      </c>
      <c r="AB37">
        <f>'Intermediate calculations'!AL27/1000</f>
        <v>171.5995698074787</v>
      </c>
      <c r="AC37">
        <f>'Intermediate calculations'!AM27/1000</f>
        <v>172.70283674146265</v>
      </c>
      <c r="AD37">
        <f>'Intermediate calculations'!AN27/1000</f>
        <v>173.81696693593216</v>
      </c>
      <c r="AE37">
        <f>'Intermediate calculations'!AO27/1000</f>
        <v>174.94206735541667</v>
      </c>
      <c r="AF37">
        <f>'Intermediate calculations'!AP27/1000</f>
        <v>176.07824601766623</v>
      </c>
      <c r="AG37">
        <f>'Intermediate calculations'!AQ27/1000</f>
        <v>177.22562350260861</v>
      </c>
      <c r="AH37">
        <f>'Intermediate calculations'!AR27/1000</f>
        <v>178.22831895230601</v>
      </c>
      <c r="AI37">
        <f>'Intermediate calculations'!AS27/1000</f>
        <v>179.23959648920581</v>
      </c>
      <c r="AJ37">
        <f>'Intermediate calculations'!AT27/1000</f>
        <v>180.25951775845314</v>
      </c>
      <c r="AK37">
        <f>'Intermediate calculations'!AU27/1000</f>
        <v>181.28886104625289</v>
      </c>
      <c r="AL37">
        <f>'Intermediate calculations'!AV27/1000</f>
        <v>182.32718743557419</v>
      </c>
      <c r="AM37">
        <f>'Intermediate calculations'!AW27/1000</f>
        <v>183.22542604692978</v>
      </c>
      <c r="AN37">
        <f>'Intermediate calculations'!AX27/1000</f>
        <v>184.13018603801123</v>
      </c>
      <c r="AO37">
        <f>'Intermediate calculations'!AY27/1000</f>
        <v>185.04110984249832</v>
      </c>
      <c r="AP37">
        <f>'Intermediate calculations'!AZ27/1000</f>
        <v>185.95871133786818</v>
      </c>
      <c r="AQ37">
        <f>'Intermediate calculations'!BA27/1000</f>
        <v>186.88303941254037</v>
      </c>
      <c r="AR37">
        <f>'Intermediate calculations'!BB27/1000</f>
        <v>187.6737654181951</v>
      </c>
      <c r="AS37">
        <f>'Intermediate calculations'!BC27/1000</f>
        <v>188.46940371393322</v>
      </c>
      <c r="AT37">
        <f>'Intermediate calculations'!BD27/1000</f>
        <v>189.26998480964218</v>
      </c>
      <c r="AU37">
        <f>'Intermediate calculations'!BE27/1000</f>
        <v>190.0755394047043</v>
      </c>
      <c r="AV37">
        <f>'Intermediate calculations'!BF27/1000</f>
        <v>190.88609838917344</v>
      </c>
      <c r="AW37">
        <f>'Intermediate calculations'!BG27/1000</f>
        <v>191.55590329166222</v>
      </c>
      <c r="AX37">
        <f>'Intermediate calculations'!BH27/1000</f>
        <v>192.22913098388662</v>
      </c>
      <c r="AY37">
        <f>'Intermediate calculations'!BI27/1000</f>
        <v>192.90579893864054</v>
      </c>
      <c r="AZ37">
        <f>'Intermediate calculations'!BJ27/1000</f>
        <v>193.58592471791371</v>
      </c>
      <c r="BA37">
        <f>'Intermediate calculations'!BK27/1000</f>
        <v>194.2695259733469</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168.80850659333186</v>
      </c>
      <c r="P38">
        <f>'Intermediate calculations'!Z19/1000</f>
        <v>171.24215448794379</v>
      </c>
      <c r="Q38">
        <f>'Intermediate calculations'!AA19/1000</f>
        <v>173.76652671675873</v>
      </c>
      <c r="R38">
        <f>'Intermediate calculations'!AB19/1000</f>
        <v>176.38512675779285</v>
      </c>
      <c r="S38">
        <f>'Intermediate calculations'!AC19/1000</f>
        <v>179.10272876510686</v>
      </c>
      <c r="T38">
        <f>'Intermediate calculations'!AD19/1000</f>
        <v>181.92209775920168</v>
      </c>
      <c r="U38">
        <f>'Intermediate calculations'!AE19/1000</f>
        <v>184.77910862505513</v>
      </c>
      <c r="V38">
        <f>'Intermediate calculations'!AF19/1000</f>
        <v>187.68232214967992</v>
      </c>
      <c r="W38">
        <f>'Intermediate calculations'!AG19/1000</f>
        <v>190.63249893583006</v>
      </c>
      <c r="X38">
        <f>'Intermediate calculations'!AH19/1000</f>
        <v>192.76698230270276</v>
      </c>
      <c r="Y38">
        <f>'Intermediate calculations'!AI19/1000</f>
        <v>194.92604247788506</v>
      </c>
      <c r="Z38">
        <f>'Intermediate calculations'!AJ19/1000</f>
        <v>197.10996244297149</v>
      </c>
      <c r="AA38">
        <f>'Intermediate calculations'!AK19/1000</f>
        <v>199.31902843785534</v>
      </c>
      <c r="AB38">
        <f>'Intermediate calculations'!AL19/1000</f>
        <v>201.55251704937683</v>
      </c>
      <c r="AC38">
        <f>'Intermediate calculations'!AM19/1000</f>
        <v>203.48537313105018</v>
      </c>
      <c r="AD38">
        <f>'Intermediate calculations'!AN19/1000</f>
        <v>205.43726097960567</v>
      </c>
      <c r="AE38">
        <f>'Intermediate calculations'!AO19/1000</f>
        <v>207.40836799034614</v>
      </c>
      <c r="AF38">
        <f>'Intermediate calculations'!AP19/1000</f>
        <v>209.39888340375251</v>
      </c>
      <c r="AG38">
        <f>'Intermediate calculations'!AQ19/1000</f>
        <v>211.40901846847129</v>
      </c>
      <c r="AH38">
        <f>'Intermediate calculations'!AR19/1000</f>
        <v>213.16567947073247</v>
      </c>
      <c r="AI38">
        <f>'Intermediate calculations'!AS19/1000</f>
        <v>214.93737576402938</v>
      </c>
      <c r="AJ38">
        <f>'Intermediate calculations'!AT19/1000</f>
        <v>216.72421534688002</v>
      </c>
      <c r="AK38">
        <f>'Intermediate calculations'!AU19/1000</f>
        <v>218.52756172903702</v>
      </c>
      <c r="AL38">
        <f>'Intermediate calculations'!AV19/1000</f>
        <v>220.34664595475058</v>
      </c>
      <c r="AM38">
        <f>'Intermediate calculations'!AW19/1000</f>
        <v>221.9203049753134</v>
      </c>
      <c r="AN38">
        <f>'Intermediate calculations'!AX19/1000</f>
        <v>223.50538905365303</v>
      </c>
      <c r="AO38">
        <f>'Intermediate calculations'!AY19/1000</f>
        <v>225.10127175548118</v>
      </c>
      <c r="AP38">
        <f>'Intermediate calculations'!AZ19/1000</f>
        <v>226.70885336265727</v>
      </c>
      <c r="AQ38">
        <f>'Intermediate calculations'!BA19/1000</f>
        <v>228.32821952469763</v>
      </c>
      <c r="AR38">
        <f>'Intermediate calculations'!BB19/1000</f>
        <v>229.71352304634678</v>
      </c>
      <c r="AS38">
        <f>'Intermediate calculations'!BC19/1000</f>
        <v>231.10743259929276</v>
      </c>
      <c r="AT38">
        <f>'Intermediate calculations'!BD19/1000</f>
        <v>232.51000163498938</v>
      </c>
      <c r="AU38">
        <f>'Intermediate calculations'!BE19/1000</f>
        <v>233.92128393687369</v>
      </c>
      <c r="AV38">
        <f>'Intermediate calculations'!BF19/1000</f>
        <v>235.34133362242787</v>
      </c>
      <c r="AW38">
        <f>'Intermediate calculations'!BG19/1000</f>
        <v>236.51479077901558</v>
      </c>
      <c r="AX38">
        <f>'Intermediate calculations'!BH19/1000</f>
        <v>237.69424445353837</v>
      </c>
      <c r="AY38">
        <f>'Intermediate calculations'!BI19/1000</f>
        <v>238.87972525726073</v>
      </c>
      <c r="AZ38">
        <f>'Intermediate calculations'!BJ19/1000</f>
        <v>240.07126395771277</v>
      </c>
      <c r="BA38">
        <f>'Intermediate calculations'!BK19/1000</f>
        <v>241.26889147948788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29378.069216445088</v>
      </c>
      <c r="AU4" s="89">
        <f t="shared" si="0"/>
        <v>32476.042298499495</v>
      </c>
      <c r="AV4" s="89">
        <f t="shared" si="0"/>
        <v>35436.79569478333</v>
      </c>
      <c r="AW4" s="89">
        <f>AW11-AV11</f>
        <v>21016.665694955736</v>
      </c>
      <c r="AX4" s="89">
        <f t="shared" si="0"/>
        <v>23580.225138776004</v>
      </c>
      <c r="AY4" s="89">
        <f t="shared" si="0"/>
        <v>26033.103167254478</v>
      </c>
      <c r="AZ4" s="89">
        <f t="shared" si="0"/>
        <v>28463.129321251065</v>
      </c>
      <c r="BA4" s="15">
        <f>BA8/'Intermediate calculations'!AV8</f>
        <v>3.709799022482974</v>
      </c>
      <c r="BB4" s="15">
        <f>BB8/'Intermediate calculations'!AW8</f>
        <v>3.6109868470074069</v>
      </c>
      <c r="BC4" s="15">
        <f>BC8/'Intermediate calculations'!AX8</f>
        <v>3.5141155385695932</v>
      </c>
      <c r="BD4" s="15">
        <f>BD8/'Intermediate calculations'!AY8</f>
        <v>3.4191032181145791</v>
      </c>
      <c r="BE4" s="15">
        <f>BE8/'Intermediate calculations'!AZ8</f>
        <v>3.3258735897118292</v>
      </c>
      <c r="BF4" s="15">
        <f>BF8/'Intermediate calculations'!BA8</f>
        <v>3.2343554308262115</v>
      </c>
      <c r="BG4" s="15">
        <f>BG8/'Intermediate calculations'!BB8</f>
        <v>3.1605254163248562</v>
      </c>
      <c r="BH4" s="15">
        <f>BH8/'Intermediate calculations'!BC8</f>
        <v>3.0880266613927829</v>
      </c>
      <c r="BI4" s="15">
        <f>BI8/'Intermediate calculations'!BD8</f>
        <v>3.0168089261439639</v>
      </c>
      <c r="BJ4" s="15">
        <f>BJ8/'Intermediate calculations'!BE8</f>
        <v>2.9468250342791125</v>
      </c>
      <c r="BK4" s="15">
        <f>BK8/'Intermediate calculations'!BF8</f>
        <v>2.8780306225565306</v>
      </c>
      <c r="BL4" s="15">
        <f>BL8/'Intermediate calculations'!BG8</f>
        <v>2.8103839156319439</v>
      </c>
      <c r="BM4" s="15">
        <f>BM8/'Intermediate calculations'!BH8</f>
        <v>2.7438455232290266</v>
      </c>
      <c r="BN4" s="15">
        <f>BN8/'Intermediate calculations'!BI8</f>
        <v>2.6783782570199519</v>
      </c>
      <c r="BO4" s="15">
        <f>BO8/'Intermediate calculations'!BJ8</f>
        <v>2.6139469649483345</v>
      </c>
      <c r="BP4" s="15">
        <f>BP8/'Intermediate calculations'!BK8</f>
        <v>2.550518381026623</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594649.32670447987</v>
      </c>
      <c r="AE5" s="24">
        <f>'Intermediate calculations'!Z15*'Intermediate calculations'!Z16*Constants!$H$18</f>
        <v>592449.40808887139</v>
      </c>
      <c r="AF5" s="24">
        <f>'Intermediate calculations'!AA15*'Intermediate calculations'!AA16*Constants!$H$18</f>
        <v>590614.73134489113</v>
      </c>
      <c r="AG5" s="24">
        <f>'Intermediate calculations'!AB15*'Intermediate calculations'!AB16*Constants!$H$18</f>
        <v>589116.00626347621</v>
      </c>
      <c r="AH5" s="24">
        <f>'Intermediate calculations'!AC15*'Intermediate calculations'!AC16*Constants!$H$18</f>
        <v>587980.22556998476</v>
      </c>
      <c r="AI5" s="24">
        <f>'Intermediate calculations'!AD15*'Intermediate calculations'!AD16*Constants!$H$18</f>
        <v>587136.34299032029</v>
      </c>
      <c r="AJ5" s="24">
        <f>'Intermediate calculations'!AE15*'Intermediate calculations'!AE16*Constants!$H$18</f>
        <v>586490.70861859713</v>
      </c>
      <c r="AK5" s="24">
        <f>'Intermediate calculations'!AF15*'Intermediate calculations'!AF16*Constants!$H$18</f>
        <v>586036.9779192881</v>
      </c>
      <c r="AL5" s="24">
        <f>'Intermediate calculations'!AG15*'Intermediate calculations'!AG16*Constants!$H$18</f>
        <v>585762.2917907642</v>
      </c>
      <c r="AM5" s="24">
        <f>'Intermediate calculations'!AH15*'Intermediate calculations'!AH16*Constants!$H$18</f>
        <v>584691.20163727074</v>
      </c>
      <c r="AN5" s="24">
        <f>'Intermediate calculations'!AI15*'Intermediate calculations'!AI16*Constants!$H$18</f>
        <v>583761.21626656409</v>
      </c>
      <c r="AO5" s="24">
        <f>'Intermediate calculations'!AJ15*'Intermediate calculations'!AJ16*Constants!$H$18</f>
        <v>582962.73431380489</v>
      </c>
      <c r="AP5" s="24">
        <f>'Intermediate calculations'!AK15*'Intermediate calculations'!AK16*Constants!$H$18</f>
        <v>582287.27729298384</v>
      </c>
      <c r="AQ5" s="24">
        <f>'Intermediate calculations'!AL15*'Intermediate calculations'!AL16*Constants!$H$18</f>
        <v>581682.79621179798</v>
      </c>
      <c r="AR5" s="24">
        <f>'Intermediate calculations'!AM15*'Intermediate calculations'!AM16*Constants!$H$18</f>
        <v>580876.40138284396</v>
      </c>
      <c r="AS5" s="24">
        <f>'Intermediate calculations'!AN15*'Intermediate calculations'!AN16*Constants!$H$18</f>
        <v>580168.71599977918</v>
      </c>
      <c r="AT5" s="24">
        <f>'Intermediate calculations'!AO15*'Intermediate calculations'!AO16*Constants!$H$18</f>
        <v>579554.19130639394</v>
      </c>
      <c r="AU5" s="24">
        <f>'Intermediate calculations'!AP15*'Intermediate calculations'!AP16*Constants!$H$18</f>
        <v>579027.82603542053</v>
      </c>
      <c r="AV5" s="24">
        <f>'Intermediate calculations'!AQ15*'Intermediate calculations'!AQ16*Constants!$H$18</f>
        <v>578585.96363199875</v>
      </c>
      <c r="AW5" s="24">
        <f>'Intermediate calculations'!AR15*'Intermediate calculations'!AR16*Constants!$H$18</f>
        <v>577818.89853945945</v>
      </c>
      <c r="AX5" s="24">
        <f>'Intermediate calculations'!AS15*'Intermediate calculations'!AS16*Constants!$H$18</f>
        <v>577126.67750133376</v>
      </c>
      <c r="AY5" s="24">
        <f>'Intermediate calculations'!AT15*'Intermediate calculations'!AT16*Constants!$H$18</f>
        <v>576504.88935507694</v>
      </c>
      <c r="AZ5" s="24">
        <f>'Intermediate calculations'!AU15*'Intermediate calculations'!AU16*Constants!$H$18</f>
        <v>576002.39625881671</v>
      </c>
      <c r="BA5" s="24">
        <f>'Intermediate calculations'!AV15*'Intermediate calculations'!AV16*Constants!$H$18</f>
        <v>575577.79070119921</v>
      </c>
      <c r="BB5" s="24">
        <f>'Intermediate calculations'!AW15*'Intermediate calculations'!AW16*Constants!$H$18</f>
        <v>574942.29018436349</v>
      </c>
      <c r="BC5" s="24">
        <f>'Intermediate calculations'!AX15*'Intermediate calculations'!AX16*Constants!$H$18</f>
        <v>574358.68188802735</v>
      </c>
      <c r="BD5" s="24">
        <f>'Intermediate calculations'!AY15*'Intermediate calculations'!AY16*Constants!$H$18</f>
        <v>573795.07927719026</v>
      </c>
      <c r="BE5" s="24">
        <f>'Intermediate calculations'!AZ15*'Intermediate calculations'!AZ16*Constants!$H$18</f>
        <v>573283.41654130048</v>
      </c>
      <c r="BF5" s="24">
        <f>'Intermediate calculations'!BA15*'Intermediate calculations'!BA16*Constants!$H$18</f>
        <v>572821.6414010704</v>
      </c>
      <c r="BG5" s="24">
        <f>'Intermediate calculations'!BB15*'Intermediate calculations'!BB16*Constants!$H$18</f>
        <v>572227.025527903</v>
      </c>
      <c r="BH5" s="24">
        <f>'Intermediate calculations'!BC15*'Intermediate calculations'!BC16*Constants!$H$18</f>
        <v>571676.4464320438</v>
      </c>
      <c r="BI5" s="24">
        <f>'Intermediate calculations'!BD15*'Intermediate calculations'!BD16*Constants!$H$18</f>
        <v>571168.21393325797</v>
      </c>
      <c r="BJ5" s="24">
        <f>'Intermediate calculations'!BE15*'Intermediate calculations'!BE16*Constants!$H$18</f>
        <v>570700.750401653</v>
      </c>
      <c r="BK5" s="24">
        <f>'Intermediate calculations'!BF15*'Intermediate calculations'!BF16*Constants!$H$18</f>
        <v>570272.58123807888</v>
      </c>
      <c r="BL5" s="24">
        <f>'Intermediate calculations'!BG15*'Intermediate calculations'!BG16*Constants!$H$18</f>
        <v>569590.58399795135</v>
      </c>
      <c r="BM5" s="24">
        <f>'Intermediate calculations'!BH15*'Intermediate calculations'!BH16*Constants!$H$18</f>
        <v>568944.14701892145</v>
      </c>
      <c r="BN5" s="24">
        <f>'Intermediate calculations'!BI15*'Intermediate calculations'!BI16*Constants!$H$18</f>
        <v>568332.00489895255</v>
      </c>
      <c r="BO5" s="24">
        <f>'Intermediate calculations'!BJ15*'Intermediate calculations'!BJ16*Constants!$H$18</f>
        <v>567752.96780876722</v>
      </c>
      <c r="BP5" s="24">
        <f>'Intermediate calculations'!BK15*'Intermediate calculations'!BK16*Constants!$H$18</f>
        <v>567205.91570831102</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492709.44212656905</v>
      </c>
      <c r="AE6" s="24">
        <f>'Intermediate calculations'!Z15*'Intermediate calculations'!Z16*Constants!$H$19</f>
        <v>490886.65241649345</v>
      </c>
      <c r="AF6" s="24">
        <f>'Intermediate calculations'!AA15*'Intermediate calculations'!AA16*Constants!$H$19</f>
        <v>489366.49168576696</v>
      </c>
      <c r="AG6" s="24">
        <f>'Intermediate calculations'!AB15*'Intermediate calculations'!AB16*Constants!$H$19</f>
        <v>488124.69090402313</v>
      </c>
      <c r="AH6" s="24">
        <f>'Intermediate calculations'!AC15*'Intermediate calculations'!AC16*Constants!$H$19</f>
        <v>487183.61547227303</v>
      </c>
      <c r="AI6" s="24">
        <f>'Intermediate calculations'!AD15*'Intermediate calculations'!AD16*Constants!$H$19</f>
        <v>486484.39847769396</v>
      </c>
      <c r="AJ6" s="24">
        <f>'Intermediate calculations'!AE15*'Intermediate calculations'!AE16*Constants!$H$19</f>
        <v>485949.44428398047</v>
      </c>
      <c r="AK6" s="24">
        <f>'Intermediate calculations'!AF15*'Intermediate calculations'!AF16*Constants!$H$19</f>
        <v>485573.49599026726</v>
      </c>
      <c r="AL6" s="24">
        <f>'Intermediate calculations'!AG15*'Intermediate calculations'!AG16*Constants!$H$19</f>
        <v>485345.89891234745</v>
      </c>
      <c r="AM6" s="24">
        <f>'Intermediate calculations'!AH15*'Intermediate calculations'!AH16*Constants!$H$19</f>
        <v>484458.42421373865</v>
      </c>
      <c r="AN6" s="24">
        <f>'Intermediate calculations'!AI15*'Intermediate calculations'!AI16*Constants!$H$19</f>
        <v>483687.86490658164</v>
      </c>
      <c r="AO6" s="24">
        <f>'Intermediate calculations'!AJ15*'Intermediate calculations'!AJ16*Constants!$H$19</f>
        <v>483026.26557429548</v>
      </c>
      <c r="AP6" s="24">
        <f>'Intermediate calculations'!AK15*'Intermediate calculations'!AK16*Constants!$H$19</f>
        <v>482466.60118561523</v>
      </c>
      <c r="AQ6" s="24">
        <f>'Intermediate calculations'!AL15*'Intermediate calculations'!AL16*Constants!$H$19</f>
        <v>481965.74543263263</v>
      </c>
      <c r="AR6" s="24">
        <f>'Intermediate calculations'!AM15*'Intermediate calculations'!AM16*Constants!$H$19</f>
        <v>481297.58971721353</v>
      </c>
      <c r="AS6" s="24">
        <f>'Intermediate calculations'!AN15*'Intermediate calculations'!AN16*Constants!$H$19</f>
        <v>480711.22182838846</v>
      </c>
      <c r="AT6" s="24">
        <f>'Intermediate calculations'!AO15*'Intermediate calculations'!AO16*Constants!$H$19</f>
        <v>480202.04422529787</v>
      </c>
      <c r="AU6" s="24">
        <f>'Intermediate calculations'!AP15*'Intermediate calculations'!AP16*Constants!$H$19</f>
        <v>479765.91300077701</v>
      </c>
      <c r="AV6" s="24">
        <f>'Intermediate calculations'!AQ15*'Intermediate calculations'!AQ16*Constants!$H$19</f>
        <v>479399.79843794188</v>
      </c>
      <c r="AW6" s="24">
        <f>'Intermediate calculations'!AR15*'Intermediate calculations'!AR16*Constants!$H$19</f>
        <v>478764.23021840927</v>
      </c>
      <c r="AX6" s="24">
        <f>'Intermediate calculations'!AS15*'Intermediate calculations'!AS16*Constants!$H$19</f>
        <v>478190.67564396228</v>
      </c>
      <c r="AY6" s="24">
        <f>'Intermediate calculations'!AT15*'Intermediate calculations'!AT16*Constants!$H$19</f>
        <v>477675.47975134943</v>
      </c>
      <c r="AZ6" s="24">
        <f>'Intermediate calculations'!AU15*'Intermediate calculations'!AU16*Constants!$H$19</f>
        <v>477259.12832873384</v>
      </c>
      <c r="BA6" s="24">
        <f>'Intermediate calculations'!AV15*'Intermediate calculations'!AV16*Constants!$H$19</f>
        <v>476907.31229527935</v>
      </c>
      <c r="BB6" s="24">
        <f>'Intermediate calculations'!AW15*'Intermediate calculations'!AW16*Constants!$H$19</f>
        <v>476380.75472418685</v>
      </c>
      <c r="BC6" s="24">
        <f>'Intermediate calculations'!AX15*'Intermediate calculations'!AX16*Constants!$H$19</f>
        <v>475897.1935643655</v>
      </c>
      <c r="BD6" s="24">
        <f>'Intermediate calculations'!AY15*'Intermediate calculations'!AY16*Constants!$H$19</f>
        <v>475430.20854395762</v>
      </c>
      <c r="BE6" s="24">
        <f>'Intermediate calculations'!AZ15*'Intermediate calculations'!AZ16*Constants!$H$19</f>
        <v>475006.25941993471</v>
      </c>
      <c r="BF6" s="24">
        <f>'Intermediate calculations'!BA15*'Intermediate calculations'!BA16*Constants!$H$19</f>
        <v>474623.64573231549</v>
      </c>
      <c r="BG6" s="24">
        <f>'Intermediate calculations'!BB15*'Intermediate calculations'!BB16*Constants!$H$19</f>
        <v>474130.96400883386</v>
      </c>
      <c r="BH6" s="24">
        <f>'Intermediate calculations'!BC15*'Intermediate calculations'!BC16*Constants!$H$19</f>
        <v>473674.76990083628</v>
      </c>
      <c r="BI6" s="24">
        <f>'Intermediate calculations'!BD15*'Intermediate calculations'!BD16*Constants!$H$19</f>
        <v>473253.66297327087</v>
      </c>
      <c r="BJ6" s="24">
        <f>'Intermediate calculations'!BE15*'Intermediate calculations'!BE16*Constants!$H$19</f>
        <v>472866.3360470839</v>
      </c>
      <c r="BK6" s="24">
        <f>'Intermediate calculations'!BF15*'Intermediate calculations'!BF16*Constants!$H$19</f>
        <v>472511.56731155107</v>
      </c>
      <c r="BL6" s="24">
        <f>'Intermediate calculations'!BG15*'Intermediate calculations'!BG16*Constants!$H$19</f>
        <v>471946.48388401687</v>
      </c>
      <c r="BM6" s="24">
        <f>'Intermediate calculations'!BH15*'Intermediate calculations'!BH16*Constants!$H$19</f>
        <v>471410.86467282061</v>
      </c>
      <c r="BN6" s="24">
        <f>'Intermediate calculations'!BI15*'Intermediate calculations'!BI16*Constants!$H$19</f>
        <v>470903.66120198928</v>
      </c>
      <c r="BO6" s="24">
        <f>'Intermediate calculations'!BJ15*'Intermediate calculations'!BJ16*Constants!$H$19</f>
        <v>470423.88761297858</v>
      </c>
      <c r="BP6" s="24">
        <f>'Intermediate calculations'!BK15*'Intermediate calculations'!BK16*Constants!$H$19</f>
        <v>469970.61587260052</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611639.30746746517</v>
      </c>
      <c r="AE7" s="24">
        <f>'Intermediate calculations'!Z15*'Intermediate calculations'!Z16*(1-Constants!$H$18-Constants!$H$19)</f>
        <v>609376.53403426788</v>
      </c>
      <c r="AF7" s="24">
        <f>'Intermediate calculations'!AA15*'Intermediate calculations'!AA16*(1-Constants!$H$18-Constants!$H$19)</f>
        <v>607489.43795474537</v>
      </c>
      <c r="AG7" s="24">
        <f>'Intermediate calculations'!AB15*'Intermediate calculations'!AB16*(1-Constants!$H$18-Constants!$H$19)</f>
        <v>605947.89215671842</v>
      </c>
      <c r="AH7" s="24">
        <f>'Intermediate calculations'!AC15*'Intermediate calculations'!AC16*(1-Constants!$H$18-Constants!$H$19)</f>
        <v>604779.66058627015</v>
      </c>
      <c r="AI7" s="24">
        <f>'Intermediate calculations'!AD15*'Intermediate calculations'!AD16*(1-Constants!$H$18-Constants!$H$19)</f>
        <v>603911.6670757581</v>
      </c>
      <c r="AJ7" s="24">
        <f>'Intermediate calculations'!AE15*'Intermediate calculations'!AE16*(1-Constants!$H$18-Constants!$H$19)</f>
        <v>603247.58600769995</v>
      </c>
      <c r="AK7" s="24">
        <f>'Intermediate calculations'!AF15*'Intermediate calculations'!AF16*(1-Constants!$H$18-Constants!$H$19)</f>
        <v>602780.89157412492</v>
      </c>
      <c r="AL7" s="24">
        <f>'Intermediate calculations'!AG15*'Intermediate calculations'!AG16*(1-Constants!$H$18-Constants!$H$19)</f>
        <v>602498.35727050039</v>
      </c>
      <c r="AM7" s="24">
        <f>'Intermediate calculations'!AH15*'Intermediate calculations'!AH16*(1-Constants!$H$18-Constants!$H$19)</f>
        <v>601396.66454119293</v>
      </c>
      <c r="AN7" s="24">
        <f>'Intermediate calculations'!AI15*'Intermediate calculations'!AI16*(1-Constants!$H$18-Constants!$H$19)</f>
        <v>600440.10815989459</v>
      </c>
      <c r="AO7" s="24">
        <f>'Intermediate calculations'!AJ15*'Intermediate calculations'!AJ16*(1-Constants!$H$18-Constants!$H$19)</f>
        <v>599618.81243705656</v>
      </c>
      <c r="AP7" s="24">
        <f>'Intermediate calculations'!AK15*'Intermediate calculations'!AK16*(1-Constants!$H$18-Constants!$H$19)</f>
        <v>598924.05664421211</v>
      </c>
      <c r="AQ7" s="24">
        <f>'Intermediate calculations'!AL15*'Intermediate calculations'!AL16*(1-Constants!$H$18-Constants!$H$19)</f>
        <v>598302.30467499234</v>
      </c>
      <c r="AR7" s="24">
        <f>'Intermediate calculations'!AM15*'Intermediate calculations'!AM16*(1-Constants!$H$18-Constants!$H$19)</f>
        <v>597472.86999378237</v>
      </c>
      <c r="AS7" s="24">
        <f>'Intermediate calculations'!AN15*'Intermediate calculations'!AN16*(1-Constants!$H$18-Constants!$H$19)</f>
        <v>596744.96502834442</v>
      </c>
      <c r="AT7" s="24">
        <f>'Intermediate calculations'!AO15*'Intermediate calculations'!AO16*(1-Constants!$H$18-Constants!$H$19)</f>
        <v>596112.8824865768</v>
      </c>
      <c r="AU7" s="24">
        <f>'Intermediate calculations'!AP15*'Intermediate calculations'!AP16*(1-Constants!$H$18-Constants!$H$19)</f>
        <v>595571.47820786131</v>
      </c>
      <c r="AV7" s="24">
        <f>'Intermediate calculations'!AQ15*'Intermediate calculations'!AQ16*(1-Constants!$H$18-Constants!$H$19)</f>
        <v>595116.99116434169</v>
      </c>
      <c r="AW7" s="24">
        <f>'Intermediate calculations'!AR15*'Intermediate calculations'!AR16*(1-Constants!$H$18-Constants!$H$19)</f>
        <v>594328.00992630131</v>
      </c>
      <c r="AX7" s="24">
        <f>'Intermediate calculations'!AS15*'Intermediate calculations'!AS16*(1-Constants!$H$18-Constants!$H$19)</f>
        <v>593616.01114422909</v>
      </c>
      <c r="AY7" s="24">
        <f>'Intermediate calculations'!AT15*'Intermediate calculations'!AT16*(1-Constants!$H$18-Constants!$H$19)</f>
        <v>592976.45762236486</v>
      </c>
      <c r="AZ7" s="24">
        <f>'Intermediate calculations'!AU15*'Intermediate calculations'!AU16*(1-Constants!$H$18-Constants!$H$19)</f>
        <v>592459.60758049728</v>
      </c>
      <c r="BA7" s="24">
        <f>'Intermediate calculations'!AV15*'Intermediate calculations'!AV16*(1-Constants!$H$18-Constants!$H$19)</f>
        <v>592022.87043551938</v>
      </c>
      <c r="BB7" s="24">
        <f>'Intermediate calculations'!AW15*'Intermediate calculations'!AW16*(1-Constants!$H$18-Constants!$H$19)</f>
        <v>591369.21276105964</v>
      </c>
      <c r="BC7" s="24">
        <f>'Intermediate calculations'!AX15*'Intermediate calculations'!AX16*(1-Constants!$H$18-Constants!$H$19)</f>
        <v>590768.92994197109</v>
      </c>
      <c r="BD7" s="24">
        <f>'Intermediate calculations'!AY15*'Intermediate calculations'!AY16*(1-Constants!$H$18-Constants!$H$19)</f>
        <v>590189.22439939575</v>
      </c>
      <c r="BE7" s="24">
        <f>'Intermediate calculations'!AZ15*'Intermediate calculations'!AZ16*(1-Constants!$H$18-Constants!$H$19)</f>
        <v>589662.94272819499</v>
      </c>
      <c r="BF7" s="24">
        <f>'Intermediate calculations'!BA15*'Intermediate calculations'!BA16*(1-Constants!$H$18-Constants!$H$19)</f>
        <v>589187.97401252971</v>
      </c>
      <c r="BG7" s="24">
        <f>'Intermediate calculations'!BB15*'Intermediate calculations'!BB16*(1-Constants!$H$18-Constants!$H$19)</f>
        <v>588576.36911441456</v>
      </c>
      <c r="BH7" s="24">
        <f>'Intermediate calculations'!BC15*'Intermediate calculations'!BC16*(1-Constants!$H$18-Constants!$H$19)</f>
        <v>588010.05918724509</v>
      </c>
      <c r="BI7" s="24">
        <f>'Intermediate calculations'!BD15*'Intermediate calculations'!BD16*(1-Constants!$H$18-Constants!$H$19)</f>
        <v>587487.3057599226</v>
      </c>
      <c r="BJ7" s="24">
        <f>'Intermediate calculations'!BE15*'Intermediate calculations'!BE16*(1-Constants!$H$18-Constants!$H$19)</f>
        <v>587006.48612741462</v>
      </c>
      <c r="BK7" s="24">
        <f>'Intermediate calculations'!BF15*'Intermediate calculations'!BF16*(1-Constants!$H$18-Constants!$H$19)</f>
        <v>586566.08355916699</v>
      </c>
      <c r="BL7" s="24">
        <f>'Intermediate calculations'!BG15*'Intermediate calculations'!BG16*(1-Constants!$H$18-Constants!$H$19)</f>
        <v>585864.60068360728</v>
      </c>
      <c r="BM7" s="24">
        <f>'Intermediate calculations'!BH15*'Intermediate calculations'!BH16*(1-Constants!$H$18-Constants!$H$19)</f>
        <v>585199.69407660502</v>
      </c>
      <c r="BN7" s="24">
        <f>'Intermediate calculations'!BI15*'Intermediate calculations'!BI16*(1-Constants!$H$18-Constants!$H$19)</f>
        <v>584570.06218177988</v>
      </c>
      <c r="BO7" s="24">
        <f>'Intermediate calculations'!BJ15*'Intermediate calculations'!BJ16*(1-Constants!$H$18-Constants!$H$19)</f>
        <v>583974.48117473221</v>
      </c>
      <c r="BP7" s="24">
        <f>'Intermediate calculations'!BK15*'Intermediate calculations'!BK16*(1-Constants!$H$18-Constants!$H$19)</f>
        <v>583411.79901426286</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6227883.6507330108</v>
      </c>
      <c r="AE8" s="24">
        <f>'Intermediate calculations'!Z10*'Intermediate calculations'!Z11*Constants!$H$20</f>
        <v>6009385.5295090927</v>
      </c>
      <c r="AF8" s="24">
        <f>'Intermediate calculations'!AA10*'Intermediate calculations'!AA11*Constants!$H$20</f>
        <v>5800726.5913506178</v>
      </c>
      <c r="AG8" s="24">
        <f>'Intermediate calculations'!AB10*'Intermediate calculations'!AB11*Constants!$H$20</f>
        <v>5600893.3188219136</v>
      </c>
      <c r="AH8" s="24">
        <f>'Intermediate calculations'!AC10*'Intermediate calculations'!AC11*Constants!$H$20</f>
        <v>5410495.3094996577</v>
      </c>
      <c r="AI8" s="24">
        <f>'Intermediate calculations'!AD10*'Intermediate calculations'!AD11*Constants!$H$20</f>
        <v>5227251.3270247215</v>
      </c>
      <c r="AJ8" s="24">
        <f>'Intermediate calculations'!AE10*'Intermediate calculations'!AE11*Constants!$H$20</f>
        <v>5050843.5041128611</v>
      </c>
      <c r="AK8" s="24">
        <f>'Intermediate calculations'!AF10*'Intermediate calculations'!AF11*Constants!$H$20</f>
        <v>4880699.3398687216</v>
      </c>
      <c r="AL8" s="24">
        <f>'Intermediate calculations'!AG10*'Intermediate calculations'!AG11*Constants!$H$20</f>
        <v>4716360.8036675304</v>
      </c>
      <c r="AM8" s="24">
        <f>'Intermediate calculations'!AH10*'Intermediate calculations'!AH11*Constants!$H$20</f>
        <v>4614596.7308064783</v>
      </c>
      <c r="AN8" s="24">
        <f>'Intermediate calculations'!AI10*'Intermediate calculations'!AI11*Constants!$H$20</f>
        <v>4516247.6814372344</v>
      </c>
      <c r="AO8" s="24">
        <f>'Intermediate calculations'!AJ10*'Intermediate calculations'!AJ11*Constants!$H$20</f>
        <v>4421069.0883344291</v>
      </c>
      <c r="AP8" s="24">
        <f>'Intermediate calculations'!AK10*'Intermediate calculations'!AK11*Constants!$H$20</f>
        <v>4328843.364629467</v>
      </c>
      <c r="AQ8" s="24">
        <f>'Intermediate calculations'!AL10*'Intermediate calculations'!AL11*Constants!$H$20</f>
        <v>4238294.9099271763</v>
      </c>
      <c r="AR8" s="24">
        <f>'Intermediate calculations'!AM10*'Intermediate calculations'!AM11*Constants!$H$20</f>
        <v>4152669.4611000973</v>
      </c>
      <c r="AS8" s="24">
        <f>'Intermediate calculations'!AN10*'Intermediate calculations'!AN11*Constants!$H$20</f>
        <v>4069450.6475019511</v>
      </c>
      <c r="AT8" s="24">
        <f>'Intermediate calculations'!AO10*'Intermediate calculations'!AO11*Constants!$H$20</f>
        <v>3988497.0868826574</v>
      </c>
      <c r="AU8" s="24">
        <f>'Intermediate calculations'!AP10*'Intermediate calculations'!AP11*Constants!$H$20</f>
        <v>3909680.4560384294</v>
      </c>
      <c r="AV8" s="24">
        <f>'Intermediate calculations'!AQ10*'Intermediate calculations'!AQ11*Constants!$H$20</f>
        <v>3832903.5310845175</v>
      </c>
      <c r="AW8" s="24">
        <f>'Intermediate calculations'!AR10*'Intermediate calculations'!AR11*Constants!$H$20</f>
        <v>3724773.7833819012</v>
      </c>
      <c r="AX8" s="24">
        <f>'Intermediate calculations'!AS10*'Intermediate calculations'!AS11*Constants!$H$20</f>
        <v>3619284.9111983096</v>
      </c>
      <c r="AY8" s="24">
        <f>'Intermediate calculations'!AT10*'Intermediate calculations'!AT11*Constants!$H$20</f>
        <v>3516297.4506012076</v>
      </c>
      <c r="AZ8" s="24">
        <f>'Intermediate calculations'!AU10*'Intermediate calculations'!AU11*Constants!$H$20</f>
        <v>3416782.1612571352</v>
      </c>
      <c r="BA8" s="24">
        <f>'Intermediate calculations'!AV10*'Intermediate calculations'!AV11*Constants!$H$20</f>
        <v>3319783.9632271468</v>
      </c>
      <c r="BB8" s="24">
        <f>'Intermediate calculations'!AW10*'Intermediate calculations'!AW11*Constants!$H$20</f>
        <v>3225680.4211395909</v>
      </c>
      <c r="BC8" s="24">
        <f>'Intermediate calculations'!AX10*'Intermediate calculations'!AX11*Constants!$H$20</f>
        <v>3133500.4505698299</v>
      </c>
      <c r="BD8" s="24">
        <f>'Intermediate calculations'!AY10*'Intermediate calculations'!AY11*Constants!$H$20</f>
        <v>3042612.572018439</v>
      </c>
      <c r="BE8" s="24">
        <f>'Intermediate calculations'!AZ10*'Intermediate calculations'!AZ11*Constants!$H$20</f>
        <v>2953618.2891764175</v>
      </c>
      <c r="BF8" s="24">
        <f>'Intermediate calculations'!BA10*'Intermediate calculations'!BA11*Constants!$H$20</f>
        <v>2866447.2696022172</v>
      </c>
      <c r="BG8" s="24">
        <f>'Intermediate calculations'!BB10*'Intermediate calculations'!BB11*Constants!$H$20</f>
        <v>2797145.7804528368</v>
      </c>
      <c r="BH8" s="24">
        <f>'Intermediate calculations'!BC10*'Intermediate calculations'!BC11*Constants!$H$20</f>
        <v>2729179.5935562323</v>
      </c>
      <c r="BI8" s="24">
        <f>'Intermediate calculations'!BD10*'Intermediate calculations'!BD11*Constants!$H$20</f>
        <v>2662500.8707157974</v>
      </c>
      <c r="BJ8" s="24">
        <f>'Intermediate calculations'!BE10*'Intermediate calculations'!BE11*Constants!$H$20</f>
        <v>2597064.6786122248</v>
      </c>
      <c r="BK8" s="24">
        <f>'Intermediate calculations'!BF10*'Intermediate calculations'!BF11*Constants!$H$20</f>
        <v>2532828.7522818591</v>
      </c>
      <c r="BL8" s="24">
        <f>'Intermediate calculations'!BG10*'Intermediate calculations'!BG11*Constants!$H$20</f>
        <v>2469770.317879572</v>
      </c>
      <c r="BM8" s="24">
        <f>'Intermediate calculations'!BH10*'Intermediate calculations'!BH11*Constants!$H$20</f>
        <v>2407840.5470595406</v>
      </c>
      <c r="BN8" s="24">
        <f>'Intermediate calculations'!BI10*'Intermediate calculations'!BI11*Constants!$H$20</f>
        <v>2347003.5903466353</v>
      </c>
      <c r="BO8" s="24">
        <f>'Intermediate calculations'!BJ10*'Intermediate calculations'!BJ11*Constants!$H$20</f>
        <v>2287225.5419606324</v>
      </c>
      <c r="BP8" s="24">
        <f>'Intermediate calculations'!BK10*'Intermediate calculations'!BK11*Constants!$H$20</f>
        <v>2228474.2972397231</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5522840.2185745556</v>
      </c>
      <c r="AE9" s="24">
        <f>'Intermediate calculations'!Z10*'Intermediate calculations'!Z11*(1-Constants!$H$20)</f>
        <v>5329077.7337156096</v>
      </c>
      <c r="AF9" s="24">
        <f>'Intermediate calculations'!AA10*'Intermediate calculations'!AA11*(1-Constants!$H$20)</f>
        <v>5144040.5621411139</v>
      </c>
      <c r="AG9" s="24">
        <f>'Intermediate calculations'!AB10*'Intermediate calculations'!AB11*(1-Constants!$H$20)</f>
        <v>4966829.9242383009</v>
      </c>
      <c r="AH9" s="24">
        <f>'Intermediate calculations'!AC10*'Intermediate calculations'!AC11*(1-Constants!$H$20)</f>
        <v>4797986.4065374313</v>
      </c>
      <c r="AI9" s="24">
        <f>'Intermediate calculations'!AD10*'Intermediate calculations'!AD11*(1-Constants!$H$20)</f>
        <v>4635487.0258521112</v>
      </c>
      <c r="AJ9" s="24">
        <f>'Intermediate calculations'!AE10*'Intermediate calculations'!AE11*(1-Constants!$H$20)</f>
        <v>4479049.8998736693</v>
      </c>
      <c r="AK9" s="24">
        <f>'Intermediate calculations'!AF10*'Intermediate calculations'!AF11*(1-Constants!$H$20)</f>
        <v>4328167.3391288659</v>
      </c>
      <c r="AL9" s="24">
        <f>'Intermediate calculations'!AG10*'Intermediate calculations'!AG11*(1-Constants!$H$20)</f>
        <v>4182433.1655164887</v>
      </c>
      <c r="AM9" s="24">
        <f>'Intermediate calculations'!AH10*'Intermediate calculations'!AH11*(1-Constants!$H$20)</f>
        <v>4092189.5537340464</v>
      </c>
      <c r="AN9" s="24">
        <f>'Intermediate calculations'!AI10*'Intermediate calculations'!AI11*(1-Constants!$H$20)</f>
        <v>4004974.359010377</v>
      </c>
      <c r="AO9" s="24">
        <f>'Intermediate calculations'!AJ10*'Intermediate calculations'!AJ11*(1-Constants!$H$20)</f>
        <v>3920570.7009758139</v>
      </c>
      <c r="AP9" s="24">
        <f>'Intermediate calculations'!AK10*'Intermediate calculations'!AK11*(1-Constants!$H$20)</f>
        <v>3838785.6252374519</v>
      </c>
      <c r="AQ9" s="24">
        <f>'Intermediate calculations'!AL10*'Intermediate calculations'!AL11*(1-Constants!$H$20)</f>
        <v>3758487.9389920235</v>
      </c>
      <c r="AR9" s="24">
        <f>'Intermediate calculations'!AM10*'Intermediate calculations'!AM11*(1-Constants!$H$20)</f>
        <v>3682555.9372019726</v>
      </c>
      <c r="AS9" s="24">
        <f>'Intermediate calculations'!AN10*'Intermediate calculations'!AN11*(1-Constants!$H$20)</f>
        <v>3608758.1213696543</v>
      </c>
      <c r="AT9" s="24">
        <f>'Intermediate calculations'!AO10*'Intermediate calculations'!AO11*(1-Constants!$H$20)</f>
        <v>3536969.1147827338</v>
      </c>
      <c r="AU9" s="24">
        <f>'Intermediate calculations'!AP10*'Intermediate calculations'!AP11*(1-Constants!$H$20)</f>
        <v>3467075.1213925695</v>
      </c>
      <c r="AV9" s="24">
        <f>'Intermediate calculations'!AQ10*'Intermediate calculations'!AQ11*(1-Constants!$H$20)</f>
        <v>3398989.9237919305</v>
      </c>
      <c r="AW9" s="24">
        <f>'Intermediate calculations'!AR10*'Intermediate calculations'!AR11*(1-Constants!$H$20)</f>
        <v>3303101.2796028177</v>
      </c>
      <c r="AX9" s="24">
        <f>'Intermediate calculations'!AS10*'Intermediate calculations'!AS11*(1-Constants!$H$20)</f>
        <v>3209554.5438928399</v>
      </c>
      <c r="AY9" s="24">
        <f>'Intermediate calculations'!AT10*'Intermediate calculations'!AT11*(1-Constants!$H$20)</f>
        <v>3118226.0410991837</v>
      </c>
      <c r="AZ9" s="24">
        <f>'Intermediate calculations'!AU10*'Intermediate calculations'!AU11*(1-Constants!$H$20)</f>
        <v>3029976.6335676475</v>
      </c>
      <c r="BA9" s="24">
        <f>'Intermediate calculations'!AV10*'Intermediate calculations'!AV11*(1-Constants!$H$20)</f>
        <v>2943959.3636165257</v>
      </c>
      <c r="BB9" s="24">
        <f>'Intermediate calculations'!AW10*'Intermediate calculations'!AW11*(1-Constants!$H$20)</f>
        <v>2860509.0527086933</v>
      </c>
      <c r="BC9" s="24">
        <f>'Intermediate calculations'!AX10*'Intermediate calculations'!AX11*(1-Constants!$H$20)</f>
        <v>2778764.5505053205</v>
      </c>
      <c r="BD9" s="24">
        <f>'Intermediate calculations'!AY10*'Intermediate calculations'!AY11*(1-Constants!$H$20)</f>
        <v>2698165.8657522006</v>
      </c>
      <c r="BE9" s="24">
        <f>'Intermediate calculations'!AZ10*'Intermediate calculations'!AZ11*(1-Constants!$H$20)</f>
        <v>2619246.4073828608</v>
      </c>
      <c r="BF9" s="24">
        <f>'Intermediate calculations'!BA10*'Intermediate calculations'!BA11*(1-Constants!$H$20)</f>
        <v>2541943.8051189468</v>
      </c>
      <c r="BG9" s="24">
        <f>'Intermediate calculations'!BB10*'Intermediate calculations'!BB11*(1-Constants!$H$20)</f>
        <v>2480487.7675713836</v>
      </c>
      <c r="BH9" s="24">
        <f>'Intermediate calculations'!BC10*'Intermediate calculations'!BC11*(1-Constants!$H$20)</f>
        <v>2420215.8659838284</v>
      </c>
      <c r="BI9" s="24">
        <f>'Intermediate calculations'!BD10*'Intermediate calculations'!BD11*(1-Constants!$H$20)</f>
        <v>2361085.6778045748</v>
      </c>
      <c r="BJ9" s="24">
        <f>'Intermediate calculations'!BE10*'Intermediate calculations'!BE11*(1-Constants!$H$20)</f>
        <v>2303057.3565051798</v>
      </c>
      <c r="BK9" s="24">
        <f>'Intermediate calculations'!BF10*'Intermediate calculations'!BF11*(1-Constants!$H$20)</f>
        <v>2246093.4218348558</v>
      </c>
      <c r="BL9" s="24">
        <f>'Intermediate calculations'!BG10*'Intermediate calculations'!BG11*(1-Constants!$H$20)</f>
        <v>2190173.6781196198</v>
      </c>
      <c r="BM9" s="24">
        <f>'Intermediate calculations'!BH10*'Intermediate calculations'!BH11*(1-Constants!$H$20)</f>
        <v>2135254.8247509133</v>
      </c>
      <c r="BN9" s="24">
        <f>'Intermediate calculations'!BI10*'Intermediate calculations'!BI11*(1-Constants!$H$20)</f>
        <v>2081305.0706847517</v>
      </c>
      <c r="BO9" s="24">
        <f>'Intermediate calculations'!BJ10*'Intermediate calculations'!BJ11*(1-Constants!$H$20)</f>
        <v>2028294.3485311267</v>
      </c>
      <c r="BP9" s="24">
        <f>'Intermediate calculations'!BK10*'Intermediate calculations'!BK11*(1-Constants!$H$20)</f>
        <v>1976194.188118245</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553929.87684976787</v>
      </c>
      <c r="AE10" s="24">
        <f>(((('Intermediate calculations'!Z9/('Intermediate calculations'!Z64+0.27))*ttokg)/Constants!$H$21)/(365/'Intermediate calculations'!Z65))</f>
        <v>556539.26100221265</v>
      </c>
      <c r="AF10" s="24">
        <f>(((('Intermediate calculations'!AA9/('Intermediate calculations'!AA64+0.27))*ttokg)/Constants!$H$21)/(365/'Intermediate calculations'!AA65))</f>
        <v>559084.5830604668</v>
      </c>
      <c r="AG10" s="24">
        <f>(((('Intermediate calculations'!AB9/('Intermediate calculations'!AB64+0.27))*ttokg)/Constants!$H$21)/(365/'Intermediate calculations'!AB65))</f>
        <v>561563.14520680474</v>
      </c>
      <c r="AH10" s="24">
        <f>(((('Intermediate calculations'!AC9/('Intermediate calculations'!AC64+0.27))*ttokg)/Constants!$H$21)/(365/'Intermediate calculations'!AC65))</f>
        <v>564124.67891571217</v>
      </c>
      <c r="AI10" s="24">
        <f>(((('Intermediate calculations'!AD9/('Intermediate calculations'!AD64+0.27))*ttokg)/Constants!$H$21)/(365/'Intermediate calculations'!AD65))</f>
        <v>566615.75885936862</v>
      </c>
      <c r="AJ10" s="24">
        <f>(((('Intermediate calculations'!AE9/('Intermediate calculations'!AE64+0.27))*ttokg)/Constants!$H$21)/(365/'Intermediate calculations'!AE65))</f>
        <v>569067.03642181121</v>
      </c>
      <c r="AK10" s="24">
        <f>(((('Intermediate calculations'!AF9/('Intermediate calculations'!AF64+0.27))*ttokg)/Constants!$H$21)/(365/'Intermediate calculations'!AF65))</f>
        <v>571474.66451545502</v>
      </c>
      <c r="AL10" s="24">
        <f>(((('Intermediate calculations'!AG9/('Intermediate calculations'!AG64+0.27))*ttokg)/Constants!$H$21)/(365/'Intermediate calculations'!AG65))</f>
        <v>573839.69480727322</v>
      </c>
      <c r="AM10" s="24">
        <f>(((('Intermediate calculations'!AH9/('Intermediate calculations'!AH64+0.27))*ttokg)/Constants!$H$21)/(365/'Intermediate calculations'!AH65))</f>
        <v>574285.35384117824</v>
      </c>
      <c r="AN10" s="24">
        <f>(((('Intermediate calculations'!AI9/('Intermediate calculations'!AI64+0.27))*ttokg)/Constants!$H$21)/(365/'Intermediate calculations'!AI65))</f>
        <v>574712.29416018166</v>
      </c>
      <c r="AO10" s="24">
        <f>(((('Intermediate calculations'!AJ9/('Intermediate calculations'!AJ64+0.27))*ttokg)/Constants!$H$21)/(365/'Intermediate calculations'!AJ65))</f>
        <v>575120.26553654927</v>
      </c>
      <c r="AP10" s="24">
        <f>(((('Intermediate calculations'!AK9/('Intermediate calculations'!AK64+0.27))*ttokg)/Constants!$H$21)/(365/'Intermediate calculations'!AK65))</f>
        <v>575509.01446187159</v>
      </c>
      <c r="AQ10" s="24">
        <f>(((('Intermediate calculations'!AL9/('Intermediate calculations'!AL64+0.27))*ttokg)/Constants!$H$21)/(365/'Intermediate calculations'!AL65))</f>
        <v>575731.42363556044</v>
      </c>
      <c r="AR10" s="24">
        <f>(((('Intermediate calculations'!AM9/('Intermediate calculations'!AM64+0.27))*ttokg)/Constants!$H$21)/(365/'Intermediate calculations'!AM65))</f>
        <v>576252.36460534309</v>
      </c>
      <c r="AS10" s="24">
        <f>(((('Intermediate calculations'!AN9/('Intermediate calculations'!AN64+0.27))*ttokg)/Constants!$H$21)/(365/'Intermediate calculations'!AN65))</f>
        <v>576757.89589770953</v>
      </c>
      <c r="AT10" s="24">
        <f>(((('Intermediate calculations'!AO9/('Intermediate calculations'!AO64+0.27))*ttokg)/Constants!$H$21)/(365/'Intermediate calculations'!AO65))</f>
        <v>577247.83895755908</v>
      </c>
      <c r="AU10" s="24">
        <f>(((('Intermediate calculations'!AP9/('Intermediate calculations'!AP64+0.27))*ttokg)/Constants!$H$21)/(365/'Intermediate calculations'!AP65))</f>
        <v>577722.01320753177</v>
      </c>
      <c r="AV10" s="24">
        <f>(((('Intermediate calculations'!AQ9/('Intermediate calculations'!AQ64+0.27))*ttokg)/Constants!$H$21)/(365/'Intermediate calculations'!AQ65))</f>
        <v>578183.19562597701</v>
      </c>
      <c r="AW10" s="24">
        <f>(((('Intermediate calculations'!AR9/('Intermediate calculations'!AR64+0.27))*ttokg)/Constants!$H$21)/(365/'Intermediate calculations'!AR65))</f>
        <v>579884.58754209429</v>
      </c>
      <c r="AX10" s="24">
        <f>(((('Intermediate calculations'!AS9/('Intermediate calculations'!AS64+0.27))*ttokg)/Constants!$H$21)/(365/'Intermediate calculations'!AS65))</f>
        <v>581566.87378477666</v>
      </c>
      <c r="AY10" s="24">
        <f>(((('Intermediate calculations'!AT9/('Intermediate calculations'!AT64+0.27))*ttokg)/Constants!$H$21)/(365/'Intermediate calculations'!AT65))</f>
        <v>583226.89997535071</v>
      </c>
      <c r="AZ10" s="24">
        <f>(((('Intermediate calculations'!AU9/('Intermediate calculations'!AU64+0.27))*ttokg)/Constants!$H$21)/(365/'Intermediate calculations'!AU65))</f>
        <v>585049.62156764627</v>
      </c>
      <c r="BA10" s="24">
        <f>(((('Intermediate calculations'!AV9/('Intermediate calculations'!AV64+0.27))*ttokg)/Constants!$H$21)/(365/'Intermediate calculations'!AV65))</f>
        <v>586902.1049178039</v>
      </c>
      <c r="BB10" s="24">
        <f>(((('Intermediate calculations'!AW9/('Intermediate calculations'!AW64+0.27))*ttokg)/Constants!$H$21)/(365/'Intermediate calculations'!AW65))</f>
        <v>588875.0017725639</v>
      </c>
      <c r="BC10" s="24">
        <f>(((('Intermediate calculations'!AX9/('Intermediate calculations'!AX64+0.27))*ttokg)/Constants!$H$21)/(365/'Intermediate calculations'!AX65))</f>
        <v>590815.07335807406</v>
      </c>
      <c r="BD10" s="24">
        <f>(((('Intermediate calculations'!AY9/('Intermediate calculations'!AY64+0.27))*ttokg)/Constants!$H$21)/(365/'Intermediate calculations'!AY65))</f>
        <v>592613.10261618055</v>
      </c>
      <c r="BE10" s="24">
        <f>(((('Intermediate calculations'!AZ9/('Intermediate calculations'!AZ64+0.27))*ttokg)/Constants!$H$21)/(365/'Intermediate calculations'!AZ65))</f>
        <v>594392.50154947059</v>
      </c>
      <c r="BF10" s="24">
        <f>(((('Intermediate calculations'!BA9/('Intermediate calculations'!BA64+0.27))*ttokg)/Constants!$H$21)/(365/'Intermediate calculations'!BA65))</f>
        <v>596153.12437077367</v>
      </c>
      <c r="BG10" s="24">
        <f>(((('Intermediate calculations'!BB9/('Intermediate calculations'!BB64+0.27))*ttokg)/Constants!$H$21)/(365/'Intermediate calculations'!BB65))</f>
        <v>597562.01578540076</v>
      </c>
      <c r="BH10" s="24">
        <f>(((('Intermediate calculations'!BC9/('Intermediate calculations'!BC64+0.27))*ttokg)/Constants!$H$21)/(365/'Intermediate calculations'!BC65))</f>
        <v>598959.88957383519</v>
      </c>
      <c r="BI10" s="24">
        <f>(((('Intermediate calculations'!BD9/('Intermediate calculations'!BD64+0.27))*ttokg)/Constants!$H$21)/(365/'Intermediate calculations'!BD65))</f>
        <v>600346.66150698683</v>
      </c>
      <c r="BJ10" s="24">
        <f>(((('Intermediate calculations'!BE9/('Intermediate calculations'!BE64+0.27))*ttokg)/Constants!$H$21)/(365/'Intermediate calculations'!BE65))</f>
        <v>601722.24672002497</v>
      </c>
      <c r="BK10" s="24">
        <f>(((('Intermediate calculations'!BF9/('Intermediate calculations'!BF64+0.27))*ttokg)/Constants!$H$21)/(365/'Intermediate calculations'!BF65))</f>
        <v>603086.55970773101</v>
      </c>
      <c r="BL10" s="24">
        <f>(((('Intermediate calculations'!BG9/('Intermediate calculations'!BG64+0.27))*ttokg)/Constants!$H$21)/(365/'Intermediate calculations'!BG65))</f>
        <v>604443.68350700603</v>
      </c>
      <c r="BM10" s="24">
        <f>(((('Intermediate calculations'!BH9/('Intermediate calculations'!BH64+0.27))*ttokg)/Constants!$H$21)/(365/'Intermediate calculations'!BH65))</f>
        <v>605791.04284768621</v>
      </c>
      <c r="BN10" s="24">
        <f>(((('Intermediate calculations'!BI9/('Intermediate calculations'!BI64+0.27))*ttokg)/Constants!$H$21)/(365/'Intermediate calculations'!BI65))</f>
        <v>607128.58246471733</v>
      </c>
      <c r="BO10" s="24">
        <f>(((('Intermediate calculations'!BJ9/('Intermediate calculations'!BJ64+0.27))*ttokg)/Constants!$H$21)/(365/'Intermediate calculations'!BJ65))</f>
        <v>608456.2467465126</v>
      </c>
      <c r="BP10" s="24">
        <f>(((('Intermediate calculations'!BK9/('Intermediate calculations'!BK64+0.27))*ttokg)/Constants!$H$21)/(365/'Intermediate calculations'!BK65))</f>
        <v>609773.97973285313</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19041125.812166452</v>
      </c>
      <c r="AE11" s="24">
        <f>('Intermediate calculations'!Z27*'Intermediate calculations'!Z28)*Constants!$H$22</f>
        <v>19044892.449774679</v>
      </c>
      <c r="AF11" s="24">
        <f>('Intermediate calculations'!AA27*'Intermediate calculations'!AA28)*Constants!$H$22</f>
        <v>19062304.98278797</v>
      </c>
      <c r="AG11" s="24">
        <f>('Intermediate calculations'!AB27*'Intermediate calculations'!AB28)*Constants!$H$22</f>
        <v>19092537.565107826</v>
      </c>
      <c r="AH11" s="24">
        <f>('Intermediate calculations'!AC27*'Intermediate calculations'!AC28)*Constants!$H$22</f>
        <v>19135014.152688656</v>
      </c>
      <c r="AI11" s="24">
        <f>('Intermediate calculations'!AD27*'Intermediate calculations'!AD28)*Constants!$H$22</f>
        <v>19189147.553472705</v>
      </c>
      <c r="AJ11" s="24">
        <f>('Intermediate calculations'!AE27*'Intermediate calculations'!AE28)*Constants!$H$22</f>
        <v>19249919.06005919</v>
      </c>
      <c r="AK11" s="24">
        <f>('Intermediate calculations'!AF27*'Intermediate calculations'!AF28)*Constants!$H$22</f>
        <v>19317412.025551647</v>
      </c>
      <c r="AL11" s="24">
        <f>('Intermediate calculations'!AG27*'Intermediate calculations'!AG28)*Constants!$H$22</f>
        <v>19391239.272779334</v>
      </c>
      <c r="AM11" s="24">
        <f>('Intermediate calculations'!AH27*'Intermediate calculations'!AH28)*Constants!$H$22</f>
        <v>19413633.67739087</v>
      </c>
      <c r="AN11" s="24">
        <f>('Intermediate calculations'!AI27*'Intermediate calculations'!AI28)*Constants!$H$22</f>
        <v>19440845.612954151</v>
      </c>
      <c r="AO11" s="24">
        <f>('Intermediate calculations'!AJ27*'Intermediate calculations'!AJ28)*Constants!$H$22</f>
        <v>19472581.980911173</v>
      </c>
      <c r="AP11" s="24">
        <f>('Intermediate calculations'!AK27*'Intermediate calculations'!AK28)*Constants!$H$22</f>
        <v>19508584.979744293</v>
      </c>
      <c r="AQ11" s="24">
        <f>('Intermediate calculations'!AL27*'Intermediate calculations'!AL28)*Constants!$H$22</f>
        <v>19548561.066150967</v>
      </c>
      <c r="AR11" s="24">
        <f>('Intermediate calculations'!AM27*'Intermediate calculations'!AM28)*Constants!$H$22</f>
        <v>19571264.478603318</v>
      </c>
      <c r="AS11" s="24">
        <f>('Intermediate calculations'!AN27*'Intermediate calculations'!AN28)*Constants!$H$22</f>
        <v>19597390.81281253</v>
      </c>
      <c r="AT11" s="24">
        <f>('Intermediate calculations'!AO27*'Intermediate calculations'!AO28)*Constants!$H$22</f>
        <v>19626768.882028975</v>
      </c>
      <c r="AU11" s="24">
        <f>('Intermediate calculations'!AP27*'Intermediate calculations'!AP28)*Constants!$H$22</f>
        <v>19659244.924327474</v>
      </c>
      <c r="AV11" s="24">
        <f>('Intermediate calculations'!AQ27*'Intermediate calculations'!AQ28)*Constants!$H$22</f>
        <v>19694681.720022257</v>
      </c>
      <c r="AW11" s="24">
        <f>('Intermediate calculations'!AR27*'Intermediate calculations'!AR28)*Constants!$H$22</f>
        <v>19715698.385717213</v>
      </c>
      <c r="AX11" s="24">
        <f>('Intermediate calculations'!AS27*'Intermediate calculations'!AS28)*Constants!$H$22</f>
        <v>19739278.610855989</v>
      </c>
      <c r="AY11" s="24">
        <f>('Intermediate calculations'!AT27*'Intermediate calculations'!AT28)*Constants!$H$22</f>
        <v>19765311.714023244</v>
      </c>
      <c r="AZ11" s="24">
        <f>('Intermediate calculations'!AU27*'Intermediate calculations'!AU28)*Constants!$H$22</f>
        <v>19793774.843344495</v>
      </c>
      <c r="BA11" s="24">
        <f>('Intermediate calculations'!AV27*'Intermediate calculations'!AV28)*Constants!$H$22</f>
        <v>19824520.049376443</v>
      </c>
      <c r="BB11" s="24">
        <f>('Intermediate calculations'!AW27*'Intermediate calculations'!AW28)*Constants!$H$22</f>
        <v>19841312.747138791</v>
      </c>
      <c r="BC11" s="24">
        <f>('Intermediate calculations'!AX27*'Intermediate calculations'!AX28)*Constants!$H$22</f>
        <v>19860073.575786252</v>
      </c>
      <c r="BD11" s="24">
        <f>('Intermediate calculations'!AY27*'Intermediate calculations'!AY28)*Constants!$H$22</f>
        <v>19880683.899061821</v>
      </c>
      <c r="BE11" s="24">
        <f>('Intermediate calculations'!AZ27*'Intermediate calculations'!AZ28)*Constants!$H$22</f>
        <v>19903124.76919752</v>
      </c>
      <c r="BF11" s="24">
        <f>('Intermediate calculations'!BA27*'Intermediate calculations'!BA28)*Constants!$H$22</f>
        <v>19927332.09279599</v>
      </c>
      <c r="BG11" s="24">
        <f>('Intermediate calculations'!BB27*'Intermediate calculations'!BB28)*Constants!$H$22</f>
        <v>19938332.88457799</v>
      </c>
      <c r="BH11" s="24">
        <f>('Intermediate calculations'!BC27*'Intermediate calculations'!BC28)*Constants!$H$22</f>
        <v>19950890.483098056</v>
      </c>
      <c r="BI11" s="24">
        <f>('Intermediate calculations'!BD27*'Intermediate calculations'!BD28)*Constants!$H$22</f>
        <v>19964950.385378037</v>
      </c>
      <c r="BJ11" s="24">
        <f>('Intermediate calculations'!BE27*'Intermediate calculations'!BE28)*Constants!$H$22</f>
        <v>19980461.812705833</v>
      </c>
      <c r="BK11" s="24">
        <f>('Intermediate calculations'!BF27*'Intermediate calculations'!BF28)*Constants!$H$22</f>
        <v>19997377.394315191</v>
      </c>
      <c r="BL11" s="24">
        <f>('Intermediate calculations'!BG27*'Intermediate calculations'!BG28)*Constants!$H$22</f>
        <v>20000430.93648807</v>
      </c>
      <c r="BM11" s="24">
        <f>('Intermediate calculations'!BH27*'Intermediate calculations'!BH28)*Constants!$H$22</f>
        <v>20004732.025491104</v>
      </c>
      <c r="BN11" s="24">
        <f>('Intermediate calculations'!BI27*'Intermediate calculations'!BI28)*Constants!$H$22</f>
        <v>20010239.159963422</v>
      </c>
      <c r="BO11" s="24">
        <f>('Intermediate calculations'!BJ27*'Intermediate calculations'!BJ28)*Constants!$H$22</f>
        <v>20016913.369511738</v>
      </c>
      <c r="BP11" s="24">
        <f>('Intermediate calculations'!BK27*'Intermediate calculations'!BK28)*Constants!$H$22</f>
        <v>20024718.020124733</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2845225.6960708494</v>
      </c>
      <c r="AE12" s="24">
        <f>('Intermediate calculations'!Z27*'Intermediate calculations'!Z28)*(1-Constants!$H$22)</f>
        <v>2845788.5269778259</v>
      </c>
      <c r="AF12" s="24">
        <f>('Intermediate calculations'!AA27*'Intermediate calculations'!AA28)*(1-Constants!$H$22)</f>
        <v>2848390.3997269385</v>
      </c>
      <c r="AG12" s="24">
        <f>('Intermediate calculations'!AB27*'Intermediate calculations'!AB28)*(1-Constants!$H$22)</f>
        <v>2852907.9120276063</v>
      </c>
      <c r="AH12" s="24">
        <f>('Intermediate calculations'!AC27*'Intermediate calculations'!AC28)*(1-Constants!$H$22)</f>
        <v>2859254.9883327875</v>
      </c>
      <c r="AI12" s="24">
        <f>('Intermediate calculations'!AD27*'Intermediate calculations'!AD28)*(1-Constants!$H$22)</f>
        <v>2867343.8873005188</v>
      </c>
      <c r="AJ12" s="24">
        <f>('Intermediate calculations'!AE27*'Intermediate calculations'!AE28)*(1-Constants!$H$22)</f>
        <v>2876424.6871352815</v>
      </c>
      <c r="AK12" s="24">
        <f>('Intermediate calculations'!AF27*'Intermediate calculations'!AF28)*(1-Constants!$H$22)</f>
        <v>2886509.842898522</v>
      </c>
      <c r="AL12" s="24">
        <f>('Intermediate calculations'!AG27*'Intermediate calculations'!AG28)*(1-Constants!$H$22)</f>
        <v>2897541.5005302457</v>
      </c>
      <c r="AM12" s="24">
        <f>('Intermediate calculations'!AH27*'Intermediate calculations'!AH28)*(1-Constants!$H$22)</f>
        <v>2900887.790874498</v>
      </c>
      <c r="AN12" s="24">
        <f>('Intermediate calculations'!AI27*'Intermediate calculations'!AI28)*(1-Constants!$H$22)</f>
        <v>2904953.9421655633</v>
      </c>
      <c r="AO12" s="24">
        <f>('Intermediate calculations'!AJ27*'Intermediate calculations'!AJ28)*(1-Constants!$H$22)</f>
        <v>2909696.1580671868</v>
      </c>
      <c r="AP12" s="24">
        <f>('Intermediate calculations'!AK27*'Intermediate calculations'!AK28)*(1-Constants!$H$22)</f>
        <v>2915075.9165135152</v>
      </c>
      <c r="AQ12" s="24">
        <f>('Intermediate calculations'!AL27*'Intermediate calculations'!AL28)*(1-Constants!$H$22)</f>
        <v>2921049.3547122139</v>
      </c>
      <c r="AR12" s="24">
        <f>('Intermediate calculations'!AM27*'Intermediate calculations'!AM28)*(1-Constants!$H$22)</f>
        <v>2924441.8186418754</v>
      </c>
      <c r="AS12" s="24">
        <f>('Intermediate calculations'!AN27*'Intermediate calculations'!AN28)*(1-Constants!$H$22)</f>
        <v>2928345.753638654</v>
      </c>
      <c r="AT12" s="24">
        <f>('Intermediate calculations'!AO27*'Intermediate calculations'!AO28)*(1-Constants!$H$22)</f>
        <v>2932735.5800732956</v>
      </c>
      <c r="AU12" s="24">
        <f>('Intermediate calculations'!AP27*'Intermediate calculations'!AP28)*(1-Constants!$H$22)</f>
        <v>2937588.3220259445</v>
      </c>
      <c r="AV12" s="24">
        <f>('Intermediate calculations'!AQ27*'Intermediate calculations'!AQ28)*(1-Constants!$H$22)</f>
        <v>2942883.4754056251</v>
      </c>
      <c r="AW12" s="24">
        <f>('Intermediate calculations'!AR27*'Intermediate calculations'!AR28)*(1-Constants!$H$22)</f>
        <v>2946023.8967163651</v>
      </c>
      <c r="AX12" s="24">
        <f>('Intermediate calculations'!AS27*'Intermediate calculations'!AS28)*(1-Constants!$H$22)</f>
        <v>2949547.3786336533</v>
      </c>
      <c r="AY12" s="24">
        <f>('Intermediate calculations'!AT27*'Intermediate calculations'!AT28)*(1-Constants!$H$22)</f>
        <v>2953437.3825551975</v>
      </c>
      <c r="AZ12" s="24">
        <f>('Intermediate calculations'!AU27*'Intermediate calculations'!AU28)*(1-Constants!$H$22)</f>
        <v>2957690.493833086</v>
      </c>
      <c r="BA12" s="24">
        <f>('Intermediate calculations'!AV27*'Intermediate calculations'!AV28)*(1-Constants!$H$22)</f>
        <v>2962284.6050792388</v>
      </c>
      <c r="BB12" s="24">
        <f>('Intermediate calculations'!AW27*'Intermediate calculations'!AW28)*(1-Constants!$H$22)</f>
        <v>2964793.8587678657</v>
      </c>
      <c r="BC12" s="24">
        <f>('Intermediate calculations'!AX27*'Intermediate calculations'!AX28)*(1-Constants!$H$22)</f>
        <v>2967597.200979555</v>
      </c>
      <c r="BD12" s="24">
        <f>('Intermediate calculations'!AY27*'Intermediate calculations'!AY28)*(1-Constants!$H$22)</f>
        <v>2970676.9044575137</v>
      </c>
      <c r="BE12" s="24">
        <f>('Intermediate calculations'!AZ27*'Intermediate calculations'!AZ28)*(1-Constants!$H$22)</f>
        <v>2974030.1379260668</v>
      </c>
      <c r="BF12" s="24">
        <f>('Intermediate calculations'!BA27*'Intermediate calculations'!BA28)*(1-Constants!$H$22)</f>
        <v>2977647.3242108957</v>
      </c>
      <c r="BG12" s="24">
        <f>('Intermediate calculations'!BB27*'Intermediate calculations'!BB28)*(1-Constants!$H$22)</f>
        <v>2979291.1206840677</v>
      </c>
      <c r="BH12" s="24">
        <f>('Intermediate calculations'!BC27*'Intermediate calculations'!BC28)*(1-Constants!$H$22)</f>
        <v>2981167.543451434</v>
      </c>
      <c r="BI12" s="24">
        <f>('Intermediate calculations'!BD27*'Intermediate calculations'!BD28)*(1-Constants!$H$22)</f>
        <v>2983268.4483898217</v>
      </c>
      <c r="BJ12" s="24">
        <f>('Intermediate calculations'!BE27*'Intermediate calculations'!BE28)*(1-Constants!$H$22)</f>
        <v>2985586.2478755848</v>
      </c>
      <c r="BK12" s="24">
        <f>('Intermediate calculations'!BF27*'Intermediate calculations'!BF28)*(1-Constants!$H$22)</f>
        <v>2988113.8635183619</v>
      </c>
      <c r="BL12" s="24">
        <f>('Intermediate calculations'!BG27*'Intermediate calculations'!BG28)*(1-Constants!$H$22)</f>
        <v>2988570.1399349989</v>
      </c>
      <c r="BM12" s="24">
        <f>('Intermediate calculations'!BH27*'Intermediate calculations'!BH28)*(1-Constants!$H$22)</f>
        <v>2989212.8313952228</v>
      </c>
      <c r="BN12" s="24">
        <f>('Intermediate calculations'!BI27*'Intermediate calculations'!BI28)*(1-Constants!$H$22)</f>
        <v>2990035.7365462584</v>
      </c>
      <c r="BO12" s="24">
        <f>('Intermediate calculations'!BJ27*'Intermediate calculations'!BJ28)*(1-Constants!$H$22)</f>
        <v>2991033.0322258919</v>
      </c>
      <c r="BP12" s="24">
        <f>('Intermediate calculations'!BK27*'Intermediate calculations'!BK28)*(1-Constants!$H$22)</f>
        <v>2992199.2443864546</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2071957.1971264307</v>
      </c>
      <c r="AE13" s="24">
        <f>'Intermediate calculations'!Z22*'Intermediate calculations'!Z25*Constants!$H$23</f>
        <v>2076198.5365883405</v>
      </c>
      <c r="AF13" s="24">
        <f>'Intermediate calculations'!AA22*'Intermediate calculations'!AA25*Constants!$H$23</f>
        <v>2082374.9818841501</v>
      </c>
      <c r="AG13" s="24">
        <f>'Intermediate calculations'!AB22*'Intermediate calculations'!AB25*Constants!$H$23</f>
        <v>2090375.4043454498</v>
      </c>
      <c r="AH13" s="24">
        <f>'Intermediate calculations'!AC22*'Intermediate calculations'!AC25*Constants!$H$23</f>
        <v>2100125.7047940213</v>
      </c>
      <c r="AI13" s="24">
        <f>'Intermediate calculations'!AD22*'Intermediate calculations'!AD25*Constants!$H$23</f>
        <v>2111545.3337741527</v>
      </c>
      <c r="AJ13" s="24">
        <f>'Intermediate calculations'!AE22*'Intermediate calculations'!AE25*Constants!$H$23</f>
        <v>2123799.26995308</v>
      </c>
      <c r="AK13" s="24">
        <f>'Intermediate calculations'!AF22*'Intermediate calculations'!AF25*Constants!$H$23</f>
        <v>2136920.56283776</v>
      </c>
      <c r="AL13" s="24">
        <f>'Intermediate calculations'!AG22*'Intermediate calculations'!AG25*Constants!$H$23</f>
        <v>2150859.4390482954</v>
      </c>
      <c r="AM13" s="24">
        <f>'Intermediate calculations'!AH22*'Intermediate calculations'!AH25*Constants!$H$23</f>
        <v>2155916.7474560384</v>
      </c>
      <c r="AN13" s="24">
        <f>'Intermediate calculations'!AI22*'Intermediate calculations'!AI25*Constants!$H$23</f>
        <v>2161610.6371109937</v>
      </c>
      <c r="AO13" s="24">
        <f>'Intermediate calculations'!AJ22*'Intermediate calculations'!AJ25*Constants!$H$23</f>
        <v>2167901.0200793156</v>
      </c>
      <c r="AP13" s="24">
        <f>'Intermediate calculations'!AK22*'Intermediate calculations'!AK25*Constants!$H$23</f>
        <v>2174752.6842304314</v>
      </c>
      <c r="AQ13" s="24">
        <f>'Intermediate calculations'!AL22*'Intermediate calculations'!AL25*Constants!$H$23</f>
        <v>2182123.6061141058</v>
      </c>
      <c r="AR13" s="24">
        <f>'Intermediate calculations'!AM22*'Intermediate calculations'!AM25*Constants!$H$23</f>
        <v>2186490.6105689639</v>
      </c>
      <c r="AS13" s="24">
        <f>'Intermediate calculations'!AN22*'Intermediate calculations'!AN25*Constants!$H$23</f>
        <v>2191312.8068877147</v>
      </c>
      <c r="AT13" s="24">
        <f>'Intermediate calculations'!AO22*'Intermediate calculations'!AO25*Constants!$H$23</f>
        <v>2196566.311531832</v>
      </c>
      <c r="AU13" s="24">
        <f>'Intermediate calculations'!AP22*'Intermediate calculations'!AP25*Constants!$H$23</f>
        <v>2202229.6901264656</v>
      </c>
      <c r="AV13" s="24">
        <f>'Intermediate calculations'!AQ22*'Intermediate calculations'!AQ25*Constants!$H$23</f>
        <v>2208283.8616010156</v>
      </c>
      <c r="AW13" s="24">
        <f>'Intermediate calculations'!AR22*'Intermediate calculations'!AR25*Constants!$H$23</f>
        <v>2211875.702416956</v>
      </c>
      <c r="AX13" s="24">
        <f>'Intermediate calculations'!AS22*'Intermediate calculations'!AS25*Constants!$H$23</f>
        <v>2215810.6549594221</v>
      </c>
      <c r="AY13" s="24">
        <f>'Intermediate calculations'!AT22*'Intermediate calculations'!AT25*Constants!$H$23</f>
        <v>2220072.9510172256</v>
      </c>
      <c r="AZ13" s="24">
        <f>'Intermediate calculations'!AU22*'Intermediate calculations'!AU25*Constants!$H$23</f>
        <v>2224660.9740795875</v>
      </c>
      <c r="BA13" s="24">
        <f>'Intermediate calculations'!AV22*'Intermediate calculations'!AV25*Constants!$H$23</f>
        <v>2229552.4409416644</v>
      </c>
      <c r="BB13" s="24">
        <f>'Intermediate calculations'!AW22*'Intermediate calculations'!AW25*Constants!$H$23</f>
        <v>2232107.3007787154</v>
      </c>
      <c r="BC13" s="24">
        <f>'Intermediate calculations'!AX22*'Intermediate calculations'!AX25*Constants!$H$23</f>
        <v>2234927.6845445791</v>
      </c>
      <c r="BD13" s="24">
        <f>'Intermediate calculations'!AY22*'Intermediate calculations'!AY25*Constants!$H$23</f>
        <v>2237995.6475943513</v>
      </c>
      <c r="BE13" s="24">
        <f>'Intermediate calculations'!AZ22*'Intermediate calculations'!AZ25*Constants!$H$23</f>
        <v>2241309.333715301</v>
      </c>
      <c r="BF13" s="24">
        <f>'Intermediate calculations'!BA22*'Intermediate calculations'!BA25*Constants!$H$23</f>
        <v>2244859.4492732035</v>
      </c>
      <c r="BG13" s="24">
        <f>'Intermediate calculations'!BB22*'Intermediate calculations'!BB25*Constants!$H$23</f>
        <v>2246232.5540399626</v>
      </c>
      <c r="BH13" s="24">
        <f>'Intermediate calculations'!BC22*'Intermediate calculations'!BC25*Constants!$H$23</f>
        <v>2247818.5455846242</v>
      </c>
      <c r="BI13" s="24">
        <f>'Intermediate calculations'!BD22*'Intermediate calculations'!BD25*Constants!$H$23</f>
        <v>2249609.3589838492</v>
      </c>
      <c r="BJ13" s="24">
        <f>'Intermediate calculations'!BE22*'Intermediate calculations'!BE25*Constants!$H$23</f>
        <v>2251597.4814509689</v>
      </c>
      <c r="BK13" s="24">
        <f>'Intermediate calculations'!BF22*'Intermediate calculations'!BF25*Constants!$H$23</f>
        <v>2253775.9050589954</v>
      </c>
      <c r="BL13" s="24">
        <f>'Intermediate calculations'!BG22*'Intermediate calculations'!BG25*Constants!$H$23</f>
        <v>2253704.2896602703</v>
      </c>
      <c r="BM13" s="24">
        <f>'Intermediate calculations'!BH22*'Intermediate calculations'!BH25*Constants!$H$23</f>
        <v>2253806.9326794595</v>
      </c>
      <c r="BN13" s="24">
        <f>'Intermediate calculations'!BI22*'Intermediate calculations'!BI25*Constants!$H$23</f>
        <v>2254077.5579954418</v>
      </c>
      <c r="BO13" s="24">
        <f>'Intermediate calculations'!BJ22*'Intermediate calculations'!BJ25*Constants!$H$23</f>
        <v>2254510.2730189087</v>
      </c>
      <c r="BP13" s="24">
        <f>'Intermediate calculations'!BK22*'Intermediate calculations'!BK25*Constants!$H$23</f>
        <v>2255099.5389951505</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4022034.5591277764</v>
      </c>
      <c r="AE14" s="24">
        <f>'Intermediate calculations'!Z22*'Intermediate calculations'!Z25*(1-Constants!$H$23)</f>
        <v>4030267.7474950133</v>
      </c>
      <c r="AF14" s="24">
        <f>'Intermediate calculations'!AA22*'Intermediate calculations'!AA25*(1-Constants!$H$23)</f>
        <v>4042257.317775114</v>
      </c>
      <c r="AG14" s="24">
        <f>'Intermediate calculations'!AB22*'Intermediate calculations'!AB25*(1-Constants!$H$23)</f>
        <v>4057787.5496117547</v>
      </c>
      <c r="AH14" s="24">
        <f>'Intermediate calculations'!AC22*'Intermediate calculations'!AC25*(1-Constants!$H$23)</f>
        <v>4076714.6034236876</v>
      </c>
      <c r="AI14" s="24">
        <f>'Intermediate calculations'!AD22*'Intermediate calculations'!AD25*(1-Constants!$H$23)</f>
        <v>4098882.1185027659</v>
      </c>
      <c r="AJ14" s="24">
        <f>'Intermediate calculations'!AE22*'Intermediate calculations'!AE25*(1-Constants!$H$23)</f>
        <v>4122669.1710853903</v>
      </c>
      <c r="AK14" s="24">
        <f>'Intermediate calculations'!AF22*'Intermediate calculations'!AF25*(1-Constants!$H$23)</f>
        <v>4148139.9160968275</v>
      </c>
      <c r="AL14" s="24">
        <f>'Intermediate calculations'!AG22*'Intermediate calculations'!AG25*(1-Constants!$H$23)</f>
        <v>4175197.7346231607</v>
      </c>
      <c r="AM14" s="24">
        <f>'Intermediate calculations'!AH22*'Intermediate calculations'!AH25*(1-Constants!$H$23)</f>
        <v>4185014.8627087795</v>
      </c>
      <c r="AN14" s="24">
        <f>'Intermediate calculations'!AI22*'Intermediate calculations'!AI25*(1-Constants!$H$23)</f>
        <v>4196067.7073331047</v>
      </c>
      <c r="AO14" s="24">
        <f>'Intermediate calculations'!AJ22*'Intermediate calculations'!AJ25*(1-Constants!$H$23)</f>
        <v>4208278.4507422</v>
      </c>
      <c r="AP14" s="24">
        <f>'Intermediate calculations'!AK22*'Intermediate calculations'!AK25*(1-Constants!$H$23)</f>
        <v>4221578.739976719</v>
      </c>
      <c r="AQ14" s="24">
        <f>'Intermediate calculations'!AL22*'Intermediate calculations'!AL25*(1-Constants!$H$23)</f>
        <v>4235887.0001038518</v>
      </c>
      <c r="AR14" s="24">
        <f>'Intermediate calculations'!AM22*'Intermediate calculations'!AM25*(1-Constants!$H$23)</f>
        <v>4244364.1263985764</v>
      </c>
      <c r="AS14" s="24">
        <f>'Intermediate calculations'!AN22*'Intermediate calculations'!AN25*(1-Constants!$H$23)</f>
        <v>4253724.8604290923</v>
      </c>
      <c r="AT14" s="24">
        <f>'Intermediate calculations'!AO22*'Intermediate calculations'!AO25*(1-Constants!$H$23)</f>
        <v>4263922.8400323782</v>
      </c>
      <c r="AU14" s="24">
        <f>'Intermediate calculations'!AP22*'Intermediate calculations'!AP25*(1-Constants!$H$23)</f>
        <v>4274916.4573043147</v>
      </c>
      <c r="AV14" s="24">
        <f>'Intermediate calculations'!AQ22*'Intermediate calculations'!AQ25*(1-Constants!$H$23)</f>
        <v>4286668.6725196177</v>
      </c>
      <c r="AW14" s="24">
        <f>'Intermediate calculations'!AR22*'Intermediate calculations'!AR25*(1-Constants!$H$23)</f>
        <v>4293641.069397619</v>
      </c>
      <c r="AX14" s="24">
        <f>'Intermediate calculations'!AS22*'Intermediate calculations'!AS25*(1-Constants!$H$23)</f>
        <v>4301279.5066859359</v>
      </c>
      <c r="AY14" s="24">
        <f>'Intermediate calculations'!AT22*'Intermediate calculations'!AT25*(1-Constants!$H$23)</f>
        <v>4309553.3755040253</v>
      </c>
      <c r="AZ14" s="24">
        <f>'Intermediate calculations'!AU22*'Intermediate calculations'!AU25*(1-Constants!$H$23)</f>
        <v>4318459.5379191982</v>
      </c>
      <c r="BA14" s="24">
        <f>'Intermediate calculations'!AV22*'Intermediate calculations'!AV25*(1-Constants!$H$23)</f>
        <v>4327954.7382985242</v>
      </c>
      <c r="BB14" s="24">
        <f>'Intermediate calculations'!AW22*'Intermediate calculations'!AW25*(1-Constants!$H$23)</f>
        <v>4332914.1720998585</v>
      </c>
      <c r="BC14" s="24">
        <f>'Intermediate calculations'!AX22*'Intermediate calculations'!AX25*(1-Constants!$H$23)</f>
        <v>4338389.0347041823</v>
      </c>
      <c r="BD14" s="24">
        <f>'Intermediate calculations'!AY22*'Intermediate calculations'!AY25*(1-Constants!$H$23)</f>
        <v>4344344.4923890345</v>
      </c>
      <c r="BE14" s="24">
        <f>'Intermediate calculations'!AZ22*'Intermediate calculations'!AZ25*(1-Constants!$H$23)</f>
        <v>4350776.9419179363</v>
      </c>
      <c r="BF14" s="24">
        <f>'Intermediate calculations'!BA22*'Intermediate calculations'!BA25*(1-Constants!$H$23)</f>
        <v>4357668.342706806</v>
      </c>
      <c r="BG14" s="24">
        <f>'Intermediate calculations'!BB22*'Intermediate calculations'!BB25*(1-Constants!$H$23)</f>
        <v>4360333.7813716913</v>
      </c>
      <c r="BH14" s="24">
        <f>'Intermediate calculations'!BC22*'Intermediate calculations'!BC25*(1-Constants!$H$23)</f>
        <v>4363412.47084074</v>
      </c>
      <c r="BI14" s="24">
        <f>'Intermediate calculations'!BD22*'Intermediate calculations'!BD25*(1-Constants!$H$23)</f>
        <v>4366888.7556745298</v>
      </c>
      <c r="BJ14" s="24">
        <f>'Intermediate calculations'!BE22*'Intermediate calculations'!BE25*(1-Constants!$H$23)</f>
        <v>4370748.0522283502</v>
      </c>
      <c r="BK14" s="24">
        <f>'Intermediate calculations'!BF22*'Intermediate calculations'!BF25*(1-Constants!$H$23)</f>
        <v>4374976.7568792254</v>
      </c>
      <c r="BL14" s="24">
        <f>'Intermediate calculations'!BG22*'Intermediate calculations'!BG25*(1-Constants!$H$23)</f>
        <v>4374837.7387522887</v>
      </c>
      <c r="BM14" s="24">
        <f>'Intermediate calculations'!BH22*'Intermediate calculations'!BH25*(1-Constants!$H$23)</f>
        <v>4375036.9869660093</v>
      </c>
      <c r="BN14" s="24">
        <f>'Intermediate calculations'!BI22*'Intermediate calculations'!BI25*(1-Constants!$H$23)</f>
        <v>4375562.3184617395</v>
      </c>
      <c r="BO14" s="24">
        <f>'Intermediate calculations'!BJ22*'Intermediate calculations'!BJ25*(1-Constants!$H$23)</f>
        <v>4376402.2946837628</v>
      </c>
      <c r="BP14" s="24">
        <f>'Intermediate calculations'!BK22*'Intermediate calculations'!BK25*(1-Constants!$H$23)</f>
        <v>4377546.1639317619</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312236.83374897612</v>
      </c>
      <c r="AE15" s="24">
        <f>((Data!$AJ$61*((Drivers!AA5*1000000)/Drivers!AA4))+Data!$AK$61)</f>
        <v>309068.08882976003</v>
      </c>
      <c r="AF15" s="24">
        <f>((Data!$AJ$61*((Drivers!AB5*1000000)/Drivers!AB4))+Data!$AK$61)</f>
        <v>305879.62440783437</v>
      </c>
      <c r="AG15" s="24">
        <f>((Data!$AJ$61*((Drivers!AC5*1000000)/Drivers!AC4))+Data!$AK$61)</f>
        <v>302673.21888778231</v>
      </c>
      <c r="AH15" s="24">
        <f>((Data!$AJ$61*((Drivers!AD5*1000000)/Drivers!AD4))+Data!$AK$61)</f>
        <v>299492.45102396345</v>
      </c>
      <c r="AI15" s="24">
        <f>((Data!$AJ$61*((Drivers!AE5*1000000)/Drivers!AE4))+Data!$AK$61)</f>
        <v>296295.99348313257</v>
      </c>
      <c r="AJ15" s="24">
        <f>((Data!$AJ$61*((Drivers!AF5*1000000)/Drivers!AF4))+Data!$AK$61)</f>
        <v>293159.02189397661</v>
      </c>
      <c r="AK15" s="24">
        <f>((Data!$AJ$61*((Drivers!AG5*1000000)/Drivers!AG4))+Data!$AK$61)</f>
        <v>290071.97689332417</v>
      </c>
      <c r="AL15" s="24">
        <f>((Data!$AJ$61*((Drivers!AH5*1000000)/Drivers!AH4))+Data!$AK$61)</f>
        <v>287034.54404661251</v>
      </c>
      <c r="AM15" s="24">
        <f>((Data!$AJ$61*((Drivers!AI5*1000000)/Drivers!AI4))+Data!$AK$61)</f>
        <v>284896.34443270601</v>
      </c>
      <c r="AN15" s="24">
        <f>((Data!$AJ$61*((Drivers!AJ5*1000000)/Drivers!AJ4))+Data!$AK$61)</f>
        <v>282782.48416915338</v>
      </c>
      <c r="AO15" s="24">
        <f>((Data!$AJ$61*((Drivers!AK5*1000000)/Drivers!AK4))+Data!$AK$61)</f>
        <v>280692.68619857781</v>
      </c>
      <c r="AP15" s="24">
        <f>((Data!$AJ$61*((Drivers!AL5*1000000)/Drivers!AL4))+Data!$AK$61)</f>
        <v>278626.67661737604</v>
      </c>
      <c r="AQ15" s="24">
        <f>((Data!$AJ$61*((Drivers!AM5*1000000)/Drivers!AM4))+Data!$AK$61)</f>
        <v>276549.98275567492</v>
      </c>
      <c r="AR15" s="24">
        <f>((Data!$AJ$61*((Drivers!AN5*1000000)/Drivers!AN4))+Data!$AK$61)</f>
        <v>274820.69144924742</v>
      </c>
      <c r="AS15" s="24">
        <f>((Data!$AJ$61*((Drivers!AO5*1000000)/Drivers!AO4))+Data!$AK$61)</f>
        <v>273108.26149529964</v>
      </c>
      <c r="AT15" s="24">
        <f>((Data!$AJ$61*((Drivers!AP5*1000000)/Drivers!AP4))+Data!$AK$61)</f>
        <v>271412.52848821267</v>
      </c>
      <c r="AU15" s="24">
        <f>((Data!$AJ$61*((Drivers!AQ5*1000000)/Drivers!AQ4))+Data!$AK$61)</f>
        <v>269733.32962539489</v>
      </c>
      <c r="AV15" s="24">
        <f>((Data!$AJ$61*((Drivers!AR5*1000000)/Drivers!AR4))+Data!$AK$61)</f>
        <v>268071.15135477472</v>
      </c>
      <c r="AW15" s="24">
        <f>((Data!$AJ$61*((Drivers!AS5*1000000)/Drivers!AS4))+Data!$AK$61)</f>
        <v>266554.98771963152</v>
      </c>
      <c r="AX15" s="24">
        <f>((Data!$AJ$61*((Drivers!AT5*1000000)/Drivers!AT4))+Data!$AK$61)</f>
        <v>265053.02792882384</v>
      </c>
      <c r="AY15" s="24">
        <f>((Data!$AJ$61*((Drivers!AU5*1000000)/Drivers!AU4))+Data!$AK$61)</f>
        <v>263564.50341353269</v>
      </c>
      <c r="AZ15" s="24">
        <f>((Data!$AJ$61*((Drivers!AV5*1000000)/Drivers!AV4))+Data!$AK$61)</f>
        <v>262127.65043223079</v>
      </c>
      <c r="BA15" s="24">
        <f>((Data!$AJ$61*((Drivers!AW5*1000000)/Drivers!AW4))+Data!$AK$61)</f>
        <v>260713.66660539564</v>
      </c>
      <c r="BB15" s="24">
        <f>((Data!$AJ$61*((Drivers!AX5*1000000)/Drivers!AX4))+Data!$AK$61)</f>
        <v>259504.38622127703</v>
      </c>
      <c r="BC15" s="24">
        <f>((Data!$AJ$61*((Drivers!AY5*1000000)/Drivers!AY4))+Data!$AK$61)</f>
        <v>258300.9812629738</v>
      </c>
      <c r="BD15" s="24">
        <f>((Data!$AJ$61*((Drivers!AZ5*1000000)/Drivers!AZ4))+Data!$AK$61)</f>
        <v>257082.02421723583</v>
      </c>
      <c r="BE15" s="24">
        <f>((Data!$AJ$61*((Drivers!BA5*1000000)/Drivers!BA4))+Data!$AK$61)</f>
        <v>255872.38132698467</v>
      </c>
      <c r="BF15" s="24">
        <f>((Data!$AJ$61*((Drivers!BB5*1000000)/Drivers!BB4))+Data!$AK$61)</f>
        <v>254671.98159167715</v>
      </c>
      <c r="BG15" s="24">
        <f>((Data!$AJ$61*((Drivers!BC5*1000000)/Drivers!BC4))+Data!$AK$61)</f>
        <v>253702.73493631999</v>
      </c>
      <c r="BH15" s="24">
        <f>((Data!$AJ$61*((Drivers!BD5*1000000)/Drivers!BD4))+Data!$AK$61)</f>
        <v>252739.52998957178</v>
      </c>
      <c r="BI15" s="24">
        <f>((Data!$AJ$61*((Drivers!BE5*1000000)/Drivers!BE4))+Data!$AK$61)</f>
        <v>251782.32909459015</v>
      </c>
      <c r="BJ15" s="24">
        <f>((Data!$AJ$61*((Drivers!BF5*1000000)/Drivers!BF4))+Data!$AK$61)</f>
        <v>250831.09482921893</v>
      </c>
      <c r="BK15" s="24">
        <f>((Data!$AJ$61*((Drivers!BG5*1000000)/Drivers!BG4))+Data!$AK$61)</f>
        <v>249885.79000452568</v>
      </c>
      <c r="BL15" s="24">
        <f>((Data!$AJ$61*((Drivers!BH5*1000000)/Drivers!BH4))+Data!$AK$61)</f>
        <v>249085.59931945647</v>
      </c>
      <c r="BM15" s="24">
        <f>((Data!$AJ$61*((Drivers!BI5*1000000)/Drivers!BI4))+Data!$AK$61)</f>
        <v>248289.6497039427</v>
      </c>
      <c r="BN15" s="24">
        <f>((Data!$AJ$61*((Drivers!BJ5*1000000)/Drivers!BJ4))+Data!$AK$61)</f>
        <v>247497.91871914244</v>
      </c>
      <c r="BO15" s="24">
        <f>((Data!$AJ$61*((Drivers!BK5*1000000)/Drivers!BK4))+Data!$AK$61)</f>
        <v>246710.38404474361</v>
      </c>
      <c r="BP15" s="24">
        <f>((Data!$AJ$61*((Drivers!BL5*1000000)/Drivers!BL4))+Data!$AK$61)</f>
        <v>245927.02347833896</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1677840.2966934617</v>
      </c>
      <c r="AE17" s="24">
        <f>'Intermediate calculations'!Z32*'Intermediate calculations'!Z33*Constants!$H$24</f>
        <v>1630474.3927169607</v>
      </c>
      <c r="AF17" s="24">
        <f>'Intermediate calculations'!AA32*'Intermediate calculations'!AA33*Constants!$H$24</f>
        <v>1585984.1755707667</v>
      </c>
      <c r="AG17" s="24">
        <f>'Intermediate calculations'!AB32*'Intermediate calculations'!AB33*Constants!$H$24</f>
        <v>1544041.3377336247</v>
      </c>
      <c r="AH17" s="24">
        <f>'Intermediate calculations'!AC32*'Intermediate calculations'!AC33*Constants!$H$24</f>
        <v>1504664.1863341285</v>
      </c>
      <c r="AI17" s="24">
        <f>'Intermediate calculations'!AD32*'Intermediate calculations'!AD33*Constants!$H$24</f>
        <v>1467312.0814171452</v>
      </c>
      <c r="AJ17" s="24">
        <f>'Intermediate calculations'!AE32*'Intermediate calculations'!AE33*Constants!$H$24</f>
        <v>1431782.751546531</v>
      </c>
      <c r="AK17" s="24">
        <f>'Intermediate calculations'!AF32*'Intermediate calculations'!AF33*Constants!$H$24</f>
        <v>1397908.4324065403</v>
      </c>
      <c r="AL17" s="24">
        <f>'Intermediate calculations'!AG32*'Intermediate calculations'!AG33*Constants!$H$24</f>
        <v>1365545.134481309</v>
      </c>
      <c r="AM17" s="24">
        <f>'Intermediate calculations'!AH32*'Intermediate calculations'!AH33*Constants!$H$24</f>
        <v>1334523.8709462257</v>
      </c>
      <c r="AN17" s="24">
        <f>'Intermediate calculations'!AI32*'Intermediate calculations'!AI33*Constants!$H$24</f>
        <v>1304769.787656273</v>
      </c>
      <c r="AO17" s="24">
        <f>'Intermediate calculations'!AJ32*'Intermediate calculations'!AJ33*Constants!$H$24</f>
        <v>1276183.4045151826</v>
      </c>
      <c r="AP17" s="24">
        <f>'Intermediate calculations'!AK32*'Intermediate calculations'!AK33*Constants!$H$24</f>
        <v>1248676.5098778461</v>
      </c>
      <c r="AQ17" s="24">
        <f>'Intermediate calculations'!AL32*'Intermediate calculations'!AL33*Constants!$H$24</f>
        <v>1221950.4932132254</v>
      </c>
      <c r="AR17" s="24">
        <f>'Intermediate calculations'!AM32*'Intermediate calculations'!AM33*Constants!$H$24</f>
        <v>1196367.6400900979</v>
      </c>
      <c r="AS17" s="24">
        <f>'Intermediate calculations'!AN32*'Intermediate calculations'!AN33*Constants!$H$24</f>
        <v>1171652.3220248362</v>
      </c>
      <c r="AT17" s="24">
        <f>'Intermediate calculations'!AO32*'Intermediate calculations'!AO33*Constants!$H$24</f>
        <v>1147747.5966983512</v>
      </c>
      <c r="AU17" s="24">
        <f>'Intermediate calculations'!AP32*'Intermediate calculations'!AP33*Constants!$H$24</f>
        <v>1124601.9471437177</v>
      </c>
      <c r="AV17" s="24">
        <f>'Intermediate calculations'!AQ32*'Intermediate calculations'!AQ33*Constants!$H$24</f>
        <v>1102172.5592804817</v>
      </c>
      <c r="AW17" s="24">
        <f>'Intermediate calculations'!AR32*'Intermediate calculations'!AR33*Constants!$H$24</f>
        <v>1079875.1955966877</v>
      </c>
      <c r="AX17" s="24">
        <f>'Intermediate calculations'!AS32*'Intermediate calculations'!AS33*Constants!$H$24</f>
        <v>1058233.2853912066</v>
      </c>
      <c r="AY17" s="24">
        <f>'Intermediate calculations'!AT32*'Intermediate calculations'!AT33*Constants!$H$24</f>
        <v>1037206.4295855508</v>
      </c>
      <c r="AZ17" s="24">
        <f>'Intermediate calculations'!AU32*'Intermediate calculations'!AU33*Constants!$H$24</f>
        <v>1016984.5602052141</v>
      </c>
      <c r="BA17" s="24">
        <f>'Intermediate calculations'!AV32*'Intermediate calculations'!AV33*Constants!$H$24</f>
        <v>997364.40023531835</v>
      </c>
      <c r="BB17" s="24">
        <f>'Intermediate calculations'!AW32*'Intermediate calculations'!AW33*Constants!$H$24</f>
        <v>978246.05383974395</v>
      </c>
      <c r="BC17" s="24">
        <f>'Intermediate calculations'!AX32*'Intermediate calculations'!AX33*Constants!$H$24</f>
        <v>959596.18738616409</v>
      </c>
      <c r="BD17" s="24">
        <f>'Intermediate calculations'!AY32*'Intermediate calculations'!AY33*Constants!$H$24</f>
        <v>941272.6827174502</v>
      </c>
      <c r="BE17" s="24">
        <f>'Intermediate calculations'!AZ32*'Intermediate calculations'!AZ33*Constants!$H$24</f>
        <v>923395.08389571507</v>
      </c>
      <c r="BF17" s="24">
        <f>'Intermediate calculations'!BA32*'Intermediate calculations'!BA33*Constants!$H$24</f>
        <v>905942.53620848362</v>
      </c>
      <c r="BG17" s="24">
        <f>'Intermediate calculations'!BB32*'Intermediate calculations'!BB33*Constants!$H$24</f>
        <v>889166.54454721627</v>
      </c>
      <c r="BH17" s="24">
        <f>'Intermediate calculations'!BC32*'Intermediate calculations'!BC33*Constants!$H$24</f>
        <v>872767.9949957818</v>
      </c>
      <c r="BI17" s="24">
        <f>'Intermediate calculations'!BD32*'Intermediate calculations'!BD33*Constants!$H$24</f>
        <v>856730.29880205111</v>
      </c>
      <c r="BJ17" s="24">
        <f>'Intermediate calculations'!BE32*'Intermediate calculations'!BE33*Constants!$H$24</f>
        <v>841037.93723303138</v>
      </c>
      <c r="BK17" s="24">
        <f>'Intermediate calculations'!BF32*'Intermediate calculations'!BF33*Constants!$H$24</f>
        <v>825676.37145987223</v>
      </c>
      <c r="BL17" s="24">
        <f>'Intermediate calculations'!BG32*'Intermediate calculations'!BG33*Constants!$H$24</f>
        <v>810496.62786599388</v>
      </c>
      <c r="BM17" s="24">
        <f>'Intermediate calculations'!BH32*'Intermediate calculations'!BH33*Constants!$H$24</f>
        <v>795626.07425998501</v>
      </c>
      <c r="BN17" s="24">
        <f>'Intermediate calculations'!BI32*'Intermediate calculations'!BI33*Constants!$H$24</f>
        <v>781052.51544791879</v>
      </c>
      <c r="BO17" s="24">
        <f>'Intermediate calculations'!BJ32*'Intermediate calculations'!BJ33*Constants!$H$24</f>
        <v>766764.46554256335</v>
      </c>
      <c r="BP17" s="24">
        <f>'Intermediate calculations'!BK32*'Intermediate calculations'!BK33*Constants!$H$24</f>
        <v>752751.09395381284</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228796.40409456295</v>
      </c>
      <c r="AE18" s="24">
        <f>'Intermediate calculations'!Z32*'Intermediate calculations'!Z33*(1-Constants!$H$24)</f>
        <v>222337.41718867645</v>
      </c>
      <c r="AF18" s="24">
        <f>'Intermediate calculations'!AA32*'Intermediate calculations'!AA33*(1-Constants!$H$24)</f>
        <v>216270.56939601363</v>
      </c>
      <c r="AG18" s="24">
        <f>'Intermediate calculations'!AB32*'Intermediate calculations'!AB33*(1-Constants!$H$24)</f>
        <v>210551.09150913064</v>
      </c>
      <c r="AH18" s="24">
        <f>'Intermediate calculations'!AC32*'Intermediate calculations'!AC33*(1-Constants!$H$24)</f>
        <v>205181.47995465389</v>
      </c>
      <c r="AI18" s="24">
        <f>'Intermediate calculations'!AD32*'Intermediate calculations'!AD33*(1-Constants!$H$24)</f>
        <v>200088.011102338</v>
      </c>
      <c r="AJ18" s="24">
        <f>'Intermediate calculations'!AE32*'Intermediate calculations'!AE33*(1-Constants!$H$24)</f>
        <v>195243.10248361784</v>
      </c>
      <c r="AK18" s="24">
        <f>'Intermediate calculations'!AF32*'Intermediate calculations'!AF33*(1-Constants!$H$24)</f>
        <v>190623.87714634641</v>
      </c>
      <c r="AL18" s="24">
        <f>'Intermediate calculations'!AG32*'Intermediate calculations'!AG33*(1-Constants!$H$24)</f>
        <v>186210.70015654215</v>
      </c>
      <c r="AM18" s="24">
        <f>'Intermediate calculations'!AH32*'Intermediate calculations'!AH33*(1-Constants!$H$24)</f>
        <v>181980.5278563035</v>
      </c>
      <c r="AN18" s="24">
        <f>'Intermediate calculations'!AI32*'Intermediate calculations'!AI33*(1-Constants!$H$24)</f>
        <v>177923.15286221902</v>
      </c>
      <c r="AO18" s="24">
        <f>'Intermediate calculations'!AJ32*'Intermediate calculations'!AJ33*(1-Constants!$H$24)</f>
        <v>174025.00970661579</v>
      </c>
      <c r="AP18" s="24">
        <f>'Intermediate calculations'!AK32*'Intermediate calculations'!AK33*(1-Constants!$H$24)</f>
        <v>170274.06952879718</v>
      </c>
      <c r="AQ18" s="24">
        <f>'Intermediate calculations'!AL32*'Intermediate calculations'!AL33*(1-Constants!$H$24)</f>
        <v>166629.61271089435</v>
      </c>
      <c r="AR18" s="24">
        <f>'Intermediate calculations'!AM32*'Intermediate calculations'!AM33*(1-Constants!$H$24)</f>
        <v>163141.0418304679</v>
      </c>
      <c r="AS18" s="24">
        <f>'Intermediate calculations'!AN32*'Intermediate calculations'!AN33*(1-Constants!$H$24)</f>
        <v>159770.77118520491</v>
      </c>
      <c r="AT18" s="24">
        <f>'Intermediate calculations'!AO32*'Intermediate calculations'!AO33*(1-Constants!$H$24)</f>
        <v>156511.03591341153</v>
      </c>
      <c r="AU18" s="24">
        <f>'Intermediate calculations'!AP32*'Intermediate calculations'!AP33*(1-Constants!$H$24)</f>
        <v>153354.8109741433</v>
      </c>
      <c r="AV18" s="24">
        <f>'Intermediate calculations'!AQ32*'Intermediate calculations'!AQ33*(1-Constants!$H$24)</f>
        <v>150296.25808370204</v>
      </c>
      <c r="AW18" s="24">
        <f>'Intermediate calculations'!AR32*'Intermediate calculations'!AR33*(1-Constants!$H$24)</f>
        <v>147255.70849045741</v>
      </c>
      <c r="AX18" s="24">
        <f>'Intermediate calculations'!AS32*'Intermediate calculations'!AS33*(1-Constants!$H$24)</f>
        <v>144304.53891698271</v>
      </c>
      <c r="AY18" s="24">
        <f>'Intermediate calculations'!AT32*'Intermediate calculations'!AT33*(1-Constants!$H$24)</f>
        <v>141437.24039802965</v>
      </c>
      <c r="AZ18" s="24">
        <f>'Intermediate calculations'!AU32*'Intermediate calculations'!AU33*(1-Constants!$H$24)</f>
        <v>138679.71275525645</v>
      </c>
      <c r="BA18" s="24">
        <f>'Intermediate calculations'!AV32*'Intermediate calculations'!AV33*(1-Constants!$H$24)</f>
        <v>136004.23639572522</v>
      </c>
      <c r="BB18" s="24">
        <f>'Intermediate calculations'!AW32*'Intermediate calculations'!AW33*(1-Constants!$H$24)</f>
        <v>133397.18915996508</v>
      </c>
      <c r="BC18" s="24">
        <f>'Intermediate calculations'!AX32*'Intermediate calculations'!AX33*(1-Constants!$H$24)</f>
        <v>130854.02555265873</v>
      </c>
      <c r="BD18" s="24">
        <f>'Intermediate calculations'!AY32*'Intermediate calculations'!AY33*(1-Constants!$H$24)</f>
        <v>128355.36582510684</v>
      </c>
      <c r="BE18" s="24">
        <f>'Intermediate calculations'!AZ32*'Intermediate calculations'!AZ33*(1-Constants!$H$24)</f>
        <v>125917.51144032477</v>
      </c>
      <c r="BF18" s="24">
        <f>'Intermediate calculations'!BA32*'Intermediate calculations'!BA33*(1-Constants!$H$24)</f>
        <v>123537.61857388413</v>
      </c>
      <c r="BG18" s="24">
        <f>'Intermediate calculations'!BB32*'Intermediate calculations'!BB33*(1-Constants!$H$24)</f>
        <v>121249.98334734768</v>
      </c>
      <c r="BH18" s="24">
        <f>'Intermediate calculations'!BC32*'Intermediate calculations'!BC33*(1-Constants!$H$24)</f>
        <v>119013.81749942478</v>
      </c>
      <c r="BI18" s="24">
        <f>'Intermediate calculations'!BD32*'Intermediate calculations'!BD33*(1-Constants!$H$24)</f>
        <v>116826.85892755243</v>
      </c>
      <c r="BJ18" s="24">
        <f>'Intermediate calculations'!BE32*'Intermediate calculations'!BE33*(1-Constants!$H$24)</f>
        <v>114686.9914408679</v>
      </c>
      <c r="BK18" s="24">
        <f>'Intermediate calculations'!BF32*'Intermediate calculations'!BF33*(1-Constants!$H$24)</f>
        <v>112592.23247180076</v>
      </c>
      <c r="BL18" s="24">
        <f>'Intermediate calculations'!BG32*'Intermediate calculations'!BG33*(1-Constants!$H$24)</f>
        <v>110522.26743627188</v>
      </c>
      <c r="BM18" s="24">
        <f>'Intermediate calculations'!BH32*'Intermediate calculations'!BH33*(1-Constants!$H$24)</f>
        <v>108494.46467181612</v>
      </c>
      <c r="BN18" s="24">
        <f>'Intermediate calculations'!BI32*'Intermediate calculations'!BI33*(1-Constants!$H$24)</f>
        <v>106507.16119744346</v>
      </c>
      <c r="BO18" s="24">
        <f>'Intermediate calculations'!BJ32*'Intermediate calculations'!BJ33*(1-Constants!$H$24)</f>
        <v>104558.79075580409</v>
      </c>
      <c r="BP18" s="24">
        <f>'Intermediate calculations'!BK32*'Intermediate calculations'!BK33*(1-Constants!$H$24)</f>
        <v>102647.8764482472</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24367810.75800753</v>
      </c>
      <c r="AE19" s="24">
        <f>'Intermediate calculations'!Z37*'Intermediate calculations'!Z38*Constants!$H$25</f>
        <v>24407847.970506705</v>
      </c>
      <c r="AF19" s="24">
        <f>'Intermediate calculations'!AA37*'Intermediate calculations'!AA38*Constants!$H$25</f>
        <v>24449445.448361162</v>
      </c>
      <c r="AG19" s="24">
        <f>'Intermediate calculations'!AB37*'Intermediate calculations'!AB38*Constants!$H$25</f>
        <v>24492673.131164066</v>
      </c>
      <c r="AH19" s="24">
        <f>'Intermediate calculations'!AC37*'Intermediate calculations'!AC38*Constants!$H$25</f>
        <v>24542152.814288929</v>
      </c>
      <c r="AI19" s="24">
        <f>'Intermediate calculations'!AD37*'Intermediate calculations'!AD38*Constants!$H$25</f>
        <v>24593409.136911362</v>
      </c>
      <c r="AJ19" s="24">
        <f>'Intermediate calculations'!AE37*'Intermediate calculations'!AE38*Constants!$H$25</f>
        <v>24645272.349193908</v>
      </c>
      <c r="AK19" s="24">
        <f>'Intermediate calculations'!AF37*'Intermediate calculations'!AF38*Constants!$H$25</f>
        <v>24697926.965616733</v>
      </c>
      <c r="AL19" s="24">
        <f>'Intermediate calculations'!AG37*'Intermediate calculations'!AG38*Constants!$H$25</f>
        <v>24751445.323830508</v>
      </c>
      <c r="AM19" s="24">
        <f>'Intermediate calculations'!AH37*'Intermediate calculations'!AH38*Constants!$H$25</f>
        <v>24790323.047828995</v>
      </c>
      <c r="AN19" s="24">
        <f>'Intermediate calculations'!AI37*'Intermediate calculations'!AI38*Constants!$H$25</f>
        <v>24829613.163772989</v>
      </c>
      <c r="AO19" s="24">
        <f>'Intermediate calculations'!AJ37*'Intermediate calculations'!AJ38*Constants!$H$25</f>
        <v>24869322.929875571</v>
      </c>
      <c r="AP19" s="24">
        <f>'Intermediate calculations'!AK37*'Intermediate calculations'!AK38*Constants!$H$25</f>
        <v>24909459.413891993</v>
      </c>
      <c r="AQ19" s="24">
        <f>'Intermediate calculations'!AL37*'Intermediate calculations'!AL38*Constants!$H$25</f>
        <v>24945823.857037134</v>
      </c>
      <c r="AR19" s="24">
        <f>'Intermediate calculations'!AM37*'Intermediate calculations'!AM38*Constants!$H$25</f>
        <v>24980980.243178237</v>
      </c>
      <c r="AS19" s="24">
        <f>'Intermediate calculations'!AN37*'Intermediate calculations'!AN38*Constants!$H$25</f>
        <v>25016458.432033241</v>
      </c>
      <c r="AT19" s="24">
        <f>'Intermediate calculations'!AO37*'Intermediate calculations'!AO38*Constants!$H$25</f>
        <v>25052263.038791046</v>
      </c>
      <c r="AU19" s="24">
        <f>'Intermediate calculations'!AP37*'Intermediate calculations'!AP38*Constants!$H$25</f>
        <v>25088398.591390215</v>
      </c>
      <c r="AV19" s="24">
        <f>'Intermediate calculations'!AQ37*'Intermediate calculations'!AQ38*Constants!$H$25</f>
        <v>25124953.194488492</v>
      </c>
      <c r="AW19" s="24">
        <f>'Intermediate calculations'!AR37*'Intermediate calculations'!AR38*Constants!$H$25</f>
        <v>25145577.568927564</v>
      </c>
      <c r="AX19" s="24">
        <f>'Intermediate calculations'!AS37*'Intermediate calculations'!AS38*Constants!$H$25</f>
        <v>25166540.182574414</v>
      </c>
      <c r="AY19" s="24">
        <f>'Intermediate calculations'!AT37*'Intermediate calculations'!AT38*Constants!$H$25</f>
        <v>25187760.490621943</v>
      </c>
      <c r="AZ19" s="24">
        <f>'Intermediate calculations'!AU37*'Intermediate calculations'!AU38*Constants!$H$25</f>
        <v>25214367.108439129</v>
      </c>
      <c r="BA19" s="24">
        <f>'Intermediate calculations'!AV37*'Intermediate calculations'!AV38*Constants!$H$25</f>
        <v>25242628.763467886</v>
      </c>
      <c r="BB19" s="24">
        <f>'Intermediate calculations'!AW37*'Intermediate calculations'!AW38*Constants!$H$25</f>
        <v>25266437.466633711</v>
      </c>
      <c r="BC19" s="24">
        <f>'Intermediate calculations'!AX37*'Intermediate calculations'!AX38*Constants!$H$25</f>
        <v>25290008.322622515</v>
      </c>
      <c r="BD19" s="24">
        <f>'Intermediate calculations'!AY37*'Intermediate calculations'!AY38*Constants!$H$25</f>
        <v>25310391.23491317</v>
      </c>
      <c r="BE19" s="24">
        <f>'Intermediate calculations'!AZ37*'Intermediate calculations'!AZ38*Constants!$H$25</f>
        <v>25330973.851968482</v>
      </c>
      <c r="BF19" s="24">
        <f>'Intermediate calculations'!BA37*'Intermediate calculations'!BA38*Constants!$H$25</f>
        <v>25351758.172732588</v>
      </c>
      <c r="BG19" s="24">
        <f>'Intermediate calculations'!BB37*'Intermediate calculations'!BB38*Constants!$H$25</f>
        <v>25375594.440486804</v>
      </c>
      <c r="BH19" s="24">
        <f>'Intermediate calculations'!BC37*'Intermediate calculations'!BC38*Constants!$H$25</f>
        <v>25399576.484398376</v>
      </c>
      <c r="BI19" s="24">
        <f>'Intermediate calculations'!BD37*'Intermediate calculations'!BD38*Constants!$H$25</f>
        <v>25423705.634093158</v>
      </c>
      <c r="BJ19" s="24">
        <f>'Intermediate calculations'!BE37*'Intermediate calculations'!BE38*Constants!$H$25</f>
        <v>25447983.201068658</v>
      </c>
      <c r="BK19" s="24">
        <f>'Intermediate calculations'!BF37*'Intermediate calculations'!BF38*Constants!$H$25</f>
        <v>25472410.480763134</v>
      </c>
      <c r="BL19" s="24">
        <f>'Intermediate calculations'!BG37*'Intermediate calculations'!BG38*Constants!$H$25</f>
        <v>25488728.964297298</v>
      </c>
      <c r="BM19" s="24">
        <f>'Intermediate calculations'!BH37*'Intermediate calculations'!BH38*Constants!$H$25</f>
        <v>25505147.963630781</v>
      </c>
      <c r="BN19" s="24">
        <f>'Intermediate calculations'!BI37*'Intermediate calculations'!BI38*Constants!$H$25</f>
        <v>25521668.302463546</v>
      </c>
      <c r="BO19" s="24">
        <f>'Intermediate calculations'!BJ37*'Intermediate calculations'!BJ38*Constants!$H$25</f>
        <v>25538290.791233815</v>
      </c>
      <c r="BP19" s="24">
        <f>'Intermediate calculations'!BK37*'Intermediate calculations'!BK38*Constants!$H$25</f>
        <v>25555016.22835793</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99473520.941131011</v>
      </c>
      <c r="AE20" s="24">
        <f>'Intermediate calculations'!Z42*'Intermediate calculations'!Z43*Constants!$H$26</f>
        <v>96398794.031567082</v>
      </c>
      <c r="AF20" s="24">
        <f>'Intermediate calculations'!AA42*'Intermediate calculations'!AA43*Constants!$H$26</f>
        <v>93384249.754141122</v>
      </c>
      <c r="AG20" s="24">
        <f>'Intermediate calculations'!AB42*'Intermediate calculations'!AB43*Constants!$H$26</f>
        <v>90416870.853789032</v>
      </c>
      <c r="AH20" s="24">
        <f>'Intermediate calculations'!AC42*'Intermediate calculations'!AC43*Constants!$H$26</f>
        <v>87526154.895703867</v>
      </c>
      <c r="AI20" s="24">
        <f>'Intermediate calculations'!AD42*'Intermediate calculations'!AD43*Constants!$H$26</f>
        <v>84660594.901146546</v>
      </c>
      <c r="AJ20" s="24">
        <f>'Intermediate calculations'!AE42*'Intermediate calculations'!AE43*Constants!$H$26</f>
        <v>81856798.292894989</v>
      </c>
      <c r="AK20" s="24">
        <f>'Intermediate calculations'!AF42*'Intermediate calculations'!AF43*Constants!$H$26</f>
        <v>79102949.345369458</v>
      </c>
      <c r="AL20" s="24">
        <f>'Intermediate calculations'!AG42*'Intermediate calculations'!AG43*Constants!$H$26</f>
        <v>76393643.960922331</v>
      </c>
      <c r="AM20" s="24">
        <f>'Intermediate calculations'!AH42*'Intermediate calculations'!AH43*Constants!$H$26</f>
        <v>74283011.661319733</v>
      </c>
      <c r="AN20" s="24">
        <f>'Intermediate calculations'!AI42*'Intermediate calculations'!AI43*Constants!$H$26</f>
        <v>72211717.275730968</v>
      </c>
      <c r="AO20" s="24">
        <f>'Intermediate calculations'!AJ42*'Intermediate calculations'!AJ43*Constants!$H$26</f>
        <v>70176177.773456872</v>
      </c>
      <c r="AP20" s="24">
        <f>'Intermediate calculations'!AK42*'Intermediate calculations'!AK43*Constants!$H$26</f>
        <v>68173196.812865108</v>
      </c>
      <c r="AQ20" s="24">
        <f>'Intermediate calculations'!AL42*'Intermediate calculations'!AL43*Constants!$H$26</f>
        <v>66165381.305631891</v>
      </c>
      <c r="AR20" s="24">
        <f>'Intermediate calculations'!AM42*'Intermediate calculations'!AM43*Constants!$H$26</f>
        <v>64422778.223139815</v>
      </c>
      <c r="AS20" s="24">
        <f>'Intermediate calculations'!AN42*'Intermediate calculations'!AN43*Constants!$H$26</f>
        <v>62706007.144345313</v>
      </c>
      <c r="AT20" s="24">
        <f>'Intermediate calculations'!AO42*'Intermediate calculations'!AO43*Constants!$H$26</f>
        <v>61013078.370461144</v>
      </c>
      <c r="AU20" s="24">
        <f>'Intermediate calculations'!AP42*'Intermediate calculations'!AP43*Constants!$H$26</f>
        <v>59342181.924584396</v>
      </c>
      <c r="AV20" s="24">
        <f>'Intermediate calculations'!AQ42*'Intermediate calculations'!AQ43*Constants!$H$26</f>
        <v>57692326.046061948</v>
      </c>
      <c r="AW20" s="24">
        <f>'Intermediate calculations'!AR42*'Intermediate calculations'!AR43*Constants!$H$26</f>
        <v>56133426.633435018</v>
      </c>
      <c r="AX20" s="24">
        <f>'Intermediate calculations'!AS42*'Intermediate calculations'!AS43*Constants!$H$26</f>
        <v>54594575.095297568</v>
      </c>
      <c r="AY20" s="24">
        <f>'Intermediate calculations'!AT42*'Intermediate calculations'!AT43*Constants!$H$26</f>
        <v>53073854.425625727</v>
      </c>
      <c r="AZ20" s="24">
        <f>'Intermediate calculations'!AU42*'Intermediate calculations'!AU43*Constants!$H$26</f>
        <v>51609438.186221391</v>
      </c>
      <c r="BA20" s="24">
        <f>'Intermediate calculations'!AV42*'Intermediate calculations'!AV43*Constants!$H$26</f>
        <v>50171000.808468074</v>
      </c>
      <c r="BB20" s="24">
        <f>'Intermediate calculations'!AW42*'Intermediate calculations'!AW43*Constants!$H$26</f>
        <v>48897159.381761134</v>
      </c>
      <c r="BC20" s="24">
        <f>'Intermediate calculations'!AX42*'Intermediate calculations'!AX43*Constants!$H$26</f>
        <v>47633866.731042594</v>
      </c>
      <c r="BD20" s="24">
        <f>'Intermediate calculations'!AY42*'Intermediate calculations'!AY43*Constants!$H$26</f>
        <v>46358330.420409933</v>
      </c>
      <c r="BE20" s="24">
        <f>'Intermediate calculations'!AZ42*'Intermediate calculations'!AZ43*Constants!$H$26</f>
        <v>45095446.306192562</v>
      </c>
      <c r="BF20" s="24">
        <f>'Intermediate calculations'!BA42*'Intermediate calculations'!BA43*Constants!$H$26</f>
        <v>43844521.273516975</v>
      </c>
      <c r="BG20" s="24">
        <f>'Intermediate calculations'!BB42*'Intermediate calculations'!BB43*Constants!$H$26</f>
        <v>42797040.503741145</v>
      </c>
      <c r="BH20" s="24">
        <f>'Intermediate calculations'!BC42*'Intermediate calculations'!BC43*Constants!$H$26</f>
        <v>41759873.614990637</v>
      </c>
      <c r="BI20" s="24">
        <f>'Intermediate calculations'!BD42*'Intermediate calculations'!BD43*Constants!$H$26</f>
        <v>40732511.367398724</v>
      </c>
      <c r="BJ20" s="24">
        <f>'Intermediate calculations'!BE42*'Intermediate calculations'!BE43*Constants!$H$26</f>
        <v>39714475.565529406</v>
      </c>
      <c r="BK20" s="24">
        <f>'Intermediate calculations'!BF42*'Intermediate calculations'!BF43*Constants!$H$26</f>
        <v>38705316.495186761</v>
      </c>
      <c r="BL20" s="24">
        <f>'Intermediate calculations'!BG42*'Intermediate calculations'!BG43*Constants!$H$26</f>
        <v>37816690.723232538</v>
      </c>
      <c r="BM20" s="24">
        <f>'Intermediate calculations'!BH42*'Intermediate calculations'!BH43*Constants!$H$26</f>
        <v>36936460.775181502</v>
      </c>
      <c r="BN20" s="24">
        <f>'Intermediate calculations'!BI42*'Intermediate calculations'!BI43*Constants!$H$26</f>
        <v>36064273.78257703</v>
      </c>
      <c r="BO20" s="24">
        <f>'Intermediate calculations'!BJ42*'Intermediate calculations'!BJ43*Constants!$H$26</f>
        <v>35199796.340462111</v>
      </c>
      <c r="BP20" s="24">
        <f>'Intermediate calculations'!BK42*'Intermediate calculations'!BK43*Constants!$H$26</f>
        <v>34342713.057566345</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1015325.4482503148</v>
      </c>
      <c r="AE21" s="24">
        <f>'Intermediate calculations'!Z37*'Intermediate calculations'!Z38*(1-Constants!$H$25)</f>
        <v>1016993.6654377803</v>
      </c>
      <c r="AF21" s="24">
        <f>'Intermediate calculations'!AA37*'Intermediate calculations'!AA38*(1-Constants!$H$25)</f>
        <v>1018726.8936817161</v>
      </c>
      <c r="AG21" s="24">
        <f>'Intermediate calculations'!AB37*'Intermediate calculations'!AB38*(1-Constants!$H$25)</f>
        <v>1020528.047131837</v>
      </c>
      <c r="AH21" s="24">
        <f>'Intermediate calculations'!AC37*'Intermediate calculations'!AC38*(1-Constants!$H$25)</f>
        <v>1022589.7005953729</v>
      </c>
      <c r="AI21" s="24">
        <f>'Intermediate calculations'!AD37*'Intermediate calculations'!AD38*(1-Constants!$H$25)</f>
        <v>1024725.3807046411</v>
      </c>
      <c r="AJ21" s="24">
        <f>'Intermediate calculations'!AE37*'Intermediate calculations'!AE38*(1-Constants!$H$25)</f>
        <v>1026886.3478830804</v>
      </c>
      <c r="AK21" s="24">
        <f>'Intermediate calculations'!AF37*'Intermediate calculations'!AF38*(1-Constants!$H$25)</f>
        <v>1029080.2902340315</v>
      </c>
      <c r="AL21" s="24">
        <f>'Intermediate calculations'!AG37*'Intermediate calculations'!AG38*(1-Constants!$H$25)</f>
        <v>1031310.2218262721</v>
      </c>
      <c r="AM21" s="24">
        <f>'Intermediate calculations'!AH37*'Intermediate calculations'!AH38*(1-Constants!$H$25)</f>
        <v>1032930.1269928758</v>
      </c>
      <c r="AN21" s="24">
        <f>'Intermediate calculations'!AI37*'Intermediate calculations'!AI38*(1-Constants!$H$25)</f>
        <v>1034567.2151572087</v>
      </c>
      <c r="AO21" s="24">
        <f>'Intermediate calculations'!AJ37*'Intermediate calculations'!AJ38*(1-Constants!$H$25)</f>
        <v>1036221.7887448163</v>
      </c>
      <c r="AP21" s="24">
        <f>'Intermediate calculations'!AK37*'Intermediate calculations'!AK38*(1-Constants!$H$25)</f>
        <v>1037894.1422455007</v>
      </c>
      <c r="AQ21" s="24">
        <f>'Intermediate calculations'!AL37*'Intermediate calculations'!AL38*(1-Constants!$H$25)</f>
        <v>1039409.3273765482</v>
      </c>
      <c r="AR21" s="24">
        <f>'Intermediate calculations'!AM37*'Intermediate calculations'!AM38*(1-Constants!$H$25)</f>
        <v>1040874.1767990941</v>
      </c>
      <c r="AS21" s="24">
        <f>'Intermediate calculations'!AN37*'Intermediate calculations'!AN38*(1-Constants!$H$25)</f>
        <v>1042352.4346680527</v>
      </c>
      <c r="AT21" s="24">
        <f>'Intermediate calculations'!AO37*'Intermediate calculations'!AO38*(1-Constants!$H$25)</f>
        <v>1043844.2932829611</v>
      </c>
      <c r="AU21" s="24">
        <f>'Intermediate calculations'!AP37*'Intermediate calculations'!AP38*(1-Constants!$H$25)</f>
        <v>1045349.9413079266</v>
      </c>
      <c r="AV21" s="24">
        <f>'Intermediate calculations'!AQ37*'Intermediate calculations'!AQ38*(1-Constants!$H$25)</f>
        <v>1046873.0497703548</v>
      </c>
      <c r="AW21" s="24">
        <f>'Intermediate calculations'!AR37*'Intermediate calculations'!AR38*(1-Constants!$H$25)</f>
        <v>1047732.3987053161</v>
      </c>
      <c r="AX21" s="24">
        <f>'Intermediate calculations'!AS37*'Intermediate calculations'!AS38*(1-Constants!$H$25)</f>
        <v>1048605.8409406017</v>
      </c>
      <c r="AY21" s="24">
        <f>'Intermediate calculations'!AT37*'Intermediate calculations'!AT38*(1-Constants!$H$25)</f>
        <v>1049490.020442582</v>
      </c>
      <c r="AZ21" s="24">
        <f>'Intermediate calculations'!AU37*'Intermediate calculations'!AU38*(1-Constants!$H$25)</f>
        <v>1050598.629518298</v>
      </c>
      <c r="BA21" s="24">
        <f>'Intermediate calculations'!AV37*'Intermediate calculations'!AV38*(1-Constants!$H$25)</f>
        <v>1051776.1984778296</v>
      </c>
      <c r="BB21" s="24">
        <f>'Intermediate calculations'!AW37*'Intermediate calculations'!AW38*(1-Constants!$H$25)</f>
        <v>1052768.2277764056</v>
      </c>
      <c r="BC21" s="24">
        <f>'Intermediate calculations'!AX37*'Intermediate calculations'!AX38*(1-Constants!$H$25)</f>
        <v>1053750.346775939</v>
      </c>
      <c r="BD21" s="24">
        <f>'Intermediate calculations'!AY37*'Intermediate calculations'!AY38*(1-Constants!$H$25)</f>
        <v>1054599.6347880499</v>
      </c>
      <c r="BE21" s="24">
        <f>'Intermediate calculations'!AZ37*'Intermediate calculations'!AZ38*(1-Constants!$H$25)</f>
        <v>1055457.243832021</v>
      </c>
      <c r="BF21" s="24">
        <f>'Intermediate calculations'!BA37*'Intermediate calculations'!BA38*(1-Constants!$H$25)</f>
        <v>1056323.2571971922</v>
      </c>
      <c r="BG21" s="24">
        <f>'Intermediate calculations'!BB37*'Intermediate calculations'!BB38*(1-Constants!$H$25)</f>
        <v>1057316.4350202845</v>
      </c>
      <c r="BH21" s="24">
        <f>'Intermediate calculations'!BC37*'Intermediate calculations'!BC38*(1-Constants!$H$25)</f>
        <v>1058315.6868499334</v>
      </c>
      <c r="BI21" s="24">
        <f>'Intermediate calculations'!BD37*'Intermediate calculations'!BD38*(1-Constants!$H$25)</f>
        <v>1059321.068087216</v>
      </c>
      <c r="BJ21" s="24">
        <f>'Intermediate calculations'!BE37*'Intermediate calculations'!BE38*(1-Constants!$H$25)</f>
        <v>1060332.6333778617</v>
      </c>
      <c r="BK21" s="24">
        <f>'Intermediate calculations'!BF37*'Intermediate calculations'!BF38*(1-Constants!$H$25)</f>
        <v>1061350.4366984649</v>
      </c>
      <c r="BL21" s="24">
        <f>'Intermediate calculations'!BG37*'Intermediate calculations'!BG38*(1-Constants!$H$25)</f>
        <v>1062030.3735123884</v>
      </c>
      <c r="BM21" s="24">
        <f>'Intermediate calculations'!BH37*'Intermediate calculations'!BH38*(1-Constants!$H$25)</f>
        <v>1062714.4984846169</v>
      </c>
      <c r="BN21" s="24">
        <f>'Intermediate calculations'!BI37*'Intermediate calculations'!BI38*(1-Constants!$H$25)</f>
        <v>1063402.845935982</v>
      </c>
      <c r="BO21" s="24">
        <f>'Intermediate calculations'!BJ37*'Intermediate calculations'!BJ38*(1-Constants!$H$25)</f>
        <v>1064095.4496347432</v>
      </c>
      <c r="BP21" s="24">
        <f>'Intermediate calculations'!BK37*'Intermediate calculations'!BK38*(1-Constants!$H$25)</f>
        <v>1064792.3428482481</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4144730.0392137957</v>
      </c>
      <c r="AE22" s="24">
        <f>'Intermediate calculations'!Z42*'Intermediate calculations'!Z43*(1-Constants!$H$26)</f>
        <v>4016616.4179819655</v>
      </c>
      <c r="AF22" s="24">
        <f>'Intermediate calculations'!AA42*'Intermediate calculations'!AA43*(1-Constants!$H$26)</f>
        <v>3891010.4064225508</v>
      </c>
      <c r="AG22" s="24">
        <f>'Intermediate calculations'!AB42*'Intermediate calculations'!AB43*(1-Constants!$H$26)</f>
        <v>3767369.61890788</v>
      </c>
      <c r="AH22" s="24">
        <f>'Intermediate calculations'!AC42*'Intermediate calculations'!AC43*(1-Constants!$H$26)</f>
        <v>3646923.1206543311</v>
      </c>
      <c r="AI22" s="24">
        <f>'Intermediate calculations'!AD42*'Intermediate calculations'!AD43*(1-Constants!$H$26)</f>
        <v>3527524.7875477765</v>
      </c>
      <c r="AJ22" s="24">
        <f>'Intermediate calculations'!AE42*'Intermediate calculations'!AE43*(1-Constants!$H$26)</f>
        <v>3410699.9288706281</v>
      </c>
      <c r="AK22" s="24">
        <f>'Intermediate calculations'!AF42*'Intermediate calculations'!AF43*(1-Constants!$H$26)</f>
        <v>3295956.2227237308</v>
      </c>
      <c r="AL22" s="24">
        <f>'Intermediate calculations'!AG42*'Intermediate calculations'!AG43*(1-Constants!$H$26)</f>
        <v>3183068.4983717669</v>
      </c>
      <c r="AM22" s="24">
        <f>'Intermediate calculations'!AH42*'Intermediate calculations'!AH43*(1-Constants!$H$26)</f>
        <v>3095125.4858883251</v>
      </c>
      <c r="AN22" s="24">
        <f>'Intermediate calculations'!AI42*'Intermediate calculations'!AI43*(1-Constants!$H$26)</f>
        <v>3008821.5531554595</v>
      </c>
      <c r="AO22" s="24">
        <f>'Intermediate calculations'!AJ42*'Intermediate calculations'!AJ43*(1-Constants!$H$26)</f>
        <v>2924007.4072273723</v>
      </c>
      <c r="AP22" s="24">
        <f>'Intermediate calculations'!AK42*'Intermediate calculations'!AK43*(1-Constants!$H$26)</f>
        <v>2840549.8672027155</v>
      </c>
      <c r="AQ22" s="24">
        <f>'Intermediate calculations'!AL42*'Intermediate calculations'!AL43*(1-Constants!$H$26)</f>
        <v>2756890.8877346646</v>
      </c>
      <c r="AR22" s="24">
        <f>'Intermediate calculations'!AM42*'Intermediate calculations'!AM43*(1-Constants!$H$26)</f>
        <v>2684282.4259641613</v>
      </c>
      <c r="AS22" s="24">
        <f>'Intermediate calculations'!AN42*'Intermediate calculations'!AN43*(1-Constants!$H$26)</f>
        <v>2612750.2976810569</v>
      </c>
      <c r="AT22" s="24">
        <f>'Intermediate calculations'!AO42*'Intermediate calculations'!AO43*(1-Constants!$H$26)</f>
        <v>2542211.5987692168</v>
      </c>
      <c r="AU22" s="24">
        <f>'Intermediate calculations'!AP42*'Intermediate calculations'!AP43*(1-Constants!$H$26)</f>
        <v>2472590.913524352</v>
      </c>
      <c r="AV22" s="24">
        <f>'Intermediate calculations'!AQ42*'Intermediate calculations'!AQ43*(1-Constants!$H$26)</f>
        <v>2403846.918585917</v>
      </c>
      <c r="AW22" s="24">
        <f>'Intermediate calculations'!AR42*'Intermediate calculations'!AR43*(1-Constants!$H$26)</f>
        <v>2338892.7763931281</v>
      </c>
      <c r="AX22" s="24">
        <f>'Intermediate calculations'!AS42*'Intermediate calculations'!AS43*(1-Constants!$H$26)</f>
        <v>2274773.9623040673</v>
      </c>
      <c r="AY22" s="24">
        <f>'Intermediate calculations'!AT42*'Intermediate calculations'!AT43*(1-Constants!$H$26)</f>
        <v>2211410.6010677409</v>
      </c>
      <c r="AZ22" s="24">
        <f>'Intermediate calculations'!AU42*'Intermediate calculations'!AU43*(1-Constants!$H$26)</f>
        <v>2150393.2577592265</v>
      </c>
      <c r="BA22" s="24">
        <f>'Intermediate calculations'!AV42*'Intermediate calculations'!AV43*(1-Constants!$H$26)</f>
        <v>2090458.367019505</v>
      </c>
      <c r="BB22" s="24">
        <f>'Intermediate calculations'!AW42*'Intermediate calculations'!AW43*(1-Constants!$H$26)</f>
        <v>2037381.6409067158</v>
      </c>
      <c r="BC22" s="24">
        <f>'Intermediate calculations'!AX42*'Intermediate calculations'!AX43*(1-Constants!$H$26)</f>
        <v>1984744.4471267764</v>
      </c>
      <c r="BD22" s="24">
        <f>'Intermediate calculations'!AY42*'Intermediate calculations'!AY43*(1-Constants!$H$26)</f>
        <v>1931597.1008504156</v>
      </c>
      <c r="BE22" s="24">
        <f>'Intermediate calculations'!AZ42*'Intermediate calculations'!AZ43*(1-Constants!$H$26)</f>
        <v>1878976.9294246917</v>
      </c>
      <c r="BF22" s="24">
        <f>'Intermediate calculations'!BA42*'Intermediate calculations'!BA43*(1-Constants!$H$26)</f>
        <v>1826855.0530632089</v>
      </c>
      <c r="BG22" s="24">
        <f>'Intermediate calculations'!BB42*'Intermediate calculations'!BB43*(1-Constants!$H$26)</f>
        <v>1783210.0209892162</v>
      </c>
      <c r="BH22" s="24">
        <f>'Intermediate calculations'!BC42*'Intermediate calculations'!BC43*(1-Constants!$H$26)</f>
        <v>1739994.7339579449</v>
      </c>
      <c r="BI22" s="24">
        <f>'Intermediate calculations'!BD42*'Intermediate calculations'!BD43*(1-Constants!$H$26)</f>
        <v>1697187.9736416149</v>
      </c>
      <c r="BJ22" s="24">
        <f>'Intermediate calculations'!BE42*'Intermediate calculations'!BE43*(1-Constants!$H$26)</f>
        <v>1654769.8152303933</v>
      </c>
      <c r="BK22" s="24">
        <f>'Intermediate calculations'!BF42*'Intermediate calculations'!BF43*(1-Constants!$H$26)</f>
        <v>1612721.5206327832</v>
      </c>
      <c r="BL22" s="24">
        <f>'Intermediate calculations'!BG42*'Intermediate calculations'!BG43*(1-Constants!$H$26)</f>
        <v>1575695.4468013572</v>
      </c>
      <c r="BM22" s="24">
        <f>'Intermediate calculations'!BH42*'Intermediate calculations'!BH43*(1-Constants!$H$26)</f>
        <v>1539019.1989658976</v>
      </c>
      <c r="BN22" s="24">
        <f>'Intermediate calculations'!BI42*'Intermediate calculations'!BI43*(1-Constants!$H$26)</f>
        <v>1502678.0742740443</v>
      </c>
      <c r="BO22" s="24">
        <f>'Intermediate calculations'!BJ42*'Intermediate calculations'!BJ43*(1-Constants!$H$26)</f>
        <v>1466658.1808525894</v>
      </c>
      <c r="BP22" s="24">
        <f>'Intermediate calculations'!BK42*'Intermediate calculations'!BK43*(1-Constants!$H$26)</f>
        <v>1430946.3773985989</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3526951.987241704</v>
      </c>
      <c r="AF41" s="22">
        <f>((Data!$AJ$42*LN('Intermediate calculations'!Z60))+Data!$AK$42)</f>
        <v>3525793.6995055173</v>
      </c>
      <c r="AG41" s="22">
        <f>((Data!$AJ$42*LN('Intermediate calculations'!AA60))+Data!$AK$42)</f>
        <v>3524595.1308527011</v>
      </c>
      <c r="AH41" s="22">
        <f>((Data!$AJ$42*LN('Intermediate calculations'!AB60))+Data!$AK$42)</f>
        <v>3523354.6051613875</v>
      </c>
      <c r="AI41" s="22">
        <f>((Data!$AJ$42*LN('Intermediate calculations'!AC60))+Data!$AK$42)</f>
        <v>3522197.4882109687</v>
      </c>
      <c r="AJ41" s="22">
        <f>((Data!$AJ$42*LN('Intermediate calculations'!AD60))+Data!$AK$42)</f>
        <v>3520995.200970212</v>
      </c>
      <c r="AK41" s="22">
        <f>((Data!$AJ$42*LN('Intermediate calculations'!AE60))+Data!$AK$42)</f>
        <v>3519774.160969248</v>
      </c>
      <c r="AL41" s="22">
        <f>((Data!$AJ$42*LN('Intermediate calculations'!AF60))+Data!$AK$42)</f>
        <v>3518531.4020663518</v>
      </c>
      <c r="AM41" s="22">
        <f>((Data!$AJ$42*LN('Intermediate calculations'!AG60))+Data!$AK$42)</f>
        <v>3517268.0692443084</v>
      </c>
      <c r="AN41" s="22">
        <f>((Data!$AJ$42*LN('Intermediate calculations'!AH60))+Data!$AK$42)</f>
        <v>3516352.1719098929</v>
      </c>
      <c r="AO41" s="22">
        <f>((Data!$AJ$42*LN('Intermediate calculations'!AI60))+Data!$AK$42)</f>
        <v>3515424.6198751703</v>
      </c>
      <c r="AP41" s="22">
        <f>((Data!$AJ$42*LN('Intermediate calculations'!AJ60))+Data!$AK$42)</f>
        <v>3514485.2505277023</v>
      </c>
      <c r="AQ41" s="22">
        <f>((Data!$AJ$42*LN('Intermediate calculations'!AK60))+Data!$AK$42)</f>
        <v>3513533.8986186311</v>
      </c>
      <c r="AR41" s="22">
        <f>((Data!$AJ$42*LN('Intermediate calculations'!AL60))+Data!$AK$42)</f>
        <v>3512451.4360666163</v>
      </c>
      <c r="AS41" s="22">
        <f>((Data!$AJ$42*LN('Intermediate calculations'!AM60))+Data!$AK$42)</f>
        <v>3511616.8993740845</v>
      </c>
      <c r="AT41" s="22">
        <f>((Data!$AJ$42*LN('Intermediate calculations'!AN60))+Data!$AK$42)</f>
        <v>3510773.2271978352</v>
      </c>
      <c r="AU41" s="22">
        <f>((Data!$AJ$42*LN('Intermediate calculations'!AO60))+Data!$AK$42)</f>
        <v>3509920.3093605526</v>
      </c>
      <c r="AV41" s="22">
        <f>((Data!$AJ$42*LN('Intermediate calculations'!AP60))+Data!$AK$42)</f>
        <v>3509058.0341315679</v>
      </c>
      <c r="AW41" s="22">
        <f>((Data!$AJ$42*LN('Intermediate calculations'!AQ60))+Data!$AK$42)</f>
        <v>3508188.6673080325</v>
      </c>
      <c r="AX41" s="22">
        <f>((Data!$AJ$42*LN('Intermediate calculations'!AR60))+Data!$AK$42)</f>
        <v>3507101.6932332311</v>
      </c>
      <c r="AY41" s="22">
        <f>((Data!$AJ$42*LN('Intermediate calculations'!AS60))+Data!$AK$42)</f>
        <v>3506009.0355745815</v>
      </c>
      <c r="AZ41" s="22">
        <f>((Data!$AJ$42*LN('Intermediate calculations'!AT60))+Data!$AK$42)</f>
        <v>3504908.2272106688</v>
      </c>
      <c r="BA41" s="22">
        <f>((Data!$AJ$42*LN('Intermediate calculations'!AU60))+Data!$AK$42)</f>
        <v>3503945.7655087411</v>
      </c>
      <c r="BB41" s="22">
        <f>((Data!$AJ$42*LN('Intermediate calculations'!AV60))+Data!$AK$42)</f>
        <v>3503015.1994456965</v>
      </c>
      <c r="BC41" s="22">
        <f>((Data!$AJ$42*LN('Intermediate calculations'!AW60))+Data!$AK$42)</f>
        <v>3502189.3253753912</v>
      </c>
      <c r="BD41" s="22">
        <f>((Data!$AJ$42*LN('Intermediate calculations'!AX60))+Data!$AK$42)</f>
        <v>3501345.076797897</v>
      </c>
      <c r="BE41" s="22">
        <f>((Data!$AJ$42*LN('Intermediate calculations'!AY60))+Data!$AK$42)</f>
        <v>3500397.5580915939</v>
      </c>
      <c r="BF41" s="22">
        <f>((Data!$AJ$42*LN('Intermediate calculations'!AZ60))+Data!$AK$42)</f>
        <v>3499443.7384232488</v>
      </c>
      <c r="BG41" s="22">
        <f>((Data!$AJ$42*LN('Intermediate calculations'!BA60))+Data!$AK$42)</f>
        <v>3498483.5581775829</v>
      </c>
      <c r="BH41" s="22">
        <f>((Data!$AJ$42*LN('Intermediate calculations'!BB60))+Data!$AK$42)</f>
        <v>3497835.7280140519</v>
      </c>
      <c r="BI41" s="22">
        <f>((Data!$AJ$42*LN('Intermediate calculations'!BC60))+Data!$AK$42)</f>
        <v>3497183.5646481123</v>
      </c>
      <c r="BJ41" s="22">
        <f>((Data!$AJ$42*LN('Intermediate calculations'!BD60))+Data!$AK$42)</f>
        <v>3496527.0339832697</v>
      </c>
      <c r="BK41" s="22">
        <f>((Data!$AJ$42*LN('Intermediate calculations'!BE60))+Data!$AK$42)</f>
        <v>3495866.1016047597</v>
      </c>
      <c r="BL41" s="22">
        <f>((Data!$AJ$42*LN('Intermediate calculations'!BF60))+Data!$AK$42)</f>
        <v>3495200.7327758819</v>
      </c>
      <c r="BM41" s="22">
        <f>((Data!$AJ$42*LN('Intermediate calculations'!BG60))+Data!$AK$42)</f>
        <v>3494536.025301069</v>
      </c>
      <c r="BN41" s="22">
        <f>((Data!$AJ$42*LN('Intermediate calculations'!BH60))+Data!$AK$42)</f>
        <v>3493868.0930696223</v>
      </c>
      <c r="BO41" s="22">
        <f>((Data!$AJ$42*LN('Intermediate calculations'!BI60))+Data!$AK$42)</f>
        <v>3493196.9146430697</v>
      </c>
      <c r="BP41" s="22">
        <f>((Data!$AJ$42*LN('Intermediate calculations'!BJ60))+Data!$AK$42)</f>
        <v>3492522.4684122838</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1944953.5808055673</v>
      </c>
      <c r="AF45" s="22">
        <f t="shared" si="16"/>
        <v>1944314.8378092779</v>
      </c>
      <c r="AG45" s="22">
        <f t="shared" si="16"/>
        <v>1943653.881719836</v>
      </c>
      <c r="AH45" s="22">
        <f t="shared" si="16"/>
        <v>1942969.7882322778</v>
      </c>
      <c r="AI45" s="22">
        <f t="shared" si="16"/>
        <v>1942331.6908710806</v>
      </c>
      <c r="AJ45" s="22">
        <f t="shared" si="16"/>
        <v>1941668.6841495472</v>
      </c>
      <c r="AK45" s="22">
        <f t="shared" si="16"/>
        <v>1940995.3361338179</v>
      </c>
      <c r="AL45" s="22">
        <f t="shared" si="16"/>
        <v>1940310.0111316603</v>
      </c>
      <c r="AM45" s="22">
        <f t="shared" si="16"/>
        <v>1939613.3405489954</v>
      </c>
      <c r="AN45" s="22">
        <f t="shared" si="16"/>
        <v>1939108.2648330044</v>
      </c>
      <c r="AO45" s="22">
        <f t="shared" si="16"/>
        <v>1938596.7620799635</v>
      </c>
      <c r="AP45" s="22">
        <f t="shared" si="16"/>
        <v>1938078.74261651</v>
      </c>
      <c r="AQ45" s="22">
        <f t="shared" si="16"/>
        <v>1937554.1153154161</v>
      </c>
      <c r="AR45" s="22">
        <f t="shared" si="16"/>
        <v>1936957.186458929</v>
      </c>
      <c r="AS45" s="22">
        <f t="shared" si="16"/>
        <v>1936496.9774358617</v>
      </c>
      <c r="AT45" s="22">
        <f t="shared" si="16"/>
        <v>1936031.7306090952</v>
      </c>
      <c r="AU45" s="22">
        <f t="shared" si="16"/>
        <v>1935561.3852208515</v>
      </c>
      <c r="AV45" s="22">
        <f t="shared" si="16"/>
        <v>1935085.8796567498</v>
      </c>
      <c r="AW45" s="22">
        <f t="shared" si="16"/>
        <v>1934606.463400848</v>
      </c>
      <c r="AX45" s="22">
        <f t="shared" si="16"/>
        <v>1934007.0466447722</v>
      </c>
      <c r="AY45" s="22">
        <f t="shared" si="16"/>
        <v>1933404.4956507487</v>
      </c>
      <c r="AZ45" s="22">
        <f t="shared" si="16"/>
        <v>1932797.4499135464</v>
      </c>
      <c r="BA45" s="22">
        <f t="shared" si="16"/>
        <v>1932266.6960670738</v>
      </c>
      <c r="BB45" s="22">
        <f t="shared" si="16"/>
        <v>1931753.5312145208</v>
      </c>
      <c r="BC45" s="22">
        <f t="shared" si="16"/>
        <v>1931298.099233551</v>
      </c>
      <c r="BD45" s="22">
        <f t="shared" si="16"/>
        <v>1930832.5345477182</v>
      </c>
      <c r="BE45" s="22">
        <f t="shared" si="16"/>
        <v>1930310.0210835796</v>
      </c>
      <c r="BF45" s="22">
        <f t="shared" si="16"/>
        <v>1929784.0329255038</v>
      </c>
      <c r="BG45" s="22">
        <f t="shared" si="16"/>
        <v>1929254.5371983768</v>
      </c>
      <c r="BH45" s="22">
        <f t="shared" si="16"/>
        <v>1928897.2883328206</v>
      </c>
      <c r="BI45" s="22">
        <f t="shared" si="16"/>
        <v>1928537.6499032523</v>
      </c>
      <c r="BJ45" s="22">
        <f t="shared" si="16"/>
        <v>1928175.6031070063</v>
      </c>
      <c r="BK45" s="22">
        <f t="shared" si="16"/>
        <v>1927811.1289659056</v>
      </c>
      <c r="BL45" s="22">
        <f t="shared" si="16"/>
        <v>1927444.2083242401</v>
      </c>
      <c r="BM45" s="22">
        <f t="shared" si="16"/>
        <v>1927077.6523892565</v>
      </c>
      <c r="BN45" s="22">
        <f t="shared" si="16"/>
        <v>1926709.3181476826</v>
      </c>
      <c r="BO45" s="22">
        <f t="shared" si="16"/>
        <v>1926339.1937771766</v>
      </c>
      <c r="BP45" s="22">
        <f t="shared" si="16"/>
        <v>1925967.2673612873</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640868.56690871192</v>
      </c>
      <c r="AF46" s="22">
        <f>((Data!$AJ$48*'Activity data'!AF47)+Data!$AK$48)</f>
        <v>640878.62544760131</v>
      </c>
      <c r="AG46" s="22">
        <f>((Data!$AJ$48*'Activity data'!AG47)+Data!$AK$48)</f>
        <v>640889.03378486435</v>
      </c>
      <c r="AH46" s="22">
        <f>((Data!$AJ$48*'Activity data'!AH47)+Data!$AK$48)</f>
        <v>640899.80647589744</v>
      </c>
      <c r="AI46" s="22">
        <f>((Data!$AJ$48*'Activity data'!AI47)+Data!$AK$48)</f>
        <v>640909.85484771535</v>
      </c>
      <c r="AJ46" s="22">
        <f>((Data!$AJ$48*'Activity data'!AJ47)+Data!$AK$48)</f>
        <v>640920.29547709401</v>
      </c>
      <c r="AK46" s="22">
        <f>((Data!$AJ$48*'Activity data'!AK47)+Data!$AK$48)</f>
        <v>640930.89895492722</v>
      </c>
      <c r="AL46" s="22">
        <f>((Data!$AJ$48*'Activity data'!AL47)+Data!$AK$48)</f>
        <v>640941.69103910832</v>
      </c>
      <c r="AM46" s="22">
        <f>((Data!$AJ$48*'Activity data'!AM47)+Data!$AK$48)</f>
        <v>640952.6617866382</v>
      </c>
      <c r="AN46" s="22">
        <f>((Data!$AJ$48*'Activity data'!AN47)+Data!$AK$48)</f>
        <v>640960.61541393574</v>
      </c>
      <c r="AO46" s="22">
        <f>((Data!$AJ$48*'Activity data'!AO47)+Data!$AK$48)</f>
        <v>640968.67025033059</v>
      </c>
      <c r="AP46" s="22">
        <f>((Data!$AJ$48*'Activity data'!AP47)+Data!$AK$48)</f>
        <v>640976.82770794479</v>
      </c>
      <c r="AQ46" s="22">
        <f>((Data!$AJ$48*'Activity data'!AQ47)+Data!$AK$48)</f>
        <v>640985.08922179474</v>
      </c>
      <c r="AR46" s="22">
        <f>((Data!$AJ$48*'Activity data'!AR47)+Data!$AK$48)</f>
        <v>640994.48929686728</v>
      </c>
      <c r="AS46" s="22">
        <f>((Data!$AJ$48*'Activity data'!AS47)+Data!$AK$48)</f>
        <v>641001.7363905852</v>
      </c>
      <c r="AT46" s="22">
        <f>((Data!$AJ$48*'Activity data'!AT47)+Data!$AK$48)</f>
        <v>641009.06281659275</v>
      </c>
      <c r="AU46" s="22">
        <f>((Data!$AJ$48*'Activity data'!AU47)+Data!$AK$48)</f>
        <v>641016.46953166684</v>
      </c>
      <c r="AV46" s="22">
        <f>((Data!$AJ$48*'Activity data'!AV47)+Data!$AK$48)</f>
        <v>641023.95750607341</v>
      </c>
      <c r="AW46" s="22">
        <f>((Data!$AJ$48*'Activity data'!AW47)+Data!$AK$48)</f>
        <v>641031.50706369244</v>
      </c>
      <c r="AX46" s="22">
        <f>((Data!$AJ$48*'Activity data'!AX47)+Data!$AK$48)</f>
        <v>641040.94631670485</v>
      </c>
      <c r="AY46" s="22">
        <f>((Data!$AJ$48*'Activity data'!AY47)+Data!$AK$48)</f>
        <v>641050.43492580333</v>
      </c>
      <c r="AZ46" s="22">
        <f>((Data!$AJ$48*'Activity data'!AZ47)+Data!$AK$48)</f>
        <v>641059.99431540258</v>
      </c>
      <c r="BA46" s="22">
        <f>((Data!$AJ$48*'Activity data'!BA47)+Data!$AK$48)</f>
        <v>641068.35230638867</v>
      </c>
      <c r="BB46" s="22">
        <f>((Data!$AJ$48*'Activity data'!BB47)+Data!$AK$48)</f>
        <v>641076.43331652263</v>
      </c>
      <c r="BC46" s="22">
        <f>((Data!$AJ$48*'Activity data'!BC47)+Data!$AK$48)</f>
        <v>641083.60518426716</v>
      </c>
      <c r="BD46" s="22">
        <f>((Data!$AJ$48*'Activity data'!BD47)+Data!$AK$48)</f>
        <v>641090.93661572726</v>
      </c>
      <c r="BE46" s="22">
        <f>((Data!$AJ$48*'Activity data'!BE47)+Data!$AK$48)</f>
        <v>641099.16484214982</v>
      </c>
      <c r="BF46" s="22">
        <f>((Data!$AJ$48*'Activity data'!BF47)+Data!$AK$48)</f>
        <v>641107.44778595353</v>
      </c>
      <c r="BG46" s="22">
        <f>((Data!$AJ$48*'Activity data'!BG47)+Data!$AK$48)</f>
        <v>641115.78596483613</v>
      </c>
      <c r="BH46" s="22">
        <f>((Data!$AJ$48*'Activity data'!BH47)+Data!$AK$48)</f>
        <v>641121.41170418402</v>
      </c>
      <c r="BI46" s="22">
        <f>((Data!$AJ$48*'Activity data'!BI47)+Data!$AK$48)</f>
        <v>641127.07507294253</v>
      </c>
      <c r="BJ46" s="22">
        <f>((Data!$AJ$48*'Activity data'!BJ47)+Data!$AK$48)</f>
        <v>641132.77636720485</v>
      </c>
      <c r="BK46" s="22">
        <f>((Data!$AJ$48*'Activity data'!BK47)+Data!$AK$48)</f>
        <v>641138.5158858276</v>
      </c>
      <c r="BL46" s="22">
        <f>((Data!$AJ$48*'Activity data'!BL47)+Data!$AK$48)</f>
        <v>641144.29393046373</v>
      </c>
      <c r="BM46" s="22">
        <f>((Data!$AJ$48*'Activity data'!BM47)+Data!$AK$48)</f>
        <v>641150.0662319191</v>
      </c>
      <c r="BN46" s="22">
        <f>((Data!$AJ$48*'Activity data'!BN47)+Data!$AK$48)</f>
        <v>641155.86653707258</v>
      </c>
      <c r="BO46" s="22">
        <f>((Data!$AJ$48*'Activity data'!BO47)+Data!$AK$48)</f>
        <v>641161.6950320953</v>
      </c>
      <c r="BP46" s="22">
        <f>((Data!$AJ$48*'Activity data'!BP47)+Data!$AK$48)</f>
        <v>641167.55190464016</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420286.839568556</v>
      </c>
      <c r="AF47" s="22">
        <f>((Data!$AJ$49*'Activity data'!AF41)+Data!$AK$49)</f>
        <v>420294.23786174029</v>
      </c>
      <c r="AG47" s="22">
        <f>((Data!$AJ$49*'Activity data'!AG41)+Data!$AK$49)</f>
        <v>420301.89343989932</v>
      </c>
      <c r="AH47" s="22">
        <f>((Data!$AJ$49*'Activity data'!AH41)+Data!$AK$49)</f>
        <v>420309.81700887124</v>
      </c>
      <c r="AI47" s="22">
        <f>((Data!$AJ$49*'Activity data'!AI41)+Data!$AK$49)</f>
        <v>420317.20782393409</v>
      </c>
      <c r="AJ47" s="22">
        <f>((Data!$AJ$49*'Activity data'!AJ41)+Data!$AK$49)</f>
        <v>420324.88715370768</v>
      </c>
      <c r="AK47" s="22">
        <f>((Data!$AJ$49*'Activity data'!AK41)+Data!$AK$49)</f>
        <v>420332.68626237009</v>
      </c>
      <c r="AL47" s="22">
        <f>((Data!$AJ$49*'Activity data'!AL41)+Data!$AK$49)</f>
        <v>420340.62409546092</v>
      </c>
      <c r="AM47" s="22">
        <f>((Data!$AJ$49*'Activity data'!AM41)+Data!$AK$49)</f>
        <v>420348.69333966926</v>
      </c>
      <c r="AN47" s="22">
        <f>((Data!$AJ$49*'Activity data'!AN41)+Data!$AK$49)</f>
        <v>420354.54342060775</v>
      </c>
      <c r="AO47" s="22">
        <f>((Data!$AJ$49*'Activity data'!AO41)+Data!$AK$49)</f>
        <v>420360.46794323041</v>
      </c>
      <c r="AP47" s="22">
        <f>((Data!$AJ$49*'Activity data'!AP41)+Data!$AK$49)</f>
        <v>420366.46794618631</v>
      </c>
      <c r="AQ47" s="22">
        <f>((Data!$AJ$49*'Activity data'!AQ41)+Data!$AK$49)</f>
        <v>420372.54448496405</v>
      </c>
      <c r="AR47" s="22">
        <f>((Data!$AJ$49*'Activity data'!AR41)+Data!$AK$49)</f>
        <v>420379.45846244186</v>
      </c>
      <c r="AS47" s="22">
        <f>((Data!$AJ$49*'Activity data'!AS41)+Data!$AK$49)</f>
        <v>420384.78887122677</v>
      </c>
      <c r="AT47" s="22">
        <f>((Data!$AJ$49*'Activity data'!AT41)+Data!$AK$49)</f>
        <v>420390.17763078655</v>
      </c>
      <c r="AU47" s="22">
        <f>((Data!$AJ$49*'Activity data'!AU41)+Data!$AK$49)</f>
        <v>420395.6254448531</v>
      </c>
      <c r="AV47" s="22">
        <f>((Data!$AJ$49*'Activity data'!AV41)+Data!$AK$49)</f>
        <v>420401.1330270801</v>
      </c>
      <c r="AW47" s="22">
        <f>((Data!$AJ$49*'Activity data'!AW41)+Data!$AK$49)</f>
        <v>420406.68590521591</v>
      </c>
      <c r="AX47" s="22">
        <f>((Data!$AJ$49*'Activity data'!AX41)+Data!$AK$49)</f>
        <v>420413.62869899493</v>
      </c>
      <c r="AY47" s="22">
        <f>((Data!$AJ$49*'Activity data'!AY41)+Data!$AK$49)</f>
        <v>420420.60779534222</v>
      </c>
      <c r="AZ47" s="22">
        <f>((Data!$AJ$49*'Activity data'!AZ41)+Data!$AK$49)</f>
        <v>420427.63895242137</v>
      </c>
      <c r="BA47" s="22">
        <f>((Data!$AJ$49*'Activity data'!BA41)+Data!$AK$49)</f>
        <v>420433.78645241389</v>
      </c>
      <c r="BB47" s="22">
        <f>((Data!$AJ$49*'Activity data'!BB41)+Data!$AK$49)</f>
        <v>420439.73022644053</v>
      </c>
      <c r="BC47" s="22">
        <f>((Data!$AJ$49*'Activity data'!BC41)+Data!$AK$49)</f>
        <v>420445.00530474324</v>
      </c>
      <c r="BD47" s="22">
        <f>((Data!$AJ$49*'Activity data'!BD41)+Data!$AK$49)</f>
        <v>420450.3977459317</v>
      </c>
      <c r="BE47" s="22">
        <f>((Data!$AJ$49*'Activity data'!BE41)+Data!$AK$49)</f>
        <v>420456.44980101945</v>
      </c>
      <c r="BF47" s="22">
        <f>((Data!$AJ$49*'Activity data'!BF41)+Data!$AK$49)</f>
        <v>420462.5421020349</v>
      </c>
      <c r="BG47" s="22">
        <f>((Data!$AJ$49*'Activity data'!BG41)+Data!$AK$49)</f>
        <v>420468.67502975679</v>
      </c>
      <c r="BH47" s="22">
        <f>((Data!$AJ$49*'Activity data'!BH41)+Data!$AK$49)</f>
        <v>420472.8128940661</v>
      </c>
      <c r="BI47" s="22">
        <f>((Data!$AJ$49*'Activity data'!BI41)+Data!$AK$49)</f>
        <v>420476.97843569668</v>
      </c>
      <c r="BJ47" s="22">
        <f>((Data!$AJ$49*'Activity data'!BJ41)+Data!$AK$49)</f>
        <v>420481.17187243199</v>
      </c>
      <c r="BK47" s="22">
        <f>((Data!$AJ$49*'Activity data'!BK41)+Data!$AK$49)</f>
        <v>420485.39342408831</v>
      </c>
      <c r="BL47" s="22">
        <f>((Data!$AJ$49*'Activity data'!BL41)+Data!$AK$49)</f>
        <v>420489.64331253828</v>
      </c>
      <c r="BM47" s="22">
        <f>((Data!$AJ$49*'Activity data'!BM41)+Data!$AK$49)</f>
        <v>420493.8889767431</v>
      </c>
      <c r="BN47" s="22">
        <f>((Data!$AJ$49*'Activity data'!BN41)+Data!$AK$49)</f>
        <v>420498.15523833001</v>
      </c>
      <c r="BO47" s="22">
        <f>((Data!$AJ$49*'Activity data'!BO41)+Data!$AK$49)</f>
        <v>420502.44223423227</v>
      </c>
      <c r="BP47" s="22">
        <f>((Data!$AJ$49*'Activity data'!BP41)+Data!$AK$49)</f>
        <v>420506.75010247302</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2773.89314115247</v>
      </c>
      <c r="AF48" s="22">
        <f t="shared" si="18"/>
        <v>2773.9419698874863</v>
      </c>
      <c r="AG48" s="22">
        <f t="shared" si="18"/>
        <v>2773.9924967033362</v>
      </c>
      <c r="AH48" s="22">
        <f t="shared" si="18"/>
        <v>2774.0447922585504</v>
      </c>
      <c r="AI48" s="22">
        <f t="shared" si="18"/>
        <v>2774.0935716379659</v>
      </c>
      <c r="AJ48" s="22">
        <f t="shared" si="17"/>
        <v>2774.1442552144708</v>
      </c>
      <c r="AK48" s="22">
        <f t="shared" si="17"/>
        <v>2774.1957293316427</v>
      </c>
      <c r="AL48" s="22">
        <f t="shared" si="17"/>
        <v>2774.2481190300423</v>
      </c>
      <c r="AM48" s="22">
        <f t="shared" si="17"/>
        <v>2774.3013760418175</v>
      </c>
      <c r="AN48" s="22">
        <f t="shared" ref="AN48:BP48" si="19">AN47*0.05*0.33*0.8*0.5</f>
        <v>2774.3399865760116</v>
      </c>
      <c r="AO48" s="22">
        <f t="shared" si="19"/>
        <v>2774.3790884253212</v>
      </c>
      <c r="AP48" s="22">
        <f t="shared" si="19"/>
        <v>2774.41868844483</v>
      </c>
      <c r="AQ48" s="22">
        <f t="shared" si="19"/>
        <v>2774.4587936007633</v>
      </c>
      <c r="AR48" s="22">
        <f t="shared" si="19"/>
        <v>2774.504425852117</v>
      </c>
      <c r="AS48" s="22">
        <f t="shared" si="19"/>
        <v>2774.5396065500972</v>
      </c>
      <c r="AT48" s="22">
        <f t="shared" si="19"/>
        <v>2774.5751723631915</v>
      </c>
      <c r="AU48" s="22">
        <f t="shared" si="19"/>
        <v>2774.6111279360312</v>
      </c>
      <c r="AV48" s="22">
        <f t="shared" si="19"/>
        <v>2774.6474779787295</v>
      </c>
      <c r="AW48" s="22">
        <f t="shared" si="19"/>
        <v>2774.6841269744255</v>
      </c>
      <c r="AX48" s="22">
        <f t="shared" si="19"/>
        <v>2774.7299494133672</v>
      </c>
      <c r="AY48" s="22">
        <f t="shared" si="19"/>
        <v>2774.7760114492589</v>
      </c>
      <c r="AZ48" s="22">
        <f t="shared" si="19"/>
        <v>2774.8224170859812</v>
      </c>
      <c r="BA48" s="22">
        <f t="shared" si="19"/>
        <v>2774.8629905859325</v>
      </c>
      <c r="BB48" s="22">
        <f t="shared" si="19"/>
        <v>2774.9022194945082</v>
      </c>
      <c r="BC48" s="22">
        <f t="shared" si="19"/>
        <v>2774.9370350113059</v>
      </c>
      <c r="BD48" s="22">
        <f t="shared" si="19"/>
        <v>2774.9726251231496</v>
      </c>
      <c r="BE48" s="22">
        <f t="shared" si="19"/>
        <v>2775.0125686867286</v>
      </c>
      <c r="BF48" s="22">
        <f t="shared" si="19"/>
        <v>2775.0527778734308</v>
      </c>
      <c r="BG48" s="22">
        <f t="shared" si="19"/>
        <v>2775.0932551963956</v>
      </c>
      <c r="BH48" s="22">
        <f t="shared" si="19"/>
        <v>2775.1205651008368</v>
      </c>
      <c r="BI48" s="22">
        <f t="shared" si="19"/>
        <v>2775.1480576755985</v>
      </c>
      <c r="BJ48" s="22">
        <f t="shared" si="19"/>
        <v>2775.1757343580516</v>
      </c>
      <c r="BK48" s="22">
        <f t="shared" si="19"/>
        <v>2775.2035965989835</v>
      </c>
      <c r="BL48" s="22">
        <f t="shared" si="19"/>
        <v>2775.2316458627533</v>
      </c>
      <c r="BM48" s="22">
        <f t="shared" si="19"/>
        <v>2775.2596672465047</v>
      </c>
      <c r="BN48" s="22">
        <f t="shared" si="19"/>
        <v>2775.2878245729789</v>
      </c>
      <c r="BO48" s="22">
        <f t="shared" si="19"/>
        <v>2775.3161187459336</v>
      </c>
      <c r="BP48" s="22">
        <f t="shared" si="19"/>
        <v>2775.3445506763219</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20443849.721691776</v>
      </c>
      <c r="AE50" s="22">
        <f>((AE5*Constants!$H63*Constants!$H81*(1-Constants!$H99))+(AE5*Constants!$H63*Constants!$H115))</f>
        <v>20368217.237876989</v>
      </c>
      <c r="AF50" s="22">
        <f>((AF5*Constants!$H63*Constants!$H81*(1-Constants!$H99))+(AF5*Constants!$H63*Constants!$H115))</f>
        <v>20305141.650371183</v>
      </c>
      <c r="AG50" s="22">
        <f>((AG5*Constants!$H63*Constants!$H81*(1-Constants!$H99))+(AG5*Constants!$H63*Constants!$H115))</f>
        <v>20253615.971348926</v>
      </c>
      <c r="AH50" s="22">
        <f>((AH5*Constants!$H63*Constants!$H81*(1-Constants!$H99))+(AH5*Constants!$H63*Constants!$H115))</f>
        <v>20214568.201895926</v>
      </c>
      <c r="AI50" s="22">
        <f>((AI5*Constants!$H63*Constants!$H81*(1-Constants!$H99))+(AI5*Constants!$H63*Constants!$H115))</f>
        <v>20185555.794302657</v>
      </c>
      <c r="AJ50" s="22">
        <f>((AJ5*Constants!$H63*Constants!$H81*(1-Constants!$H99))+(AJ5*Constants!$H63*Constants!$H115))</f>
        <v>20163359.095377903</v>
      </c>
      <c r="AK50" s="22">
        <f>((AK5*Constants!$H63*Constants!$H81*(1-Constants!$H99))+(AK5*Constants!$H63*Constants!$H115))</f>
        <v>20147759.98206149</v>
      </c>
      <c r="AL50" s="22">
        <f>((AL5*Constants!$H63*Constants!$H81*(1-Constants!$H99))+(AL5*Constants!$H63*Constants!$H115))</f>
        <v>20138316.362637423</v>
      </c>
      <c r="AM50" s="22">
        <f>((AM5*Constants!$H63*Constants!$H81*(1-Constants!$H99))+(AM5*Constants!$H63*Constants!$H115))</f>
        <v>20101492.632830545</v>
      </c>
      <c r="AN50" s="22">
        <f>((AN5*Constants!$H63*Constants!$H81*(1-Constants!$H99))+(AN5*Constants!$H63*Constants!$H115))</f>
        <v>20069520.039390538</v>
      </c>
      <c r="AO50" s="22">
        <f>((AO5*Constants!$H63*Constants!$H81*(1-Constants!$H99))+(AO5*Constants!$H63*Constants!$H115))</f>
        <v>20042068.490528692</v>
      </c>
      <c r="AP50" s="22">
        <f>((AP5*Constants!$H63*Constants!$H81*(1-Constants!$H99))+(AP5*Constants!$H63*Constants!$H115))</f>
        <v>20018846.49866391</v>
      </c>
      <c r="AQ50" s="22">
        <f>((AQ5*Constants!$H63*Constants!$H81*(1-Constants!$H99))+(AQ5*Constants!$H63*Constants!$H115))</f>
        <v>19998064.636432845</v>
      </c>
      <c r="AR50" s="22">
        <f>((AR5*Constants!$H63*Constants!$H81*(1-Constants!$H99))+(AR5*Constants!$H63*Constants!$H115))</f>
        <v>19970341.045470677</v>
      </c>
      <c r="AS50" s="22">
        <f>((AS5*Constants!$H63*Constants!$H81*(1-Constants!$H99))+(AS5*Constants!$H63*Constants!$H115))</f>
        <v>19946011.053033292</v>
      </c>
      <c r="AT50" s="22">
        <f>((AT5*Constants!$H63*Constants!$H81*(1-Constants!$H99))+(AT5*Constants!$H63*Constants!$H115))</f>
        <v>19924883.894693665</v>
      </c>
      <c r="AU50" s="22">
        <f>((AU5*Constants!$H63*Constants!$H81*(1-Constants!$H99))+(AU5*Constants!$H63*Constants!$H115))</f>
        <v>19906787.628515862</v>
      </c>
      <c r="AV50" s="22">
        <f>((AV5*Constants!$H63*Constants!$H81*(1-Constants!$H99))+(AV5*Constants!$H63*Constants!$H115))</f>
        <v>19891596.543337505</v>
      </c>
      <c r="AW50" s="22">
        <f>((AW5*Constants!$H63*Constants!$H81*(1-Constants!$H99))+(AW5*Constants!$H63*Constants!$H115))</f>
        <v>19865225.095873605</v>
      </c>
      <c r="AX50" s="22">
        <f>((AX5*Constants!$H63*Constants!$H81*(1-Constants!$H99))+(AX5*Constants!$H63*Constants!$H115))</f>
        <v>19841426.762566712</v>
      </c>
      <c r="AY50" s="22">
        <f>((AY5*Constants!$H63*Constants!$H81*(1-Constants!$H99))+(AY5*Constants!$H63*Constants!$H115))</f>
        <v>19820049.889088601</v>
      </c>
      <c r="AZ50" s="22">
        <f>((AZ5*Constants!$H63*Constants!$H81*(1-Constants!$H99))+(AZ5*Constants!$H63*Constants!$H115))</f>
        <v>19802774.340484075</v>
      </c>
      <c r="BA50" s="22">
        <f>((BA5*Constants!$H63*Constants!$H81*(1-Constants!$H99))+(BA5*Constants!$H63*Constants!$H115))</f>
        <v>19788176.540030766</v>
      </c>
      <c r="BB50" s="22">
        <f>((BB5*Constants!$H63*Constants!$H81*(1-Constants!$H99))+(BB5*Constants!$H63*Constants!$H115))</f>
        <v>19766328.239728723</v>
      </c>
      <c r="BC50" s="22">
        <f>((BC5*Constants!$H63*Constants!$H81*(1-Constants!$H99))+(BC5*Constants!$H63*Constants!$H115))</f>
        <v>19746263.977026619</v>
      </c>
      <c r="BD50" s="22">
        <f>((BD5*Constants!$H63*Constants!$H81*(1-Constants!$H99))+(BD5*Constants!$H63*Constants!$H115))</f>
        <v>19726887.503260873</v>
      </c>
      <c r="BE50" s="22">
        <f>((BE5*Constants!$H63*Constants!$H81*(1-Constants!$H99))+(BE5*Constants!$H63*Constants!$H115))</f>
        <v>19709296.705439426</v>
      </c>
      <c r="BF50" s="22">
        <f>((BF5*Constants!$H63*Constants!$H81*(1-Constants!$H99))+(BF5*Constants!$H63*Constants!$H115))</f>
        <v>19693421.026870348</v>
      </c>
      <c r="BG50" s="22">
        <f>((BG5*Constants!$H63*Constants!$H81*(1-Constants!$H99))+(BG5*Constants!$H63*Constants!$H115))</f>
        <v>19672978.32727034</v>
      </c>
      <c r="BH50" s="22">
        <f>((BH5*Constants!$H63*Constants!$H81*(1-Constants!$H99))+(BH5*Constants!$H63*Constants!$H115))</f>
        <v>19654049.597697854</v>
      </c>
      <c r="BI50" s="22">
        <f>((BI5*Constants!$H63*Constants!$H81*(1-Constants!$H99))+(BI5*Constants!$H63*Constants!$H115))</f>
        <v>19636576.730308197</v>
      </c>
      <c r="BJ50" s="22">
        <f>((BJ5*Constants!$H63*Constants!$H81*(1-Constants!$H99))+(BJ5*Constants!$H63*Constants!$H115))</f>
        <v>19620505.486700695</v>
      </c>
      <c r="BK50" s="22">
        <f>((BK5*Constants!$H63*Constants!$H81*(1-Constants!$H99))+(BK5*Constants!$H63*Constants!$H115))</f>
        <v>19605785.17063798</v>
      </c>
      <c r="BL50" s="22">
        <f>((BL5*Constants!$H63*Constants!$H81*(1-Constants!$H99))+(BL5*Constants!$H63*Constants!$H115))</f>
        <v>19582338.328168578</v>
      </c>
      <c r="BM50" s="22">
        <f>((BM5*Constants!$H63*Constants!$H81*(1-Constants!$H99))+(BM5*Constants!$H63*Constants!$H115))</f>
        <v>19560114.035866637</v>
      </c>
      <c r="BN50" s="22">
        <f>((BN5*Constants!$H63*Constants!$H81*(1-Constants!$H99))+(BN5*Constants!$H63*Constants!$H115))</f>
        <v>19539068.789623249</v>
      </c>
      <c r="BO50" s="22">
        <f>((BO5*Constants!$H63*Constants!$H81*(1-Constants!$H99))+(BO5*Constants!$H63*Constants!$H115))</f>
        <v>19519161.683496282</v>
      </c>
      <c r="BP50" s="22">
        <f>((BP5*Constants!$H63*Constants!$H81*(1-Constants!$H99))+(BP5*Constants!$H63*Constants!$H115))</f>
        <v>19500354.210874323</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59777218.89208658</v>
      </c>
      <c r="AE51" s="22">
        <f>((AE6*Constants!$H64*Constants!$H82*(1-Constants!$H100))+(AE6*Constants!$H64*Constants!$H116))</f>
        <v>59556071.720595106</v>
      </c>
      <c r="AF51" s="22">
        <f>((AF6*Constants!$H64*Constants!$H82*(1-Constants!$H100))+(AF6*Constants!$H64*Constants!$H116))</f>
        <v>59371640.546799079</v>
      </c>
      <c r="AG51" s="22">
        <f>((AG6*Constants!$H64*Constants!$H82*(1-Constants!$H100))+(AG6*Constants!$H64*Constants!$H116))</f>
        <v>59220980.967737064</v>
      </c>
      <c r="AH51" s="22">
        <f>((AH6*Constants!$H64*Constants!$H82*(1-Constants!$H100))+(AH6*Constants!$H64*Constants!$H116))</f>
        <v>59106806.431452781</v>
      </c>
      <c r="AI51" s="22">
        <f>((AI6*Constants!$H64*Constants!$H82*(1-Constants!$H100))+(AI6*Constants!$H64*Constants!$H116))</f>
        <v>59021974.999853626</v>
      </c>
      <c r="AJ51" s="22">
        <f>((AJ6*Constants!$H64*Constants!$H82*(1-Constants!$H100))+(AJ6*Constants!$H64*Constants!$H116))</f>
        <v>58957072.50113789</v>
      </c>
      <c r="AK51" s="22">
        <f>((AK6*Constants!$H64*Constants!$H82*(1-Constants!$H100))+(AK6*Constants!$H64*Constants!$H116))</f>
        <v>58911461.149854653</v>
      </c>
      <c r="AL51" s="22">
        <f>((AL6*Constants!$H64*Constants!$H82*(1-Constants!$H100))+(AL6*Constants!$H64*Constants!$H116))</f>
        <v>58883848.282751292</v>
      </c>
      <c r="AM51" s="22">
        <f>((AM6*Constants!$H64*Constants!$H82*(1-Constants!$H100))+(AM6*Constants!$H64*Constants!$H116))</f>
        <v>58776176.773370519</v>
      </c>
      <c r="AN51" s="22">
        <f>((AN6*Constants!$H64*Constants!$H82*(1-Constants!$H100))+(AN6*Constants!$H64*Constants!$H116))</f>
        <v>58682689.84489914</v>
      </c>
      <c r="AO51" s="22">
        <f>((AO6*Constants!$H64*Constants!$H82*(1-Constants!$H100))+(AO6*Constants!$H64*Constants!$H116))</f>
        <v>58602422.31859757</v>
      </c>
      <c r="AP51" s="22">
        <f>((AP6*Constants!$H64*Constants!$H82*(1-Constants!$H100))+(AP6*Constants!$H64*Constants!$H116))</f>
        <v>58534521.893300563</v>
      </c>
      <c r="AQ51" s="22">
        <f>((AQ6*Constants!$H64*Constants!$H82*(1-Constants!$H100))+(AQ6*Constants!$H64*Constants!$H116))</f>
        <v>58473756.335713148</v>
      </c>
      <c r="AR51" s="22">
        <f>((AR6*Constants!$H64*Constants!$H82*(1-Constants!$H100))+(AR6*Constants!$H64*Constants!$H116))</f>
        <v>58392693.366263613</v>
      </c>
      <c r="AS51" s="22">
        <f>((AS6*Constants!$H64*Constants!$H82*(1-Constants!$H100))+(AS6*Constants!$H64*Constants!$H116))</f>
        <v>58321553.179685682</v>
      </c>
      <c r="AT51" s="22">
        <f>((AT6*Constants!$H64*Constants!$H82*(1-Constants!$H100))+(AT6*Constants!$H64*Constants!$H116))</f>
        <v>58259777.986371905</v>
      </c>
      <c r="AU51" s="22">
        <f>((AU6*Constants!$H64*Constants!$H82*(1-Constants!$H100))+(AU6*Constants!$H64*Constants!$H116))</f>
        <v>58206865.03312844</v>
      </c>
      <c r="AV51" s="22">
        <f>((AV6*Constants!$H64*Constants!$H82*(1-Constants!$H100))+(AV6*Constants!$H64*Constants!$H116))</f>
        <v>58162446.744191825</v>
      </c>
      <c r="AW51" s="22">
        <f>((AW6*Constants!$H64*Constants!$H82*(1-Constants!$H100))+(AW6*Constants!$H64*Constants!$H116))</f>
        <v>58085337.40280012</v>
      </c>
      <c r="AX51" s="22">
        <f>((AX6*Constants!$H64*Constants!$H82*(1-Constants!$H100))+(AX6*Constants!$H64*Constants!$H116))</f>
        <v>58015751.77197621</v>
      </c>
      <c r="AY51" s="22">
        <f>((AY6*Constants!$H64*Constants!$H82*(1-Constants!$H100))+(AY6*Constants!$H64*Constants!$H116))</f>
        <v>57953246.418898135</v>
      </c>
      <c r="AZ51" s="22">
        <f>((AZ6*Constants!$H64*Constants!$H82*(1-Constants!$H100))+(AZ6*Constants!$H64*Constants!$H116))</f>
        <v>57902733.21984455</v>
      </c>
      <c r="BA51" s="22">
        <f>((BA6*Constants!$H64*Constants!$H82*(1-Constants!$H100))+(BA6*Constants!$H64*Constants!$H116))</f>
        <v>57860049.678098746</v>
      </c>
      <c r="BB51" s="22">
        <f>((BB6*Constants!$H64*Constants!$H82*(1-Constants!$H100))+(BB6*Constants!$H64*Constants!$H116))</f>
        <v>57796165.88677007</v>
      </c>
      <c r="BC51" s="22">
        <f>((BC6*Constants!$H64*Constants!$H82*(1-Constants!$H100))+(BC6*Constants!$H64*Constants!$H116))</f>
        <v>57737498.569225699</v>
      </c>
      <c r="BD51" s="22">
        <f>((BD6*Constants!$H64*Constants!$H82*(1-Constants!$H100))+(BD6*Constants!$H64*Constants!$H116))</f>
        <v>57680842.326423123</v>
      </c>
      <c r="BE51" s="22">
        <f>((BE6*Constants!$H64*Constants!$H82*(1-Constants!$H100))+(BE6*Constants!$H64*Constants!$H116))</f>
        <v>57629407.347875834</v>
      </c>
      <c r="BF51" s="22">
        <f>((BF6*Constants!$H64*Constants!$H82*(1-Constants!$H100))+(BF6*Constants!$H64*Constants!$H116))</f>
        <v>57582987.327879444</v>
      </c>
      <c r="BG51" s="22">
        <f>((BG6*Constants!$H64*Constants!$H82*(1-Constants!$H100))+(BG6*Constants!$H64*Constants!$H116))</f>
        <v>57523213.471909538</v>
      </c>
      <c r="BH51" s="22">
        <f>((BH6*Constants!$H64*Constants!$H82*(1-Constants!$H100))+(BH6*Constants!$H64*Constants!$H116))</f>
        <v>57467866.420037836</v>
      </c>
      <c r="BI51" s="22">
        <f>((BI6*Constants!$H64*Constants!$H82*(1-Constants!$H100))+(BI6*Constants!$H64*Constants!$H116))</f>
        <v>57416776.2666253</v>
      </c>
      <c r="BJ51" s="22">
        <f>((BJ6*Constants!$H64*Constants!$H82*(1-Constants!$H100))+(BJ6*Constants!$H64*Constants!$H116))</f>
        <v>57369784.420174077</v>
      </c>
      <c r="BK51" s="22">
        <f>((BK6*Constants!$H64*Constants!$H82*(1-Constants!$H100))+(BK6*Constants!$H64*Constants!$H116))</f>
        <v>57326742.646368235</v>
      </c>
      <c r="BL51" s="22">
        <f>((BL6*Constants!$H64*Constants!$H82*(1-Constants!$H100))+(BL6*Constants!$H64*Constants!$H116))</f>
        <v>57258184.764477015</v>
      </c>
      <c r="BM51" s="22">
        <f>((BM6*Constants!$H64*Constants!$H82*(1-Constants!$H100))+(BM6*Constants!$H64*Constants!$H116))</f>
        <v>57193201.583533108</v>
      </c>
      <c r="BN51" s="22">
        <f>((BN6*Constants!$H64*Constants!$H82*(1-Constants!$H100))+(BN6*Constants!$H64*Constants!$H116))</f>
        <v>57131665.898793936</v>
      </c>
      <c r="BO51" s="22">
        <f>((BO6*Constants!$H64*Constants!$H82*(1-Constants!$H100))+(BO6*Constants!$H64*Constants!$H116))</f>
        <v>57073458.102480657</v>
      </c>
      <c r="BP51" s="22">
        <f>((BP6*Constants!$H64*Constants!$H82*(1-Constants!$H100))+(BP6*Constants!$H64*Constants!$H116))</f>
        <v>57018465.602387235</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3197744.163726001</v>
      </c>
      <c r="AE52" s="22">
        <f>((AE7*Constants!$H65*Constants!$H83*(1-Constants!$H101))+(AE7*Constants!$H65*Constants!$H117))</f>
        <v>3185914.036964199</v>
      </c>
      <c r="AF52" s="22">
        <f>((AF7*Constants!$H65*Constants!$H83*(1-Constants!$H101))+(AF7*Constants!$H65*Constants!$H117))</f>
        <v>3176048.0090601565</v>
      </c>
      <c r="AG52" s="22">
        <f>((AG7*Constants!$H65*Constants!$H83*(1-Constants!$H101))+(AG7*Constants!$H65*Constants!$H117))</f>
        <v>3167988.5710571157</v>
      </c>
      <c r="AH52" s="22">
        <f>((AH7*Constants!$H65*Constants!$H83*(1-Constants!$H101))+(AH7*Constants!$H65*Constants!$H117))</f>
        <v>3161880.8771259496</v>
      </c>
      <c r="AI52" s="22">
        <f>((AI7*Constants!$H65*Constants!$H83*(1-Constants!$H101))+(AI7*Constants!$H65*Constants!$H117))</f>
        <v>3157342.873847703</v>
      </c>
      <c r="AJ52" s="22">
        <f>((AJ7*Constants!$H65*Constants!$H83*(1-Constants!$H101))+(AJ7*Constants!$H65*Constants!$H117))</f>
        <v>3153870.9561117147</v>
      </c>
      <c r="AK52" s="22">
        <f>((AK7*Constants!$H65*Constants!$H83*(1-Constants!$H101))+(AK7*Constants!$H65*Constants!$H117))</f>
        <v>3151431.0059924405</v>
      </c>
      <c r="AL52" s="22">
        <f>((AL7*Constants!$H65*Constants!$H83*(1-Constants!$H101))+(AL7*Constants!$H65*Constants!$H117))</f>
        <v>3149953.8732943991</v>
      </c>
      <c r="AM52" s="22">
        <f>((AM7*Constants!$H65*Constants!$H83*(1-Constants!$H101))+(AM7*Constants!$H65*Constants!$H117))</f>
        <v>3144194.0546359988</v>
      </c>
      <c r="AN52" s="22">
        <f>((AN7*Constants!$H65*Constants!$H83*(1-Constants!$H101))+(AN7*Constants!$H65*Constants!$H117))</f>
        <v>3139193.031078116</v>
      </c>
      <c r="AO52" s="22">
        <f>((AO7*Constants!$H65*Constants!$H83*(1-Constants!$H101))+(AO7*Constants!$H65*Constants!$H117))</f>
        <v>3134899.1710002329</v>
      </c>
      <c r="AP52" s="22">
        <f>((AP7*Constants!$H65*Constants!$H83*(1-Constants!$H101))+(AP7*Constants!$H65*Constants!$H117))</f>
        <v>3131266.8810956124</v>
      </c>
      <c r="AQ52" s="22">
        <f>((AQ7*Constants!$H65*Constants!$H83*(1-Constants!$H101))+(AQ7*Constants!$H65*Constants!$H117))</f>
        <v>3128016.2663843222</v>
      </c>
      <c r="AR52" s="22">
        <f>((AR7*Constants!$H65*Constants!$H83*(1-Constants!$H101))+(AR7*Constants!$H65*Constants!$H117))</f>
        <v>3123679.854583038</v>
      </c>
      <c r="AS52" s="22">
        <f>((AS7*Constants!$H65*Constants!$H83*(1-Constants!$H101))+(AS7*Constants!$H65*Constants!$H117))</f>
        <v>3119874.2557169111</v>
      </c>
      <c r="AT52" s="22">
        <f>((AT7*Constants!$H65*Constants!$H83*(1-Constants!$H101))+(AT7*Constants!$H65*Constants!$H117))</f>
        <v>3116569.6311869752</v>
      </c>
      <c r="AU52" s="22">
        <f>((AU7*Constants!$H65*Constants!$H83*(1-Constants!$H101))+(AU7*Constants!$H65*Constants!$H117))</f>
        <v>3113739.0865320745</v>
      </c>
      <c r="AV52" s="22">
        <f>((AV7*Constants!$H65*Constants!$H83*(1-Constants!$H101))+(AV7*Constants!$H65*Constants!$H117))</f>
        <v>3111362.9585213983</v>
      </c>
      <c r="AW52" s="22">
        <f>((AW7*Constants!$H65*Constants!$H83*(1-Constants!$H101))+(AW7*Constants!$H65*Constants!$H117))</f>
        <v>3107238.0435291305</v>
      </c>
      <c r="AX52" s="22">
        <f>((AX7*Constants!$H65*Constants!$H83*(1-Constants!$H101))+(AX7*Constants!$H65*Constants!$H117))</f>
        <v>3103515.6046306584</v>
      </c>
      <c r="AY52" s="22">
        <f>((AY7*Constants!$H65*Constants!$H83*(1-Constants!$H101))+(AY7*Constants!$H65*Constants!$H117))</f>
        <v>3100171.9206702542</v>
      </c>
      <c r="AZ52" s="22">
        <f>((AZ7*Constants!$H65*Constants!$H83*(1-Constants!$H101))+(AZ7*Constants!$H65*Constants!$H117))</f>
        <v>3097469.7493337733</v>
      </c>
      <c r="BA52" s="22">
        <f>((BA7*Constants!$H65*Constants!$H83*(1-Constants!$H101))+(BA7*Constants!$H65*Constants!$H117))</f>
        <v>3095186.4205166344</v>
      </c>
      <c r="BB52" s="22">
        <f>((BB7*Constants!$H65*Constants!$H83*(1-Constants!$H101))+(BB7*Constants!$H65*Constants!$H117))</f>
        <v>3091768.9978819881</v>
      </c>
      <c r="BC52" s="22">
        <f>((BC7*Constants!$H65*Constants!$H83*(1-Constants!$H101))+(BC7*Constants!$H65*Constants!$H117))</f>
        <v>3088630.6271823132</v>
      </c>
      <c r="BD52" s="22">
        <f>((BD7*Constants!$H65*Constants!$H83*(1-Constants!$H101))+(BD7*Constants!$H65*Constants!$H117))</f>
        <v>3085599.83764211</v>
      </c>
      <c r="BE52" s="22">
        <f>((BE7*Constants!$H65*Constants!$H83*(1-Constants!$H101))+(BE7*Constants!$H65*Constants!$H117))</f>
        <v>3082848.3563000644</v>
      </c>
      <c r="BF52" s="22">
        <f>((BF7*Constants!$H65*Constants!$H83*(1-Constants!$H101))+(BF7*Constants!$H65*Constants!$H117))</f>
        <v>3080365.1469642222</v>
      </c>
      <c r="BG52" s="22">
        <f>((BG7*Constants!$H65*Constants!$H83*(1-Constants!$H101))+(BG7*Constants!$H65*Constants!$H117))</f>
        <v>3077167.5826978711</v>
      </c>
      <c r="BH52" s="22">
        <f>((BH7*Constants!$H65*Constants!$H83*(1-Constants!$H101))+(BH7*Constants!$H65*Constants!$H117))</f>
        <v>3074206.8274907465</v>
      </c>
      <c r="BI52" s="22">
        <f>((BI7*Constants!$H65*Constants!$H83*(1-Constants!$H101))+(BI7*Constants!$H65*Constants!$H117))</f>
        <v>3071473.7923491537</v>
      </c>
      <c r="BJ52" s="22">
        <f>((BJ7*Constants!$H65*Constants!$H83*(1-Constants!$H101))+(BJ7*Constants!$H65*Constants!$H117))</f>
        <v>3068959.993522156</v>
      </c>
      <c r="BK52" s="22">
        <f>((BK7*Constants!$H65*Constants!$H83*(1-Constants!$H101))+(BK7*Constants!$H65*Constants!$H117))</f>
        <v>3066657.5013096547</v>
      </c>
      <c r="BL52" s="22">
        <f>((BL7*Constants!$H65*Constants!$H83*(1-Constants!$H101))+(BL7*Constants!$H65*Constants!$H117))</f>
        <v>3062990.0411842372</v>
      </c>
      <c r="BM52" s="22">
        <f>((BM7*Constants!$H65*Constants!$H83*(1-Constants!$H101))+(BM7*Constants!$H65*Constants!$H117))</f>
        <v>3059513.8074039593</v>
      </c>
      <c r="BN52" s="22">
        <f>((BN7*Constants!$H65*Constants!$H83*(1-Constants!$H101))+(BN7*Constants!$H65*Constants!$H117))</f>
        <v>3056221.9952323223</v>
      </c>
      <c r="BO52" s="22">
        <f>((BO7*Constants!$H65*Constants!$H83*(1-Constants!$H101))+(BO7*Constants!$H65*Constants!$H117))</f>
        <v>3053108.2063275529</v>
      </c>
      <c r="BP52" s="22">
        <f>((BP7*Constants!$H65*Constants!$H83*(1-Constants!$H101))+(BP7*Constants!$H65*Constants!$H117))</f>
        <v>3050166.4176414665</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26621503.692404218</v>
      </c>
      <c r="AE53" s="22">
        <f>((AE8*Constants!$H66*Constants!$H84*(1-Constants!$H102))+(AE8*Constants!$H66*Constants!$H118))</f>
        <v>25687518.912476402</v>
      </c>
      <c r="AF53" s="22">
        <f>((AF8*Constants!$H66*Constants!$H84*(1-Constants!$H102))+(AF8*Constants!$H66*Constants!$H118))</f>
        <v>24795592.376246843</v>
      </c>
      <c r="AG53" s="22">
        <f>((AG8*Constants!$H66*Constants!$H84*(1-Constants!$H102))+(AG8*Constants!$H66*Constants!$H118))</f>
        <v>23941391.735895768</v>
      </c>
      <c r="AH53" s="22">
        <f>((AH8*Constants!$H66*Constants!$H84*(1-Constants!$H102))+(AH8*Constants!$H66*Constants!$H118))</f>
        <v>23127522.756888386</v>
      </c>
      <c r="AI53" s="22">
        <f>((AI8*Constants!$H66*Constants!$H84*(1-Constants!$H102))+(AI8*Constants!$H66*Constants!$H118))</f>
        <v>22344234.142385576</v>
      </c>
      <c r="AJ53" s="22">
        <f>((AJ8*Constants!$H66*Constants!$H84*(1-Constants!$H102))+(AJ8*Constants!$H66*Constants!$H118))</f>
        <v>21590167.147498101</v>
      </c>
      <c r="AK53" s="22">
        <f>((AK8*Constants!$H66*Constants!$H84*(1-Constants!$H102))+(AK8*Constants!$H66*Constants!$H118))</f>
        <v>20862874.578997198</v>
      </c>
      <c r="AL53" s="22">
        <f>((AL8*Constants!$H66*Constants!$H84*(1-Constants!$H102))+(AL8*Constants!$H66*Constants!$H118))</f>
        <v>20160398.554454032</v>
      </c>
      <c r="AM53" s="22">
        <f>((AM8*Constants!$H66*Constants!$H84*(1-Constants!$H102))+(AM8*Constants!$H66*Constants!$H118))</f>
        <v>19725401.243432377</v>
      </c>
      <c r="AN53" s="22">
        <f>((AN8*Constants!$H66*Constants!$H84*(1-Constants!$H102))+(AN8*Constants!$H66*Constants!$H118))</f>
        <v>19305001.677904267</v>
      </c>
      <c r="AO53" s="22">
        <f>((AO8*Constants!$H66*Constants!$H84*(1-Constants!$H102))+(AO8*Constants!$H66*Constants!$H118))</f>
        <v>18898154.438966855</v>
      </c>
      <c r="AP53" s="22">
        <f>((AP8*Constants!$H66*Constants!$H84*(1-Constants!$H102))+(AP8*Constants!$H66*Constants!$H118))</f>
        <v>18503929.437050298</v>
      </c>
      <c r="AQ53" s="22">
        <f>((AQ8*Constants!$H66*Constants!$H84*(1-Constants!$H102))+(AQ8*Constants!$H66*Constants!$H118))</f>
        <v>18116874.033259191</v>
      </c>
      <c r="AR53" s="22">
        <f>((AR8*Constants!$H66*Constants!$H84*(1-Constants!$H102))+(AR8*Constants!$H66*Constants!$H118))</f>
        <v>17750862.346151713</v>
      </c>
      <c r="AS53" s="22">
        <f>((AS8*Constants!$H66*Constants!$H84*(1-Constants!$H102))+(AS8*Constants!$H66*Constants!$H118))</f>
        <v>17395137.98170894</v>
      </c>
      <c r="AT53" s="22">
        <f>((AT8*Constants!$H66*Constants!$H84*(1-Constants!$H102))+(AT8*Constants!$H66*Constants!$H118))</f>
        <v>17049096.592081159</v>
      </c>
      <c r="AU53" s="22">
        <f>((AU8*Constants!$H66*Constants!$H84*(1-Constants!$H102))+(AU8*Constants!$H66*Constants!$H118))</f>
        <v>16712189.651182299</v>
      </c>
      <c r="AV53" s="22">
        <f>((AV8*Constants!$H66*Constants!$H84*(1-Constants!$H102))+(AV8*Constants!$H66*Constants!$H118))</f>
        <v>16384001.569037983</v>
      </c>
      <c r="AW53" s="22">
        <f>((AW8*Constants!$H66*Constants!$H84*(1-Constants!$H102))+(AW8*Constants!$H66*Constants!$H118))</f>
        <v>15921793.756696284</v>
      </c>
      <c r="AX53" s="22">
        <f>((AX8*Constants!$H66*Constants!$H84*(1-Constants!$H102))+(AX8*Constants!$H66*Constants!$H118))</f>
        <v>15470874.542749101</v>
      </c>
      <c r="AY53" s="22">
        <f>((AY8*Constants!$H66*Constants!$H84*(1-Constants!$H102))+(AY8*Constants!$H66*Constants!$H118))</f>
        <v>15030647.779322911</v>
      </c>
      <c r="AZ53" s="22">
        <f>((AZ8*Constants!$H66*Constants!$H84*(1-Constants!$H102))+(AZ8*Constants!$H66*Constants!$H118))</f>
        <v>14605263.043303944</v>
      </c>
      <c r="BA53" s="22">
        <f>((BA8*Constants!$H66*Constants!$H84*(1-Constants!$H102))+(BA8*Constants!$H66*Constants!$H118))</f>
        <v>14190637.781846471</v>
      </c>
      <c r="BB53" s="22">
        <f>((BB8*Constants!$H66*Constants!$H84*(1-Constants!$H102))+(BB8*Constants!$H66*Constants!$H118))</f>
        <v>13788385.920115346</v>
      </c>
      <c r="BC53" s="22">
        <f>((BC8*Constants!$H66*Constants!$H84*(1-Constants!$H102))+(BC8*Constants!$H66*Constants!$H118))</f>
        <v>13394356.49302421</v>
      </c>
      <c r="BD53" s="22">
        <f>((BD8*Constants!$H66*Constants!$H84*(1-Constants!$H102))+(BD8*Constants!$H66*Constants!$H118))</f>
        <v>13005850.199370848</v>
      </c>
      <c r="BE53" s="22">
        <f>((BE8*Constants!$H66*Constants!$H84*(1-Constants!$H102))+(BE8*Constants!$H66*Constants!$H118))</f>
        <v>12625438.206766764</v>
      </c>
      <c r="BF53" s="22">
        <f>((BF8*Constants!$H66*Constants!$H84*(1-Constants!$H102))+(BF8*Constants!$H66*Constants!$H118))</f>
        <v>12252819.87450359</v>
      </c>
      <c r="BG53" s="22">
        <f>((BG8*Constants!$H66*Constants!$H84*(1-Constants!$H102))+(BG8*Constants!$H66*Constants!$H118))</f>
        <v>11956586.040870205</v>
      </c>
      <c r="BH53" s="22">
        <f>((BH8*Constants!$H66*Constants!$H84*(1-Constants!$H102))+(BH8*Constants!$H66*Constants!$H118))</f>
        <v>11666060.0457011</v>
      </c>
      <c r="BI53" s="22">
        <f>((BI8*Constants!$H66*Constants!$H84*(1-Constants!$H102))+(BI8*Constants!$H66*Constants!$H118))</f>
        <v>11381037.401436944</v>
      </c>
      <c r="BJ53" s="22">
        <f>((BJ8*Constants!$H66*Constants!$H84*(1-Constants!$H102))+(BJ8*Constants!$H66*Constants!$H118))</f>
        <v>11101326.037609989</v>
      </c>
      <c r="BK53" s="22">
        <f>((BK8*Constants!$H66*Constants!$H84*(1-Constants!$H102))+(BK8*Constants!$H66*Constants!$H118))</f>
        <v>10826745.289816543</v>
      </c>
      <c r="BL53" s="22">
        <f>((BL8*Constants!$H66*Constants!$H84*(1-Constants!$H102))+(BL8*Constants!$H66*Constants!$H118))</f>
        <v>10557197.809737956</v>
      </c>
      <c r="BM53" s="22">
        <f>((BM8*Constants!$H66*Constants!$H84*(1-Constants!$H102))+(BM8*Constants!$H66*Constants!$H118))</f>
        <v>10292474.877356077</v>
      </c>
      <c r="BN53" s="22">
        <f>((BN8*Constants!$H66*Constants!$H84*(1-Constants!$H102))+(BN8*Constants!$H66*Constants!$H118))</f>
        <v>10032423.251700446</v>
      </c>
      <c r="BO53" s="22">
        <f>((BO8*Constants!$H66*Constants!$H84*(1-Constants!$H102))+(BO8*Constants!$H66*Constants!$H118))</f>
        <v>9776898.0002540089</v>
      </c>
      <c r="BP53" s="22">
        <f>((BP8*Constants!$H66*Constants!$H84*(1-Constants!$H102))+(BP8*Constants!$H66*Constants!$H118))</f>
        <v>9525761.8895004094</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177052982.50387579</v>
      </c>
      <c r="AE54" s="22">
        <f>((AE9*Constants!$H67*Constants!$H85*(1-Constants!$H103))+(AE9*Constants!$H67*Constants!$H119))</f>
        <v>170841282.63860378</v>
      </c>
      <c r="AF54" s="22">
        <f>((AF9*Constants!$H67*Constants!$H85*(1-Constants!$H103))+(AF9*Constants!$H67*Constants!$H119))</f>
        <v>164909301.6641838</v>
      </c>
      <c r="AG54" s="22">
        <f>((AG9*Constants!$H67*Constants!$H85*(1-Constants!$H103))+(AG9*Constants!$H67*Constants!$H119))</f>
        <v>159228226.21561584</v>
      </c>
      <c r="AH54" s="22">
        <f>((AH9*Constants!$H67*Constants!$H85*(1-Constants!$H103))+(AH9*Constants!$H67*Constants!$H119))</f>
        <v>153815386.58921427</v>
      </c>
      <c r="AI54" s="22">
        <f>((AI9*Constants!$H67*Constants!$H85*(1-Constants!$H103))+(AI9*Constants!$H67*Constants!$H119))</f>
        <v>148605929.34136462</v>
      </c>
      <c r="AJ54" s="22">
        <f>((AJ9*Constants!$H67*Constants!$H85*(1-Constants!$H103))+(AJ9*Constants!$H67*Constants!$H119))</f>
        <v>143590817.79863626</v>
      </c>
      <c r="AK54" s="22">
        <f>((AK9*Constants!$H67*Constants!$H85*(1-Constants!$H103))+(AK9*Constants!$H67*Constants!$H119))</f>
        <v>138753776.28911662</v>
      </c>
      <c r="AL54" s="22">
        <f>((AL9*Constants!$H67*Constants!$H85*(1-Constants!$H103))+(AL9*Constants!$H67*Constants!$H119))</f>
        <v>134081783.425005</v>
      </c>
      <c r="AM54" s="22">
        <f>((AM9*Constants!$H67*Constants!$H85*(1-Constants!$H103))+(AM9*Constants!$H67*Constants!$H119))</f>
        <v>131188724.78386126</v>
      </c>
      <c r="AN54" s="22">
        <f>((AN9*Constants!$H67*Constants!$H85*(1-Constants!$H103))+(AN9*Constants!$H67*Constants!$H119))</f>
        <v>128392752.10778274</v>
      </c>
      <c r="AO54" s="22">
        <f>((AO9*Constants!$H67*Constants!$H85*(1-Constants!$H103))+(AO9*Constants!$H67*Constants!$H119))</f>
        <v>125686912.57634076</v>
      </c>
      <c r="AP54" s="22">
        <f>((AP9*Constants!$H67*Constants!$H85*(1-Constants!$H103))+(AP9*Constants!$H67*Constants!$H119))</f>
        <v>123065020.39574102</v>
      </c>
      <c r="AQ54" s="22">
        <f>((AQ9*Constants!$H67*Constants!$H85*(1-Constants!$H103))+(AQ9*Constants!$H67*Constants!$H119))</f>
        <v>120490811.42440437</v>
      </c>
      <c r="AR54" s="22">
        <f>((AR9*Constants!$H67*Constants!$H85*(1-Constants!$H103))+(AR9*Constants!$H67*Constants!$H119))</f>
        <v>118056558.96509856</v>
      </c>
      <c r="AS54" s="22">
        <f>((AS9*Constants!$H67*Constants!$H85*(1-Constants!$H103))+(AS9*Constants!$H67*Constants!$H119))</f>
        <v>115690724.92350537</v>
      </c>
      <c r="AT54" s="22">
        <f>((AT9*Constants!$H67*Constants!$H85*(1-Constants!$H103))+(AT9*Constants!$H67*Constants!$H119))</f>
        <v>113389289.93278146</v>
      </c>
      <c r="AU54" s="22">
        <f>((AU9*Constants!$H67*Constants!$H85*(1-Constants!$H103))+(AU9*Constants!$H67*Constants!$H119))</f>
        <v>111148605.88271333</v>
      </c>
      <c r="AV54" s="22">
        <f>((AV9*Constants!$H67*Constants!$H85*(1-Constants!$H103))+(AV9*Constants!$H67*Constants!$H119))</f>
        <v>108965908.78801627</v>
      </c>
      <c r="AW54" s="22">
        <f>((AW9*Constants!$H67*Constants!$H85*(1-Constants!$H103))+(AW9*Constants!$H67*Constants!$H119))</f>
        <v>105891879.88802445</v>
      </c>
      <c r="AX54" s="22">
        <f>((AX9*Constants!$H67*Constants!$H85*(1-Constants!$H103))+(AX9*Constants!$H67*Constants!$H119))</f>
        <v>102892928.64093798</v>
      </c>
      <c r="AY54" s="22">
        <f>((AY9*Constants!$H67*Constants!$H85*(1-Constants!$H103))+(AY9*Constants!$H67*Constants!$H119))</f>
        <v>99965090.215910405</v>
      </c>
      <c r="AZ54" s="22">
        <f>((AZ9*Constants!$H67*Constants!$H85*(1-Constants!$H103))+(AZ9*Constants!$H67*Constants!$H119))</f>
        <v>97135962.414039761</v>
      </c>
      <c r="BA54" s="22">
        <f>((BA9*Constants!$H67*Constants!$H85*(1-Constants!$H103))+(BA9*Constants!$H67*Constants!$H119))</f>
        <v>94378393.194407716</v>
      </c>
      <c r="BB54" s="22">
        <f>((BB9*Constants!$H67*Constants!$H85*(1-Constants!$H103))+(BB9*Constants!$H67*Constants!$H119))</f>
        <v>91703116.370824188</v>
      </c>
      <c r="BC54" s="22">
        <f>((BC9*Constants!$H67*Constants!$H85*(1-Constants!$H103))+(BC9*Constants!$H67*Constants!$H119))</f>
        <v>89082524.909618154</v>
      </c>
      <c r="BD54" s="22">
        <f>((BD9*Constants!$H67*Constants!$H85*(1-Constants!$H103))+(BD9*Constants!$H67*Constants!$H119))</f>
        <v>86498666.431613401</v>
      </c>
      <c r="BE54" s="22">
        <f>((BE9*Constants!$H67*Constants!$H85*(1-Constants!$H103))+(BE9*Constants!$H67*Constants!$H119))</f>
        <v>83968641.131426722</v>
      </c>
      <c r="BF54" s="22">
        <f>((BF9*Constants!$H67*Constants!$H85*(1-Constants!$H103))+(BF9*Constants!$H67*Constants!$H119))</f>
        <v>81490449.522677034</v>
      </c>
      <c r="BG54" s="22">
        <f>((BG9*Constants!$H67*Constants!$H85*(1-Constants!$H103))+(BG9*Constants!$H67*Constants!$H119))</f>
        <v>79520272.166455299</v>
      </c>
      <c r="BH54" s="22">
        <f>((BH9*Constants!$H67*Constants!$H85*(1-Constants!$H103))+(BH9*Constants!$H67*Constants!$H119))</f>
        <v>77588056.220506579</v>
      </c>
      <c r="BI54" s="22">
        <f>((BI9*Constants!$H67*Constants!$H85*(1-Constants!$H103))+(BI9*Constants!$H67*Constants!$H119))</f>
        <v>75692441.68906638</v>
      </c>
      <c r="BJ54" s="22">
        <f>((BJ9*Constants!$H67*Constants!$H85*(1-Constants!$H103))+(BJ9*Constants!$H67*Constants!$H119))</f>
        <v>73832151.159349978</v>
      </c>
      <c r="BK54" s="22">
        <f>((BK9*Constants!$H67*Constants!$H85*(1-Constants!$H103))+(BK9*Constants!$H67*Constants!$H119))</f>
        <v>72005983.077460423</v>
      </c>
      <c r="BL54" s="22">
        <f>((BL9*Constants!$H67*Constants!$H85*(1-Constants!$H103))+(BL9*Constants!$H67*Constants!$H119))</f>
        <v>70213290.004005864</v>
      </c>
      <c r="BM54" s="22">
        <f>((BM9*Constants!$H67*Constants!$H85*(1-Constants!$H103))+(BM9*Constants!$H67*Constants!$H119))</f>
        <v>68452683.79419373</v>
      </c>
      <c r="BN54" s="22">
        <f>((BN9*Constants!$H67*Constants!$H85*(1-Constants!$H103))+(BN9*Constants!$H67*Constants!$H119))</f>
        <v>66723145.280542895</v>
      </c>
      <c r="BO54" s="22">
        <f>((BO9*Constants!$H67*Constants!$H85*(1-Constants!$H103))+(BO9*Constants!$H67*Constants!$H119))</f>
        <v>65023710.553024016</v>
      </c>
      <c r="BP54" s="22">
        <f>((BP9*Constants!$H67*Constants!$H85*(1-Constants!$H103))+(BP9*Constants!$H67*Constants!$H119))</f>
        <v>63353466.905741401</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22367765.866590407</v>
      </c>
      <c r="AE55" s="22">
        <f>((AE10*Constants!$H68*Constants!$H86*(1-Constants!$H104))+(AE10*Constants!$H68*Constants!$H120))</f>
        <v>22473133.163458034</v>
      </c>
      <c r="AF55" s="22">
        <f>((AF10*Constants!$H68*Constants!$H86*(1-Constants!$H104))+(AF10*Constants!$H68*Constants!$H120))</f>
        <v>22575913.624006361</v>
      </c>
      <c r="AG55" s="22">
        <f>((AG10*Constants!$H68*Constants!$H86*(1-Constants!$H104))+(AG10*Constants!$H68*Constants!$H120))</f>
        <v>22675998.309978474</v>
      </c>
      <c r="AH55" s="22">
        <f>((AH10*Constants!$H68*Constants!$H86*(1-Constants!$H104))+(AH10*Constants!$H68*Constants!$H120))</f>
        <v>22779433.399246566</v>
      </c>
      <c r="AI55" s="22">
        <f>((AI10*Constants!$H68*Constants!$H86*(1-Constants!$H104))+(AI10*Constants!$H68*Constants!$H120))</f>
        <v>22880023.555624392</v>
      </c>
      <c r="AJ55" s="22">
        <f>((AJ10*Constants!$H68*Constants!$H86*(1-Constants!$H104))+(AJ10*Constants!$H68*Constants!$H120))</f>
        <v>22979006.486284427</v>
      </c>
      <c r="AK55" s="22">
        <f>((AK10*Constants!$H68*Constants!$H86*(1-Constants!$H104))+(AK10*Constants!$H68*Constants!$H120))</f>
        <v>23076226.84529217</v>
      </c>
      <c r="AL55" s="22">
        <f>((AL10*Constants!$H68*Constants!$H86*(1-Constants!$H104))+(AL10*Constants!$H68*Constants!$H120))</f>
        <v>23171727.099107023</v>
      </c>
      <c r="AM55" s="22">
        <f>((AM10*Constants!$H68*Constants!$H86*(1-Constants!$H104))+(AM10*Constants!$H68*Constants!$H120))</f>
        <v>23189722.873199243</v>
      </c>
      <c r="AN55" s="22">
        <f>((AN10*Constants!$H68*Constants!$H86*(1-Constants!$H104))+(AN10*Constants!$H68*Constants!$H120))</f>
        <v>23206962.782966856</v>
      </c>
      <c r="AO55" s="22">
        <f>((AO10*Constants!$H68*Constants!$H86*(1-Constants!$H104))+(AO10*Constants!$H68*Constants!$H120))</f>
        <v>23223436.724178977</v>
      </c>
      <c r="AP55" s="22">
        <f>((AP10*Constants!$H68*Constants!$H86*(1-Constants!$H104))+(AP10*Constants!$H68*Constants!$H120))</f>
        <v>23239134.460130595</v>
      </c>
      <c r="AQ55" s="22">
        <f>((AQ10*Constants!$H68*Constants!$H86*(1-Constants!$H104))+(AQ10*Constants!$H68*Constants!$H120))</f>
        <v>23248115.373656951</v>
      </c>
      <c r="AR55" s="22">
        <f>((AR10*Constants!$H68*Constants!$H86*(1-Constants!$H104))+(AR10*Constants!$H68*Constants!$H120))</f>
        <v>23269151.042844325</v>
      </c>
      <c r="AS55" s="22">
        <f>((AS10*Constants!$H68*Constants!$H86*(1-Constants!$H104))+(AS10*Constants!$H68*Constants!$H120))</f>
        <v>23289564.467103355</v>
      </c>
      <c r="AT55" s="22">
        <f>((AT10*Constants!$H68*Constants!$H86*(1-Constants!$H104))+(AT10*Constants!$H68*Constants!$H120))</f>
        <v>23309348.436354123</v>
      </c>
      <c r="AU55" s="22">
        <f>((AU10*Constants!$H68*Constants!$H86*(1-Constants!$H104))+(AU10*Constants!$H68*Constants!$H120))</f>
        <v>23328495.65885758</v>
      </c>
      <c r="AV55" s="22">
        <f>((AV10*Constants!$H68*Constants!$H86*(1-Constants!$H104))+(AV10*Constants!$H68*Constants!$H120))</f>
        <v>23347118.269387696</v>
      </c>
      <c r="AW55" s="22">
        <f>((AW10*Constants!$H68*Constants!$H86*(1-Constants!$H104))+(AW10*Constants!$H68*Constants!$H120))</f>
        <v>23415820.712815106</v>
      </c>
      <c r="AX55" s="22">
        <f>((AX10*Constants!$H68*Constants!$H86*(1-Constants!$H104))+(AX10*Constants!$H68*Constants!$H120))</f>
        <v>23483751.666478235</v>
      </c>
      <c r="AY55" s="22">
        <f>((AY10*Constants!$H68*Constants!$H86*(1-Constants!$H104))+(AY10*Constants!$H68*Constants!$H120))</f>
        <v>23550783.756125275</v>
      </c>
      <c r="AZ55" s="22">
        <f>((AZ10*Constants!$H68*Constants!$H86*(1-Constants!$H104))+(AZ10*Constants!$H68*Constants!$H120))</f>
        <v>23624385.50883865</v>
      </c>
      <c r="BA55" s="22">
        <f>((BA10*Constants!$H68*Constants!$H86*(1-Constants!$H104))+(BA10*Constants!$H68*Constants!$H120))</f>
        <v>23699189.045495186</v>
      </c>
      <c r="BB55" s="22">
        <f>((BB10*Constants!$H68*Constants!$H86*(1-Constants!$H104))+(BB10*Constants!$H68*Constants!$H120))</f>
        <v>23778854.896301378</v>
      </c>
      <c r="BC55" s="22">
        <f>((BC10*Constants!$H68*Constants!$H86*(1-Constants!$H104))+(BC10*Constants!$H68*Constants!$H120))</f>
        <v>23857195.258146282</v>
      </c>
      <c r="BD55" s="22">
        <f>((BD10*Constants!$H68*Constants!$H86*(1-Constants!$H104))+(BD10*Constants!$H68*Constants!$H120))</f>
        <v>23929799.930953115</v>
      </c>
      <c r="BE55" s="22">
        <f>((BE10*Constants!$H68*Constants!$H86*(1-Constants!$H104))+(BE10*Constants!$H68*Constants!$H120))</f>
        <v>24001652.308639336</v>
      </c>
      <c r="BF55" s="22">
        <f>((BF10*Constants!$H68*Constants!$H86*(1-Constants!$H104))+(BF10*Constants!$H68*Constants!$H120))</f>
        <v>24072746.504298627</v>
      </c>
      <c r="BG55" s="22">
        <f>((BG10*Constants!$H68*Constants!$H86*(1-Constants!$H104))+(BG10*Constants!$H68*Constants!$H120))</f>
        <v>24129637.736584283</v>
      </c>
      <c r="BH55" s="22">
        <f>((BH10*Constants!$H68*Constants!$H86*(1-Constants!$H104))+(BH10*Constants!$H68*Constants!$H120))</f>
        <v>24186084.075584024</v>
      </c>
      <c r="BI55" s="22">
        <f>((BI10*Constants!$H68*Constants!$H86*(1-Constants!$H104))+(BI10*Constants!$H68*Constants!$H120))</f>
        <v>24242082.120115407</v>
      </c>
      <c r="BJ55" s="22">
        <f>((BJ10*Constants!$H68*Constants!$H86*(1-Constants!$H104))+(BJ10*Constants!$H68*Constants!$H120))</f>
        <v>24297628.443324696</v>
      </c>
      <c r="BK55" s="22">
        <f>((BK10*Constants!$H68*Constants!$H86*(1-Constants!$H104))+(BK10*Constants!$H68*Constants!$H120))</f>
        <v>24352719.592499223</v>
      </c>
      <c r="BL55" s="22">
        <f>((BL10*Constants!$H68*Constants!$H86*(1-Constants!$H104))+(BL10*Constants!$H68*Constants!$H120))</f>
        <v>24407520.441239856</v>
      </c>
      <c r="BM55" s="22">
        <f>((BM10*Constants!$H68*Constants!$H86*(1-Constants!$H104))+(BM10*Constants!$H68*Constants!$H120))</f>
        <v>24461926.999777358</v>
      </c>
      <c r="BN55" s="22">
        <f>((BN10*Constants!$H68*Constants!$H86*(1-Constants!$H104))+(BN10*Constants!$H68*Constants!$H120))</f>
        <v>24515937.036501113</v>
      </c>
      <c r="BO55" s="22">
        <f>((BO10*Constants!$H68*Constants!$H86*(1-Constants!$H104))+(BO10*Constants!$H68*Constants!$H120))</f>
        <v>24569548.305807471</v>
      </c>
      <c r="BP55" s="22">
        <f>((BP10*Constants!$H68*Constants!$H86*(1-Constants!$H104))+(BP10*Constants!$H68*Constants!$H120))</f>
        <v>24622758.548014976</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3718178.5162243485</v>
      </c>
      <c r="AE56" s="22">
        <f>((AE11*Constants!$H69*Constants!$H87*(1-Constants!$H105))+(AE11*Constants!$H69*Constants!$H121))</f>
        <v>3718914.0310868346</v>
      </c>
      <c r="AF56" s="22">
        <f>((AF11*Constants!$H69*Constants!$H87*(1-Constants!$H105))+(AF11*Constants!$H69*Constants!$H121))</f>
        <v>3722314.1927580368</v>
      </c>
      <c r="AG56" s="22">
        <f>((AG11*Constants!$H69*Constants!$H87*(1-Constants!$H105))+(AG11*Constants!$H69*Constants!$H121))</f>
        <v>3728217.7374948636</v>
      </c>
      <c r="AH56" s="22">
        <f>((AH11*Constants!$H69*Constants!$H87*(1-Constants!$H105))+(AH11*Constants!$H69*Constants!$H121))</f>
        <v>3736512.1806356488</v>
      </c>
      <c r="AI56" s="22">
        <f>((AI11*Constants!$H69*Constants!$H87*(1-Constants!$H105))+(AI11*Constants!$H69*Constants!$H121))</f>
        <v>3747082.8606359256</v>
      </c>
      <c r="AJ56" s="22">
        <f>((AJ11*Constants!$H69*Constants!$H87*(1-Constants!$H105))+(AJ11*Constants!$H69*Constants!$H121))</f>
        <v>3758949.7697891686</v>
      </c>
      <c r="AK56" s="22">
        <f>((AK11*Constants!$H69*Constants!$H87*(1-Constants!$H105))+(AK11*Constants!$H69*Constants!$H121))</f>
        <v>3772129.1845341716</v>
      </c>
      <c r="AL56" s="22">
        <f>((AL11*Constants!$H69*Constants!$H87*(1-Constants!$H105))+(AL11*Constants!$H69*Constants!$H121))</f>
        <v>3786545.5004212596</v>
      </c>
      <c r="AM56" s="22">
        <f>((AM11*Constants!$H69*Constants!$H87*(1-Constants!$H105))+(AM11*Constants!$H69*Constants!$H121))</f>
        <v>3790918.476837236</v>
      </c>
      <c r="AN56" s="22">
        <f>((AN11*Constants!$H69*Constants!$H87*(1-Constants!$H105))+(AN11*Constants!$H69*Constants!$H121))</f>
        <v>3796232.1770456354</v>
      </c>
      <c r="AO56" s="22">
        <f>((AO11*Constants!$H69*Constants!$H87*(1-Constants!$H105))+(AO11*Constants!$H69*Constants!$H121))</f>
        <v>3802429.3674158291</v>
      </c>
      <c r="AP56" s="22">
        <f>((AP11*Constants!$H69*Constants!$H87*(1-Constants!$H105))+(AP11*Constants!$H69*Constants!$H121))</f>
        <v>3809459.7068033987</v>
      </c>
      <c r="AQ56" s="22">
        <f>((AQ11*Constants!$H69*Constants!$H87*(1-Constants!$H105))+(AQ11*Constants!$H69*Constants!$H121))</f>
        <v>3817265.8747320329</v>
      </c>
      <c r="AR56" s="22">
        <f>((AR11*Constants!$H69*Constants!$H87*(1-Constants!$H105))+(AR11*Constants!$H69*Constants!$H121))</f>
        <v>3821699.1913992325</v>
      </c>
      <c r="AS56" s="22">
        <f>((AS11*Constants!$H69*Constants!$H87*(1-Constants!$H105))+(AS11*Constants!$H69*Constants!$H121))</f>
        <v>3826800.905211885</v>
      </c>
      <c r="AT56" s="22">
        <f>((AT11*Constants!$H69*Constants!$H87*(1-Constants!$H105))+(AT11*Constants!$H69*Constants!$H121))</f>
        <v>3832537.5883726543</v>
      </c>
      <c r="AU56" s="22">
        <f>((AU11*Constants!$H69*Constants!$H87*(1-Constants!$H105))+(AU11*Constants!$H69*Constants!$H121))</f>
        <v>3838879.2156460332</v>
      </c>
      <c r="AV56" s="22">
        <f>((AV11*Constants!$H69*Constants!$H87*(1-Constants!$H105))+(AV11*Constants!$H69*Constants!$H121))</f>
        <v>3845798.9920151373</v>
      </c>
      <c r="AW56" s="22">
        <f>((AW11*Constants!$H69*Constants!$H87*(1-Constants!$H105))+(AW11*Constants!$H69*Constants!$H121))</f>
        <v>3849902.93605923</v>
      </c>
      <c r="AX56" s="22">
        <f>((AX11*Constants!$H69*Constants!$H87*(1-Constants!$H105))+(AX11*Constants!$H69*Constants!$H121))</f>
        <v>3854507.4687629999</v>
      </c>
      <c r="AY56" s="22">
        <f>((AY11*Constants!$H69*Constants!$H87*(1-Constants!$H105))+(AY11*Constants!$H69*Constants!$H121))</f>
        <v>3859590.97726255</v>
      </c>
      <c r="AZ56" s="22">
        <f>((AZ11*Constants!$H69*Constants!$H87*(1-Constants!$H105))+(AZ11*Constants!$H69*Constants!$H121))</f>
        <v>3865148.9992508907</v>
      </c>
      <c r="BA56" s="22">
        <f>((BA11*Constants!$H69*Constants!$H87*(1-Constants!$H105))+(BA11*Constants!$H69*Constants!$H121))</f>
        <v>3871152.6445013117</v>
      </c>
      <c r="BB56" s="22">
        <f>((BB11*Constants!$H69*Constants!$H87*(1-Constants!$H105))+(BB11*Constants!$H69*Constants!$H121))</f>
        <v>3874431.7703610612</v>
      </c>
      <c r="BC56" s="22">
        <f>((BC11*Constants!$H69*Constants!$H87*(1-Constants!$H105))+(BC11*Constants!$H69*Constants!$H121))</f>
        <v>3878095.2149867448</v>
      </c>
      <c r="BD56" s="22">
        <f>((BD11*Constants!$H69*Constants!$H87*(1-Constants!$H105))+(BD11*Constants!$H69*Constants!$H121))</f>
        <v>3882119.8121650638</v>
      </c>
      <c r="BE56" s="22">
        <f>((BE11*Constants!$H69*Constants!$H87*(1-Constants!$H105))+(BE11*Constants!$H69*Constants!$H121))</f>
        <v>3886501.8619475728</v>
      </c>
      <c r="BF56" s="22">
        <f>((BF11*Constants!$H69*Constants!$H87*(1-Constants!$H105))+(BF11*Constants!$H69*Constants!$H121))</f>
        <v>3891228.8487563897</v>
      </c>
      <c r="BG56" s="22">
        <f>((BG11*Constants!$H69*Constants!$H87*(1-Constants!$H105))+(BG11*Constants!$H69*Constants!$H121))</f>
        <v>3893376.9836969795</v>
      </c>
      <c r="BH56" s="22">
        <f>((BH11*Constants!$H69*Constants!$H87*(1-Constants!$H105))+(BH11*Constants!$H69*Constants!$H121))</f>
        <v>3895829.1177510936</v>
      </c>
      <c r="BI56" s="22">
        <f>((BI11*Constants!$H69*Constants!$H87*(1-Constants!$H105))+(BI11*Constants!$H69*Constants!$H121))</f>
        <v>3898574.608071012</v>
      </c>
      <c r="BJ56" s="22">
        <f>((BJ11*Constants!$H69*Constants!$H87*(1-Constants!$H105))+(BJ11*Constants!$H69*Constants!$H121))</f>
        <v>3901603.539049942</v>
      </c>
      <c r="BK56" s="22">
        <f>((BK11*Constants!$H69*Constants!$H87*(1-Constants!$H105))+(BK11*Constants!$H69*Constants!$H121))</f>
        <v>3904906.6605538796</v>
      </c>
      <c r="BL56" s="22">
        <f>((BL11*Constants!$H69*Constants!$H87*(1-Constants!$H105))+(BL11*Constants!$H69*Constants!$H121))</f>
        <v>3905502.928601136</v>
      </c>
      <c r="BM56" s="22">
        <f>((BM11*Constants!$H69*Constants!$H87*(1-Constants!$H105))+(BM11*Constants!$H69*Constants!$H121))</f>
        <v>3906342.8062893152</v>
      </c>
      <c r="BN56" s="22">
        <f>((BN11*Constants!$H69*Constants!$H87*(1-Constants!$H105))+(BN11*Constants!$H69*Constants!$H121))</f>
        <v>3907418.1896087113</v>
      </c>
      <c r="BO56" s="22">
        <f>((BO11*Constants!$H69*Constants!$H87*(1-Constants!$H105))+(BO11*Constants!$H69*Constants!$H121))</f>
        <v>3908721.468774037</v>
      </c>
      <c r="BP56" s="22">
        <f>((BP11*Constants!$H69*Constants!$H87*(1-Constants!$H105))+(BP11*Constants!$H69*Constants!$H121))</f>
        <v>3910245.4902275018</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3026091.8958204472</v>
      </c>
      <c r="AE57" s="22">
        <f>((AE12*Constants!$H70*Constants!$H88*(1-Constants!$H106))+(AE12*Constants!$H70*Constants!$H122))</f>
        <v>3026690.5049391091</v>
      </c>
      <c r="AF57" s="22">
        <f>((AF12*Constants!$H70*Constants!$H88*(1-Constants!$H106))+(AF12*Constants!$H70*Constants!$H122))</f>
        <v>3029457.774351486</v>
      </c>
      <c r="AG57" s="22">
        <f>((AG12*Constants!$H70*Constants!$H88*(1-Constants!$H106))+(AG12*Constants!$H70*Constants!$H122))</f>
        <v>3034262.4572914713</v>
      </c>
      <c r="AH57" s="22">
        <f>((AH12*Constants!$H70*Constants!$H88*(1-Constants!$H106))+(AH12*Constants!$H70*Constants!$H122))</f>
        <v>3041013.006534643</v>
      </c>
      <c r="AI57" s="22">
        <f>((AI12*Constants!$H70*Constants!$H88*(1-Constants!$H106))+(AI12*Constants!$H70*Constants!$H122))</f>
        <v>3049616.1031698817</v>
      </c>
      <c r="AJ57" s="22">
        <f>((AJ12*Constants!$H70*Constants!$H88*(1-Constants!$H106))+(AJ12*Constants!$H70*Constants!$H122))</f>
        <v>3059274.1541376803</v>
      </c>
      <c r="AK57" s="22">
        <f>((AK12*Constants!$H70*Constants!$H88*(1-Constants!$H106))+(AK12*Constants!$H70*Constants!$H122))</f>
        <v>3070000.4062467399</v>
      </c>
      <c r="AL57" s="22">
        <f>((AL12*Constants!$H70*Constants!$H88*(1-Constants!$H106))+(AL12*Constants!$H70*Constants!$H122))</f>
        <v>3081733.3277520263</v>
      </c>
      <c r="AM57" s="22">
        <f>((AM12*Constants!$H70*Constants!$H88*(1-Constants!$H106))+(AM12*Constants!$H70*Constants!$H122))</f>
        <v>3085292.3361307951</v>
      </c>
      <c r="AN57" s="22">
        <f>((AN12*Constants!$H70*Constants!$H88*(1-Constants!$H106))+(AN12*Constants!$H70*Constants!$H122))</f>
        <v>3089616.9658029033</v>
      </c>
      <c r="AO57" s="22">
        <f>((AO12*Constants!$H70*Constants!$H88*(1-Constants!$H106))+(AO12*Constants!$H70*Constants!$H122))</f>
        <v>3094660.6363728517</v>
      </c>
      <c r="AP57" s="22">
        <f>((AP12*Constants!$H70*Constants!$H88*(1-Constants!$H106))+(AP12*Constants!$H70*Constants!$H122))</f>
        <v>3100382.3769920189</v>
      </c>
      <c r="AQ57" s="22">
        <f>((AQ12*Constants!$H70*Constants!$H88*(1-Constants!$H106))+(AQ12*Constants!$H70*Constants!$H122))</f>
        <v>3106735.5365843237</v>
      </c>
      <c r="AR57" s="22">
        <f>((AR12*Constants!$H70*Constants!$H88*(1-Constants!$H106))+(AR12*Constants!$H70*Constants!$H122))</f>
        <v>3110343.6537254667</v>
      </c>
      <c r="AS57" s="22">
        <f>((AS12*Constants!$H70*Constants!$H88*(1-Constants!$H106))+(AS12*Constants!$H70*Constants!$H122))</f>
        <v>3114495.7552869963</v>
      </c>
      <c r="AT57" s="22">
        <f>((AT12*Constants!$H70*Constants!$H88*(1-Constants!$H106))+(AT12*Constants!$H70*Constants!$H122))</f>
        <v>3119164.6355857626</v>
      </c>
      <c r="AU57" s="22">
        <f>((AU12*Constants!$H70*Constants!$H88*(1-Constants!$H106))+(AU12*Constants!$H70*Constants!$H122))</f>
        <v>3124325.8581614261</v>
      </c>
      <c r="AV57" s="22">
        <f>((AV12*Constants!$H70*Constants!$H88*(1-Constants!$H106))+(AV12*Constants!$H70*Constants!$H122))</f>
        <v>3129957.6155125233</v>
      </c>
      <c r="AW57" s="22">
        <f>((AW12*Constants!$H70*Constants!$H88*(1-Constants!$H106))+(AW12*Constants!$H70*Constants!$H122))</f>
        <v>3133297.6681104647</v>
      </c>
      <c r="AX57" s="22">
        <f>((AX12*Constants!$H70*Constants!$H88*(1-Constants!$H106))+(AX12*Constants!$H70*Constants!$H122))</f>
        <v>3137045.1318317787</v>
      </c>
      <c r="AY57" s="22">
        <f>((AY12*Constants!$H70*Constants!$H88*(1-Constants!$H106))+(AY12*Constants!$H70*Constants!$H122))</f>
        <v>3141182.4167431127</v>
      </c>
      <c r="AZ57" s="22">
        <f>((AZ12*Constants!$H70*Constants!$H88*(1-Constants!$H106))+(AZ12*Constants!$H70*Constants!$H122))</f>
        <v>3145705.8911331459</v>
      </c>
      <c r="BA57" s="22">
        <f>((BA12*Constants!$H70*Constants!$H88*(1-Constants!$H106))+(BA12*Constants!$H70*Constants!$H122))</f>
        <v>3150592.042284417</v>
      </c>
      <c r="BB57" s="22">
        <f>((BB12*Constants!$H70*Constants!$H88*(1-Constants!$H106))+(BB12*Constants!$H70*Constants!$H122))</f>
        <v>3153260.8049988113</v>
      </c>
      <c r="BC57" s="22">
        <f>((BC12*Constants!$H70*Constants!$H88*(1-Constants!$H106))+(BC12*Constants!$H70*Constants!$H122))</f>
        <v>3156242.3509477735</v>
      </c>
      <c r="BD57" s="22">
        <f>((BD12*Constants!$H70*Constants!$H88*(1-Constants!$H106))+(BD12*Constants!$H70*Constants!$H122))</f>
        <v>3159517.8259826894</v>
      </c>
      <c r="BE57" s="22">
        <f>((BE12*Constants!$H70*Constants!$H88*(1-Constants!$H106))+(BE12*Constants!$H70*Constants!$H122))</f>
        <v>3163084.2188484631</v>
      </c>
      <c r="BF57" s="22">
        <f>((BF12*Constants!$H70*Constants!$H88*(1-Constants!$H106))+(BF12*Constants!$H70*Constants!$H122))</f>
        <v>3166931.3435659544</v>
      </c>
      <c r="BG57" s="22">
        <f>((BG12*Constants!$H70*Constants!$H88*(1-Constants!$H106))+(BG12*Constants!$H70*Constants!$H122))</f>
        <v>3168679.6334090806</v>
      </c>
      <c r="BH57" s="22">
        <f>((BH12*Constants!$H70*Constants!$H88*(1-Constants!$H106))+(BH12*Constants!$H70*Constants!$H122))</f>
        <v>3170675.3372076582</v>
      </c>
      <c r="BI57" s="22">
        <f>((BI12*Constants!$H70*Constants!$H88*(1-Constants!$H106))+(BI12*Constants!$H70*Constants!$H122))</f>
        <v>3172909.7931303373</v>
      </c>
      <c r="BJ57" s="22">
        <f>((BJ12*Constants!$H70*Constants!$H88*(1-Constants!$H106))+(BJ12*Constants!$H70*Constants!$H122))</f>
        <v>3175374.9312210311</v>
      </c>
      <c r="BK57" s="22">
        <f>((BK12*Constants!$H70*Constants!$H88*(1-Constants!$H106))+(BK12*Constants!$H70*Constants!$H122))</f>
        <v>3178063.2231280389</v>
      </c>
      <c r="BL57" s="22">
        <f>((BL12*Constants!$H70*Constants!$H88*(1-Constants!$H106))+(BL12*Constants!$H70*Constants!$H122))</f>
        <v>3178548.5042670872</v>
      </c>
      <c r="BM57" s="22">
        <f>((BM12*Constants!$H70*Constants!$H88*(1-Constants!$H106))+(BM12*Constants!$H70*Constants!$H122))</f>
        <v>3179232.0505397017</v>
      </c>
      <c r="BN57" s="22">
        <f>((BN12*Constants!$H70*Constants!$H88*(1-Constants!$H106))+(BN12*Constants!$H70*Constants!$H122))</f>
        <v>3180107.2663835683</v>
      </c>
      <c r="BO57" s="22">
        <f>((BO12*Constants!$H70*Constants!$H88*(1-Constants!$H106))+(BO12*Constants!$H70*Constants!$H122))</f>
        <v>3181167.9584678705</v>
      </c>
      <c r="BP57" s="22">
        <f>((BP12*Constants!$H70*Constants!$H88*(1-Constants!$H106))+(BP12*Constants!$H70*Constants!$H122))</f>
        <v>3182408.30476896</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459937.29002112558</v>
      </c>
      <c r="AE58" s="22">
        <f>((AE13*Constants!$H71*Constants!$H89*(1-Constants!$H107))+(AE13*Constants!$H71*Constants!$H123))</f>
        <v>460878.79121665022</v>
      </c>
      <c r="AF58" s="22">
        <f>((AF13*Constants!$H71*Constants!$H89*(1-Constants!$H107))+(AF13*Constants!$H71*Constants!$H123))</f>
        <v>462249.85115710564</v>
      </c>
      <c r="AG58" s="22">
        <f>((AG13*Constants!$H71*Constants!$H89*(1-Constants!$H107))+(AG13*Constants!$H71*Constants!$H123))</f>
        <v>464025.80127372855</v>
      </c>
      <c r="AH58" s="22">
        <f>((AH13*Constants!$H71*Constants!$H89*(1-Constants!$H107))+(AH13*Constants!$H71*Constants!$H123))</f>
        <v>466190.19287961075</v>
      </c>
      <c r="AI58" s="22">
        <f>((AI13*Constants!$H71*Constants!$H89*(1-Constants!$H107))+(AI13*Constants!$H71*Constants!$H123))</f>
        <v>468725.14544207329</v>
      </c>
      <c r="AJ58" s="22">
        <f>((AJ13*Constants!$H71*Constants!$H89*(1-Constants!$H107))+(AJ13*Constants!$H71*Constants!$H123))</f>
        <v>471445.29922036768</v>
      </c>
      <c r="AK58" s="22">
        <f>((AK13*Constants!$H71*Constants!$H89*(1-Constants!$H107))+(AK13*Constants!$H71*Constants!$H123))</f>
        <v>474357.9906115426</v>
      </c>
      <c r="AL58" s="22">
        <f>((AL13*Constants!$H71*Constants!$H89*(1-Constants!$H107))+(AL13*Constants!$H71*Constants!$H123))</f>
        <v>477452.17081908014</v>
      </c>
      <c r="AM58" s="22">
        <f>((AM13*Constants!$H71*Constants!$H89*(1-Constants!$H107))+(AM13*Constants!$H71*Constants!$H123))</f>
        <v>478574.80246759317</v>
      </c>
      <c r="AN58" s="22">
        <f>((AN13*Constants!$H71*Constants!$H89*(1-Constants!$H107))+(AN13*Constants!$H71*Constants!$H123))</f>
        <v>479838.74372140458</v>
      </c>
      <c r="AO58" s="22">
        <f>((AO13*Constants!$H71*Constants!$H89*(1-Constants!$H107))+(AO13*Constants!$H71*Constants!$H123))</f>
        <v>481235.09577909065</v>
      </c>
      <c r="AP58" s="22">
        <f>((AP13*Constants!$H71*Constants!$H89*(1-Constants!$H107))+(AP13*Constants!$H71*Constants!$H123))</f>
        <v>482756.0421799958</v>
      </c>
      <c r="AQ58" s="22">
        <f>((AQ13*Constants!$H71*Constants!$H89*(1-Constants!$H107))+(AQ13*Constants!$H71*Constants!$H123))</f>
        <v>484392.25447281566</v>
      </c>
      <c r="AR58" s="22">
        <f>((AR13*Constants!$H71*Constants!$H89*(1-Constants!$H107))+(AR13*Constants!$H71*Constants!$H123))</f>
        <v>485361.65104011114</v>
      </c>
      <c r="AS58" s="22">
        <f>((AS13*Constants!$H71*Constants!$H89*(1-Constants!$H107))+(AS13*Constants!$H71*Constants!$H123))</f>
        <v>486432.09202695783</v>
      </c>
      <c r="AT58" s="22">
        <f>((AT13*Constants!$H71*Constants!$H89*(1-Constants!$H107))+(AT13*Constants!$H71*Constants!$H123))</f>
        <v>487598.27571669797</v>
      </c>
      <c r="AU58" s="22">
        <f>((AU13*Constants!$H71*Constants!$H89*(1-Constants!$H107))+(AU13*Constants!$H71*Constants!$H123))</f>
        <v>488855.44406302873</v>
      </c>
      <c r="AV58" s="22">
        <f>((AV13*Constants!$H71*Constants!$H89*(1-Constants!$H107))+(AV13*Constants!$H71*Constants!$H123))</f>
        <v>490199.36141093035</v>
      </c>
      <c r="AW58" s="22">
        <f>((AW13*Constants!$H71*Constants!$H89*(1-Constants!$H107))+(AW13*Constants!$H71*Constants!$H123))</f>
        <v>490996.68557060021</v>
      </c>
      <c r="AX58" s="22">
        <f>((AX13*Constants!$H71*Constants!$H89*(1-Constants!$H107))+(AX13*Constants!$H71*Constants!$H123))</f>
        <v>491870.17437203572</v>
      </c>
      <c r="AY58" s="22">
        <f>((AY13*Constants!$H71*Constants!$H89*(1-Constants!$H107))+(AY13*Constants!$H71*Constants!$H123))</f>
        <v>492816.32755551493</v>
      </c>
      <c r="AZ58" s="22">
        <f>((AZ13*Constants!$H71*Constants!$H89*(1-Constants!$H107))+(AZ13*Constants!$H71*Constants!$H123))</f>
        <v>493834.7862846739</v>
      </c>
      <c r="BA58" s="22">
        <f>((BA13*Constants!$H71*Constants!$H89*(1-Constants!$H107))+(BA13*Constants!$H71*Constants!$H123))</f>
        <v>494920.60408819409</v>
      </c>
      <c r="BB58" s="22">
        <f>((BB13*Constants!$H71*Constants!$H89*(1-Constants!$H107))+(BB13*Constants!$H71*Constants!$H123))</f>
        <v>495487.73709242162</v>
      </c>
      <c r="BC58" s="22">
        <f>((BC13*Constants!$H71*Constants!$H89*(1-Constants!$H107))+(BC13*Constants!$H71*Constants!$H123))</f>
        <v>496113.81164062658</v>
      </c>
      <c r="BD58" s="22">
        <f>((BD13*Constants!$H71*Constants!$H89*(1-Constants!$H107))+(BD13*Constants!$H71*Constants!$H123))</f>
        <v>496794.84434388613</v>
      </c>
      <c r="BE58" s="22">
        <f>((BE13*Constants!$H71*Constants!$H89*(1-Constants!$H107))+(BE13*Constants!$H71*Constants!$H123))</f>
        <v>497530.4231563076</v>
      </c>
      <c r="BF58" s="22">
        <f>((BF13*Constants!$H71*Constants!$H89*(1-Constants!$H107))+(BF13*Constants!$H71*Constants!$H123))</f>
        <v>498318.48505798588</v>
      </c>
      <c r="BG58" s="22">
        <f>((BG13*Constants!$H71*Constants!$H89*(1-Constants!$H107))+(BG13*Constants!$H71*Constants!$H123))</f>
        <v>498623.28965830005</v>
      </c>
      <c r="BH58" s="22">
        <f>((BH13*Constants!$H71*Constants!$H89*(1-Constants!$H107))+(BH13*Constants!$H71*Constants!$H123))</f>
        <v>498975.35130033584</v>
      </c>
      <c r="BI58" s="22">
        <f>((BI13*Constants!$H71*Constants!$H89*(1-Constants!$H107))+(BI13*Constants!$H71*Constants!$H123))</f>
        <v>499372.87971593981</v>
      </c>
      <c r="BJ58" s="22">
        <f>((BJ13*Constants!$H71*Constants!$H89*(1-Constants!$H107))+(BJ13*Constants!$H71*Constants!$H123))</f>
        <v>499814.20720138471</v>
      </c>
      <c r="BK58" s="22">
        <f>((BK13*Constants!$H71*Constants!$H89*(1-Constants!$H107))+(BK13*Constants!$H71*Constants!$H123))</f>
        <v>500297.77812272584</v>
      </c>
      <c r="BL58" s="22">
        <f>((BL13*Constants!$H71*Constants!$H89*(1-Constants!$H107))+(BL13*Constants!$H71*Constants!$H123))</f>
        <v>500281.88079026208</v>
      </c>
      <c r="BM58" s="22">
        <f>((BM13*Constants!$H71*Constants!$H89*(1-Constants!$H107))+(BM13*Constants!$H71*Constants!$H123))</f>
        <v>500304.66569728177</v>
      </c>
      <c r="BN58" s="22">
        <f>((BN13*Constants!$H71*Constants!$H89*(1-Constants!$H107))+(BN13*Constants!$H71*Constants!$H123))</f>
        <v>500364.7396576014</v>
      </c>
      <c r="BO58" s="22">
        <f>((BO13*Constants!$H71*Constants!$H89*(1-Constants!$H107))+(BO13*Constants!$H71*Constants!$H123))</f>
        <v>500460.79462221207</v>
      </c>
      <c r="BP58" s="22">
        <f>((BP13*Constants!$H71*Constants!$H89*(1-Constants!$H107))+(BP13*Constants!$H71*Constants!$H123))</f>
        <v>500591.60108703194</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5549630.6601959756</v>
      </c>
      <c r="AE59" s="22">
        <f>((AE14*Constants!$H72*Constants!$H90*(1-Constants!$H108))+(AE14*Constants!$H72*Constants!$H124))</f>
        <v>5560990.8695433298</v>
      </c>
      <c r="AF59" s="22">
        <f>((AF14*Constants!$H72*Constants!$H90*(1-Constants!$H108))+(AF14*Constants!$H72*Constants!$H124))</f>
        <v>5577534.1602214305</v>
      </c>
      <c r="AG59" s="22">
        <f>((AG14*Constants!$H72*Constants!$H90*(1-Constants!$H108))+(AG14*Constants!$H72*Constants!$H124))</f>
        <v>5598962.8798143491</v>
      </c>
      <c r="AH59" s="22">
        <f>((AH14*Constants!$H72*Constants!$H90*(1-Constants!$H108))+(AH14*Constants!$H72*Constants!$H124))</f>
        <v>5625078.5574888494</v>
      </c>
      <c r="AI59" s="22">
        <f>((AI14*Constants!$H72*Constants!$H90*(1-Constants!$H108))+(AI14*Constants!$H72*Constants!$H124))</f>
        <v>5655665.4456755789</v>
      </c>
      <c r="AJ59" s="22">
        <f>((AJ14*Constants!$H72*Constants!$H90*(1-Constants!$H108))+(AJ14*Constants!$H72*Constants!$H124))</f>
        <v>5688486.9827328976</v>
      </c>
      <c r="AK59" s="22">
        <f>((AK14*Constants!$H72*Constants!$H90*(1-Constants!$H108))+(AK14*Constants!$H72*Constants!$H124))</f>
        <v>5723631.690063349</v>
      </c>
      <c r="AL59" s="22">
        <f>((AL14*Constants!$H72*Constants!$H90*(1-Constants!$H108))+(AL14*Constants!$H72*Constants!$H124))</f>
        <v>5760966.2522318866</v>
      </c>
      <c r="AM59" s="22">
        <f>((AM14*Constants!$H72*Constants!$H90*(1-Constants!$H108))+(AM14*Constants!$H72*Constants!$H124))</f>
        <v>5774511.9923835658</v>
      </c>
      <c r="AN59" s="22">
        <f>((AN14*Constants!$H72*Constants!$H90*(1-Constants!$H108))+(AN14*Constants!$H72*Constants!$H124))</f>
        <v>5789762.7826261129</v>
      </c>
      <c r="AO59" s="22">
        <f>((AO14*Constants!$H72*Constants!$H90*(1-Constants!$H108))+(AO14*Constants!$H72*Constants!$H124))</f>
        <v>5806611.2494929908</v>
      </c>
      <c r="AP59" s="22">
        <f>((AP14*Constants!$H72*Constants!$H90*(1-Constants!$H108))+(AP14*Constants!$H72*Constants!$H124))</f>
        <v>5824963.0791056566</v>
      </c>
      <c r="AQ59" s="22">
        <f>((AQ14*Constants!$H72*Constants!$H90*(1-Constants!$H108))+(AQ14*Constants!$H72*Constants!$H124))</f>
        <v>5844705.713816586</v>
      </c>
      <c r="AR59" s="22">
        <f>((AR14*Constants!$H72*Constants!$H90*(1-Constants!$H108))+(AR14*Constants!$H72*Constants!$H124))</f>
        <v>5856402.5103766229</v>
      </c>
      <c r="AS59" s="22">
        <f>((AS14*Constants!$H72*Constants!$H90*(1-Constants!$H108))+(AS14*Constants!$H72*Constants!$H124))</f>
        <v>5869318.5149046788</v>
      </c>
      <c r="AT59" s="22">
        <f>((AT14*Constants!$H72*Constants!$H90*(1-Constants!$H108))+(AT14*Constants!$H72*Constants!$H124))</f>
        <v>5883389.7565726573</v>
      </c>
      <c r="AU59" s="22">
        <f>((AU14*Constants!$H72*Constants!$H90*(1-Constants!$H108))+(AU14*Constants!$H72*Constants!$H124))</f>
        <v>5898558.8245112551</v>
      </c>
      <c r="AV59" s="22">
        <f>((AV14*Constants!$H72*Constants!$H90*(1-Constants!$H108))+(AV14*Constants!$H72*Constants!$H124))</f>
        <v>5914774.6110554188</v>
      </c>
      <c r="AW59" s="22">
        <f>((AW14*Constants!$H72*Constants!$H90*(1-Constants!$H108))+(AW14*Constants!$H72*Constants!$H124))</f>
        <v>5924395.1717244955</v>
      </c>
      <c r="AX59" s="22">
        <f>((AX14*Constants!$H72*Constants!$H90*(1-Constants!$H108))+(AX14*Constants!$H72*Constants!$H124))</f>
        <v>5934934.7394850524</v>
      </c>
      <c r="AY59" s="22">
        <f>((AY14*Constants!$H72*Constants!$H90*(1-Constants!$H108))+(AY14*Constants!$H72*Constants!$H124))</f>
        <v>5946351.0799953798</v>
      </c>
      <c r="AZ59" s="22">
        <f>((AZ14*Constants!$H72*Constants!$H90*(1-Constants!$H108))+(AZ14*Constants!$H72*Constants!$H124))</f>
        <v>5958639.8635145966</v>
      </c>
      <c r="BA59" s="22">
        <f>((BA14*Constants!$H72*Constants!$H90*(1-Constants!$H108))+(BA14*Constants!$H72*Constants!$H124))</f>
        <v>5971741.4056259692</v>
      </c>
      <c r="BB59" s="22">
        <f>((BB14*Constants!$H72*Constants!$H90*(1-Constants!$H108))+(BB14*Constants!$H72*Constants!$H124))</f>
        <v>5978584.4661408616</v>
      </c>
      <c r="BC59" s="22">
        <f>((BC14*Constants!$H72*Constants!$H90*(1-Constants!$H108))+(BC14*Constants!$H72*Constants!$H124))</f>
        <v>5986138.7188263247</v>
      </c>
      <c r="BD59" s="22">
        <f>((BD14*Constants!$H72*Constants!$H90*(1-Constants!$H108))+(BD14*Constants!$H72*Constants!$H124))</f>
        <v>5994356.0998750152</v>
      </c>
      <c r="BE59" s="22">
        <f>((BE14*Constants!$H72*Constants!$H90*(1-Constants!$H108))+(BE14*Constants!$H72*Constants!$H124))</f>
        <v>6003231.6375167146</v>
      </c>
      <c r="BF59" s="22">
        <f>((BF14*Constants!$H72*Constants!$H90*(1-Constants!$H108))+(BF14*Constants!$H72*Constants!$H124))</f>
        <v>6012740.4392307177</v>
      </c>
      <c r="BG59" s="22">
        <f>((BG14*Constants!$H72*Constants!$H90*(1-Constants!$H108))+(BG14*Constants!$H72*Constants!$H124))</f>
        <v>6016418.2296425253</v>
      </c>
      <c r="BH59" s="22">
        <f>((BH14*Constants!$H72*Constants!$H90*(1-Constants!$H108))+(BH14*Constants!$H72*Constants!$H124))</f>
        <v>6020666.2263266612</v>
      </c>
      <c r="BI59" s="22">
        <f>((BI14*Constants!$H72*Constants!$H90*(1-Constants!$H108))+(BI14*Constants!$H72*Constants!$H124))</f>
        <v>6025462.8278012536</v>
      </c>
      <c r="BJ59" s="22">
        <f>((BJ14*Constants!$H72*Constants!$H90*(1-Constants!$H108))+(BJ14*Constants!$H72*Constants!$H124))</f>
        <v>6030787.9114540685</v>
      </c>
      <c r="BK59" s="22">
        <f>((BK14*Constants!$H72*Constants!$H90*(1-Constants!$H108))+(BK14*Constants!$H72*Constants!$H124))</f>
        <v>6036622.7069135346</v>
      </c>
      <c r="BL59" s="22">
        <f>((BL14*Constants!$H72*Constants!$H90*(1-Constants!$H108))+(BL14*Constants!$H72*Constants!$H124))</f>
        <v>6036430.888755776</v>
      </c>
      <c r="BM59" s="22">
        <f>((BM14*Constants!$H72*Constants!$H90*(1-Constants!$H108))+(BM14*Constants!$H72*Constants!$H124))</f>
        <v>6036705.8127972269</v>
      </c>
      <c r="BN59" s="22">
        <f>((BN14*Constants!$H72*Constants!$H90*(1-Constants!$H108))+(BN14*Constants!$H72*Constants!$H124))</f>
        <v>6037430.6687706448</v>
      </c>
      <c r="BO59" s="22">
        <f>((BO14*Constants!$H72*Constants!$H90*(1-Constants!$H108))+(BO14*Constants!$H72*Constants!$H124))</f>
        <v>6038589.6736789923</v>
      </c>
      <c r="BP59" s="22">
        <f>((BP14*Constants!$H72*Constants!$H90*(1-Constants!$H108))+(BP14*Constants!$H72*Constants!$H124))</f>
        <v>6040167.9922529953</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8035289.3948240308</v>
      </c>
      <c r="AE62" s="22">
        <f>((AE17*Constants!$H75*Constants!$H93*(1-Constants!$H111))+(AE17*Constants!$H75*Constants!$H127))</f>
        <v>7808450.9128489103</v>
      </c>
      <c r="AF62" s="22">
        <f>((AF17*Constants!$H75*Constants!$H93*(1-Constants!$H111))+(AF17*Constants!$H75*Constants!$H127))</f>
        <v>7595384.2874300638</v>
      </c>
      <c r="AG62" s="22">
        <f>((AG17*Constants!$H75*Constants!$H93*(1-Constants!$H111))+(AG17*Constants!$H75*Constants!$H127))</f>
        <v>7394517.2318909969</v>
      </c>
      <c r="AH62" s="22">
        <f>((AH17*Constants!$H75*Constants!$H93*(1-Constants!$H111))+(AH17*Constants!$H75*Constants!$H127))</f>
        <v>7205937.4202949237</v>
      </c>
      <c r="AI62" s="22">
        <f>((AI17*Constants!$H75*Constants!$H93*(1-Constants!$H111))+(AI17*Constants!$H75*Constants!$H127))</f>
        <v>7027055.6917387145</v>
      </c>
      <c r="AJ62" s="22">
        <f>((AJ17*Constants!$H75*Constants!$H93*(1-Constants!$H111))+(AJ17*Constants!$H75*Constants!$H127))</f>
        <v>6856903.3547867611</v>
      </c>
      <c r="AK62" s="22">
        <f>((AK17*Constants!$H75*Constants!$H93*(1-Constants!$H111))+(AK17*Constants!$H75*Constants!$H127))</f>
        <v>6694676.9749108804</v>
      </c>
      <c r="AL62" s="22">
        <f>((AL17*Constants!$H75*Constants!$H93*(1-Constants!$H111))+(AL17*Constants!$H75*Constants!$H127))</f>
        <v>6539686.9766895836</v>
      </c>
      <c r="AM62" s="22">
        <f>((AM17*Constants!$H75*Constants!$H93*(1-Constants!$H111))+(AM17*Constants!$H75*Constants!$H127))</f>
        <v>6391124.0709179631</v>
      </c>
      <c r="AN62" s="22">
        <f>((AN17*Constants!$H75*Constants!$H93*(1-Constants!$H111))+(AN17*Constants!$H75*Constants!$H127))</f>
        <v>6248629.7760892902</v>
      </c>
      <c r="AO62" s="22">
        <f>((AO17*Constants!$H75*Constants!$H93*(1-Constants!$H111))+(AO17*Constants!$H75*Constants!$H127))</f>
        <v>6111727.6753693037</v>
      </c>
      <c r="AP62" s="22">
        <f>((AP17*Constants!$H75*Constants!$H93*(1-Constants!$H111))+(AP17*Constants!$H75*Constants!$H127))</f>
        <v>5979995.3172899866</v>
      </c>
      <c r="AQ62" s="22">
        <f>((AQ17*Constants!$H75*Constants!$H93*(1-Constants!$H111))+(AQ17*Constants!$H75*Constants!$H127))</f>
        <v>5852002.636047123</v>
      </c>
      <c r="AR62" s="22">
        <f>((AR17*Constants!$H75*Constants!$H93*(1-Constants!$H111))+(AR17*Constants!$H75*Constants!$H127))</f>
        <v>5729484.641459249</v>
      </c>
      <c r="AS62" s="22">
        <f>((AS17*Constants!$H75*Constants!$H93*(1-Constants!$H111))+(AS17*Constants!$H75*Constants!$H127))</f>
        <v>5611121.3302842379</v>
      </c>
      <c r="AT62" s="22">
        <f>((AT17*Constants!$H75*Constants!$H93*(1-Constants!$H111))+(AT17*Constants!$H75*Constants!$H127))</f>
        <v>5496640.0019476712</v>
      </c>
      <c r="AU62" s="22">
        <f>((AU17*Constants!$H75*Constants!$H93*(1-Constants!$H111))+(AU17*Constants!$H75*Constants!$H127))</f>
        <v>5385793.9382494893</v>
      </c>
      <c r="AV62" s="22">
        <f>((AV17*Constants!$H75*Constants!$H93*(1-Constants!$H111))+(AV17*Constants!$H75*Constants!$H127))</f>
        <v>5278378.0996949915</v>
      </c>
      <c r="AW62" s="22">
        <f>((AW17*Constants!$H75*Constants!$H93*(1-Constants!$H111))+(AW17*Constants!$H75*Constants!$H127))</f>
        <v>5171594.5337656196</v>
      </c>
      <c r="AX62" s="22">
        <f>((AX17*Constants!$H75*Constants!$H93*(1-Constants!$H111))+(AX17*Constants!$H75*Constants!$H127))</f>
        <v>5067949.9783806158</v>
      </c>
      <c r="AY62" s="22">
        <f>((AY17*Constants!$H75*Constants!$H93*(1-Constants!$H111))+(AY17*Constants!$H75*Constants!$H127))</f>
        <v>4967250.9596512131</v>
      </c>
      <c r="AZ62" s="22">
        <f>((AZ17*Constants!$H75*Constants!$H93*(1-Constants!$H111))+(AZ17*Constants!$H75*Constants!$H127))</f>
        <v>4870407.0747501571</v>
      </c>
      <c r="BA62" s="22">
        <f>((BA17*Constants!$H75*Constants!$H93*(1-Constants!$H111))+(BA17*Constants!$H75*Constants!$H127))</f>
        <v>4776444.8164580278</v>
      </c>
      <c r="BB62" s="22">
        <f>((BB17*Constants!$H75*Constants!$H93*(1-Constants!$H111))+(BB17*Constants!$H75*Constants!$H127))</f>
        <v>4684885.7769346144</v>
      </c>
      <c r="BC62" s="22">
        <f>((BC17*Constants!$H75*Constants!$H93*(1-Constants!$H111))+(BC17*Constants!$H75*Constants!$H127))</f>
        <v>4595570.3191853529</v>
      </c>
      <c r="BD62" s="22">
        <f>((BD17*Constants!$H75*Constants!$H93*(1-Constants!$H111))+(BD17*Constants!$H75*Constants!$H127))</f>
        <v>4507817.8298508897</v>
      </c>
      <c r="BE62" s="22">
        <f>((BE17*Constants!$H75*Constants!$H93*(1-Constants!$H111))+(BE17*Constants!$H75*Constants!$H127))</f>
        <v>4422200.8134397902</v>
      </c>
      <c r="BF62" s="22">
        <f>((BF17*Constants!$H75*Constants!$H93*(1-Constants!$H111))+(BF17*Constants!$H75*Constants!$H127))</f>
        <v>4338619.3953392496</v>
      </c>
      <c r="BG62" s="22">
        <f>((BG17*Constants!$H75*Constants!$H93*(1-Constants!$H111))+(BG17*Constants!$H75*Constants!$H127))</f>
        <v>4258278.0492951181</v>
      </c>
      <c r="BH62" s="22">
        <f>((BH17*Constants!$H75*Constants!$H93*(1-Constants!$H111))+(BH17*Constants!$H75*Constants!$H127))</f>
        <v>4179744.2987583042</v>
      </c>
      <c r="BI62" s="22">
        <f>((BI17*Constants!$H75*Constants!$H93*(1-Constants!$H111))+(BI17*Constants!$H75*Constants!$H127))</f>
        <v>4102938.699085407</v>
      </c>
      <c r="BJ62" s="22">
        <f>((BJ17*Constants!$H75*Constants!$H93*(1-Constants!$H111))+(BJ17*Constants!$H75*Constants!$H127))</f>
        <v>4027786.9300262295</v>
      </c>
      <c r="BK62" s="22">
        <f>((BK17*Constants!$H75*Constants!$H93*(1-Constants!$H111))+(BK17*Constants!$H75*Constants!$H127))</f>
        <v>3954219.3641570518</v>
      </c>
      <c r="BL62" s="22">
        <f>((BL17*Constants!$H75*Constants!$H93*(1-Constants!$H111))+(BL17*Constants!$H75*Constants!$H127))</f>
        <v>3881522.5568647166</v>
      </c>
      <c r="BM62" s="22">
        <f>((BM17*Constants!$H75*Constants!$H93*(1-Constants!$H111))+(BM17*Constants!$H75*Constants!$H127))</f>
        <v>3810306.4811029145</v>
      </c>
      <c r="BN62" s="22">
        <f>((BN17*Constants!$H75*Constants!$H93*(1-Constants!$H111))+(BN17*Constants!$H75*Constants!$H127))</f>
        <v>3740512.7332723164</v>
      </c>
      <c r="BO62" s="22">
        <f>((BO17*Constants!$H75*Constants!$H93*(1-Constants!$H111))+(BO17*Constants!$H75*Constants!$H127))</f>
        <v>3672086.3066907916</v>
      </c>
      <c r="BP62" s="22">
        <f>((BP17*Constants!$H75*Constants!$H93*(1-Constants!$H111))+(BP17*Constants!$H75*Constants!$H127))</f>
        <v>3604975.3329379736</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2038583.6041128242</v>
      </c>
      <c r="AE63" s="22">
        <f>((AE18*Constants!$H76*Constants!$H94*(1-Constants!$H112))+(AE18*Constants!$H76*Constants!$H128))</f>
        <v>1981033.814999541</v>
      </c>
      <c r="AF63" s="22">
        <f>((AF18*Constants!$H76*Constants!$H94*(1-Constants!$H112))+(AF18*Constants!$H76*Constants!$H128))</f>
        <v>1926977.9984856641</v>
      </c>
      <c r="AG63" s="22">
        <f>((AG18*Constants!$H76*Constants!$H94*(1-Constants!$H112))+(AG18*Constants!$H76*Constants!$H128))</f>
        <v>1876017.2594372195</v>
      </c>
      <c r="AH63" s="22">
        <f>((AH18*Constants!$H76*Constants!$H94*(1-Constants!$H112))+(AH18*Constants!$H76*Constants!$H128))</f>
        <v>1828173.8410988487</v>
      </c>
      <c r="AI63" s="22">
        <f>((AI18*Constants!$H76*Constants!$H94*(1-Constants!$H112))+(AI18*Constants!$H76*Constants!$H128))</f>
        <v>1782790.8634621068</v>
      </c>
      <c r="AJ63" s="22">
        <f>((AJ18*Constants!$H76*Constants!$H94*(1-Constants!$H112))+(AJ18*Constants!$H76*Constants!$H128))</f>
        <v>1739622.5658106029</v>
      </c>
      <c r="AK63" s="22">
        <f>((AK18*Constants!$H76*Constants!$H94*(1-Constants!$H112))+(AK18*Constants!$H76*Constants!$H128))</f>
        <v>1698465.1137364344</v>
      </c>
      <c r="AL63" s="22">
        <f>((AL18*Constants!$H76*Constants!$H94*(1-Constants!$H112))+(AL18*Constants!$H76*Constants!$H128))</f>
        <v>1659143.5593218615</v>
      </c>
      <c r="AM63" s="22">
        <f>((AM18*Constants!$H76*Constants!$H94*(1-Constants!$H112))+(AM18*Constants!$H76*Constants!$H128))</f>
        <v>1621452.582805139</v>
      </c>
      <c r="AN63" s="22">
        <f>((AN18*Constants!$H76*Constants!$H94*(1-Constants!$H112))+(AN18*Constants!$H76*Constants!$H128))</f>
        <v>1585301.2360590624</v>
      </c>
      <c r="AO63" s="22">
        <f>((AO18*Constants!$H76*Constants!$H94*(1-Constants!$H112))+(AO18*Constants!$H76*Constants!$H128))</f>
        <v>1550568.650313471</v>
      </c>
      <c r="AP63" s="22">
        <f>((AP18*Constants!$H76*Constants!$H94*(1-Constants!$H112))+(AP18*Constants!$H76*Constants!$H128))</f>
        <v>1517147.6480176977</v>
      </c>
      <c r="AQ63" s="22">
        <f>((AQ18*Constants!$H76*Constants!$H94*(1-Constants!$H112))+(AQ18*Constants!$H76*Constants!$H128))</f>
        <v>1484675.4160161703</v>
      </c>
      <c r="AR63" s="22">
        <f>((AR18*Constants!$H76*Constants!$H94*(1-Constants!$H112))+(AR18*Constants!$H76*Constants!$H128))</f>
        <v>1453592.1329253947</v>
      </c>
      <c r="AS63" s="22">
        <f>((AS18*Constants!$H76*Constants!$H94*(1-Constants!$H112))+(AS18*Constants!$H76*Constants!$H128))</f>
        <v>1423562.9088820997</v>
      </c>
      <c r="AT63" s="22">
        <f>((AT18*Constants!$H76*Constants!$H94*(1-Constants!$H112))+(AT18*Constants!$H76*Constants!$H128))</f>
        <v>1394518.5587091846</v>
      </c>
      <c r="AU63" s="22">
        <f>((AU18*Constants!$H76*Constants!$H94*(1-Constants!$H112))+(AU18*Constants!$H76*Constants!$H128))</f>
        <v>1366396.4890571421</v>
      </c>
      <c r="AV63" s="22">
        <f>((AV18*Constants!$H76*Constants!$H94*(1-Constants!$H112))+(AV18*Constants!$H76*Constants!$H128))</f>
        <v>1339144.6806231753</v>
      </c>
      <c r="AW63" s="22">
        <f>((AW18*Constants!$H76*Constants!$H94*(1-Constants!$H112))+(AW18*Constants!$H76*Constants!$H128))</f>
        <v>1312053.282168685</v>
      </c>
      <c r="AX63" s="22">
        <f>((AX18*Constants!$H76*Constants!$H94*(1-Constants!$H112))+(AX18*Constants!$H76*Constants!$H128))</f>
        <v>1285758.2626763522</v>
      </c>
      <c r="AY63" s="22">
        <f>((AY18*Constants!$H76*Constants!$H94*(1-Constants!$H112))+(AY18*Constants!$H76*Constants!$H128))</f>
        <v>1260210.5370817715</v>
      </c>
      <c r="AZ63" s="22">
        <f>((AZ18*Constants!$H76*Constants!$H94*(1-Constants!$H112))+(AZ18*Constants!$H76*Constants!$H128))</f>
        <v>1235640.8736611789</v>
      </c>
      <c r="BA63" s="22">
        <f>((BA18*Constants!$H76*Constants!$H94*(1-Constants!$H112))+(BA18*Constants!$H76*Constants!$H128))</f>
        <v>1211802.2899154415</v>
      </c>
      <c r="BB63" s="22">
        <f>((BB18*Constants!$H76*Constants!$H94*(1-Constants!$H112))+(BB18*Constants!$H76*Constants!$H128))</f>
        <v>1188573.4119485845</v>
      </c>
      <c r="BC63" s="22">
        <f>((BC18*Constants!$H76*Constants!$H94*(1-Constants!$H112))+(BC18*Constants!$H76*Constants!$H128))</f>
        <v>1165913.739245475</v>
      </c>
      <c r="BD63" s="22">
        <f>((BD18*Constants!$H76*Constants!$H94*(1-Constants!$H112))+(BD18*Constants!$H76*Constants!$H128))</f>
        <v>1143650.5975977636</v>
      </c>
      <c r="BE63" s="22">
        <f>((BE18*Constants!$H76*Constants!$H94*(1-Constants!$H112))+(BE18*Constants!$H76*Constants!$H128))</f>
        <v>1121929.233585516</v>
      </c>
      <c r="BF63" s="22">
        <f>((BF18*Constants!$H76*Constants!$H94*(1-Constants!$H112))+(BF18*Constants!$H76*Constants!$H128))</f>
        <v>1100724.3086380691</v>
      </c>
      <c r="BG63" s="22">
        <f>((BG18*Constants!$H76*Constants!$H94*(1-Constants!$H112))+(BG18*Constants!$H76*Constants!$H128))</f>
        <v>1080341.4023443116</v>
      </c>
      <c r="BH63" s="22">
        <f>((BH18*Constants!$H76*Constants!$H94*(1-Constants!$H112))+(BH18*Constants!$H76*Constants!$H128))</f>
        <v>1060417.0899334899</v>
      </c>
      <c r="BI63" s="22">
        <f>((BI18*Constants!$H76*Constants!$H94*(1-Constants!$H112))+(BI18*Constants!$H76*Constants!$H128))</f>
        <v>1040931.2159961953</v>
      </c>
      <c r="BJ63" s="22">
        <f>((BJ18*Constants!$H76*Constants!$H94*(1-Constants!$H112))+(BJ18*Constants!$H76*Constants!$H128))</f>
        <v>1021864.9252011431</v>
      </c>
      <c r="BK63" s="22">
        <f>((BK18*Constants!$H76*Constants!$H94*(1-Constants!$H112))+(BK18*Constants!$H76*Constants!$H128))</f>
        <v>1003200.5528050472</v>
      </c>
      <c r="BL63" s="22">
        <f>((BL18*Constants!$H76*Constants!$H94*(1-Constants!$H112))+(BL18*Constants!$H76*Constants!$H128))</f>
        <v>984757.09518509312</v>
      </c>
      <c r="BM63" s="22">
        <f>((BM18*Constants!$H76*Constants!$H94*(1-Constants!$H112))+(BM18*Constants!$H76*Constants!$H128))</f>
        <v>966689.30480895762</v>
      </c>
      <c r="BN63" s="22">
        <f>((BN18*Constants!$H76*Constants!$H94*(1-Constants!$H112))+(BN18*Constants!$H76*Constants!$H128))</f>
        <v>948982.36446046259</v>
      </c>
      <c r="BO63" s="22">
        <f>((BO18*Constants!$H76*Constants!$H94*(1-Constants!$H112))+(BO18*Constants!$H76*Constants!$H128))</f>
        <v>931622.31873429613</v>
      </c>
      <c r="BP63" s="22">
        <f>((BP18*Constants!$H76*Constants!$H94*(1-Constants!$H112))+(BP18*Constants!$H76*Constants!$H128))</f>
        <v>914596.00841413904</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10292963.264182379</v>
      </c>
      <c r="AE64" s="22">
        <f>((AE19*Constants!$H77*Constants!$H95*(1-Constants!$H113))+(AE19*Constants!$H77*Constants!$H129))</f>
        <v>10309874.982742032</v>
      </c>
      <c r="AF64" s="22">
        <f>((AF19*Constants!$H77*Constants!$H95*(1-Constants!$H113))+(AF19*Constants!$H77*Constants!$H129))</f>
        <v>10327445.757387754</v>
      </c>
      <c r="AG64" s="22">
        <f>((AG19*Constants!$H77*Constants!$H95*(1-Constants!$H113))+(AG19*Constants!$H77*Constants!$H129))</f>
        <v>10345705.130603701</v>
      </c>
      <c r="AH64" s="22">
        <f>((AH19*Constants!$H77*Constants!$H95*(1-Constants!$H113))+(AH19*Constants!$H77*Constants!$H129))</f>
        <v>10366605.348755643</v>
      </c>
      <c r="AI64" s="22">
        <f>((AI19*Constants!$H77*Constants!$H95*(1-Constants!$H113))+(AI19*Constants!$H77*Constants!$H129))</f>
        <v>10388256.019431358</v>
      </c>
      <c r="AJ64" s="22">
        <f>((AJ19*Constants!$H77*Constants!$H95*(1-Constants!$H113))+(AJ19*Constants!$H77*Constants!$H129))</f>
        <v>10410163.040299505</v>
      </c>
      <c r="AK64" s="22">
        <f>((AK19*Constants!$H77*Constants!$H95*(1-Constants!$H113))+(AK19*Constants!$H77*Constants!$H129))</f>
        <v>10432404.350276507</v>
      </c>
      <c r="AL64" s="22">
        <f>((AL19*Constants!$H77*Constants!$H95*(1-Constants!$H113))+(AL19*Constants!$H77*Constants!$H129))</f>
        <v>10455010.504786005</v>
      </c>
      <c r="AM64" s="22">
        <f>((AM19*Constants!$H77*Constants!$H95*(1-Constants!$H113))+(AM19*Constants!$H77*Constants!$H129))</f>
        <v>10471432.455402967</v>
      </c>
      <c r="AN64" s="22">
        <f>((AN19*Constants!$H77*Constants!$H95*(1-Constants!$H113))+(AN19*Constants!$H77*Constants!$H129))</f>
        <v>10488028.600377711</v>
      </c>
      <c r="AO64" s="22">
        <f>((AO19*Constants!$H77*Constants!$H95*(1-Constants!$H113))+(AO19*Constants!$H77*Constants!$H129))</f>
        <v>10504802.00557944</v>
      </c>
      <c r="AP64" s="22">
        <f>((AP19*Constants!$H77*Constants!$H95*(1-Constants!$H113))+(AP19*Constants!$H77*Constants!$H129))</f>
        <v>10521755.656427978</v>
      </c>
      <c r="AQ64" s="22">
        <f>((AQ19*Constants!$H77*Constants!$H95*(1-Constants!$H113))+(AQ19*Constants!$H77*Constants!$H129))</f>
        <v>10537115.997212484</v>
      </c>
      <c r="AR64" s="22">
        <f>((AR19*Constants!$H77*Constants!$H95*(1-Constants!$H113))+(AR19*Constants!$H77*Constants!$H129))</f>
        <v>10551966.054718487</v>
      </c>
      <c r="AS64" s="22">
        <f>((AS19*Constants!$H77*Constants!$H95*(1-Constants!$H113))+(AS19*Constants!$H77*Constants!$H129))</f>
        <v>10566952.041690839</v>
      </c>
      <c r="AT64" s="22">
        <f>((AT19*Constants!$H77*Constants!$H95*(1-Constants!$H113))+(AT19*Constants!$H77*Constants!$H129))</f>
        <v>10582075.907585338</v>
      </c>
      <c r="AU64" s="22">
        <f>((AU19*Constants!$H77*Constants!$H95*(1-Constants!$H113))+(AU19*Constants!$H77*Constants!$H129))</f>
        <v>10597339.565003226</v>
      </c>
      <c r="AV64" s="22">
        <f>((AV19*Constants!$H77*Constants!$H95*(1-Constants!$H113))+(AV19*Constants!$H77*Constants!$H129))</f>
        <v>10612780.229351938</v>
      </c>
      <c r="AW64" s="22">
        <f>((AW19*Constants!$H77*Constants!$H95*(1-Constants!$H113))+(AW19*Constants!$H77*Constants!$H129))</f>
        <v>10621491.965115001</v>
      </c>
      <c r="AX64" s="22">
        <f>((AX19*Constants!$H77*Constants!$H95*(1-Constants!$H113))+(AX19*Constants!$H77*Constants!$H129))</f>
        <v>10630346.573119432</v>
      </c>
      <c r="AY64" s="22">
        <f>((AY19*Constants!$H77*Constants!$H95*(1-Constants!$H113))+(AY19*Constants!$H77*Constants!$H129))</f>
        <v>10639310.031238709</v>
      </c>
      <c r="AZ64" s="22">
        <f>((AZ19*Constants!$H77*Constants!$H95*(1-Constants!$H113))+(AZ19*Constants!$H77*Constants!$H129))</f>
        <v>10650548.666604687</v>
      </c>
      <c r="BA64" s="22">
        <f>((BA19*Constants!$H77*Constants!$H95*(1-Constants!$H113))+(BA19*Constants!$H77*Constants!$H129))</f>
        <v>10662486.389688833</v>
      </c>
      <c r="BB64" s="22">
        <f>((BB19*Constants!$H77*Constants!$H95*(1-Constants!$H113))+(BB19*Constants!$H77*Constants!$H129))</f>
        <v>10672543.185906079</v>
      </c>
      <c r="BC64" s="22">
        <f>((BC19*Constants!$H77*Constants!$H95*(1-Constants!$H113))+(BC19*Constants!$H77*Constants!$H129))</f>
        <v>10682499.51547575</v>
      </c>
      <c r="BD64" s="22">
        <f>((BD19*Constants!$H77*Constants!$H95*(1-Constants!$H113))+(BD19*Constants!$H77*Constants!$H129))</f>
        <v>10691109.257627323</v>
      </c>
      <c r="BE64" s="22">
        <f>((BE19*Constants!$H77*Constants!$H95*(1-Constants!$H113))+(BE19*Constants!$H77*Constants!$H129))</f>
        <v>10699803.355071485</v>
      </c>
      <c r="BF64" s="22">
        <f>((BF19*Constants!$H77*Constants!$H95*(1-Constants!$H113))+(BF19*Constants!$H77*Constants!$H129))</f>
        <v>10708582.652162243</v>
      </c>
      <c r="BG64" s="22">
        <f>((BG19*Constants!$H77*Constants!$H95*(1-Constants!$H113))+(BG19*Constants!$H77*Constants!$H129))</f>
        <v>10718651.091661625</v>
      </c>
      <c r="BH64" s="22">
        <f>((BH19*Constants!$H77*Constants!$H95*(1-Constants!$H113))+(BH19*Constants!$H77*Constants!$H129))</f>
        <v>10728781.107009873</v>
      </c>
      <c r="BI64" s="22">
        <f>((BI19*Constants!$H77*Constants!$H95*(1-Constants!$H113))+(BI19*Constants!$H77*Constants!$H129))</f>
        <v>10738973.259840949</v>
      </c>
      <c r="BJ64" s="22">
        <f>((BJ19*Constants!$H77*Constants!$H95*(1-Constants!$H113))+(BJ19*Constants!$H77*Constants!$H129))</f>
        <v>10749228.104131401</v>
      </c>
      <c r="BK64" s="22">
        <f>((BK19*Constants!$H77*Constants!$H95*(1-Constants!$H113))+(BK19*Constants!$H77*Constants!$H129))</f>
        <v>10759546.187074346</v>
      </c>
      <c r="BL64" s="22">
        <f>((BL19*Constants!$H77*Constants!$H95*(1-Constants!$H113))+(BL19*Constants!$H77*Constants!$H129))</f>
        <v>10766439.114519177</v>
      </c>
      <c r="BM64" s="22">
        <f>((BM19*Constants!$H77*Constants!$H95*(1-Constants!$H113))+(BM19*Constants!$H77*Constants!$H129))</f>
        <v>10773374.499837641</v>
      </c>
      <c r="BN64" s="22">
        <f>((BN19*Constants!$H77*Constants!$H95*(1-Constants!$H113))+(BN19*Constants!$H77*Constants!$H129))</f>
        <v>10780352.690960601</v>
      </c>
      <c r="BO64" s="22">
        <f>((BO19*Constants!$H77*Constants!$H95*(1-Constants!$H113))+(BO19*Constants!$H77*Constants!$H129))</f>
        <v>10787374.030217163</v>
      </c>
      <c r="BP64" s="22">
        <f>((BP19*Constants!$H77*Constants!$H95*(1-Constants!$H113))+(BP19*Constants!$H77*Constants!$H129))</f>
        <v>10794438.854858389</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52919913.140681699</v>
      </c>
      <c r="AE65" s="22">
        <f>((AE20*Constants!$H78*Constants!$H96*(1-Constants!$H114))+(AE20*Constants!$H78*Constants!$H130))</f>
        <v>51284158.42479369</v>
      </c>
      <c r="AF65" s="22">
        <f>((AF20*Constants!$H78*Constants!$H96*(1-Constants!$H114))+(AF20*Constants!$H78*Constants!$H130))</f>
        <v>49680420.869203068</v>
      </c>
      <c r="AG65" s="22">
        <f>((AG20*Constants!$H78*Constants!$H96*(1-Constants!$H114))+(AG20*Constants!$H78*Constants!$H130))</f>
        <v>48101775.294215761</v>
      </c>
      <c r="AH65" s="22">
        <f>((AH20*Constants!$H78*Constants!$H96*(1-Constants!$H114))+(AH20*Constants!$H78*Constants!$H130))</f>
        <v>46563914.404514454</v>
      </c>
      <c r="AI65" s="22">
        <f>((AI20*Constants!$H78*Constants!$H96*(1-Constants!$H114))+(AI20*Constants!$H78*Constants!$H130))</f>
        <v>45039436.487409957</v>
      </c>
      <c r="AJ65" s="22">
        <f>((AJ20*Constants!$H78*Constants!$H96*(1-Constants!$H114))+(AJ20*Constants!$H78*Constants!$H130))</f>
        <v>43547816.69182013</v>
      </c>
      <c r="AK65" s="22">
        <f>((AK20*Constants!$H78*Constants!$H96*(1-Constants!$H114))+(AK20*Constants!$H78*Constants!$H130))</f>
        <v>42082769.051736549</v>
      </c>
      <c r="AL65" s="22">
        <f>((AL20*Constants!$H78*Constants!$H96*(1-Constants!$H114))+(AL20*Constants!$H78*Constants!$H130))</f>
        <v>40641418.587210678</v>
      </c>
      <c r="AM65" s="22">
        <f>((AM20*Constants!$H78*Constants!$H96*(1-Constants!$H114))+(AM20*Constants!$H78*Constants!$H130))</f>
        <v>39518562.203822099</v>
      </c>
      <c r="AN65" s="22">
        <f>((AN20*Constants!$H78*Constants!$H96*(1-Constants!$H114))+(AN20*Constants!$H78*Constants!$H130))</f>
        <v>38416633.590688877</v>
      </c>
      <c r="AO65" s="22">
        <f>((AO20*Constants!$H78*Constants!$H96*(1-Constants!$H114))+(AO20*Constants!$H78*Constants!$H130))</f>
        <v>37333726.575479053</v>
      </c>
      <c r="AP65" s="22">
        <f>((AP20*Constants!$H78*Constants!$H96*(1-Constants!$H114))+(AP20*Constants!$H78*Constants!$H130))</f>
        <v>36268140.704444237</v>
      </c>
      <c r="AQ65" s="22">
        <f>((AQ20*Constants!$H78*Constants!$H96*(1-Constants!$H114))+(AQ20*Constants!$H78*Constants!$H130))</f>
        <v>35199982.854596168</v>
      </c>
      <c r="AR65" s="22">
        <f>((AR20*Constants!$H78*Constants!$H96*(1-Constants!$H114))+(AR20*Constants!$H78*Constants!$H130))</f>
        <v>34272918.014710382</v>
      </c>
      <c r="AS65" s="22">
        <f>((AS20*Constants!$H78*Constants!$H96*(1-Constants!$H114))+(AS20*Constants!$H78*Constants!$H130))</f>
        <v>33359595.800791707</v>
      </c>
      <c r="AT65" s="22">
        <f>((AT20*Constants!$H78*Constants!$H96*(1-Constants!$H114))+(AT20*Constants!$H78*Constants!$H130))</f>
        <v>32458957.693085328</v>
      </c>
      <c r="AU65" s="22">
        <f>((AU20*Constants!$H78*Constants!$H96*(1-Constants!$H114))+(AU20*Constants!$H78*Constants!$H130))</f>
        <v>31570040.783878896</v>
      </c>
      <c r="AV65" s="22">
        <f>((AV20*Constants!$H78*Constants!$H96*(1-Constants!$H114))+(AV20*Constants!$H78*Constants!$H130))</f>
        <v>30692317.456504952</v>
      </c>
      <c r="AW65" s="22">
        <f>((AW20*Constants!$H78*Constants!$H96*(1-Constants!$H114))+(AW20*Constants!$H78*Constants!$H130))</f>
        <v>29862982.968987431</v>
      </c>
      <c r="AX65" s="22">
        <f>((AX20*Constants!$H78*Constants!$H96*(1-Constants!$H114))+(AX20*Constants!$H78*Constants!$H130))</f>
        <v>29044313.950698305</v>
      </c>
      <c r="AY65" s="22">
        <f>((AY20*Constants!$H78*Constants!$H96*(1-Constants!$H114))+(AY20*Constants!$H78*Constants!$H130))</f>
        <v>28235290.554432888</v>
      </c>
      <c r="AZ65" s="22">
        <f>((AZ20*Constants!$H78*Constants!$H96*(1-Constants!$H114))+(AZ20*Constants!$H78*Constants!$H130))</f>
        <v>27456221.11506978</v>
      </c>
      <c r="BA65" s="22">
        <f>((BA20*Constants!$H78*Constants!$H96*(1-Constants!$H114))+(BA20*Constants!$H78*Constants!$H130))</f>
        <v>26690972.430105012</v>
      </c>
      <c r="BB65" s="22">
        <f>((BB20*Constants!$H78*Constants!$H96*(1-Constants!$H114))+(BB20*Constants!$H78*Constants!$H130))</f>
        <v>26013288.791096926</v>
      </c>
      <c r="BC65" s="22">
        <f>((BC20*Constants!$H78*Constants!$H96*(1-Constants!$H114))+(BC20*Constants!$H78*Constants!$H130))</f>
        <v>25341217.100914657</v>
      </c>
      <c r="BD65" s="22">
        <f>((BD20*Constants!$H78*Constants!$H96*(1-Constants!$H114))+(BD20*Constants!$H78*Constants!$H130))</f>
        <v>24662631.783658084</v>
      </c>
      <c r="BE65" s="22">
        <f>((BE20*Constants!$H78*Constants!$H96*(1-Constants!$H114))+(BE20*Constants!$H78*Constants!$H130))</f>
        <v>23990777.434894443</v>
      </c>
      <c r="BF65" s="22">
        <f>((BF20*Constants!$H78*Constants!$H96*(1-Constants!$H114))+(BF20*Constants!$H78*Constants!$H130))</f>
        <v>23325285.31751103</v>
      </c>
      <c r="BG65" s="22">
        <f>((BG20*Constants!$H78*Constants!$H96*(1-Constants!$H114))+(BG20*Constants!$H78*Constants!$H130))</f>
        <v>22768025.547990289</v>
      </c>
      <c r="BH65" s="22">
        <f>((BH20*Constants!$H78*Constants!$H96*(1-Constants!$H114))+(BH20*Constants!$H78*Constants!$H130))</f>
        <v>22216252.763175018</v>
      </c>
      <c r="BI65" s="22">
        <f>((BI20*Constants!$H78*Constants!$H96*(1-Constants!$H114))+(BI20*Constants!$H78*Constants!$H130))</f>
        <v>21669696.047456123</v>
      </c>
      <c r="BJ65" s="22">
        <f>((BJ20*Constants!$H78*Constants!$H96*(1-Constants!$H114))+(BJ20*Constants!$H78*Constants!$H130))</f>
        <v>21128101.000861641</v>
      </c>
      <c r="BK65" s="22">
        <f>((BK20*Constants!$H78*Constants!$H96*(1-Constants!$H114))+(BK20*Constants!$H78*Constants!$H130))</f>
        <v>20591228.375439357</v>
      </c>
      <c r="BL65" s="22">
        <f>((BL20*Constants!$H78*Constants!$H96*(1-Constants!$H114))+(BL20*Constants!$H78*Constants!$H130))</f>
        <v>20118479.464759711</v>
      </c>
      <c r="BM65" s="22">
        <f>((BM20*Constants!$H78*Constants!$H96*(1-Constants!$H114))+(BM20*Constants!$H78*Constants!$H130))</f>
        <v>19650197.13239656</v>
      </c>
      <c r="BN65" s="22">
        <f>((BN20*Constants!$H78*Constants!$H96*(1-Constants!$H114))+(BN20*Constants!$H78*Constants!$H130))</f>
        <v>19186193.65233098</v>
      </c>
      <c r="BO65" s="22">
        <f>((BO20*Constants!$H78*Constants!$H96*(1-Constants!$H114))+(BO20*Constants!$H78*Constants!$H130))</f>
        <v>18726291.653125841</v>
      </c>
      <c r="BP65" s="22">
        <f>((BP20*Constants!$H78*Constants!$H96*(1-Constants!$H114))+(BP20*Constants!$H78*Constants!$H130))</f>
        <v>18270323.346625295</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34553305.71796912</v>
      </c>
      <c r="AE67" s="22">
        <f>AE6*Constants!$H64*(1-Constants!$H82)</f>
        <v>34425474.983002953</v>
      </c>
      <c r="AF67" s="22">
        <f>AF6*Constants!$H64*(1-Constants!$H82)</f>
        <v>34318867.368091948</v>
      </c>
      <c r="AG67" s="22">
        <f>AG6*Constants!$H64*(1-Constants!$H82)</f>
        <v>34231780.906206399</v>
      </c>
      <c r="AH67" s="22">
        <f>AH6*Constants!$H64*(1-Constants!$H82)</f>
        <v>34165784.064423569</v>
      </c>
      <c r="AI67" s="22">
        <f>AI6*Constants!$H64*(1-Constants!$H82)</f>
        <v>34116748.554828681</v>
      </c>
      <c r="AJ67" s="22">
        <f>AJ6*Constants!$H64*(1-Constants!$H82)</f>
        <v>34079232.659617275</v>
      </c>
      <c r="AK67" s="22">
        <f>AK6*Constants!$H64*(1-Constants!$H82)</f>
        <v>34052867.716678992</v>
      </c>
      <c r="AL67" s="22">
        <f>AL6*Constants!$H64*(1-Constants!$H82)</f>
        <v>34036906.521821551</v>
      </c>
      <c r="AM67" s="22">
        <f>AM6*Constants!$H64*(1-Constants!$H82)</f>
        <v>33974668.655127466</v>
      </c>
      <c r="AN67" s="22">
        <f>AN6*Constants!$H64*(1-Constants!$H82)</f>
        <v>33920629.968149789</v>
      </c>
      <c r="AO67" s="22">
        <f>AO6*Constants!$H64*(1-Constants!$H82)</f>
        <v>33874232.554102637</v>
      </c>
      <c r="AP67" s="22">
        <f>AP6*Constants!$H64*(1-Constants!$H82)</f>
        <v>33834983.753352925</v>
      </c>
      <c r="AQ67" s="22">
        <f>AQ6*Constants!$H64*(1-Constants!$H82)</f>
        <v>33799859.153591417</v>
      </c>
      <c r="AR67" s="22">
        <f>AR6*Constants!$H64*(1-Constants!$H82)</f>
        <v>33753001.945817113</v>
      </c>
      <c r="AS67" s="22">
        <f>AS6*Constants!$H64*(1-Constants!$H82)</f>
        <v>33711880.450685367</v>
      </c>
      <c r="AT67" s="22">
        <f>AT6*Constants!$H64*(1-Constants!$H82)</f>
        <v>33676172.246457748</v>
      </c>
      <c r="AU67" s="22">
        <f>AU6*Constants!$H64*(1-Constants!$H82)</f>
        <v>33645586.724351697</v>
      </c>
      <c r="AV67" s="22">
        <f>AV6*Constants!$H64*(1-Constants!$H82)</f>
        <v>33619911.412827641</v>
      </c>
      <c r="AW67" s="22">
        <f>AW6*Constants!$H64*(1-Constants!$H82)</f>
        <v>33575339.539190821</v>
      </c>
      <c r="AX67" s="22">
        <f>AX6*Constants!$H64*(1-Constants!$H82)</f>
        <v>33535116.63120012</v>
      </c>
      <c r="AY67" s="22">
        <f>AY6*Constants!$H64*(1-Constants!$H82)</f>
        <v>33498986.369305283</v>
      </c>
      <c r="AZ67" s="22">
        <f>AZ6*Constants!$H64*(1-Constants!$H82)</f>
        <v>33469787.988349449</v>
      </c>
      <c r="BA67" s="22">
        <f>BA6*Constants!$H64*(1-Constants!$H82)</f>
        <v>33445115.420866329</v>
      </c>
      <c r="BB67" s="22">
        <f>BB6*Constants!$H64*(1-Constants!$H82)</f>
        <v>33408188.373855531</v>
      </c>
      <c r="BC67" s="22">
        <f>BC6*Constants!$H64*(1-Constants!$H82)</f>
        <v>33374276.629610233</v>
      </c>
      <c r="BD67" s="22">
        <f>BD6*Constants!$H64*(1-Constants!$H82)</f>
        <v>33341527.35631394</v>
      </c>
      <c r="BE67" s="22">
        <f>BE6*Constants!$H64*(1-Constants!$H82)</f>
        <v>33311796.15484152</v>
      </c>
      <c r="BF67" s="22">
        <f>BF6*Constants!$H64*(1-Constants!$H82)</f>
        <v>33284963.773340721</v>
      </c>
      <c r="BG67" s="22">
        <f>BG6*Constants!$H64*(1-Constants!$H82)</f>
        <v>33250412.4115084</v>
      </c>
      <c r="BH67" s="22">
        <f>BH6*Constants!$H64*(1-Constants!$H82)</f>
        <v>33218419.895975627</v>
      </c>
      <c r="BI67" s="22">
        <f>BI6*Constants!$H64*(1-Constants!$H82)</f>
        <v>33188888.015390344</v>
      </c>
      <c r="BJ67" s="22">
        <f>BJ6*Constants!$H64*(1-Constants!$H82)</f>
        <v>33161725.098366521</v>
      </c>
      <c r="BK67" s="22">
        <f>BK6*Constants!$H64*(1-Constants!$H82)</f>
        <v>33136845.46032846</v>
      </c>
      <c r="BL67" s="22">
        <f>BL6*Constants!$H64*(1-Constants!$H82)</f>
        <v>33097216.626865327</v>
      </c>
      <c r="BM67" s="22">
        <f>BM6*Constants!$H64*(1-Constants!$H82)</f>
        <v>33059654.094527803</v>
      </c>
      <c r="BN67" s="22">
        <f>BN6*Constants!$H64*(1-Constants!$H82)</f>
        <v>33024084.334562972</v>
      </c>
      <c r="BO67" s="22">
        <f>BO6*Constants!$H64*(1-Constants!$H82)</f>
        <v>32990438.20952639</v>
      </c>
      <c r="BP67" s="22">
        <f>BP6*Constants!$H64*(1-Constants!$H82)</f>
        <v>32958650.637218054</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23531037.61068707</v>
      </c>
      <c r="AE68" s="22">
        <f>AE7*Constants!$H65*(1-Constants!$H83)</f>
        <v>23443984.005546004</v>
      </c>
      <c r="AF68" s="22">
        <f>AF7*Constants!$H65*(1-Constants!$H83)</f>
        <v>23371383.490372956</v>
      </c>
      <c r="AG68" s="22">
        <f>AG7*Constants!$H65*(1-Constants!$H83)</f>
        <v>23312077.013975676</v>
      </c>
      <c r="AH68" s="22">
        <f>AH7*Constants!$H65*(1-Constants!$H83)</f>
        <v>23267132.713165391</v>
      </c>
      <c r="AI68" s="22">
        <f>AI7*Constants!$H65*(1-Constants!$H83)</f>
        <v>23233739.195626009</v>
      </c>
      <c r="AJ68" s="22">
        <f>AJ7*Constants!$H65*(1-Constants!$H83)</f>
        <v>23208190.61429999</v>
      </c>
      <c r="AK68" s="22">
        <f>AK7*Constants!$H65*(1-Constants!$H83)</f>
        <v>23190235.907767765</v>
      </c>
      <c r="AL68" s="22">
        <f>AL7*Constants!$H65*(1-Constants!$H83)</f>
        <v>23179366.224861957</v>
      </c>
      <c r="AM68" s="22">
        <f>AM7*Constants!$H65*(1-Constants!$H83)</f>
        <v>23136981.81180634</v>
      </c>
      <c r="AN68" s="22">
        <f>AN7*Constants!$H65*(1-Constants!$H83)</f>
        <v>23100181.096237101</v>
      </c>
      <c r="AO68" s="22">
        <f>AO7*Constants!$H65*(1-Constants!$H83)</f>
        <v>23068584.139815811</v>
      </c>
      <c r="AP68" s="22">
        <f>AP7*Constants!$H65*(1-Constants!$H83)</f>
        <v>23041855.437961515</v>
      </c>
      <c r="AQ68" s="22">
        <f>AQ7*Constants!$H65*(1-Constants!$H83)</f>
        <v>23017935.345198337</v>
      </c>
      <c r="AR68" s="22">
        <f>AR7*Constants!$H65*(1-Constants!$H83)</f>
        <v>22986025.26610291</v>
      </c>
      <c r="AS68" s="22">
        <f>AS7*Constants!$H65*(1-Constants!$H83)</f>
        <v>22958021.246561311</v>
      </c>
      <c r="AT68" s="22">
        <f>AT7*Constants!$H65*(1-Constants!$H83)</f>
        <v>22933703.715163641</v>
      </c>
      <c r="AU68" s="22">
        <f>AU7*Constants!$H65*(1-Constants!$H83)</f>
        <v>22912874.765340593</v>
      </c>
      <c r="AV68" s="22">
        <f>AV7*Constants!$H65*(1-Constants!$H83)</f>
        <v>22895389.702519972</v>
      </c>
      <c r="AW68" s="22">
        <f>AW7*Constants!$H65*(1-Constants!$H83)</f>
        <v>22865035.951608628</v>
      </c>
      <c r="AX68" s="22">
        <f>AX7*Constants!$H65*(1-Constants!$H83)</f>
        <v>22837643.876058292</v>
      </c>
      <c r="AY68" s="22">
        <f>AY7*Constants!$H65*(1-Constants!$H83)</f>
        <v>22813038.920501482</v>
      </c>
      <c r="AZ68" s="22">
        <f>AZ7*Constants!$H65*(1-Constants!$H83)</f>
        <v>22793154.623292677</v>
      </c>
      <c r="BA68" s="22">
        <f>BA7*Constants!$H65*(1-Constants!$H83)</f>
        <v>22776352.436024807</v>
      </c>
      <c r="BB68" s="22">
        <f>BB7*Constants!$H65*(1-Constants!$H83)</f>
        <v>22751204.864352353</v>
      </c>
      <c r="BC68" s="22">
        <f>BC7*Constants!$H65*(1-Constants!$H83)</f>
        <v>22728110.734494172</v>
      </c>
      <c r="BD68" s="22">
        <f>BD7*Constants!$H65*(1-Constants!$H83)</f>
        <v>22705808.255305994</v>
      </c>
      <c r="BE68" s="22">
        <f>BE7*Constants!$H65*(1-Constants!$H83)</f>
        <v>22685561.103679795</v>
      </c>
      <c r="BF68" s="22">
        <f>BF7*Constants!$H65*(1-Constants!$H83)</f>
        <v>22667288.068288233</v>
      </c>
      <c r="BG68" s="22">
        <f>BG7*Constants!$H65*(1-Constants!$H83)</f>
        <v>22643758.354476973</v>
      </c>
      <c r="BH68" s="22">
        <f>BH7*Constants!$H65*(1-Constants!$H83)</f>
        <v>22621971.232503556</v>
      </c>
      <c r="BI68" s="22">
        <f>BI7*Constants!$H65*(1-Constants!$H83)</f>
        <v>22601859.819765266</v>
      </c>
      <c r="BJ68" s="22">
        <f>BJ7*Constants!$H65*(1-Constants!$H83)</f>
        <v>22583361.687420975</v>
      </c>
      <c r="BK68" s="22">
        <f>BK7*Constants!$H65*(1-Constants!$H83)</f>
        <v>22566418.483688395</v>
      </c>
      <c r="BL68" s="22">
        <f>BL7*Constants!$H65*(1-Constants!$H83)</f>
        <v>22539430.976956043</v>
      </c>
      <c r="BM68" s="22">
        <f>BM7*Constants!$H65*(1-Constants!$H83)</f>
        <v>22513850.635428049</v>
      </c>
      <c r="BN68" s="22">
        <f>BN7*Constants!$H65*(1-Constants!$H83)</f>
        <v>22489627.38552057</v>
      </c>
      <c r="BO68" s="22">
        <f>BO7*Constants!$H65*(1-Constants!$H83)</f>
        <v>22466714.144160923</v>
      </c>
      <c r="BP68" s="22">
        <f>BP7*Constants!$H65*(1-Constants!$H83)</f>
        <v>22445066.589925583</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510917747.63200015</v>
      </c>
      <c r="AE69" s="22">
        <f>AE8*Constants!$H66*(1-Constants!$H84)</f>
        <v>492992787.20914298</v>
      </c>
      <c r="AF69" s="22">
        <f>AF8*Constants!$H66*(1-Constants!$H84)</f>
        <v>475875005.200697</v>
      </c>
      <c r="AG69" s="22">
        <f>AG8*Constants!$H66*(1-Constants!$H84)</f>
        <v>459481255.53739351</v>
      </c>
      <c r="AH69" s="22">
        <f>AH8*Constants!$H66*(1-Constants!$H84)</f>
        <v>443861547.85947406</v>
      </c>
      <c r="AI69" s="22">
        <f>AI8*Constants!$H66*(1-Constants!$H84)</f>
        <v>428828736.0659858</v>
      </c>
      <c r="AJ69" s="22">
        <f>AJ8*Constants!$H66*(1-Constants!$H84)</f>
        <v>414356743.23481202</v>
      </c>
      <c r="AK69" s="22">
        <f>AK8*Constants!$H66*(1-Constants!$H84)</f>
        <v>400398603.03125936</v>
      </c>
      <c r="AL69" s="22">
        <f>AL8*Constants!$H66*(1-Constants!$H84)</f>
        <v>386916739.93396628</v>
      </c>
      <c r="AM69" s="22">
        <f>AM8*Constants!$H66*(1-Constants!$H84)</f>
        <v>378568306.69213653</v>
      </c>
      <c r="AN69" s="22">
        <f>AN8*Constants!$H66*(1-Constants!$H84)</f>
        <v>370500032.20220304</v>
      </c>
      <c r="AO69" s="22">
        <f>AO8*Constants!$H66*(1-Constants!$H84)</f>
        <v>362691852.86906081</v>
      </c>
      <c r="AP69" s="22">
        <f>AP8*Constants!$H66*(1-Constants!$H84)</f>
        <v>355125918.4888441</v>
      </c>
      <c r="AQ69" s="22">
        <f>AQ8*Constants!$H66*(1-Constants!$H84)</f>
        <v>347697582.45648944</v>
      </c>
      <c r="AR69" s="22">
        <f>AR8*Constants!$H66*(1-Constants!$H84)</f>
        <v>340673115.7342248</v>
      </c>
      <c r="AS69" s="22">
        <f>AS8*Constants!$H66*(1-Constants!$H84)</f>
        <v>333846082.47724223</v>
      </c>
      <c r="AT69" s="22">
        <f>AT8*Constants!$H66*(1-Constants!$H84)</f>
        <v>327204884.09044647</v>
      </c>
      <c r="AU69" s="22">
        <f>AU8*Constants!$H66*(1-Constants!$H84)</f>
        <v>320738993.30551887</v>
      </c>
      <c r="AV69" s="22">
        <f>AV8*Constants!$H66*(1-Constants!$H84)</f>
        <v>314440434.15325421</v>
      </c>
      <c r="AW69" s="22">
        <f>AW8*Constants!$H66*(1-Constants!$H84)</f>
        <v>305569779.16891855</v>
      </c>
      <c r="AX69" s="22">
        <f>AX8*Constants!$H66*(1-Constants!$H84)</f>
        <v>296915774.05276054</v>
      </c>
      <c r="AY69" s="22">
        <f>AY8*Constants!$H66*(1-Constants!$H84)</f>
        <v>288466977.58296496</v>
      </c>
      <c r="AZ69" s="22">
        <f>AZ8*Constants!$H66*(1-Constants!$H84)</f>
        <v>280303028.10381305</v>
      </c>
      <c r="BA69" s="22">
        <f>BA8*Constants!$H66*(1-Constants!$H84)</f>
        <v>272345573.59099287</v>
      </c>
      <c r="BB69" s="22">
        <f>BB8*Constants!$H66*(1-Constants!$H84)</f>
        <v>264625588.36585006</v>
      </c>
      <c r="BC69" s="22">
        <f>BC8*Constants!$H66*(1-Constants!$H84)</f>
        <v>257063407.44187874</v>
      </c>
      <c r="BD69" s="22">
        <f>BD8*Constants!$H66*(1-Constants!$H84)</f>
        <v>249607226.04853138</v>
      </c>
      <c r="BE69" s="22">
        <f>BE8*Constants!$H66*(1-Constants!$H84)</f>
        <v>242306389.82683685</v>
      </c>
      <c r="BF69" s="22">
        <f>BF8*Constants!$H66*(1-Constants!$H84)</f>
        <v>235155128.90461436</v>
      </c>
      <c r="BG69" s="22">
        <f>BG8*Constants!$H66*(1-Constants!$H84)</f>
        <v>229469833.10760993</v>
      </c>
      <c r="BH69" s="22">
        <f>BH8*Constants!$H66*(1-Constants!$H84)</f>
        <v>223894081.68517259</v>
      </c>
      <c r="BI69" s="22">
        <f>BI8*Constants!$H66*(1-Constants!$H84)</f>
        <v>218423950.12858778</v>
      </c>
      <c r="BJ69" s="22">
        <f>BJ8*Constants!$H66*(1-Constants!$H84)</f>
        <v>213055752.23695934</v>
      </c>
      <c r="BK69" s="22">
        <f>BK8*Constants!$H66*(1-Constants!$H84)</f>
        <v>207786020.71365082</v>
      </c>
      <c r="BL69" s="22">
        <f>BL8*Constants!$H66*(1-Constants!$H84)</f>
        <v>202612887.25759712</v>
      </c>
      <c r="BM69" s="22">
        <f>BM8*Constants!$H66*(1-Constants!$H84)</f>
        <v>197532346.13107616</v>
      </c>
      <c r="BN69" s="22">
        <f>BN8*Constants!$H66*(1-Constants!$H84)</f>
        <v>192541456.3457661</v>
      </c>
      <c r="BO69" s="22">
        <f>BO8*Constants!$H66*(1-Constants!$H84)</f>
        <v>187637436.36851129</v>
      </c>
      <c r="BP69" s="22">
        <f>BP8*Constants!$H66*(1-Constants!$H84)</f>
        <v>182817652.42475531</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321265492.44654882</v>
      </c>
      <c r="AE70" s="22">
        <f>AE9*Constants!$H67*(1-Constants!$H85)</f>
        <v>309994262.85230523</v>
      </c>
      <c r="AF70" s="22">
        <f>AF9*Constants!$H67*(1-Constants!$H85)</f>
        <v>299230587.69710767</v>
      </c>
      <c r="AG70" s="22">
        <f>AG9*Constants!$H67*(1-Constants!$H85)</f>
        <v>288922184.66543198</v>
      </c>
      <c r="AH70" s="22">
        <f>AH9*Constants!$H67*(1-Constants!$H85)</f>
        <v>279100499.85946137</v>
      </c>
      <c r="AI70" s="22">
        <f>AI9*Constants!$H67*(1-Constants!$H85)</f>
        <v>269647855.65973419</v>
      </c>
      <c r="AJ70" s="22">
        <f>AJ9*Constants!$H67*(1-Constants!$H85)</f>
        <v>260547854.87655774</v>
      </c>
      <c r="AK70" s="22">
        <f>AK9*Constants!$H67*(1-Constants!$H85)</f>
        <v>251770965.04073581</v>
      </c>
      <c r="AL70" s="22">
        <f>AL9*Constants!$H67*(1-Constants!$H85)</f>
        <v>243293558.63408163</v>
      </c>
      <c r="AM70" s="22">
        <f>AM9*Constants!$H67*(1-Constants!$H85)</f>
        <v>238044057.06749016</v>
      </c>
      <c r="AN70" s="22">
        <f>AN9*Constants!$H67*(1-Constants!$H85)</f>
        <v>232970719.55041221</v>
      </c>
      <c r="AO70" s="22">
        <f>AO9*Constants!$H67*(1-Constants!$H85)</f>
        <v>228060930.07803768</v>
      </c>
      <c r="AP70" s="22">
        <f>AP9*Constants!$H67*(1-Constants!$H85)</f>
        <v>223303464.42775589</v>
      </c>
      <c r="AQ70" s="22">
        <f>AQ9*Constants!$H67*(1-Constants!$H85)</f>
        <v>218632520.72976598</v>
      </c>
      <c r="AR70" s="22">
        <f>AR9*Constants!$H67*(1-Constants!$H85)</f>
        <v>214215530.38021913</v>
      </c>
      <c r="AS70" s="22">
        <f>AS9*Constants!$H67*(1-Constants!$H85)</f>
        <v>209922686.35313472</v>
      </c>
      <c r="AT70" s="22">
        <f>AT9*Constants!$H67*(1-Constants!$H85)</f>
        <v>205746695.44254702</v>
      </c>
      <c r="AU70" s="22">
        <f>AU9*Constants!$H67*(1-Constants!$H85)</f>
        <v>201680938.09363309</v>
      </c>
      <c r="AV70" s="22">
        <f>AV9*Constants!$H67*(1-Constants!$H85)</f>
        <v>197720399.0105134</v>
      </c>
      <c r="AW70" s="22">
        <f>AW9*Constants!$H67*(1-Constants!$H85)</f>
        <v>192142523.99036691</v>
      </c>
      <c r="AX70" s="22">
        <f>AX9*Constants!$H67*(1-Constants!$H85)</f>
        <v>186700878.58234715</v>
      </c>
      <c r="AY70" s="22">
        <f>AY9*Constants!$H67*(1-Constants!$H85)</f>
        <v>181388268.53693417</v>
      </c>
      <c r="AZ70" s="22">
        <f>AZ9*Constants!$H67*(1-Constants!$H85)</f>
        <v>176254770.50934637</v>
      </c>
      <c r="BA70" s="22">
        <f>BA9*Constants!$H67*(1-Constants!$H85)</f>
        <v>171251116.68340111</v>
      </c>
      <c r="BB70" s="22">
        <f>BB9*Constants!$H67*(1-Constants!$H85)</f>
        <v>166396783.73738262</v>
      </c>
      <c r="BC70" s="22">
        <f>BC9*Constants!$H67*(1-Constants!$H85)</f>
        <v>161641678.26342005</v>
      </c>
      <c r="BD70" s="22">
        <f>BD9*Constants!$H67*(1-Constants!$H85)</f>
        <v>156953225.37994367</v>
      </c>
      <c r="BE70" s="22">
        <f>BE9*Constants!$H67*(1-Constants!$H85)</f>
        <v>152362453.66589528</v>
      </c>
      <c r="BF70" s="22">
        <f>BF9*Constants!$H67*(1-Constants!$H85)</f>
        <v>147865735.02098653</v>
      </c>
      <c r="BG70" s="22">
        <f>BG9*Constants!$H67*(1-Constants!$H85)</f>
        <v>144290816.43106809</v>
      </c>
      <c r="BH70" s="22">
        <f>BH9*Constants!$H67*(1-Constants!$H85)</f>
        <v>140784779.43237081</v>
      </c>
      <c r="BI70" s="22">
        <f>BI9*Constants!$H67*(1-Constants!$H85)</f>
        <v>137345156.29064465</v>
      </c>
      <c r="BJ70" s="22">
        <f>BJ9*Constants!$H67*(1-Constants!$H85)</f>
        <v>133969629.11978827</v>
      </c>
      <c r="BK70" s="22">
        <f>BK9*Constants!$H67*(1-Constants!$H85)</f>
        <v>130656017.68087578</v>
      </c>
      <c r="BL70" s="22">
        <f>BL9*Constants!$H67*(1-Constants!$H85)</f>
        <v>127403147.18468805</v>
      </c>
      <c r="BM70" s="22">
        <f>BM9*Constants!$H67*(1-Constants!$H85)</f>
        <v>124208498.82010959</v>
      </c>
      <c r="BN70" s="22">
        <f>BN9*Constants!$H67*(1-Constants!$H85)</f>
        <v>121070223.29130767</v>
      </c>
      <c r="BO70" s="22">
        <f>BO9*Constants!$H67*(1-Constants!$H85)</f>
        <v>117986571.56798711</v>
      </c>
      <c r="BP70" s="22">
        <f>BP9*Constants!$H67*(1-Constants!$H85)</f>
        <v>114955887.53057915</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369577985.04639608</v>
      </c>
      <c r="AE72" s="22">
        <f>AE11*Constants!$H69*(1-Constants!$H87)</f>
        <v>369651093.45140219</v>
      </c>
      <c r="AF72" s="22">
        <f>AF11*Constants!$H69*(1-Constants!$H87)</f>
        <v>369989061.32835907</v>
      </c>
      <c r="AG72" s="22">
        <f>AG11*Constants!$H69*(1-Constants!$H87)</f>
        <v>370575859.44979066</v>
      </c>
      <c r="AH72" s="22">
        <f>AH11*Constants!$H69*(1-Constants!$H87)</f>
        <v>371400307.11137474</v>
      </c>
      <c r="AI72" s="22">
        <f>AI11*Constants!$H69*(1-Constants!$H87)</f>
        <v>372451007.23188418</v>
      </c>
      <c r="AJ72" s="22">
        <f>AJ11*Constants!$H69*(1-Constants!$H87)</f>
        <v>373630549.40675473</v>
      </c>
      <c r="AK72" s="22">
        <f>AK11*Constants!$H69*(1-Constants!$H87)</f>
        <v>374940551.47478211</v>
      </c>
      <c r="AL72" s="22">
        <f>AL11*Constants!$H69*(1-Constants!$H87)</f>
        <v>376373498.53584808</v>
      </c>
      <c r="AM72" s="22">
        <f>AM11*Constants!$H69*(1-Constants!$H87)</f>
        <v>376808161.8543036</v>
      </c>
      <c r="AN72" s="22">
        <f>AN11*Constants!$H69*(1-Constants!$H87)</f>
        <v>377336330.85092157</v>
      </c>
      <c r="AO72" s="22">
        <f>AO11*Constants!$H69*(1-Constants!$H87)</f>
        <v>377952316.64072996</v>
      </c>
      <c r="AP72" s="22">
        <f>AP11*Constants!$H69*(1-Constants!$H87)</f>
        <v>378651115.43527758</v>
      </c>
      <c r="AQ72" s="22">
        <f>AQ11*Constants!$H69*(1-Constants!$H87)</f>
        <v>379427029.71734065</v>
      </c>
      <c r="AR72" s="22">
        <f>AR11*Constants!$H69*(1-Constants!$H87)</f>
        <v>379867690.71136951</v>
      </c>
      <c r="AS72" s="22">
        <f>AS11*Constants!$H69*(1-Constants!$H87)</f>
        <v>380374788.77106082</v>
      </c>
      <c r="AT72" s="22">
        <f>AT11*Constants!$H69*(1-Constants!$H87)</f>
        <v>380945001.2539084</v>
      </c>
      <c r="AU72" s="22">
        <f>AU11*Constants!$H69*(1-Constants!$H87)</f>
        <v>381575343.72385269</v>
      </c>
      <c r="AV72" s="22">
        <f>AV11*Constants!$H69*(1-Constants!$H87)</f>
        <v>382263152.82078171</v>
      </c>
      <c r="AW72" s="22">
        <f>AW11*Constants!$H69*(1-Constants!$H87)</f>
        <v>382671074.96974272</v>
      </c>
      <c r="AX72" s="22">
        <f>AX11*Constants!$H69*(1-Constants!$H87)</f>
        <v>383128754.42523795</v>
      </c>
      <c r="AY72" s="22">
        <f>AY11*Constants!$H69*(1-Constants!$H87)</f>
        <v>383634042.92067516</v>
      </c>
      <c r="AZ72" s="22">
        <f>AZ11*Constants!$H69*(1-Constants!$H87)</f>
        <v>384186496.91349214</v>
      </c>
      <c r="BA72" s="22">
        <f>BA11*Constants!$H69*(1-Constants!$H87)</f>
        <v>384783244.78476894</v>
      </c>
      <c r="BB72" s="22">
        <f>BB11*Constants!$H69*(1-Constants!$H87)</f>
        <v>385109181.99371994</v>
      </c>
      <c r="BC72" s="22">
        <f>BC11*Constants!$H69*(1-Constants!$H87)</f>
        <v>385473319.56193548</v>
      </c>
      <c r="BD72" s="22">
        <f>BD11*Constants!$H69*(1-Constants!$H87)</f>
        <v>385873354.82363588</v>
      </c>
      <c r="BE72" s="22">
        <f>BE11*Constants!$H69*(1-Constants!$H87)</f>
        <v>386308920.01286119</v>
      </c>
      <c r="BF72" s="22">
        <f>BF11*Constants!$H69*(1-Constants!$H87)</f>
        <v>386778771.11132789</v>
      </c>
      <c r="BG72" s="22">
        <f>BG11*Constants!$H69*(1-Constants!$H87)</f>
        <v>386992290.54819375</v>
      </c>
      <c r="BH72" s="22">
        <f>BH11*Constants!$H69*(1-Constants!$H87)</f>
        <v>387236026.76441592</v>
      </c>
      <c r="BI72" s="22">
        <f>BI11*Constants!$H69*(1-Constants!$H87)</f>
        <v>387508921.88657647</v>
      </c>
      <c r="BJ72" s="22">
        <f>BJ11*Constants!$H69*(1-Constants!$H87)</f>
        <v>387809990.32725328</v>
      </c>
      <c r="BK72" s="22">
        <f>BK11*Constants!$H69*(1-Constants!$H87)</f>
        <v>388138312.64541578</v>
      </c>
      <c r="BL72" s="22">
        <f>BL11*Constants!$H69*(1-Constants!$H87)</f>
        <v>388197580.25252253</v>
      </c>
      <c r="BM72" s="22">
        <f>BM11*Constants!$H69*(1-Constants!$H87)</f>
        <v>388281062.07092589</v>
      </c>
      <c r="BN72" s="22">
        <f>BN11*Constants!$H69*(1-Constants!$H87)</f>
        <v>388387952.5815888</v>
      </c>
      <c r="BO72" s="22">
        <f>BO11*Constants!$H69*(1-Constants!$H87)</f>
        <v>388517495.39019042</v>
      </c>
      <c r="BP72" s="22">
        <f>BP11*Constants!$H69*(1-Constants!$H87)</f>
        <v>388668979.450324</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41255815.628718249</v>
      </c>
      <c r="AE73" s="22">
        <f>AE12*Constants!$H70*(1-Constants!$H88)</f>
        <v>41263976.685382552</v>
      </c>
      <c r="AF73" s="22">
        <f>AF12*Constants!$H70*(1-Constants!$H88)</f>
        <v>41301703.879599519</v>
      </c>
      <c r="AG73" s="22">
        <f>AG12*Constants!$H70*(1-Constants!$H88)</f>
        <v>41367207.876289196</v>
      </c>
      <c r="AH73" s="22">
        <f>AH12*Constants!$H70*(1-Constants!$H88)</f>
        <v>41459240.578717545</v>
      </c>
      <c r="AI73" s="22">
        <f>AI12*Constants!$H70*(1-Constants!$H88)</f>
        <v>41576529.736098945</v>
      </c>
      <c r="AJ73" s="22">
        <f>AJ12*Constants!$H70*(1-Constants!$H88)</f>
        <v>41708201.471055374</v>
      </c>
      <c r="AK73" s="22">
        <f>AK12*Constants!$H70*(1-Constants!$H88)</f>
        <v>41854436.382166199</v>
      </c>
      <c r="AL73" s="22">
        <f>AL12*Constants!$H70*(1-Constants!$H88)</f>
        <v>42014395.584686413</v>
      </c>
      <c r="AM73" s="22">
        <f>AM12*Constants!$H70*(1-Constants!$H88)</f>
        <v>42062916.845292658</v>
      </c>
      <c r="AN73" s="22">
        <f>AN12*Constants!$H70*(1-Constants!$H88)</f>
        <v>42121876.100516006</v>
      </c>
      <c r="AO73" s="22">
        <f>AO12*Constants!$H70*(1-Constants!$H88)</f>
        <v>42190638.302818313</v>
      </c>
      <c r="AP73" s="22">
        <f>AP12*Constants!$H70*(1-Constants!$H88)</f>
        <v>42268644.881662048</v>
      </c>
      <c r="AQ73" s="22">
        <f>AQ12*Constants!$H70*(1-Constants!$H88)</f>
        <v>42355259.8258949</v>
      </c>
      <c r="AR73" s="22">
        <f>AR12*Constants!$H70*(1-Constants!$H88)</f>
        <v>42404450.60418798</v>
      </c>
      <c r="AS73" s="22">
        <f>AS12*Constants!$H70*(1-Constants!$H88)</f>
        <v>42461057.720690556</v>
      </c>
      <c r="AT73" s="22">
        <f>AT12*Constants!$H70*(1-Constants!$H88)</f>
        <v>42524710.270391539</v>
      </c>
      <c r="AU73" s="22">
        <f>AU12*Constants!$H70*(1-Constants!$H88)</f>
        <v>42595075.102105483</v>
      </c>
      <c r="AV73" s="22">
        <f>AV12*Constants!$H70*(1-Constants!$H88)</f>
        <v>42671854.906203121</v>
      </c>
      <c r="AW73" s="22">
        <f>AW12*Constants!$H70*(1-Constants!$H88)</f>
        <v>42717391.062709548</v>
      </c>
      <c r="AX73" s="22">
        <f>AX12*Constants!$H70*(1-Constants!$H88)</f>
        <v>42768481.603804938</v>
      </c>
      <c r="AY73" s="22">
        <f>AY12*Constants!$H70*(1-Constants!$H88)</f>
        <v>42824886.719505891</v>
      </c>
      <c r="AZ73" s="22">
        <f>AZ12*Constants!$H70*(1-Constants!$H88)</f>
        <v>42886556.897366054</v>
      </c>
      <c r="BA73" s="22">
        <f>BA12*Constants!$H70*(1-Constants!$H88)</f>
        <v>42953171.579923876</v>
      </c>
      <c r="BB73" s="22">
        <f>BB12*Constants!$H70*(1-Constants!$H88)</f>
        <v>42989555.796362884</v>
      </c>
      <c r="BC73" s="22">
        <f>BC12*Constants!$H70*(1-Constants!$H88)</f>
        <v>43030204.300834551</v>
      </c>
      <c r="BD73" s="22">
        <f>BD12*Constants!$H70*(1-Constants!$H88)</f>
        <v>43074860.047847256</v>
      </c>
      <c r="BE73" s="22">
        <f>BE12*Constants!$H70*(1-Constants!$H88)</f>
        <v>43123481.983860888</v>
      </c>
      <c r="BF73" s="22">
        <f>BF12*Constants!$H70*(1-Constants!$H88)</f>
        <v>43175931.239702947</v>
      </c>
      <c r="BG73" s="22">
        <f>BG12*Constants!$H70*(1-Constants!$H88)</f>
        <v>43199766.313427314</v>
      </c>
      <c r="BH73" s="22">
        <f>BH12*Constants!$H70*(1-Constants!$H88)</f>
        <v>43226974.471936114</v>
      </c>
      <c r="BI73" s="22">
        <f>BI12*Constants!$H70*(1-Constants!$H88)</f>
        <v>43257437.625320137</v>
      </c>
      <c r="BJ73" s="22">
        <f>BJ12*Constants!$H70*(1-Constants!$H88)</f>
        <v>43291045.752921768</v>
      </c>
      <c r="BK73" s="22">
        <f>BK12*Constants!$H70*(1-Constants!$H88)</f>
        <v>43327696.217973694</v>
      </c>
      <c r="BL73" s="22">
        <f>BL12*Constants!$H70*(1-Constants!$H88)</f>
        <v>43334312.232916377</v>
      </c>
      <c r="BM73" s="22">
        <f>BM12*Constants!$H70*(1-Constants!$H88)</f>
        <v>43343631.268810697</v>
      </c>
      <c r="BN73" s="22">
        <f>BN12*Constants!$H70*(1-Constants!$H88)</f>
        <v>43355563.405947633</v>
      </c>
      <c r="BO73" s="22">
        <f>BO12*Constants!$H70*(1-Constants!$H88)</f>
        <v>43370024.208386995</v>
      </c>
      <c r="BP73" s="22">
        <f>BP12*Constants!$H70*(1-Constants!$H88)</f>
        <v>43386934.30235479</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45716658.345473319</v>
      </c>
      <c r="AE74" s="22">
        <f>AE13*Constants!$H71*(1-Constants!$H89)</f>
        <v>45810241.295630895</v>
      </c>
      <c r="AF74" s="22">
        <f>AF13*Constants!$H71*(1-Constants!$H89)</f>
        <v>45946521.349953271</v>
      </c>
      <c r="AG74" s="22">
        <f>AG13*Constants!$H71*(1-Constants!$H89)</f>
        <v>46123046.512147717</v>
      </c>
      <c r="AH74" s="22">
        <f>AH13*Constants!$H71*(1-Constants!$H89)</f>
        <v>46338181.822370946</v>
      </c>
      <c r="AI74" s="22">
        <f>AI13*Constants!$H71*(1-Constants!$H89)</f>
        <v>46590149.998760298</v>
      </c>
      <c r="AJ74" s="22">
        <f>AJ13*Constants!$H71*(1-Constants!$H89)</f>
        <v>46860526.729735337</v>
      </c>
      <c r="AK74" s="22">
        <f>AK13*Constants!$H71*(1-Constants!$H89)</f>
        <v>47150041.23548466</v>
      </c>
      <c r="AL74" s="22">
        <f>AL13*Constants!$H71*(1-Constants!$H89)</f>
        <v>47457595.292257972</v>
      </c>
      <c r="AM74" s="22">
        <f>AM13*Constants!$H71*(1-Constants!$H89)</f>
        <v>47569182.172983654</v>
      </c>
      <c r="AN74" s="22">
        <f>AN13*Constants!$H71*(1-Constants!$H89)</f>
        <v>47694814.887970939</v>
      </c>
      <c r="AO74" s="22">
        <f>AO13*Constants!$H71*(1-Constants!$H89)</f>
        <v>47833608.917801179</v>
      </c>
      <c r="AP74" s="22">
        <f>AP13*Constants!$H71*(1-Constants!$H89)</f>
        <v>47984787.325120069</v>
      </c>
      <c r="AQ74" s="22">
        <f>AQ13*Constants!$H71*(1-Constants!$H89)</f>
        <v>48147422.884346128</v>
      </c>
      <c r="AR74" s="22">
        <f>AR13*Constants!$H71*(1-Constants!$H89)</f>
        <v>48243778.567239963</v>
      </c>
      <c r="AS74" s="22">
        <f>AS13*Constants!$H71*(1-Constants!$H89)</f>
        <v>48350177.821956649</v>
      </c>
      <c r="AT74" s="22">
        <f>AT13*Constants!$H71*(1-Constants!$H89)</f>
        <v>48466093.670635641</v>
      </c>
      <c r="AU74" s="22">
        <f>AU13*Constants!$H71*(1-Constants!$H89)</f>
        <v>48591053.174939603</v>
      </c>
      <c r="AV74" s="22">
        <f>AV13*Constants!$H71*(1-Constants!$H89)</f>
        <v>48724635.320965961</v>
      </c>
      <c r="AW74" s="22">
        <f>AW13*Constants!$H71*(1-Constants!$H89)</f>
        <v>48803887.421174116</v>
      </c>
      <c r="AX74" s="22">
        <f>AX13*Constants!$H71*(1-Constants!$H89)</f>
        <v>48890710.103244513</v>
      </c>
      <c r="AY74" s="22">
        <f>AY13*Constants!$H71*(1-Constants!$H89)</f>
        <v>48984755.449795164</v>
      </c>
      <c r="AZ74" s="22">
        <f>AZ13*Constants!$H71*(1-Constants!$H89)</f>
        <v>49085987.793356135</v>
      </c>
      <c r="BA74" s="22">
        <f>BA13*Constants!$H71*(1-Constants!$H89)</f>
        <v>49193915.466597609</v>
      </c>
      <c r="BB74" s="22">
        <f>BB13*Constants!$H71*(1-Constants!$H89)</f>
        <v>49250287.120632276</v>
      </c>
      <c r="BC74" s="22">
        <f>BC13*Constants!$H71*(1-Constants!$H89)</f>
        <v>49312517.422110476</v>
      </c>
      <c r="BD74" s="22">
        <f>BD13*Constants!$H71*(1-Constants!$H89)</f>
        <v>49380210.431771815</v>
      </c>
      <c r="BE74" s="22">
        <f>BE13*Constants!$H71*(1-Constants!$H89)</f>
        <v>49453325.193247445</v>
      </c>
      <c r="BF74" s="22">
        <f>BF13*Constants!$H71*(1-Constants!$H89)</f>
        <v>49531656.647329919</v>
      </c>
      <c r="BG74" s="22">
        <f>BG13*Constants!$H71*(1-Constants!$H89)</f>
        <v>49561953.490132235</v>
      </c>
      <c r="BH74" s="22">
        <f>BH13*Constants!$H71*(1-Constants!$H89)</f>
        <v>49596947.569009282</v>
      </c>
      <c r="BI74" s="22">
        <f>BI13*Constants!$H71*(1-Constants!$H89)</f>
        <v>49636460.935620524</v>
      </c>
      <c r="BJ74" s="22">
        <f>BJ13*Constants!$H71*(1-Constants!$H89)</f>
        <v>49680327.824234016</v>
      </c>
      <c r="BK74" s="22">
        <f>BK13*Constants!$H71*(1-Constants!$H89)</f>
        <v>49728393.608584188</v>
      </c>
      <c r="BL74" s="22">
        <f>BL13*Constants!$H71*(1-Constants!$H89)</f>
        <v>49726813.452044122</v>
      </c>
      <c r="BM74" s="22">
        <f>BM13*Constants!$H71*(1-Constants!$H89)</f>
        <v>49729078.216898486</v>
      </c>
      <c r="BN74" s="22">
        <f>BN13*Constants!$H71*(1-Constants!$H89)</f>
        <v>49735049.423797727</v>
      </c>
      <c r="BO74" s="22">
        <f>BO13*Constants!$H71*(1-Constants!$H89)</f>
        <v>49744597.055822283</v>
      </c>
      <c r="BP74" s="22">
        <f>BP13*Constants!$H71*(1-Constants!$H89)</f>
        <v>49757598.90322908</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75660140.936483994</v>
      </c>
      <c r="AE75" s="22">
        <f>AE14*Constants!$H72*(1-Constants!$H90)</f>
        <v>75815018.818079546</v>
      </c>
      <c r="AF75" s="22">
        <f>AF14*Constants!$H72*(1-Constants!$H90)</f>
        <v>76040559.539777607</v>
      </c>
      <c r="AG75" s="22">
        <f>AG14*Constants!$H72*(1-Constants!$H90)</f>
        <v>76332705.097520247</v>
      </c>
      <c r="AH75" s="22">
        <f>AH14*Constants!$H72*(1-Constants!$H90)</f>
        <v>76688749.665977105</v>
      </c>
      <c r="AI75" s="22">
        <f>AI14*Constants!$H72*(1-Constants!$H90)</f>
        <v>77105751.879766732</v>
      </c>
      <c r="AJ75" s="22">
        <f>AJ14*Constants!$H72*(1-Constants!$H90)</f>
        <v>77553219.877469674</v>
      </c>
      <c r="AK75" s="22">
        <f>AK14*Constants!$H72*(1-Constants!$H90)</f>
        <v>78032360.503685609</v>
      </c>
      <c r="AL75" s="22">
        <f>AL14*Constants!$H72*(1-Constants!$H90)</f>
        <v>78541356.220415637</v>
      </c>
      <c r="AM75" s="22">
        <f>AM14*Constants!$H72*(1-Constants!$H90)</f>
        <v>78726030.241394341</v>
      </c>
      <c r="AN75" s="22">
        <f>AN14*Constants!$H72*(1-Constants!$H90)</f>
        <v>78933949.832768217</v>
      </c>
      <c r="AO75" s="22">
        <f>AO14*Constants!$H72*(1-Constants!$H90)</f>
        <v>79163651.132866383</v>
      </c>
      <c r="AP75" s="22">
        <f>AP14*Constants!$H72*(1-Constants!$H90)</f>
        <v>79413848.326149076</v>
      </c>
      <c r="AQ75" s="22">
        <f>AQ14*Constants!$H72*(1-Constants!$H90)</f>
        <v>79683006.873113289</v>
      </c>
      <c r="AR75" s="22">
        <f>AR14*Constants!$H72*(1-Constants!$H90)</f>
        <v>79842473.571065873</v>
      </c>
      <c r="AS75" s="22">
        <f>AS14*Constants!$H72*(1-Constants!$H90)</f>
        <v>80018562.176373973</v>
      </c>
      <c r="AT75" s="22">
        <f>AT14*Constants!$H72*(1-Constants!$H90)</f>
        <v>80210400.551382691</v>
      </c>
      <c r="AU75" s="22">
        <f>AU14*Constants!$H72*(1-Constants!$H90)</f>
        <v>80417205.992750362</v>
      </c>
      <c r="AV75" s="22">
        <f>AV14*Constants!$H72*(1-Constants!$H90)</f>
        <v>80638281.731020138</v>
      </c>
      <c r="AW75" s="22">
        <f>AW14*Constants!$H72*(1-Constants!$H90)</f>
        <v>80769442.347046539</v>
      </c>
      <c r="AX75" s="22">
        <f>AX14*Constants!$H72*(1-Constants!$H90)</f>
        <v>80913132.122276589</v>
      </c>
      <c r="AY75" s="22">
        <f>AY14*Constants!$H72*(1-Constants!$H90)</f>
        <v>81068775.260510191</v>
      </c>
      <c r="AZ75" s="22">
        <f>AZ14*Constants!$H72*(1-Constants!$H90)</f>
        <v>81236312.732809111</v>
      </c>
      <c r="BA75" s="22">
        <f>BA14*Constants!$H72*(1-Constants!$H90)</f>
        <v>81414930.839729548</v>
      </c>
      <c r="BB75" s="22">
        <f>BB14*Constants!$H72*(1-Constants!$H90)</f>
        <v>81508224.782100707</v>
      </c>
      <c r="BC75" s="22">
        <f>BC14*Constants!$H72*(1-Constants!$H90)</f>
        <v>81611214.666986451</v>
      </c>
      <c r="BD75" s="22">
        <f>BD14*Constants!$H72*(1-Constants!$H90)</f>
        <v>81723245.222953349</v>
      </c>
      <c r="BE75" s="22">
        <f>BE14*Constants!$H72*(1-Constants!$H90)</f>
        <v>81844248.668042868</v>
      </c>
      <c r="BF75" s="22">
        <f>BF14*Constants!$H72*(1-Constants!$H90)</f>
        <v>81973885.633432031</v>
      </c>
      <c r="BG75" s="22">
        <f>BG14*Constants!$H72*(1-Constants!$H90)</f>
        <v>82024026.292861491</v>
      </c>
      <c r="BH75" s="22">
        <f>BH14*Constants!$H72*(1-Constants!$H90)</f>
        <v>82081940.782581449</v>
      </c>
      <c r="BI75" s="22">
        <f>BI14*Constants!$H72*(1-Constants!$H90)</f>
        <v>82147334.601702914</v>
      </c>
      <c r="BJ75" s="22">
        <f>BJ14*Constants!$H72*(1-Constants!$H90)</f>
        <v>82219933.411306649</v>
      </c>
      <c r="BK75" s="22">
        <f>BK14*Constants!$H72*(1-Constants!$H90)</f>
        <v>82299481.308063999</v>
      </c>
      <c r="BL75" s="22">
        <f>BL14*Constants!$H72*(1-Constants!$H90)</f>
        <v>82296866.181087315</v>
      </c>
      <c r="BM75" s="22">
        <f>BM14*Constants!$H72*(1-Constants!$H90)</f>
        <v>82300614.320917979</v>
      </c>
      <c r="BN75" s="22">
        <f>BN14*Constants!$H72*(1-Constants!$H90)</f>
        <v>82310496.547045335</v>
      </c>
      <c r="BO75" s="22">
        <f>BO14*Constants!$H72*(1-Constants!$H90)</f>
        <v>82326297.684108496</v>
      </c>
      <c r="BP75" s="22">
        <f>BP14*Constants!$H72*(1-Constants!$H90)</f>
        <v>82347815.477465138</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12333354.933084557</v>
      </c>
      <c r="AE76" s="22">
        <f>AE15*Constants!$H73*(1-Constants!$H91)</f>
        <v>12208189.508775521</v>
      </c>
      <c r="AF76" s="22">
        <f>AF15*Constants!$H73*(1-Constants!$H91)</f>
        <v>12082245.164109457</v>
      </c>
      <c r="AG76" s="22">
        <f>AG15*Constants!$H73*(1-Constants!$H91)</f>
        <v>11955592.146067401</v>
      </c>
      <c r="AH76" s="22">
        <f>AH15*Constants!$H73*(1-Constants!$H91)</f>
        <v>11829951.815446556</v>
      </c>
      <c r="AI76" s="22">
        <f>AI15*Constants!$H73*(1-Constants!$H91)</f>
        <v>11703691.742583737</v>
      </c>
      <c r="AJ76" s="22">
        <f>AJ15*Constants!$H73*(1-Constants!$H91)</f>
        <v>11579781.364812076</v>
      </c>
      <c r="AK76" s="22">
        <f>AK15*Constants!$H73*(1-Constants!$H91)</f>
        <v>11457843.087286305</v>
      </c>
      <c r="AL76" s="22">
        <f>AL15*Constants!$H73*(1-Constants!$H91)</f>
        <v>11337864.489841195</v>
      </c>
      <c r="AM76" s="22">
        <f>AM15*Constants!$H73*(1-Constants!$H91)</f>
        <v>11253405.605091888</v>
      </c>
      <c r="AN76" s="22">
        <f>AN15*Constants!$H73*(1-Constants!$H91)</f>
        <v>11169908.124681558</v>
      </c>
      <c r="AO76" s="22">
        <f>AO15*Constants!$H73*(1-Constants!$H91)</f>
        <v>11087361.104843823</v>
      </c>
      <c r="AP76" s="22">
        <f>AP15*Constants!$H73*(1-Constants!$H91)</f>
        <v>11005753.726386353</v>
      </c>
      <c r="AQ76" s="22">
        <f>AQ15*Constants!$H73*(1-Constants!$H91)</f>
        <v>10923724.318849159</v>
      </c>
      <c r="AR76" s="22">
        <f>AR15*Constants!$H73*(1-Constants!$H91)</f>
        <v>10855417.312245272</v>
      </c>
      <c r="AS76" s="22">
        <f>AS15*Constants!$H73*(1-Constants!$H91)</f>
        <v>10787776.329064336</v>
      </c>
      <c r="AT76" s="22">
        <f>AT15*Constants!$H73*(1-Constants!$H91)</f>
        <v>10720794.8752844</v>
      </c>
      <c r="AU76" s="22">
        <f>AU15*Constants!$H73*(1-Constants!$H91)</f>
        <v>10654466.520203099</v>
      </c>
      <c r="AV76" s="22">
        <f>AV15*Constants!$H73*(1-Constants!$H91)</f>
        <v>10588810.478513602</v>
      </c>
      <c r="AW76" s="22">
        <f>AW15*Constants!$H73*(1-Constants!$H91)</f>
        <v>10528922.014925444</v>
      </c>
      <c r="AX76" s="22">
        <f>AX15*Constants!$H73*(1-Constants!$H91)</f>
        <v>10469594.603188541</v>
      </c>
      <c r="AY76" s="22">
        <f>AY15*Constants!$H73*(1-Constants!$H91)</f>
        <v>10410797.884834541</v>
      </c>
      <c r="AZ76" s="22">
        <f>AZ15*Constants!$H73*(1-Constants!$H91)</f>
        <v>10354042.192073116</v>
      </c>
      <c r="BA76" s="22">
        <f>BA15*Constants!$H73*(1-Constants!$H91)</f>
        <v>10298189.830913128</v>
      </c>
      <c r="BB76" s="22">
        <f>BB15*Constants!$H73*(1-Constants!$H91)</f>
        <v>10250423.255740443</v>
      </c>
      <c r="BC76" s="22">
        <f>BC15*Constants!$H73*(1-Constants!$H91)</f>
        <v>10202888.759887464</v>
      </c>
      <c r="BD76" s="22">
        <f>BD15*Constants!$H73*(1-Constants!$H91)</f>
        <v>10154739.956580816</v>
      </c>
      <c r="BE76" s="22">
        <f>BE15*Constants!$H73*(1-Constants!$H91)</f>
        <v>10106959.062415894</v>
      </c>
      <c r="BF76" s="22">
        <f>BF15*Constants!$H73*(1-Constants!$H91)</f>
        <v>10059543.272871247</v>
      </c>
      <c r="BG76" s="22">
        <f>BG15*Constants!$H73*(1-Constants!$H91)</f>
        <v>10021258.02998464</v>
      </c>
      <c r="BH76" s="22">
        <f>BH15*Constants!$H73*(1-Constants!$H91)</f>
        <v>9983211.4345880859</v>
      </c>
      <c r="BI76" s="22">
        <f>BI15*Constants!$H73*(1-Constants!$H91)</f>
        <v>9945401.9992363118</v>
      </c>
      <c r="BJ76" s="22">
        <f>BJ15*Constants!$H73*(1-Constants!$H91)</f>
        <v>9907828.2457541469</v>
      </c>
      <c r="BK76" s="22">
        <f>BK15*Constants!$H73*(1-Constants!$H91)</f>
        <v>9870488.7051787637</v>
      </c>
      <c r="BL76" s="22">
        <f>BL15*Constants!$H73*(1-Constants!$H91)</f>
        <v>9838881.1731185298</v>
      </c>
      <c r="BM76" s="22">
        <f>BM15*Constants!$H73*(1-Constants!$H91)</f>
        <v>9807441.1633057371</v>
      </c>
      <c r="BN76" s="22">
        <f>BN15*Constants!$H73*(1-Constants!$H91)</f>
        <v>9776167.7894061264</v>
      </c>
      <c r="BO76" s="22">
        <f>BO15*Constants!$H73*(1-Constants!$H91)</f>
        <v>9745060.1697673723</v>
      </c>
      <c r="BP76" s="22">
        <f>BP15*Constants!$H73*(1-Constants!$H91)</f>
        <v>9714117.4273943882</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100908988.45561469</v>
      </c>
      <c r="AF82" s="22">
        <f>((AF41*Constants!$H$45*Constants!$H$48)*(1+Constants!$H$51))*Constants!$H$54*Constants!$H$42*Constants!$H$57*Constants!$H$58*ttokg</f>
        <v>100875848.89368644</v>
      </c>
      <c r="AG82" s="22">
        <f>((AG41*Constants!$H$45*Constants!$H$48)*(1+Constants!$H$51))*Constants!$H$54*Constants!$H$42*Constants!$H$57*Constants!$H$58*ttokg</f>
        <v>100841556.86170305</v>
      </c>
      <c r="AH82" s="22">
        <f>((AH41*Constants!$H$45*Constants!$H$48)*(1+Constants!$H$51))*Constants!$H$54*Constants!$H$42*Constants!$H$57*Constants!$H$58*ttokg</f>
        <v>100806064.40444352</v>
      </c>
      <c r="AI82" s="22">
        <f>((AI41*Constants!$H$45*Constants!$H$48)*(1+Constants!$H$51))*Constants!$H$54*Constants!$H$42*Constants!$H$57*Constants!$H$58*ttokg</f>
        <v>100772958.33965613</v>
      </c>
      <c r="AJ82" s="22">
        <f>((AJ41*Constants!$H$45*Constants!$H$48)*(1+Constants!$H$51))*Constants!$H$54*Constants!$H$42*Constants!$H$57*Constants!$H$58*ttokg</f>
        <v>100738559.91582255</v>
      </c>
      <c r="AK82" s="22">
        <f>((AK41*Constants!$H$45*Constants!$H$48)*(1+Constants!$H$51))*Constants!$H$54*Constants!$H$42*Constants!$H$57*Constants!$H$58*ttokg</f>
        <v>100703624.96014218</v>
      </c>
      <c r="AL82" s="22">
        <f>((AL41*Constants!$H$45*Constants!$H$48)*(1+Constants!$H$51))*Constants!$H$54*Constants!$H$42*Constants!$H$57*Constants!$H$58*ttokg</f>
        <v>100668068.60886803</v>
      </c>
      <c r="AM82" s="22">
        <f>((AM41*Constants!$H$45*Constants!$H$48)*(1+Constants!$H$51))*Constants!$H$54*Constants!$H$42*Constants!$H$57*Constants!$H$58*ttokg</f>
        <v>100631923.62089644</v>
      </c>
      <c r="AN82" s="22">
        <f>((AN41*Constants!$H$45*Constants!$H$48)*(1+Constants!$H$51))*Constants!$H$54*Constants!$H$42*Constants!$H$57*Constants!$H$58*ttokg</f>
        <v>100605719.047123</v>
      </c>
      <c r="AO82" s="22">
        <f>((AO41*Constants!$H$45*Constants!$H$48)*(1+Constants!$H$51))*Constants!$H$54*Constants!$H$42*Constants!$H$57*Constants!$H$58*ttokg</f>
        <v>100579181.02281693</v>
      </c>
      <c r="AP82" s="22">
        <f>((AP41*Constants!$H$45*Constants!$H$48)*(1+Constants!$H$51))*Constants!$H$54*Constants!$H$42*Constants!$H$57*Constants!$H$58*ttokg</f>
        <v>100552304.895503</v>
      </c>
      <c r="AQ82" s="22">
        <f>((AQ41*Constants!$H$45*Constants!$H$48)*(1+Constants!$H$51))*Constants!$H$54*Constants!$H$42*Constants!$H$57*Constants!$H$58*ttokg</f>
        <v>100525085.93727589</v>
      </c>
      <c r="AR82" s="22">
        <f>((AR41*Constants!$H$45*Constants!$H$48)*(1+Constants!$H$51))*Constants!$H$54*Constants!$H$42*Constants!$H$57*Constants!$H$58*ttokg</f>
        <v>100494115.79604346</v>
      </c>
      <c r="AS82" s="22">
        <f>((AS41*Constants!$H$45*Constants!$H$48)*(1+Constants!$H$51))*Constants!$H$54*Constants!$H$42*Constants!$H$57*Constants!$H$58*ttokg</f>
        <v>100470239.01695004</v>
      </c>
      <c r="AT82" s="22">
        <f>((AT41*Constants!$H$45*Constants!$H$48)*(1+Constants!$H$51))*Constants!$H$54*Constants!$H$42*Constants!$H$57*Constants!$H$58*ttokg</f>
        <v>100446100.86417636</v>
      </c>
      <c r="AU82" s="22">
        <f>((AU41*Constants!$H$45*Constants!$H$48)*(1+Constants!$H$51))*Constants!$H$54*Constants!$H$42*Constants!$H$57*Constants!$H$58*ttokg</f>
        <v>100421698.18545909</v>
      </c>
      <c r="AV82" s="22">
        <f>((AV41*Constants!$H$45*Constants!$H$48)*(1+Constants!$H$51))*Constants!$H$54*Constants!$H$42*Constants!$H$57*Constants!$H$58*ttokg</f>
        <v>100397027.78409214</v>
      </c>
      <c r="AW82" s="22">
        <f>((AW41*Constants!$H$45*Constants!$H$48)*(1+Constants!$H$51))*Constants!$H$54*Constants!$H$42*Constants!$H$57*Constants!$H$58*ttokg</f>
        <v>100372154.48639001</v>
      </c>
      <c r="AX82" s="22">
        <f>((AX41*Constants!$H$45*Constants!$H$48)*(1+Constants!$H$51))*Constants!$H$54*Constants!$H$42*Constants!$H$57*Constants!$H$58*ttokg</f>
        <v>100341055.26679118</v>
      </c>
      <c r="AY82" s="22">
        <f>((AY41*Constants!$H$45*Constants!$H$48)*(1+Constants!$H$51))*Constants!$H$54*Constants!$H$42*Constants!$H$57*Constants!$H$58*ttokg</f>
        <v>100309793.43519795</v>
      </c>
      <c r="AZ82" s="22">
        <f>((AZ41*Constants!$H$45*Constants!$H$48)*(1+Constants!$H$51))*Constants!$H$54*Constants!$H$42*Constants!$H$57*Constants!$H$58*ttokg</f>
        <v>100278298.40524353</v>
      </c>
      <c r="BA82" s="22">
        <f>((BA41*Constants!$H$45*Constants!$H$48)*(1+Constants!$H$51))*Constants!$H$54*Constants!$H$42*Constants!$H$57*Constants!$H$58*ttokg</f>
        <v>100250761.5867328</v>
      </c>
      <c r="BB82" s="22">
        <f>((BB41*Constants!$H$45*Constants!$H$48)*(1+Constants!$H$51))*Constants!$H$54*Constants!$H$42*Constants!$H$57*Constants!$H$58*ttokg</f>
        <v>100224137.32860492</v>
      </c>
      <c r="BC82" s="22">
        <f>((BC41*Constants!$H$45*Constants!$H$48)*(1+Constants!$H$51))*Constants!$H$54*Constants!$H$42*Constants!$H$57*Constants!$H$58*ttokg</f>
        <v>100200508.39423674</v>
      </c>
      <c r="BD82" s="22">
        <f>((BD41*Constants!$H$45*Constants!$H$48)*(1+Constants!$H$51))*Constants!$H$54*Constants!$H$42*Constants!$H$57*Constants!$H$58*ttokg</f>
        <v>100176353.7501508</v>
      </c>
      <c r="BE82" s="22">
        <f>((BE41*Constants!$H$45*Constants!$H$48)*(1+Constants!$H$51))*Constants!$H$54*Constants!$H$42*Constants!$H$57*Constants!$H$58*ttokg</f>
        <v>100149244.46299812</v>
      </c>
      <c r="BF82" s="22">
        <f>((BF41*Constants!$H$45*Constants!$H$48)*(1+Constants!$H$51))*Constants!$H$54*Constants!$H$42*Constants!$H$57*Constants!$H$58*ttokg</f>
        <v>100121954.90015464</v>
      </c>
      <c r="BG82" s="22">
        <f>((BG41*Constants!$H$45*Constants!$H$48)*(1+Constants!$H$51))*Constants!$H$54*Constants!$H$42*Constants!$H$57*Constants!$H$58*ttokg</f>
        <v>100094483.35597834</v>
      </c>
      <c r="BH82" s="22">
        <f>((BH41*Constants!$H$45*Constants!$H$48)*(1+Constants!$H$51))*Constants!$H$54*Constants!$H$42*Constants!$H$57*Constants!$H$58*ttokg</f>
        <v>100075948.403779</v>
      </c>
      <c r="BI82" s="22">
        <f>((BI41*Constants!$H$45*Constants!$H$48)*(1+Constants!$H$51))*Constants!$H$54*Constants!$H$42*Constants!$H$57*Constants!$H$58*ttokg</f>
        <v>100057289.47510551</v>
      </c>
      <c r="BJ82" s="22">
        <f>((BJ41*Constants!$H$45*Constants!$H$48)*(1+Constants!$H$51))*Constants!$H$54*Constants!$H$42*Constants!$H$57*Constants!$H$58*ttokg</f>
        <v>100038505.59442919</v>
      </c>
      <c r="BK82" s="22">
        <f>((BK41*Constants!$H$45*Constants!$H$48)*(1+Constants!$H$51))*Constants!$H$54*Constants!$H$42*Constants!$H$57*Constants!$H$58*ttokg</f>
        <v>100019595.77711548</v>
      </c>
      <c r="BL82" s="22">
        <f>((BL41*Constants!$H$45*Constants!$H$48)*(1+Constants!$H$51))*Constants!$H$54*Constants!$H$42*Constants!$H$57*Constants!$H$58*ttokg</f>
        <v>100000559.02931884</v>
      </c>
      <c r="BM82" s="22">
        <f>((BM41*Constants!$H$45*Constants!$H$48)*(1+Constants!$H$51))*Constants!$H$54*Constants!$H$42*Constants!$H$57*Constants!$H$58*ttokg</f>
        <v>99981541.203404322</v>
      </c>
      <c r="BN82" s="22">
        <f>((BN41*Constants!$H$45*Constants!$H$48)*(1+Constants!$H$51))*Constants!$H$54*Constants!$H$42*Constants!$H$57*Constants!$H$58*ttokg</f>
        <v>99962431.11455822</v>
      </c>
      <c r="BO82" s="22">
        <f>((BO41*Constants!$H$45*Constants!$H$48)*(1+Constants!$H$51))*Constants!$H$54*Constants!$H$42*Constants!$H$57*Constants!$H$58*ttokg</f>
        <v>99943228.149408206</v>
      </c>
      <c r="BP82" s="22">
        <f>((BP41*Constants!$H$45*Constants!$H$48)*(1+Constants!$H$51))*Constants!$H$54*Constants!$H$42*Constants!$H$57*Constants!$H$58*ttokg</f>
        <v>99923931.689699531</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188620990.04102448</v>
      </c>
      <c r="AF85" s="22">
        <f>SUM(AF82:AF84)/Constants!$H$41</f>
        <v>188565757.43781072</v>
      </c>
      <c r="AG85" s="22">
        <f>SUM(AG82:AG84)/Constants!$H$41</f>
        <v>188508604.05117178</v>
      </c>
      <c r="AH85" s="22">
        <f>SUM(AH82:AH84)/Constants!$H$41</f>
        <v>188449449.9557392</v>
      </c>
      <c r="AI85" s="22">
        <f>SUM(AI82:AI84)/Constants!$H$41</f>
        <v>188394273.18109357</v>
      </c>
      <c r="AJ85" s="22">
        <f>SUM(AJ82:AJ84)/Constants!$H$41</f>
        <v>188336942.47470427</v>
      </c>
      <c r="AK85" s="22">
        <f>SUM(AK82:AK84)/Constants!$H$41</f>
        <v>188278717.54857031</v>
      </c>
      <c r="AL85" s="22">
        <f>SUM(AL82:AL84)/Constants!$H$41</f>
        <v>188219456.96311337</v>
      </c>
      <c r="AM85" s="22">
        <f>SUM(AM82:AM84)/Constants!$H$41</f>
        <v>188159215.31649408</v>
      </c>
      <c r="AN85" s="22">
        <f>SUM(AN82:AN84)/Constants!$H$41</f>
        <v>188115541.02687168</v>
      </c>
      <c r="AO85" s="22">
        <f>SUM(AO82:AO84)/Constants!$H$41</f>
        <v>188071310.98636153</v>
      </c>
      <c r="AP85" s="22">
        <f>SUM(AP82:AP84)/Constants!$H$41</f>
        <v>188026517.44083834</v>
      </c>
      <c r="AQ85" s="22">
        <f>SUM(AQ82:AQ84)/Constants!$H$41</f>
        <v>187981152.51045981</v>
      </c>
      <c r="AR85" s="22">
        <f>SUM(AR82:AR84)/Constants!$H$41</f>
        <v>187929535.60840574</v>
      </c>
      <c r="AS85" s="22">
        <f>SUM(AS82:AS84)/Constants!$H$41</f>
        <v>187889740.97658339</v>
      </c>
      <c r="AT85" s="22">
        <f>SUM(AT82:AT84)/Constants!$H$41</f>
        <v>187849510.7219606</v>
      </c>
      <c r="AU85" s="22">
        <f>SUM(AU82:AU84)/Constants!$H$41</f>
        <v>187808839.59076518</v>
      </c>
      <c r="AV85" s="22">
        <f>SUM(AV82:AV84)/Constants!$H$41</f>
        <v>187767722.2551536</v>
      </c>
      <c r="AW85" s="22">
        <f>SUM(AW82:AW84)/Constants!$H$41</f>
        <v>187726266.75898337</v>
      </c>
      <c r="AX85" s="22">
        <f>SUM(AX82:AX84)/Constants!$H$41</f>
        <v>187674434.72631866</v>
      </c>
      <c r="AY85" s="22">
        <f>SUM(AY82:AY84)/Constants!$H$41</f>
        <v>187622331.67366323</v>
      </c>
      <c r="AZ85" s="22">
        <f>SUM(AZ82:AZ84)/Constants!$H$41</f>
        <v>187569839.95707256</v>
      </c>
      <c r="BA85" s="22">
        <f>SUM(BA82:BA84)/Constants!$H$41</f>
        <v>187523945.25955465</v>
      </c>
      <c r="BB85" s="22">
        <f>SUM(BB82:BB84)/Constants!$H$41</f>
        <v>187479571.49600822</v>
      </c>
      <c r="BC85" s="22">
        <f>SUM(BC82:BC84)/Constants!$H$41</f>
        <v>187440189.93872789</v>
      </c>
      <c r="BD85" s="22">
        <f>SUM(BD82:BD84)/Constants!$H$41</f>
        <v>187399932.19858465</v>
      </c>
      <c r="BE85" s="22">
        <f>SUM(BE82:BE84)/Constants!$H$41</f>
        <v>187354750.05333018</v>
      </c>
      <c r="BF85" s="22">
        <f>SUM(BF82:BF84)/Constants!$H$41</f>
        <v>187309267.44859108</v>
      </c>
      <c r="BG85" s="22">
        <f>SUM(BG82:BG84)/Constants!$H$41</f>
        <v>187263481.54163057</v>
      </c>
      <c r="BH85" s="22">
        <f>SUM(BH82:BH84)/Constants!$H$41</f>
        <v>187232589.95463166</v>
      </c>
      <c r="BI85" s="22">
        <f>SUM(BI82:BI84)/Constants!$H$41</f>
        <v>187201491.74017587</v>
      </c>
      <c r="BJ85" s="22">
        <f>SUM(BJ82:BJ84)/Constants!$H$41</f>
        <v>187170185.27238199</v>
      </c>
      <c r="BK85" s="22">
        <f>SUM(BK82:BK84)/Constants!$H$41</f>
        <v>187138668.91019249</v>
      </c>
      <c r="BL85" s="22">
        <f>SUM(BL82:BL84)/Constants!$H$41</f>
        <v>187106940.99719805</v>
      </c>
      <c r="BM85" s="22">
        <f>SUM(BM82:BM84)/Constants!$H$41</f>
        <v>187075244.62067389</v>
      </c>
      <c r="BN85" s="22">
        <f>SUM(BN82:BN84)/Constants!$H$41</f>
        <v>187043394.47259703</v>
      </c>
      <c r="BO85" s="22">
        <f>SUM(BO82:BO84)/Constants!$H$41</f>
        <v>187011389.53068036</v>
      </c>
      <c r="BP85" s="22">
        <f>SUM(BP82:BP84)/Constants!$H$41</f>
        <v>186979228.76449922</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72.807984297152927</v>
      </c>
      <c r="AE4" s="28">
        <f>IF(('Activity data'!AE5*EF!$H4)*kgtoGg=0,"NO",('Activity data'!AE5*EF!$H4)*kgtoGg)</f>
        <v>72.53862951471686</v>
      </c>
      <c r="AF4" s="28">
        <f>IF(('Activity data'!AF5*EF!$H4)*kgtoGg=0,"NO",('Activity data'!AF5*EF!$H4)*kgtoGg)</f>
        <v>72.313994406986467</v>
      </c>
      <c r="AG4" s="28">
        <f>IF(('Activity data'!AG5*EF!$H4)*kgtoGg=0,"NO",('Activity data'!AG5*EF!$H4)*kgtoGg)</f>
        <v>72.130492724073392</v>
      </c>
      <c r="AH4" s="28">
        <f>IF(('Activity data'!AH5*EF!$H4)*kgtoGg=0,"NO",('Activity data'!AH5*EF!$H4)*kgtoGg)</f>
        <v>71.991429415358269</v>
      </c>
      <c r="AI4" s="28">
        <f>IF(('Activity data'!AI5*EF!$H4)*kgtoGg=0,"NO",('Activity data'!AI5*EF!$H4)*kgtoGg)</f>
        <v>71.888105680091726</v>
      </c>
      <c r="AJ4" s="28">
        <f>IF(('Activity data'!AJ5*EF!$H4)*kgtoGg=0,"NO",('Activity data'!AJ5*EF!$H4)*kgtoGg)</f>
        <v>71.809055162270354</v>
      </c>
      <c r="AK4" s="28">
        <f>IF(('Activity data'!AK5*EF!$H4)*kgtoGg=0,"NO",('Activity data'!AK5*EF!$H4)*kgtoGg)</f>
        <v>71.753501046345406</v>
      </c>
      <c r="AL4" s="28">
        <f>IF(('Activity data'!AL5*EF!$H4)*kgtoGg=0,"NO",('Activity data'!AL5*EF!$H4)*kgtoGg)</f>
        <v>71.719868882927273</v>
      </c>
      <c r="AM4" s="28">
        <f>IF(('Activity data'!AM5*EF!$H4)*kgtoGg=0,"NO",('Activity data'!AM5*EF!$H4)*kgtoGg)</f>
        <v>71.588726188276326</v>
      </c>
      <c r="AN4" s="28">
        <f>IF(('Activity data'!AN5*EF!$H4)*kgtoGg=0,"NO",('Activity data'!AN5*EF!$H4)*kgtoGg)</f>
        <v>71.47486015458847</v>
      </c>
      <c r="AO4" s="28">
        <f>IF(('Activity data'!AO5*EF!$H4)*kgtoGg=0,"NO",('Activity data'!AO5*EF!$H4)*kgtoGg)</f>
        <v>71.377095204949597</v>
      </c>
      <c r="AP4" s="28">
        <f>IF(('Activity data'!AP5*EF!$H4)*kgtoGg=0,"NO",('Activity data'!AP5*EF!$H4)*kgtoGg)</f>
        <v>71.294393246069262</v>
      </c>
      <c r="AQ4" s="28">
        <f>IF(('Activity data'!AQ5*EF!$H4)*kgtoGg=0,"NO",('Activity data'!AQ5*EF!$H4)*kgtoGg)</f>
        <v>71.22038147629091</v>
      </c>
      <c r="AR4" s="28">
        <f>IF(('Activity data'!AR5*EF!$H4)*kgtoGg=0,"NO",('Activity data'!AR5*EF!$H4)*kgtoGg)</f>
        <v>71.121647685790919</v>
      </c>
      <c r="AS4" s="28">
        <f>IF(('Activity data'!AS5*EF!$H4)*kgtoGg=0,"NO",('Activity data'!AS5*EF!$H4)*kgtoGg)</f>
        <v>71.034999733891183</v>
      </c>
      <c r="AT4" s="28">
        <f>IF(('Activity data'!AT5*EF!$H4)*kgtoGg=0,"NO",('Activity data'!AT5*EF!$H4)*kgtoGg)</f>
        <v>70.9597582390859</v>
      </c>
      <c r="AU4" s="28">
        <f>IF(('Activity data'!AU5*EF!$H4)*kgtoGg=0,"NO",('Activity data'!AU5*EF!$H4)*kgtoGg)</f>
        <v>70.895310853605807</v>
      </c>
      <c r="AV4" s="28">
        <f>IF(('Activity data'!AV5*EF!$H4)*kgtoGg=0,"NO",('Activity data'!AV5*EF!$H4)*kgtoGg)</f>
        <v>70.841209874280523</v>
      </c>
      <c r="AW4" s="28">
        <f>IF(('Activity data'!AW5*EF!$H4)*kgtoGg=0,"NO",('Activity data'!AW5*EF!$H4)*kgtoGg)</f>
        <v>70.747291558553158</v>
      </c>
      <c r="AX4" s="28">
        <f>IF(('Activity data'!AX5*EF!$H4)*kgtoGg=0,"NO",('Activity data'!AX5*EF!$H4)*kgtoGg)</f>
        <v>70.662537038181753</v>
      </c>
      <c r="AY4" s="28">
        <f>IF(('Activity data'!AY5*EF!$H4)*kgtoGg=0,"NO",('Activity data'!AY5*EF!$H4)*kgtoGg)</f>
        <v>70.586406216946813</v>
      </c>
      <c r="AZ4" s="28">
        <f>IF(('Activity data'!AZ5*EF!$H4)*kgtoGg=0,"NO",('Activity data'!AZ5*EF!$H4)*kgtoGg)</f>
        <v>70.52488170524056</v>
      </c>
      <c r="BA4" s="28">
        <f>IF(('Activity data'!BA5*EF!$H4)*kgtoGg=0,"NO",('Activity data'!BA5*EF!$H4)*kgtoGg)</f>
        <v>70.47289362859911</v>
      </c>
      <c r="BB4" s="28">
        <f>IF(('Activity data'!BB5*EF!$H4)*kgtoGg=0,"NO",('Activity data'!BB5*EF!$H4)*kgtoGg)</f>
        <v>70.395083884985951</v>
      </c>
      <c r="BC4" s="28">
        <f>IF(('Activity data'!BC5*EF!$H4)*kgtoGg=0,"NO",('Activity data'!BC5*EF!$H4)*kgtoGg)</f>
        <v>70.323627748121538</v>
      </c>
      <c r="BD4" s="28">
        <f>IF(('Activity data'!BD5*EF!$H4)*kgtoGg=0,"NO",('Activity data'!BD5*EF!$H4)*kgtoGg)</f>
        <v>70.254621077808679</v>
      </c>
      <c r="BE4" s="28">
        <f>IF(('Activity data'!BE5*EF!$H4)*kgtoGg=0,"NO",('Activity data'!BE5*EF!$H4)*kgtoGg)</f>
        <v>70.191973848984659</v>
      </c>
      <c r="BF4" s="28">
        <f>IF(('Activity data'!BF5*EF!$H4)*kgtoGg=0,"NO",('Activity data'!BF5*EF!$H4)*kgtoGg)</f>
        <v>70.135434783608076</v>
      </c>
      <c r="BG4" s="28">
        <f>IF(('Activity data'!BG5*EF!$H4)*kgtoGg=0,"NO",('Activity data'!BG5*EF!$H4)*kgtoGg)</f>
        <v>70.062630895312523</v>
      </c>
      <c r="BH4" s="28">
        <f>IF(('Activity data'!BH5*EF!$H4)*kgtoGg=0,"NO",('Activity data'!BH5*EF!$H4)*kgtoGg)</f>
        <v>69.995218804916647</v>
      </c>
      <c r="BI4" s="28">
        <f>IF(('Activity data'!BI5*EF!$H4)*kgtoGg=0,"NO",('Activity data'!BI5*EF!$H4)*kgtoGg)</f>
        <v>69.932991569251598</v>
      </c>
      <c r="BJ4" s="28">
        <f>IF(('Activity data'!BJ5*EF!$H4)*kgtoGg=0,"NO",('Activity data'!BJ5*EF!$H4)*kgtoGg)</f>
        <v>69.875756025646083</v>
      </c>
      <c r="BK4" s="28">
        <f>IF(('Activity data'!BK5*EF!$H4)*kgtoGg=0,"NO",('Activity data'!BK5*EF!$H4)*kgtoGg)</f>
        <v>69.823331626360542</v>
      </c>
      <c r="BL4" s="28">
        <f>IF(('Activity data'!BL5*EF!$H4)*kgtoGg=0,"NO",('Activity data'!BL5*EF!$H4)*kgtoGg)</f>
        <v>69.739828892698867</v>
      </c>
      <c r="BM4" s="28">
        <f>IF(('Activity data'!BM5*EF!$H4)*kgtoGg=0,"NO",('Activity data'!BM5*EF!$H4)*kgtoGg)</f>
        <v>69.660680104825602</v>
      </c>
      <c r="BN4" s="28">
        <f>IF(('Activity data'!BN5*EF!$H4)*kgtoGg=0,"NO",('Activity data'!BN5*EF!$H4)*kgtoGg)</f>
        <v>69.585730328786468</v>
      </c>
      <c r="BO4" s="28">
        <f>IF(('Activity data'!BO5*EF!$H4)*kgtoGg=0,"NO",('Activity data'!BO5*EF!$H4)*kgtoGg)</f>
        <v>69.514833883644044</v>
      </c>
      <c r="BP4" s="28">
        <f>IF(('Activity data'!BP5*EF!$H4)*kgtoGg=0,"NO",('Activity data'!BP5*EF!$H4)*kgtoGg)</f>
        <v>69.447853633350192</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58.23303115226706</v>
      </c>
      <c r="AE5" s="28">
        <f>IF(('Activity data'!AE6*EF!$H5)*kgtoGg=0,"NO",('Activity data'!AE6*EF!$H5)*kgtoGg)</f>
        <v>58.017596738197931</v>
      </c>
      <c r="AF5" s="28">
        <f>IF(('Activity data'!AF6*EF!$H5)*kgtoGg=0,"NO",('Activity data'!AF6*EF!$H5)*kgtoGg)</f>
        <v>57.837929860277399</v>
      </c>
      <c r="AG5" s="28">
        <f>IF(('Activity data'!AG6*EF!$H5)*kgtoGg=0,"NO",('Activity data'!AG6*EF!$H5)*kgtoGg)</f>
        <v>57.691162176475579</v>
      </c>
      <c r="AH5" s="28">
        <f>IF(('Activity data'!AH6*EF!$H5)*kgtoGg=0,"NO",('Activity data'!AH6*EF!$H5)*kgtoGg)</f>
        <v>57.579937040019487</v>
      </c>
      <c r="AI5" s="28">
        <f>IF(('Activity data'!AI6*EF!$H5)*kgtoGg=0,"NO",('Activity data'!AI6*EF!$H5)*kgtoGg)</f>
        <v>57.497297006064017</v>
      </c>
      <c r="AJ5" s="28">
        <f>IF(('Activity data'!AJ6*EF!$H5)*kgtoGg=0,"NO",('Activity data'!AJ6*EF!$H5)*kgtoGg)</f>
        <v>57.434071093256058</v>
      </c>
      <c r="AK5" s="28">
        <f>IF(('Activity data'!AK6*EF!$H5)*kgtoGg=0,"NO",('Activity data'!AK6*EF!$H5)*kgtoGg)</f>
        <v>57.389637991659804</v>
      </c>
      <c r="AL5" s="28">
        <f>IF(('Activity data'!AL6*EF!$H5)*kgtoGg=0,"NO",('Activity data'!AL6*EF!$H5)*kgtoGg)</f>
        <v>57.362738430588948</v>
      </c>
      <c r="AM5" s="28">
        <f>IF(('Activity data'!AM6*EF!$H5)*kgtoGg=0,"NO",('Activity data'!AM6*EF!$H5)*kgtoGg)</f>
        <v>57.257848332384462</v>
      </c>
      <c r="AN5" s="28">
        <f>IF(('Activity data'!AN6*EF!$H5)*kgtoGg=0,"NO",('Activity data'!AN6*EF!$H5)*kgtoGg)</f>
        <v>57.166776393627472</v>
      </c>
      <c r="AO5" s="28">
        <f>IF(('Activity data'!AO6*EF!$H5)*kgtoGg=0,"NO",('Activity data'!AO6*EF!$H5)*kgtoGg)</f>
        <v>57.088582368440832</v>
      </c>
      <c r="AP5" s="28">
        <f>IF(('Activity data'!AP6*EF!$H5)*kgtoGg=0,"NO",('Activity data'!AP6*EF!$H5)*kgtoGg)</f>
        <v>57.022435972625551</v>
      </c>
      <c r="AQ5" s="28">
        <f>IF(('Activity data'!AQ6*EF!$H5)*kgtoGg=0,"NO",('Activity data'!AQ6*EF!$H5)*kgtoGg)</f>
        <v>56.963240133917154</v>
      </c>
      <c r="AR5" s="28">
        <f>IF(('Activity data'!AR6*EF!$H5)*kgtoGg=0,"NO",('Activity data'!AR6*EF!$H5)*kgtoGg)</f>
        <v>56.884271213770965</v>
      </c>
      <c r="AS5" s="28">
        <f>IF(('Activity data'!AS6*EF!$H5)*kgtoGg=0,"NO",('Activity data'!AS6*EF!$H5)*kgtoGg)</f>
        <v>56.814968747414198</v>
      </c>
      <c r="AT5" s="28">
        <f>IF(('Activity data'!AT6*EF!$H5)*kgtoGg=0,"NO",('Activity data'!AT6*EF!$H5)*kgtoGg)</f>
        <v>56.754789354271587</v>
      </c>
      <c r="AU5" s="28">
        <f>IF(('Activity data'!AU6*EF!$H5)*kgtoGg=0,"NO",('Activity data'!AU6*EF!$H5)*kgtoGg)</f>
        <v>56.703243268460071</v>
      </c>
      <c r="AV5" s="28">
        <f>IF(('Activity data'!AV6*EF!$H5)*kgtoGg=0,"NO",('Activity data'!AV6*EF!$H5)*kgtoGg)</f>
        <v>56.659972409572411</v>
      </c>
      <c r="AW5" s="28">
        <f>IF(('Activity data'!AW6*EF!$H5)*kgtoGg=0,"NO",('Activity data'!AW6*EF!$H5)*kgtoGg)</f>
        <v>56.584854985867899</v>
      </c>
      <c r="AX5" s="28">
        <f>IF(('Activity data'!AX6*EF!$H5)*kgtoGg=0,"NO",('Activity data'!AX6*EF!$H5)*kgtoGg)</f>
        <v>56.517066917392619</v>
      </c>
      <c r="AY5" s="28">
        <f>IF(('Activity data'!AY6*EF!$H5)*kgtoGg=0,"NO",('Activity data'!AY6*EF!$H5)*kgtoGg)</f>
        <v>56.456176226249049</v>
      </c>
      <c r="AZ5" s="28">
        <f>IF(('Activity data'!AZ6*EF!$H5)*kgtoGg=0,"NO",('Activity data'!AZ6*EF!$H5)*kgtoGg)</f>
        <v>56.406967903269049</v>
      </c>
      <c r="BA5" s="28">
        <f>IF(('Activity data'!BA6*EF!$H5)*kgtoGg=0,"NO",('Activity data'!BA6*EF!$H5)*kgtoGg)</f>
        <v>56.365386978926296</v>
      </c>
      <c r="BB5" s="28">
        <f>IF(('Activity data'!BB6*EF!$H5)*kgtoGg=0,"NO",('Activity data'!BB6*EF!$H5)*kgtoGg)</f>
        <v>56.303153457870664</v>
      </c>
      <c r="BC5" s="28">
        <f>IF(('Activity data'!BC6*EF!$H5)*kgtoGg=0,"NO",('Activity data'!BC6*EF!$H5)*kgtoGg)</f>
        <v>56.24600165667448</v>
      </c>
      <c r="BD5" s="28">
        <f>IF(('Activity data'!BD6*EF!$H5)*kgtoGg=0,"NO",('Activity data'!BD6*EF!$H5)*kgtoGg)</f>
        <v>56.190808979376307</v>
      </c>
      <c r="BE5" s="28">
        <f>IF(('Activity data'!BE6*EF!$H5)*kgtoGg=0,"NO",('Activity data'!BE6*EF!$H5)*kgtoGg)</f>
        <v>56.14070268865931</v>
      </c>
      <c r="BF5" s="28">
        <f>IF(('Activity data'!BF6*EF!$H5)*kgtoGg=0,"NO",('Activity data'!BF6*EF!$H5)*kgtoGg)</f>
        <v>56.095481808186129</v>
      </c>
      <c r="BG5" s="28">
        <f>IF(('Activity data'!BG6*EF!$H5)*kgtoGg=0,"NO",('Activity data'!BG6*EF!$H5)*kgtoGg)</f>
        <v>56.037252053083755</v>
      </c>
      <c r="BH5" s="28">
        <f>IF(('Activity data'!BH6*EF!$H5)*kgtoGg=0,"NO",('Activity data'!BH6*EF!$H5)*kgtoGg)</f>
        <v>55.983334747200914</v>
      </c>
      <c r="BI5" s="28">
        <f>IF(('Activity data'!BI6*EF!$H5)*kgtoGg=0,"NO",('Activity data'!BI6*EF!$H5)*kgtoGg)</f>
        <v>55.933564373965289</v>
      </c>
      <c r="BJ5" s="28">
        <f>IF(('Activity data'!BJ6*EF!$H5)*kgtoGg=0,"NO",('Activity data'!BJ6*EF!$H5)*kgtoGg)</f>
        <v>55.887786438674645</v>
      </c>
      <c r="BK5" s="28">
        <f>IF(('Activity data'!BK6*EF!$H5)*kgtoGg=0,"NO",('Activity data'!BK6*EF!$H5)*kgtoGg)</f>
        <v>55.845856536257998</v>
      </c>
      <c r="BL5" s="28">
        <f>IF(('Activity data'!BL6*EF!$H5)*kgtoGg=0,"NO",('Activity data'!BL6*EF!$H5)*kgtoGg)</f>
        <v>55.779069667516033</v>
      </c>
      <c r="BM5" s="28">
        <f>IF(('Activity data'!BM6*EF!$H5)*kgtoGg=0,"NO",('Activity data'!BM6*EF!$H5)*kgtoGg)</f>
        <v>55.715765156693749</v>
      </c>
      <c r="BN5" s="28">
        <f>IF(('Activity data'!BN6*EF!$H5)*kgtoGg=0,"NO",('Activity data'!BN6*EF!$H5)*kgtoGg)</f>
        <v>55.655819085049622</v>
      </c>
      <c r="BO5" s="28">
        <f>IF(('Activity data'!BO6*EF!$H5)*kgtoGg=0,"NO",('Activity data'!BO6*EF!$H5)*kgtoGg)</f>
        <v>55.599114934558187</v>
      </c>
      <c r="BP5" s="28">
        <f>IF(('Activity data'!BP6*EF!$H5)*kgtoGg=0,"NO",('Activity data'!BP6*EF!$H5)*kgtoGg)</f>
        <v>55.545543021537902</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26.32939744935349</v>
      </c>
      <c r="AE6" s="28">
        <f>IF(('Activity data'!AE7*EF!$H6)*kgtoGg=0,"NO",('Activity data'!AE7*EF!$H6)*kgtoGg)</f>
        <v>26.231991248782155</v>
      </c>
      <c r="AF6" s="28">
        <f>IF(('Activity data'!AF7*EF!$H6)*kgtoGg=0,"NO",('Activity data'!AF7*EF!$H6)*kgtoGg)</f>
        <v>26.150756929639726</v>
      </c>
      <c r="AG6" s="28">
        <f>IF(('Activity data'!AG7*EF!$H6)*kgtoGg=0,"NO",('Activity data'!AG7*EF!$H6)*kgtoGg)</f>
        <v>26.084397603960198</v>
      </c>
      <c r="AH6" s="28">
        <f>IF(('Activity data'!AH7*EF!$H6)*kgtoGg=0,"NO",('Activity data'!AH7*EF!$H6)*kgtoGg)</f>
        <v>26.034108433601652</v>
      </c>
      <c r="AI6" s="28">
        <f>IF(('Activity data'!AI7*EF!$H6)*kgtoGg=0,"NO",('Activity data'!AI7*EF!$H6)*kgtoGg)</f>
        <v>25.996743689637832</v>
      </c>
      <c r="AJ6" s="28">
        <f>IF(('Activity data'!AJ7*EF!$H6)*kgtoGg=0,"NO",('Activity data'!AJ7*EF!$H6)*kgtoGg)</f>
        <v>25.968156817986479</v>
      </c>
      <c r="AK6" s="28">
        <f>IF(('Activity data'!AK7*EF!$H6)*kgtoGg=0,"NO",('Activity data'!AK7*EF!$H6)*kgtoGg)</f>
        <v>25.94806690048285</v>
      </c>
      <c r="AL6" s="28">
        <f>IF(('Activity data'!AL7*EF!$H6)*kgtoGg=0,"NO",('Activity data'!AL7*EF!$H6)*kgtoGg)</f>
        <v>25.935904572322471</v>
      </c>
      <c r="AM6" s="28">
        <f>IF(('Activity data'!AM7*EF!$H6)*kgtoGg=0,"NO",('Activity data'!AM7*EF!$H6)*kgtoGg)</f>
        <v>25.888479716884216</v>
      </c>
      <c r="AN6" s="28">
        <f>IF(('Activity data'!AN7*EF!$H6)*kgtoGg=0,"NO",('Activity data'!AN7*EF!$H6)*kgtoGg)</f>
        <v>25.847302583828132</v>
      </c>
      <c r="AO6" s="28">
        <f>IF(('Activity data'!AO7*EF!$H6)*kgtoGg=0,"NO",('Activity data'!AO7*EF!$H6)*kgtoGg)</f>
        <v>25.811948051759888</v>
      </c>
      <c r="AP6" s="28">
        <f>IF(('Activity data'!AP7*EF!$H6)*kgtoGg=0,"NO",('Activity data'!AP7*EF!$H6)*kgtoGg)</f>
        <v>25.782040717197329</v>
      </c>
      <c r="AQ6" s="28">
        <f>IF(('Activity data'!AQ7*EF!$H6)*kgtoGg=0,"NO",('Activity data'!AQ7*EF!$H6)*kgtoGg)</f>
        <v>25.755275997349141</v>
      </c>
      <c r="AR6" s="28">
        <f>IF(('Activity data'!AR7*EF!$H6)*kgtoGg=0,"NO",('Activity data'!AR7*EF!$H6)*kgtoGg)</f>
        <v>25.71957110540837</v>
      </c>
      <c r="AS6" s="28">
        <f>IF(('Activity data'!AS7*EF!$H6)*kgtoGg=0,"NO",('Activity data'!AS7*EF!$H6)*kgtoGg)</f>
        <v>25.688236789731814</v>
      </c>
      <c r="AT6" s="28">
        <f>IF(('Activity data'!AT7*EF!$H6)*kgtoGg=0,"NO",('Activity data'!AT7*EF!$H6)*kgtoGg)</f>
        <v>25.661027367021713</v>
      </c>
      <c r="AU6" s="28">
        <f>IF(('Activity data'!AU7*EF!$H6)*kgtoGg=0,"NO",('Activity data'!AU7*EF!$H6)*kgtoGg)</f>
        <v>25.637721395248732</v>
      </c>
      <c r="AV6" s="28">
        <f>IF(('Activity data'!AV7*EF!$H6)*kgtoGg=0,"NO",('Activity data'!AV7*EF!$H6)*kgtoGg)</f>
        <v>25.618156972461787</v>
      </c>
      <c r="AW6" s="28">
        <f>IF(('Activity data'!AW7*EF!$H6)*kgtoGg=0,"NO",('Activity data'!AW7*EF!$H6)*kgtoGg)</f>
        <v>25.58419349048339</v>
      </c>
      <c r="AX6" s="28">
        <f>IF(('Activity data'!AX7*EF!$H6)*kgtoGg=0,"NO",('Activity data'!AX7*EF!$H6)*kgtoGg)</f>
        <v>25.553543892447816</v>
      </c>
      <c r="AY6" s="28">
        <f>IF(('Activity data'!AY7*EF!$H6)*kgtoGg=0,"NO",('Activity data'!AY7*EF!$H6)*kgtoGg)</f>
        <v>25.526012864500938</v>
      </c>
      <c r="AZ6" s="28">
        <f>IF(('Activity data'!AZ7*EF!$H6)*kgtoGg=0,"NO",('Activity data'!AZ7*EF!$H6)*kgtoGg)</f>
        <v>25.503763885392001</v>
      </c>
      <c r="BA6" s="28">
        <f>IF(('Activity data'!BA7*EF!$H6)*kgtoGg=0,"NO",('Activity data'!BA7*EF!$H6)*kgtoGg)</f>
        <v>25.484963547136061</v>
      </c>
      <c r="BB6" s="28">
        <f>IF(('Activity data'!BB7*EF!$H6)*kgtoGg=0,"NO",('Activity data'!BB7*EF!$H6)*kgtoGg)</f>
        <v>25.456825374038697</v>
      </c>
      <c r="BC6" s="28">
        <f>IF(('Activity data'!BC7*EF!$H6)*kgtoGg=0,"NO",('Activity data'!BC7*EF!$H6)*kgtoGg)</f>
        <v>25.430984842318715</v>
      </c>
      <c r="BD6" s="28">
        <f>IF(('Activity data'!BD7*EF!$H6)*kgtoGg=0,"NO",('Activity data'!BD7*EF!$H6)*kgtoGg)</f>
        <v>25.40603010600973</v>
      </c>
      <c r="BE6" s="28">
        <f>IF(('Activity data'!BE7*EF!$H6)*kgtoGg=0,"NO",('Activity data'!BE7*EF!$H6)*kgtoGg)</f>
        <v>25.383375121082867</v>
      </c>
      <c r="BF6" s="28">
        <f>IF(('Activity data'!BF7*EF!$H6)*kgtoGg=0,"NO",('Activity data'!BF7*EF!$H6)*kgtoGg)</f>
        <v>25.362929018391164</v>
      </c>
      <c r="BG6" s="28">
        <f>IF(('Activity data'!BG7*EF!$H6)*kgtoGg=0,"NO",('Activity data'!BG7*EF!$H6)*kgtoGg)</f>
        <v>25.336601102170214</v>
      </c>
      <c r="BH6" s="28">
        <f>IF(('Activity data'!BH7*EF!$H6)*kgtoGg=0,"NO",('Activity data'!BH7*EF!$H6)*kgtoGg)</f>
        <v>25.312223010425754</v>
      </c>
      <c r="BI6" s="28">
        <f>IF(('Activity data'!BI7*EF!$H6)*kgtoGg=0,"NO",('Activity data'!BI7*EF!$H6)*kgtoGg)</f>
        <v>25.289719906737119</v>
      </c>
      <c r="BJ6" s="28">
        <f>IF(('Activity data'!BJ7*EF!$H6)*kgtoGg=0,"NO",('Activity data'!BJ7*EF!$H6)*kgtoGg)</f>
        <v>25.269021938095808</v>
      </c>
      <c r="BK6" s="28">
        <f>IF(('Activity data'!BK7*EF!$H6)*kgtoGg=0,"NO",('Activity data'!BK7*EF!$H6)*kgtoGg)</f>
        <v>25.250063813404445</v>
      </c>
      <c r="BL6" s="28">
        <f>IF(('Activity data'!BL7*EF!$H6)*kgtoGg=0,"NO",('Activity data'!BL7*EF!$H6)*kgtoGg)</f>
        <v>25.219866896350499</v>
      </c>
      <c r="BM6" s="28">
        <f>IF(('Activity data'!BM7*EF!$H6)*kgtoGg=0,"NO",('Activity data'!BM7*EF!$H6)*kgtoGg)</f>
        <v>25.191244487508019</v>
      </c>
      <c r="BN6" s="28">
        <f>IF(('Activity data'!BN7*EF!$H6)*kgtoGg=0,"NO",('Activity data'!BN7*EF!$H6)*kgtoGg)</f>
        <v>25.164140558438646</v>
      </c>
      <c r="BO6" s="28">
        <f>IF(('Activity data'!BO7*EF!$H6)*kgtoGg=0,"NO",('Activity data'!BO7*EF!$H6)*kgtoGg)</f>
        <v>25.138502426852934</v>
      </c>
      <c r="BP6" s="28">
        <f>IF(('Activity data'!BP7*EF!$H6)*kgtoGg=0,"NO",('Activity data'!BP7*EF!$H6)*kgtoGg)</f>
        <v>25.114280500531684</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484.47214998450931</v>
      </c>
      <c r="AE7" s="28">
        <f>IF(('Activity data'!AE8*EF!$H7)*kgtoGg=0,"NO",('Activity data'!AE8*EF!$H7)*kgtoGg)</f>
        <v>467.47500288069841</v>
      </c>
      <c r="AF7" s="28">
        <f>IF(('Activity data'!AF8*EF!$H7)*kgtoGg=0,"NO",('Activity data'!AF8*EF!$H7)*kgtoGg)</f>
        <v>451.2432538544906</v>
      </c>
      <c r="AG7" s="28">
        <f>IF(('Activity data'!AG8*EF!$H7)*kgtoGg=0,"NO",('Activity data'!AG8*EF!$H7)*kgtoGg)</f>
        <v>435.69806055772324</v>
      </c>
      <c r="AH7" s="28">
        <f>IF(('Activity data'!AH8*EF!$H7)*kgtoGg=0,"NO",('Activity data'!AH8*EF!$H7)*kgtoGg)</f>
        <v>420.88684408320438</v>
      </c>
      <c r="AI7" s="28">
        <f>IF(('Activity data'!AI8*EF!$H7)*kgtoGg=0,"NO",('Activity data'!AI8*EF!$H7)*kgtoGg)</f>
        <v>406.63214519349287</v>
      </c>
      <c r="AJ7" s="28">
        <f>IF(('Activity data'!AJ8*EF!$H7)*kgtoGg=0,"NO",('Activity data'!AJ8*EF!$H7)*kgtoGg)</f>
        <v>392.90923673322698</v>
      </c>
      <c r="AK7" s="28">
        <f>IF(('Activity data'!AK8*EF!$H7)*kgtoGg=0,"NO",('Activity data'!AK8*EF!$H7)*kgtoGg)</f>
        <v>379.6735833907029</v>
      </c>
      <c r="AL7" s="28">
        <f>IF(('Activity data'!AL8*EF!$H7)*kgtoGg=0,"NO",('Activity data'!AL8*EF!$H7)*kgtoGg)</f>
        <v>366.88955458995167</v>
      </c>
      <c r="AM7" s="28">
        <f>IF(('Activity data'!AM8*EF!$H7)*kgtoGg=0,"NO",('Activity data'!AM8*EF!$H7)*kgtoGg)</f>
        <v>358.97324434154626</v>
      </c>
      <c r="AN7" s="28">
        <f>IF(('Activity data'!AN8*EF!$H7)*kgtoGg=0,"NO",('Activity data'!AN8*EF!$H7)*kgtoGg)</f>
        <v>351.32259155659227</v>
      </c>
      <c r="AO7" s="28">
        <f>IF(('Activity data'!AO8*EF!$H7)*kgtoGg=0,"NO",('Activity data'!AO8*EF!$H7)*kgtoGg)</f>
        <v>343.91857115110668</v>
      </c>
      <c r="AP7" s="28">
        <f>IF(('Activity data'!AP8*EF!$H7)*kgtoGg=0,"NO",('Activity data'!AP8*EF!$H7)*kgtoGg)</f>
        <v>336.74425686507129</v>
      </c>
      <c r="AQ7" s="28">
        <f>IF(('Activity data'!AQ8*EF!$H7)*kgtoGg=0,"NO",('Activity data'!AQ8*EF!$H7)*kgtoGg)</f>
        <v>329.70041870309302</v>
      </c>
      <c r="AR7" s="28">
        <f>IF(('Activity data'!AR8*EF!$H7)*kgtoGg=0,"NO",('Activity data'!AR8*EF!$H7)*kgtoGg)</f>
        <v>323.03954518440406</v>
      </c>
      <c r="AS7" s="28">
        <f>IF(('Activity data'!AS8*EF!$H7)*kgtoGg=0,"NO",('Activity data'!AS8*EF!$H7)*kgtoGg)</f>
        <v>316.56588578354024</v>
      </c>
      <c r="AT7" s="28">
        <f>IF(('Activity data'!AT8*EF!$H7)*kgtoGg=0,"NO",('Activity data'!AT8*EF!$H7)*kgtoGg)</f>
        <v>310.26844225992613</v>
      </c>
      <c r="AU7" s="28">
        <f>IF(('Activity data'!AU8*EF!$H7)*kgtoGg=0,"NO",('Activity data'!AU8*EF!$H7)*kgtoGg)</f>
        <v>304.13723224685145</v>
      </c>
      <c r="AV7" s="28">
        <f>IF(('Activity data'!AV8*EF!$H7)*kgtoGg=0,"NO",('Activity data'!AV8*EF!$H7)*kgtoGg)</f>
        <v>298.16469261900482</v>
      </c>
      <c r="AW7" s="28">
        <f>IF(('Activity data'!AW8*EF!$H7)*kgtoGg=0,"NO",('Activity data'!AW8*EF!$H7)*kgtoGg)</f>
        <v>289.75319133146814</v>
      </c>
      <c r="AX7" s="28">
        <f>IF(('Activity data'!AX8*EF!$H7)*kgtoGg=0,"NO",('Activity data'!AX8*EF!$H7)*kgtoGg)</f>
        <v>281.54712590501941</v>
      </c>
      <c r="AY7" s="28">
        <f>IF(('Activity data'!AY8*EF!$H7)*kgtoGg=0,"NO",('Activity data'!AY8*EF!$H7)*kgtoGg)</f>
        <v>273.53564732656997</v>
      </c>
      <c r="AZ7" s="28">
        <f>IF(('Activity data'!AZ8*EF!$H7)*kgtoGg=0,"NO",('Activity data'!AZ8*EF!$H7)*kgtoGg)</f>
        <v>265.79427178253928</v>
      </c>
      <c r="BA7" s="28">
        <f>IF(('Activity data'!BA8*EF!$H7)*kgtoGg=0,"NO",('Activity data'!BA8*EF!$H7)*kgtoGg)</f>
        <v>258.24870282530918</v>
      </c>
      <c r="BB7" s="28">
        <f>IF(('Activity data'!BB8*EF!$H7)*kgtoGg=0,"NO",('Activity data'!BB8*EF!$H7)*kgtoGg)</f>
        <v>250.92831151534148</v>
      </c>
      <c r="BC7" s="28">
        <f>IF(('Activity data'!BC8*EF!$H7)*kgtoGg=0,"NO",('Activity data'!BC8*EF!$H7)*kgtoGg)</f>
        <v>243.75755640301938</v>
      </c>
      <c r="BD7" s="28">
        <f>IF(('Activity data'!BD8*EF!$H7)*kgtoGg=0,"NO",('Activity data'!BD8*EF!$H7)*kgtoGg)</f>
        <v>236.6873141829129</v>
      </c>
      <c r="BE7" s="28">
        <f>IF(('Activity data'!BE8*EF!$H7)*kgtoGg=0,"NO",('Activity data'!BE8*EF!$H7)*kgtoGg)</f>
        <v>229.76437631785996</v>
      </c>
      <c r="BF7" s="28">
        <f>IF(('Activity data'!BF8*EF!$H7)*kgtoGg=0,"NO",('Activity data'!BF8*EF!$H7)*kgtoGg)</f>
        <v>222.98327158985435</v>
      </c>
      <c r="BG7" s="28">
        <f>IF(('Activity data'!BG8*EF!$H7)*kgtoGg=0,"NO",('Activity data'!BG8*EF!$H7)*kgtoGg)</f>
        <v>217.5922522118066</v>
      </c>
      <c r="BH7" s="28">
        <f>IF(('Activity data'!BH8*EF!$H7)*kgtoGg=0,"NO",('Activity data'!BH8*EF!$H7)*kgtoGg)</f>
        <v>212.30510708536039</v>
      </c>
      <c r="BI7" s="28">
        <f>IF(('Activity data'!BI8*EF!$H7)*kgtoGg=0,"NO",('Activity data'!BI8*EF!$H7)*kgtoGg)</f>
        <v>207.11811483817471</v>
      </c>
      <c r="BJ7" s="28">
        <f>IF(('Activity data'!BJ8*EF!$H7)*kgtoGg=0,"NO",('Activity data'!BJ8*EF!$H7)*kgtoGg)</f>
        <v>202.02778007068335</v>
      </c>
      <c r="BK7" s="28">
        <f>IF(('Activity data'!BK8*EF!$H7)*kgtoGg=0,"NO",('Activity data'!BK8*EF!$H7)*kgtoGg)</f>
        <v>197.03081495688323</v>
      </c>
      <c r="BL7" s="28">
        <f>IF(('Activity data'!BL8*EF!$H7)*kgtoGg=0,"NO",('Activity data'!BL8*EF!$H7)*kgtoGg)</f>
        <v>192.12544790078266</v>
      </c>
      <c r="BM7" s="28">
        <f>IF(('Activity data'!BM8*EF!$H7)*kgtoGg=0,"NO",('Activity data'!BM8*EF!$H7)*kgtoGg)</f>
        <v>187.30788050552516</v>
      </c>
      <c r="BN7" s="28">
        <f>IF(('Activity data'!BN8*EF!$H7)*kgtoGg=0,"NO",('Activity data'!BN8*EF!$H7)*kgtoGg)</f>
        <v>182.57532401119394</v>
      </c>
      <c r="BO7" s="28">
        <f>IF(('Activity data'!BO8*EF!$H7)*kgtoGg=0,"NO",('Activity data'!BO8*EF!$H7)*kgtoGg)</f>
        <v>177.92514085948457</v>
      </c>
      <c r="BP7" s="28">
        <f>IF(('Activity data'!BP8*EF!$H7)*kgtoGg=0,"NO",('Activity data'!BP8*EF!$H7)*kgtoGg)</f>
        <v>173.35483360256356</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341.15517706128719</v>
      </c>
      <c r="AE8" s="28">
        <f>IF(('Activity data'!AE9*EF!$H8)*kgtoGg=0,"NO",('Activity data'!AE9*EF!$H8)*kgtoGg)</f>
        <v>329.18614080208687</v>
      </c>
      <c r="AF8" s="28">
        <f>IF(('Activity data'!AF9*EF!$H8)*kgtoGg=0,"NO",('Activity data'!AF9*EF!$H8)*kgtoGg)</f>
        <v>317.75608189523882</v>
      </c>
      <c r="AG8" s="28">
        <f>IF(('Activity data'!AG9*EF!$H8)*kgtoGg=0,"NO",('Activity data'!AG9*EF!$H8)*kgtoGg)</f>
        <v>306.80948120461051</v>
      </c>
      <c r="AH8" s="28">
        <f>IF(('Activity data'!AH9*EF!$H8)*kgtoGg=0,"NO",('Activity data'!AH9*EF!$H8)*kgtoGg)</f>
        <v>296.37973167407677</v>
      </c>
      <c r="AI8" s="28">
        <f>IF(('Activity data'!AI9*EF!$H8)*kgtoGg=0,"NO",('Activity data'!AI9*EF!$H8)*kgtoGg)</f>
        <v>286.34187021221499</v>
      </c>
      <c r="AJ8" s="28">
        <f>IF(('Activity data'!AJ9*EF!$H8)*kgtoGg=0,"NO",('Activity data'!AJ9*EF!$H8)*kgtoGg)</f>
        <v>276.67848447227612</v>
      </c>
      <c r="AK8" s="28">
        <f>IF(('Activity data'!AK9*EF!$H8)*kgtoGg=0,"NO",('Activity data'!AK9*EF!$H8)*kgtoGg)</f>
        <v>267.35821361721247</v>
      </c>
      <c r="AL8" s="28">
        <f>IF(('Activity data'!AL9*EF!$H8)*kgtoGg=0,"NO",('Activity data'!AL9*EF!$H8)*kgtoGg)</f>
        <v>258.35596733903873</v>
      </c>
      <c r="AM8" s="28">
        <f>IF(('Activity data'!AM9*EF!$H8)*kgtoGg=0,"NO",('Activity data'!AM9*EF!$H8)*kgtoGg)</f>
        <v>252.78146687589927</v>
      </c>
      <c r="AN8" s="28">
        <f>IF(('Activity data'!AN9*EF!$H8)*kgtoGg=0,"NO",('Activity data'!AN9*EF!$H8)*kgtoGg)</f>
        <v>247.39403685423778</v>
      </c>
      <c r="AO8" s="28">
        <f>IF(('Activity data'!AO9*EF!$H8)*kgtoGg=0,"NO",('Activity data'!AO9*EF!$H8)*kgtoGg)</f>
        <v>242.18028020696806</v>
      </c>
      <c r="AP8" s="28">
        <f>IF(('Activity data'!AP9*EF!$H8)*kgtoGg=0,"NO",('Activity data'!AP9*EF!$H8)*kgtoGg)</f>
        <v>237.12827781503699</v>
      </c>
      <c r="AQ8" s="28">
        <f>IF(('Activity data'!AQ9*EF!$H8)*kgtoGg=0,"NO",('Activity data'!AQ9*EF!$H8)*kgtoGg)</f>
        <v>232.16815398662374</v>
      </c>
      <c r="AR8" s="28">
        <f>IF(('Activity data'!AR9*EF!$H8)*kgtoGg=0,"NO",('Activity data'!AR9*EF!$H8)*kgtoGg)</f>
        <v>227.47770586752375</v>
      </c>
      <c r="AS8" s="28">
        <f>IF(('Activity data'!AS9*EF!$H8)*kgtoGg=0,"NO",('Activity data'!AS9*EF!$H8)*kgtoGg)</f>
        <v>222.91909002302828</v>
      </c>
      <c r="AT8" s="28">
        <f>IF(('Activity data'!AT9*EF!$H8)*kgtoGg=0,"NO",('Activity data'!AT9*EF!$H8)*kgtoGg)</f>
        <v>218.48456172165803</v>
      </c>
      <c r="AU8" s="28">
        <f>IF(('Activity data'!AU9*EF!$H8)*kgtoGg=0,"NO",('Activity data'!AU9*EF!$H8)*kgtoGg)</f>
        <v>214.16709158910794</v>
      </c>
      <c r="AV8" s="28">
        <f>IF(('Activity data'!AV9*EF!$H8)*kgtoGg=0,"NO",('Activity data'!AV9*EF!$H8)*kgtoGg)</f>
        <v>209.96135383037668</v>
      </c>
      <c r="AW8" s="28">
        <f>IF(('Activity data'!AW9*EF!$H8)*kgtoGg=0,"NO",('Activity data'!AW9*EF!$H8)*kgtoGg)</f>
        <v>204.03815017214254</v>
      </c>
      <c r="AX8" s="28">
        <f>IF(('Activity data'!AX9*EF!$H8)*kgtoGg=0,"NO",('Activity data'!AX9*EF!$H8)*kgtoGg)</f>
        <v>198.2596101598298</v>
      </c>
      <c r="AY8" s="28">
        <f>IF(('Activity data'!AY9*EF!$H8)*kgtoGg=0,"NO",('Activity data'!AY9*EF!$H8)*kgtoGg)</f>
        <v>192.61809414484111</v>
      </c>
      <c r="AZ8" s="28">
        <f>IF(('Activity data'!AZ9*EF!$H8)*kgtoGg=0,"NO",('Activity data'!AZ9*EF!$H8)*kgtoGg)</f>
        <v>187.16677904962631</v>
      </c>
      <c r="BA8" s="28">
        <f>IF(('Activity data'!BA9*EF!$H8)*kgtoGg=0,"NO",('Activity data'!BA9*EF!$H8)*kgtoGg)</f>
        <v>181.85334686634334</v>
      </c>
      <c r="BB8" s="28">
        <f>IF(('Activity data'!BB9*EF!$H8)*kgtoGg=0,"NO",('Activity data'!BB9*EF!$H8)*kgtoGg)</f>
        <v>176.69848008279388</v>
      </c>
      <c r="BC8" s="28">
        <f>IF(('Activity data'!BC9*EF!$H8)*kgtoGg=0,"NO",('Activity data'!BC9*EF!$H8)*kgtoGg)</f>
        <v>171.64898398671161</v>
      </c>
      <c r="BD8" s="28">
        <f>IF(('Activity data'!BD9*EF!$H8)*kgtoGg=0,"NO",('Activity data'!BD9*EF!$H8)*kgtoGg)</f>
        <v>166.67026697161853</v>
      </c>
      <c r="BE8" s="28">
        <f>IF(('Activity data'!BE9*EF!$H8)*kgtoGg=0,"NO",('Activity data'!BE9*EF!$H8)*kgtoGg)</f>
        <v>161.79527860910491</v>
      </c>
      <c r="BF8" s="28">
        <f>IF(('Activity data'!BF9*EF!$H8)*kgtoGg=0,"NO",('Activity data'!BF9*EF!$H8)*kgtoGg)</f>
        <v>157.02016618163543</v>
      </c>
      <c r="BG8" s="28">
        <f>IF(('Activity data'!BG9*EF!$H8)*kgtoGg=0,"NO",('Activity data'!BG9*EF!$H8)*kgtoGg)</f>
        <v>153.22392284645608</v>
      </c>
      <c r="BH8" s="28">
        <f>IF(('Activity data'!BH9*EF!$H8)*kgtoGg=0,"NO",('Activity data'!BH9*EF!$H8)*kgtoGg)</f>
        <v>149.50082559139372</v>
      </c>
      <c r="BI8" s="28">
        <f>IF(('Activity data'!BI9*EF!$H8)*kgtoGg=0,"NO",('Activity data'!BI9*EF!$H8)*kgtoGg)</f>
        <v>145.84825390371108</v>
      </c>
      <c r="BJ8" s="28">
        <f>IF(('Activity data'!BJ9*EF!$H8)*kgtoGg=0,"NO",('Activity data'!BJ9*EF!$H8)*kgtoGg)</f>
        <v>142.26374639598276</v>
      </c>
      <c r="BK8" s="28">
        <f>IF(('Activity data'!BK9*EF!$H8)*kgtoGg=0,"NO",('Activity data'!BK9*EF!$H8)*kgtoGg)</f>
        <v>138.74498784975458</v>
      </c>
      <c r="BL8" s="28">
        <f>IF(('Activity data'!BL9*EF!$H8)*kgtoGg=0,"NO",('Activity data'!BL9*EF!$H8)*kgtoGg)</f>
        <v>135.29073074410235</v>
      </c>
      <c r="BM8" s="28">
        <f>IF(('Activity data'!BM9*EF!$H8)*kgtoGg=0,"NO",('Activity data'!BM9*EF!$H8)*kgtoGg)</f>
        <v>131.89830032723259</v>
      </c>
      <c r="BN8" s="28">
        <f>IF(('Activity data'!BN9*EF!$H8)*kgtoGg=0,"NO",('Activity data'!BN9*EF!$H8)*kgtoGg)</f>
        <v>128.56573281261333</v>
      </c>
      <c r="BO8" s="28">
        <f>IF(('Activity data'!BO9*EF!$H8)*kgtoGg=0,"NO",('Activity data'!BO9*EF!$H8)*kgtoGg)</f>
        <v>125.29117088673267</v>
      </c>
      <c r="BP8" s="28">
        <f>IF(('Activity data'!BP9*EF!$H8)*kgtoGg=0,"NO",('Activity data'!BP9*EF!$H8)*kgtoGg)</f>
        <v>122.07285589894806</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32.626469746451328</v>
      </c>
      <c r="AE9" s="28">
        <f>IF(('Activity data'!AE10*EF!$H9)*kgtoGg=0,"NO",('Activity data'!AE10*EF!$H9)*kgtoGg)</f>
        <v>32.780162473030323</v>
      </c>
      <c r="AF9" s="28">
        <f>IF(('Activity data'!AF10*EF!$H9)*kgtoGg=0,"NO",('Activity data'!AF10*EF!$H9)*kgtoGg)</f>
        <v>32.930081942261495</v>
      </c>
      <c r="AG9" s="28">
        <f>IF(('Activity data'!AG10*EF!$H9)*kgtoGg=0,"NO",('Activity data'!AG10*EF!$H9)*kgtoGg)</f>
        <v>33.076069252680796</v>
      </c>
      <c r="AH9" s="28">
        <f>IF(('Activity data'!AH10*EF!$H9)*kgtoGg=0,"NO",('Activity data'!AH10*EF!$H9)*kgtoGg)</f>
        <v>33.226943588135448</v>
      </c>
      <c r="AI9" s="28">
        <f>IF(('Activity data'!AI10*EF!$H9)*kgtoGg=0,"NO",('Activity data'!AI10*EF!$H9)*kgtoGg)</f>
        <v>33.373668196816809</v>
      </c>
      <c r="AJ9" s="28">
        <f>IF(('Activity data'!AJ10*EF!$H9)*kgtoGg=0,"NO",('Activity data'!AJ10*EF!$H9)*kgtoGg)</f>
        <v>33.518048445244681</v>
      </c>
      <c r="AK9" s="28">
        <f>IF(('Activity data'!AK10*EF!$H9)*kgtoGg=0,"NO",('Activity data'!AK10*EF!$H9)*kgtoGg)</f>
        <v>33.659857739960295</v>
      </c>
      <c r="AL9" s="28">
        <f>IF(('Activity data'!AL10*EF!$H9)*kgtoGg=0,"NO",('Activity data'!AL10*EF!$H9)*kgtoGg)</f>
        <v>33.79915802414839</v>
      </c>
      <c r="AM9" s="28">
        <f>IF(('Activity data'!AM10*EF!$H9)*kgtoGg=0,"NO",('Activity data'!AM10*EF!$H9)*kgtoGg)</f>
        <v>33.825407341245395</v>
      </c>
      <c r="AN9" s="28">
        <f>IF(('Activity data'!AN10*EF!$H9)*kgtoGg=0,"NO",('Activity data'!AN10*EF!$H9)*kgtoGg)</f>
        <v>33.850554126034694</v>
      </c>
      <c r="AO9" s="28">
        <f>IF(('Activity data'!AO10*EF!$H9)*kgtoGg=0,"NO",('Activity data'!AO10*EF!$H9)*kgtoGg)</f>
        <v>33.874583640102749</v>
      </c>
      <c r="AP9" s="28">
        <f>IF(('Activity data'!AP10*EF!$H9)*kgtoGg=0,"NO",('Activity data'!AP10*EF!$H9)*kgtoGg)</f>
        <v>33.897480951804233</v>
      </c>
      <c r="AQ9" s="28">
        <f>IF(('Activity data'!AQ10*EF!$H9)*kgtoGg=0,"NO",('Activity data'!AQ10*EF!$H9)*kgtoGg)</f>
        <v>33.910580852134508</v>
      </c>
      <c r="AR9" s="28">
        <f>IF(('Activity data'!AR10*EF!$H9)*kgtoGg=0,"NO",('Activity data'!AR10*EF!$H9)*kgtoGg)</f>
        <v>33.941264275254703</v>
      </c>
      <c r="AS9" s="28">
        <f>IF(('Activity data'!AS10*EF!$H9)*kgtoGg=0,"NO",('Activity data'!AS10*EF!$H9)*kgtoGg)</f>
        <v>33.971040068375089</v>
      </c>
      <c r="AT9" s="28">
        <f>IF(('Activity data'!AT10*EF!$H9)*kgtoGg=0,"NO",('Activity data'!AT10*EF!$H9)*kgtoGg)</f>
        <v>33.999897714600223</v>
      </c>
      <c r="AU9" s="28">
        <f>IF(('Activity data'!AU10*EF!$H9)*kgtoGg=0,"NO",('Activity data'!AU10*EF!$H9)*kgtoGg)</f>
        <v>34.027826577923619</v>
      </c>
      <c r="AV9" s="28">
        <f>IF(('Activity data'!AV10*EF!$H9)*kgtoGg=0,"NO",('Activity data'!AV10*EF!$H9)*kgtoGg)</f>
        <v>34.054990222370044</v>
      </c>
      <c r="AW9" s="28">
        <f>IF(('Activity data'!AW10*EF!$H9)*kgtoGg=0,"NO",('Activity data'!AW10*EF!$H9)*kgtoGg)</f>
        <v>34.155202206229347</v>
      </c>
      <c r="AX9" s="28">
        <f>IF(('Activity data'!AX10*EF!$H9)*kgtoGg=0,"NO",('Activity data'!AX10*EF!$H9)*kgtoGg)</f>
        <v>34.254288865923343</v>
      </c>
      <c r="AY9" s="28">
        <f>IF(('Activity data'!AY10*EF!$H9)*kgtoGg=0,"NO",('Activity data'!AY10*EF!$H9)*kgtoGg)</f>
        <v>34.352064408548152</v>
      </c>
      <c r="AZ9" s="28">
        <f>IF(('Activity data'!AZ10*EF!$H9)*kgtoGg=0,"NO",('Activity data'!AZ10*EF!$H9)*kgtoGg)</f>
        <v>34.459422710334366</v>
      </c>
      <c r="BA9" s="28">
        <f>IF(('Activity data'!BA10*EF!$H9)*kgtoGg=0,"NO",('Activity data'!BA10*EF!$H9)*kgtoGg)</f>
        <v>34.568533979658646</v>
      </c>
      <c r="BB9" s="28">
        <f>IF(('Activity data'!BB10*EF!$H9)*kgtoGg=0,"NO",('Activity data'!BB10*EF!$H9)*kgtoGg)</f>
        <v>34.684737604404006</v>
      </c>
      <c r="BC9" s="28">
        <f>IF(('Activity data'!BC10*EF!$H9)*kgtoGg=0,"NO",('Activity data'!BC10*EF!$H9)*kgtoGg)</f>
        <v>34.799007820790557</v>
      </c>
      <c r="BD9" s="28">
        <f>IF(('Activity data'!BD10*EF!$H9)*kgtoGg=0,"NO",('Activity data'!BD10*EF!$H9)*kgtoGg)</f>
        <v>34.904911744093027</v>
      </c>
      <c r="BE9" s="28">
        <f>IF(('Activity data'!BE10*EF!$H9)*kgtoGg=0,"NO",('Activity data'!BE10*EF!$H9)*kgtoGg)</f>
        <v>35.009718341263813</v>
      </c>
      <c r="BF9" s="28">
        <f>IF(('Activity data'!BF10*EF!$H9)*kgtoGg=0,"NO",('Activity data'!BF10*EF!$H9)*kgtoGg)</f>
        <v>35.113419025438567</v>
      </c>
      <c r="BG9" s="28">
        <f>IF(('Activity data'!BG10*EF!$H9)*kgtoGg=0,"NO",('Activity data'!BG10*EF!$H9)*kgtoGg)</f>
        <v>35.196402729760102</v>
      </c>
      <c r="BH9" s="28">
        <f>IF(('Activity data'!BH10*EF!$H9)*kgtoGg=0,"NO",('Activity data'!BH10*EF!$H9)*kgtoGg)</f>
        <v>35.278737495898895</v>
      </c>
      <c r="BI9" s="28">
        <f>IF(('Activity data'!BI10*EF!$H9)*kgtoGg=0,"NO",('Activity data'!BI10*EF!$H9)*kgtoGg)</f>
        <v>35.360418362761521</v>
      </c>
      <c r="BJ9" s="28">
        <f>IF(('Activity data'!BJ10*EF!$H9)*kgtoGg=0,"NO",('Activity data'!BJ10*EF!$H9)*kgtoGg)</f>
        <v>35.441440331809467</v>
      </c>
      <c r="BK9" s="28">
        <f>IF(('Activity data'!BK10*EF!$H9)*kgtoGg=0,"NO",('Activity data'!BK10*EF!$H9)*kgtoGg)</f>
        <v>35.521798366785355</v>
      </c>
      <c r="BL9" s="28">
        <f>IF(('Activity data'!BL10*EF!$H9)*kgtoGg=0,"NO",('Activity data'!BL10*EF!$H9)*kgtoGg)</f>
        <v>35.601732958562657</v>
      </c>
      <c r="BM9" s="28">
        <f>IF(('Activity data'!BM10*EF!$H9)*kgtoGg=0,"NO",('Activity data'!BM10*EF!$H9)*kgtoGg)</f>
        <v>35.681092423728721</v>
      </c>
      <c r="BN9" s="28">
        <f>IF(('Activity data'!BN10*EF!$H9)*kgtoGg=0,"NO",('Activity data'!BN10*EF!$H9)*kgtoGg)</f>
        <v>35.759873507171847</v>
      </c>
      <c r="BO9" s="28">
        <f>IF(('Activity data'!BO10*EF!$H9)*kgtoGg=0,"NO",('Activity data'!BO10*EF!$H9)*kgtoGg)</f>
        <v>35.838072933369588</v>
      </c>
      <c r="BP9" s="28">
        <f>IF(('Activity data'!BP10*EF!$H9)*kgtoGg=0,"NO",('Activity data'!BP10*EF!$H9)*kgtoGg)</f>
        <v>35.91568740626505</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132.74650931049024</v>
      </c>
      <c r="AE10" s="28">
        <f>IF(('Activity data'!AE11*EF!$H10)*kgtoGg=0,"NO",('Activity data'!AE11*EF!$H10)*kgtoGg)</f>
        <v>132.7727686818773</v>
      </c>
      <c r="AF10" s="28">
        <f>IF(('Activity data'!AF11*EF!$H10)*kgtoGg=0,"NO",('Activity data'!AF11*EF!$H10)*kgtoGg)</f>
        <v>132.89416134524026</v>
      </c>
      <c r="AG10" s="28">
        <f>IF(('Activity data'!AG11*EF!$H10)*kgtoGg=0,"NO",('Activity data'!AG11*EF!$H10)*kgtoGg)</f>
        <v>133.10492985808938</v>
      </c>
      <c r="AH10" s="28">
        <f>IF(('Activity data'!AH11*EF!$H10)*kgtoGg=0,"NO",('Activity data'!AH11*EF!$H10)*kgtoGg)</f>
        <v>133.40105829001084</v>
      </c>
      <c r="AI10" s="28">
        <f>IF(('Activity data'!AI11*EF!$H10)*kgtoGg=0,"NO",('Activity data'!AI11*EF!$H10)*kgtoGg)</f>
        <v>133.77845299146261</v>
      </c>
      <c r="AJ10" s="28">
        <f>IF(('Activity data'!AJ11*EF!$H10)*kgtoGg=0,"NO",('Activity data'!AJ11*EF!$H10)*kgtoGg)</f>
        <v>134.20212570096916</v>
      </c>
      <c r="AK10" s="28">
        <f>IF(('Activity data'!AK11*EF!$H10)*kgtoGg=0,"NO",('Activity data'!AK11*EF!$H10)*kgtoGg)</f>
        <v>134.67265752038566</v>
      </c>
      <c r="AL10" s="28">
        <f>IF(('Activity data'!AL11*EF!$H10)*kgtoGg=0,"NO",('Activity data'!AL11*EF!$H10)*kgtoGg)</f>
        <v>135.18734921761799</v>
      </c>
      <c r="AM10" s="28">
        <f>IF(('Activity data'!AM11*EF!$H10)*kgtoGg=0,"NO",('Activity data'!AM11*EF!$H10)*kgtoGg)</f>
        <v>135.3434733391428</v>
      </c>
      <c r="AN10" s="28">
        <f>IF(('Activity data'!AN11*EF!$H10)*kgtoGg=0,"NO",('Activity data'!AN11*EF!$H10)*kgtoGg)</f>
        <v>135.53318320678622</v>
      </c>
      <c r="AO10" s="28">
        <f>IF(('Activity data'!AO11*EF!$H10)*kgtoGg=0,"NO",('Activity data'!AO11*EF!$H10)*kgtoGg)</f>
        <v>135.75443546392933</v>
      </c>
      <c r="AP10" s="28">
        <f>IF(('Activity data'!AP11*EF!$H10)*kgtoGg=0,"NO",('Activity data'!AP11*EF!$H10)*kgtoGg)</f>
        <v>136.00543282968133</v>
      </c>
      <c r="AQ10" s="28">
        <f>IF(('Activity data'!AQ11*EF!$H10)*kgtoGg=0,"NO",('Activity data'!AQ11*EF!$H10)*kgtoGg)</f>
        <v>136.28412884685642</v>
      </c>
      <c r="AR10" s="28">
        <f>IF(('Activity data'!AR11*EF!$H10)*kgtoGg=0,"NO",('Activity data'!AR11*EF!$H10)*kgtoGg)</f>
        <v>136.44240723765199</v>
      </c>
      <c r="AS10" s="28">
        <f>IF(('Activity data'!AS11*EF!$H10)*kgtoGg=0,"NO",('Activity data'!AS11*EF!$H10)*kgtoGg)</f>
        <v>136.6245487612974</v>
      </c>
      <c r="AT10" s="28">
        <f>IF(('Activity data'!AT11*EF!$H10)*kgtoGg=0,"NO",('Activity data'!AT11*EF!$H10)*kgtoGg)</f>
        <v>136.82935997767376</v>
      </c>
      <c r="AU10" s="28">
        <f>IF(('Activity data'!AU11*EF!$H10)*kgtoGg=0,"NO",('Activity data'!AU11*EF!$H10)*kgtoGg)</f>
        <v>137.05576892501611</v>
      </c>
      <c r="AV10" s="28">
        <f>IF(('Activity data'!AV11*EF!$H10)*kgtoGg=0,"NO",('Activity data'!AV11*EF!$H10)*kgtoGg)</f>
        <v>137.30281896691153</v>
      </c>
      <c r="AW10" s="28">
        <f>IF(('Activity data'!AW11*EF!$H10)*kgtoGg=0,"NO",('Activity data'!AW11*EF!$H10)*kgtoGg)</f>
        <v>137.44933808746521</v>
      </c>
      <c r="AX10" s="28">
        <f>IF(('Activity data'!AX11*EF!$H10)*kgtoGg=0,"NO",('Activity data'!AX11*EF!$H10)*kgtoGg)</f>
        <v>137.61372923779982</v>
      </c>
      <c r="AY10" s="28">
        <f>IF(('Activity data'!AY11*EF!$H10)*kgtoGg=0,"NO",('Activity data'!AY11*EF!$H10)*kgtoGg)</f>
        <v>137.79522079486756</v>
      </c>
      <c r="AZ10" s="28">
        <f>IF(('Activity data'!AZ11*EF!$H10)*kgtoGg=0,"NO",('Activity data'!AZ11*EF!$H10)*kgtoGg)</f>
        <v>137.99365344526444</v>
      </c>
      <c r="BA10" s="28">
        <f>IF(('Activity data'!BA11*EF!$H10)*kgtoGg=0,"NO",('Activity data'!BA11*EF!$H10)*kgtoGg)</f>
        <v>138.20799574934006</v>
      </c>
      <c r="BB10" s="28">
        <f>IF(('Activity data'!BB11*EF!$H10)*kgtoGg=0,"NO",('Activity data'!BB11*EF!$H10)*kgtoGg)</f>
        <v>138.32506718890974</v>
      </c>
      <c r="BC10" s="28">
        <f>IF(('Activity data'!BC11*EF!$H10)*kgtoGg=0,"NO",('Activity data'!BC11*EF!$H10)*kgtoGg)</f>
        <v>138.45585958738923</v>
      </c>
      <c r="BD10" s="28">
        <f>IF(('Activity data'!BD11*EF!$H10)*kgtoGg=0,"NO",('Activity data'!BD11*EF!$H10)*kgtoGg)</f>
        <v>138.59954586400866</v>
      </c>
      <c r="BE10" s="28">
        <f>IF(('Activity data'!BE11*EF!$H10)*kgtoGg=0,"NO",('Activity data'!BE11*EF!$H10)*kgtoGg)</f>
        <v>138.75599392310929</v>
      </c>
      <c r="BF10" s="28">
        <f>IF(('Activity data'!BF11*EF!$H10)*kgtoGg=0,"NO",('Activity data'!BF11*EF!$H10)*kgtoGg)</f>
        <v>138.92475693319312</v>
      </c>
      <c r="BG10" s="28">
        <f>IF(('Activity data'!BG11*EF!$H10)*kgtoGg=0,"NO",('Activity data'!BG11*EF!$H10)*kgtoGg)</f>
        <v>139.00144970457217</v>
      </c>
      <c r="BH10" s="28">
        <f>IF(('Activity data'!BH11*EF!$H10)*kgtoGg=0,"NO",('Activity data'!BH11*EF!$H10)*kgtoGg)</f>
        <v>139.08899586047204</v>
      </c>
      <c r="BI10" s="28">
        <f>IF(('Activity data'!BI11*EF!$H10)*kgtoGg=0,"NO",('Activity data'!BI11*EF!$H10)*kgtoGg)</f>
        <v>139.18701542965749</v>
      </c>
      <c r="BJ10" s="28">
        <f>IF(('Activity data'!BJ11*EF!$H10)*kgtoGg=0,"NO",('Activity data'!BJ11*EF!$H10)*kgtoGg)</f>
        <v>139.2951544048683</v>
      </c>
      <c r="BK10" s="28">
        <f>IF(('Activity data'!BK11*EF!$H10)*kgtoGg=0,"NO",('Activity data'!BK11*EF!$H10)*kgtoGg)</f>
        <v>139.41308253757168</v>
      </c>
      <c r="BL10" s="28">
        <f>IF(('Activity data'!BL11*EF!$H10)*kgtoGg=0,"NO",('Activity data'!BL11*EF!$H10)*kgtoGg)</f>
        <v>139.43437051541923</v>
      </c>
      <c r="BM10" s="28">
        <f>IF(('Activity data'!BM11*EF!$H10)*kgtoGg=0,"NO",('Activity data'!BM11*EF!$H10)*kgtoGg)</f>
        <v>139.46435585121392</v>
      </c>
      <c r="BN10" s="28">
        <f>IF(('Activity data'!BN11*EF!$H10)*kgtoGg=0,"NO",('Activity data'!BN11*EF!$H10)*kgtoGg)</f>
        <v>139.50274921538343</v>
      </c>
      <c r="BO10" s="28">
        <f>IF(('Activity data'!BO11*EF!$H10)*kgtoGg=0,"NO",('Activity data'!BO11*EF!$H10)*kgtoGg)</f>
        <v>139.54927892316886</v>
      </c>
      <c r="BP10" s="28">
        <f>IF(('Activity data'!BP11*EF!$H10)*kgtoGg=0,"NO",('Activity data'!BP11*EF!$H10)*kgtoGg)</f>
        <v>139.60368957805781</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14.386245796918237</v>
      </c>
      <c r="AE11" s="28">
        <f>IF(('Activity data'!AE12*EF!$H11)*kgtoGg=0,"NO",('Activity data'!AE12*EF!$H11)*kgtoGg)</f>
        <v>14.389091625205621</v>
      </c>
      <c r="AF11" s="28">
        <f>IF(('Activity data'!AF12*EF!$H11)*kgtoGg=0,"NO",('Activity data'!AF12*EF!$H11)*kgtoGg)</f>
        <v>14.402247411389025</v>
      </c>
      <c r="AG11" s="28">
        <f>IF(('Activity data'!AG12*EF!$H11)*kgtoGg=0,"NO",('Activity data'!AG12*EF!$H11)*kgtoGg)</f>
        <v>14.425089199454469</v>
      </c>
      <c r="AH11" s="28">
        <f>IF(('Activity data'!AH12*EF!$H11)*kgtoGg=0,"NO",('Activity data'!AH12*EF!$H11)*kgtoGg)</f>
        <v>14.457181767697556</v>
      </c>
      <c r="AI11" s="28">
        <f>IF(('Activity data'!AI12*EF!$H11)*kgtoGg=0,"NO",('Activity data'!AI12*EF!$H11)*kgtoGg)</f>
        <v>14.498081471695352</v>
      </c>
      <c r="AJ11" s="28">
        <f>IF(('Activity data'!AJ12*EF!$H11)*kgtoGg=0,"NO",('Activity data'!AJ12*EF!$H11)*kgtoGg)</f>
        <v>14.543996500030685</v>
      </c>
      <c r="AK11" s="28">
        <f>IF(('Activity data'!AK12*EF!$H11)*kgtoGg=0,"NO",('Activity data'!AK12*EF!$H11)*kgtoGg)</f>
        <v>14.594989828929178</v>
      </c>
      <c r="AL11" s="28">
        <f>IF(('Activity data'!AL12*EF!$H11)*kgtoGg=0,"NO",('Activity data'!AL12*EF!$H11)*kgtoGg)</f>
        <v>14.650768932308072</v>
      </c>
      <c r="AM11" s="28">
        <f>IF(('Activity data'!AM12*EF!$H11)*kgtoGg=0,"NO",('Activity data'!AM12*EF!$H11)*kgtoGg)</f>
        <v>14.667688699153546</v>
      </c>
      <c r="AN11" s="28">
        <f>IF(('Activity data'!AN12*EF!$H11)*kgtoGg=0,"NO",('Activity data'!AN12*EF!$H11)*kgtoGg)</f>
        <v>14.688248281474731</v>
      </c>
      <c r="AO11" s="28">
        <f>IF(('Activity data'!AO12*EF!$H11)*kgtoGg=0,"NO",('Activity data'!AO12*EF!$H11)*kgtoGg)</f>
        <v>14.712226232917045</v>
      </c>
      <c r="AP11" s="28">
        <f>IF(('Activity data'!AP12*EF!$H11)*kgtoGg=0,"NO",('Activity data'!AP12*EF!$H11)*kgtoGg)</f>
        <v>14.739427775291629</v>
      </c>
      <c r="AQ11" s="28">
        <f>IF(('Activity data'!AQ12*EF!$H11)*kgtoGg=0,"NO",('Activity data'!AQ12*EF!$H11)*kgtoGg)</f>
        <v>14.769631126223633</v>
      </c>
      <c r="AR11" s="28">
        <f>IF(('Activity data'!AR12*EF!$H11)*kgtoGg=0,"NO",('Activity data'!AR12*EF!$H11)*kgtoGg)</f>
        <v>14.78678435945103</v>
      </c>
      <c r="AS11" s="28">
        <f>IF(('Activity data'!AS12*EF!$H11)*kgtoGg=0,"NO",('Activity data'!AS12*EF!$H11)*kgtoGg)</f>
        <v>14.806523731451083</v>
      </c>
      <c r="AT11" s="28">
        <f>IF(('Activity data'!AT12*EF!$H11)*kgtoGg=0,"NO",('Activity data'!AT12*EF!$H11)*kgtoGg)</f>
        <v>14.828719904563737</v>
      </c>
      <c r="AU11" s="28">
        <f>IF(('Activity data'!AU12*EF!$H11)*kgtoGg=0,"NO",('Activity data'!AU12*EF!$H11)*kgtoGg)</f>
        <v>14.853256706201735</v>
      </c>
      <c r="AV11" s="28">
        <f>IF(('Activity data'!AV12*EF!$H11)*kgtoGg=0,"NO",('Activity data'!AV12*EF!$H11)*kgtoGg)</f>
        <v>14.880030462026332</v>
      </c>
      <c r="AW11" s="28">
        <f>IF(('Activity data'!AW12*EF!$H11)*kgtoGg=0,"NO",('Activity data'!AW12*EF!$H11)*kgtoGg)</f>
        <v>14.895909298262268</v>
      </c>
      <c r="AX11" s="28">
        <f>IF(('Activity data'!AX12*EF!$H11)*kgtoGg=0,"NO",('Activity data'!AX12*EF!$H11)*kgtoGg)</f>
        <v>14.913724994568224</v>
      </c>
      <c r="AY11" s="28">
        <f>IF(('Activity data'!AY12*EF!$H11)*kgtoGg=0,"NO",('Activity data'!AY12*EF!$H11)*kgtoGg)</f>
        <v>14.933393927209874</v>
      </c>
      <c r="AZ11" s="28">
        <f>IF(('Activity data'!AZ12*EF!$H11)*kgtoGg=0,"NO",('Activity data'!AZ12*EF!$H11)*kgtoGg)</f>
        <v>14.954898830785659</v>
      </c>
      <c r="BA11" s="28">
        <f>IF(('Activity data'!BA12*EF!$H11)*kgtoGg=0,"NO",('Activity data'!BA12*EF!$H11)*kgtoGg)</f>
        <v>14.978127924244506</v>
      </c>
      <c r="BB11" s="28">
        <f>IF(('Activity data'!BB12*EF!$H11)*kgtoGg=0,"NO",('Activity data'!BB12*EF!$H11)*kgtoGg)</f>
        <v>14.990815402914919</v>
      </c>
      <c r="BC11" s="28">
        <f>IF(('Activity data'!BC12*EF!$H11)*kgtoGg=0,"NO",('Activity data'!BC12*EF!$H11)*kgtoGg)</f>
        <v>15.004989874263863</v>
      </c>
      <c r="BD11" s="28">
        <f>IF(('Activity data'!BD12*EF!$H11)*kgtoGg=0,"NO",('Activity data'!BD12*EF!$H11)*kgtoGg)</f>
        <v>15.020561704392041</v>
      </c>
      <c r="BE11" s="28">
        <f>IF(('Activity data'!BE12*EF!$H11)*kgtoGg=0,"NO",('Activity data'!BE12*EF!$H11)*kgtoGg)</f>
        <v>15.037516577588805</v>
      </c>
      <c r="BF11" s="28">
        <f>IF(('Activity data'!BF12*EF!$H11)*kgtoGg=0,"NO",('Activity data'!BF12*EF!$H11)*kgtoGg)</f>
        <v>15.055806069019539</v>
      </c>
      <c r="BG11" s="28">
        <f>IF(('Activity data'!BG12*EF!$H11)*kgtoGg=0,"NO",('Activity data'!BG12*EF!$H11)*kgtoGg)</f>
        <v>15.064117557326359</v>
      </c>
      <c r="BH11" s="28">
        <f>IF(('Activity data'!BH12*EF!$H11)*kgtoGg=0,"NO",('Activity data'!BH12*EF!$H11)*kgtoGg)</f>
        <v>15.073605268332043</v>
      </c>
      <c r="BI11" s="28">
        <f>IF(('Activity data'!BI12*EF!$H11)*kgtoGg=0,"NO",('Activity data'!BI12*EF!$H11)*kgtoGg)</f>
        <v>15.08422802310378</v>
      </c>
      <c r="BJ11" s="28">
        <f>IF(('Activity data'!BJ12*EF!$H11)*kgtoGg=0,"NO",('Activity data'!BJ12*EF!$H11)*kgtoGg)</f>
        <v>15.095947456523845</v>
      </c>
      <c r="BK11" s="28">
        <f>IF(('Activity data'!BK12*EF!$H11)*kgtoGg=0,"NO",('Activity data'!BK12*EF!$H11)*kgtoGg)</f>
        <v>15.108727778298437</v>
      </c>
      <c r="BL11" s="28">
        <f>IF(('Activity data'!BL12*EF!$H11)*kgtoGg=0,"NO",('Activity data'!BL12*EF!$H11)*kgtoGg)</f>
        <v>15.11103483769627</v>
      </c>
      <c r="BM11" s="28">
        <f>IF(('Activity data'!BM12*EF!$H11)*kgtoGg=0,"NO",('Activity data'!BM12*EF!$H11)*kgtoGg)</f>
        <v>15.114284462965411</v>
      </c>
      <c r="BN11" s="28">
        <f>IF(('Activity data'!BN12*EF!$H11)*kgtoGg=0,"NO",('Activity data'!BN12*EF!$H11)*kgtoGg)</f>
        <v>15.118445298355974</v>
      </c>
      <c r="BO11" s="28">
        <f>IF(('Activity data'!BO12*EF!$H11)*kgtoGg=0,"NO",('Activity data'!BO12*EF!$H11)*kgtoGg)</f>
        <v>15.123487900353851</v>
      </c>
      <c r="BP11" s="28">
        <f>IF(('Activity data'!BP12*EF!$H11)*kgtoGg=0,"NO",('Activity data'!BP12*EF!$H11)*kgtoGg)</f>
        <v>15.129384590664351</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15.15170105045471</v>
      </c>
      <c r="AE12" s="28">
        <f>IF(('Activity data'!AE13*EF!$H12)*kgtoGg=0,"NO",('Activity data'!AE13*EF!$H12)*kgtoGg)</f>
        <v>15.182716897533732</v>
      </c>
      <c r="AF12" s="28">
        <f>IF(('Activity data'!AF13*EF!$H12)*kgtoGg=0,"NO",('Activity data'!AF13*EF!$H12)*kgtoGg)</f>
        <v>15.227883686117195</v>
      </c>
      <c r="AG12" s="28">
        <f>IF(('Activity data'!AG13*EF!$H12)*kgtoGg=0,"NO",('Activity data'!AG13*EF!$H12)*kgtoGg)</f>
        <v>15.286388760246657</v>
      </c>
      <c r="AH12" s="28">
        <f>IF(('Activity data'!AH13*EF!$H12)*kgtoGg=0,"NO",('Activity data'!AH13*EF!$H12)*kgtoGg)</f>
        <v>15.357690251297614</v>
      </c>
      <c r="AI12" s="28">
        <f>IF(('Activity data'!AI13*EF!$H12)*kgtoGg=0,"NO",('Activity data'!AI13*EF!$H12)*kgtoGg)</f>
        <v>15.441199121391081</v>
      </c>
      <c r="AJ12" s="28">
        <f>IF(('Activity data'!AJ13*EF!$H12)*kgtoGg=0,"NO",('Activity data'!AJ13*EF!$H12)*kgtoGg)</f>
        <v>15.530809069864899</v>
      </c>
      <c r="AK12" s="28">
        <f>IF(('Activity data'!AK13*EF!$H12)*kgtoGg=0,"NO",('Activity data'!AK13*EF!$H12)*kgtoGg)</f>
        <v>15.626761779438175</v>
      </c>
      <c r="AL12" s="28">
        <f>IF(('Activity data'!AL13*EF!$H12)*kgtoGg=0,"NO",('Activity data'!AL13*EF!$H12)*kgtoGg)</f>
        <v>15.728693269921779</v>
      </c>
      <c r="AM12" s="28">
        <f>IF(('Activity data'!AM13*EF!$H12)*kgtoGg=0,"NO",('Activity data'!AM13*EF!$H12)*kgtoGg)</f>
        <v>15.765676092356696</v>
      </c>
      <c r="AN12" s="28">
        <f>IF(('Activity data'!AN13*EF!$H12)*kgtoGg=0,"NO",('Activity data'!AN13*EF!$H12)*kgtoGg)</f>
        <v>15.807314073095782</v>
      </c>
      <c r="AO12" s="28">
        <f>IF(('Activity data'!AO13*EF!$H12)*kgtoGg=0,"NO",('Activity data'!AO13*EF!$H12)*kgtoGg)</f>
        <v>15.853314059177091</v>
      </c>
      <c r="AP12" s="28">
        <f>IF(('Activity data'!AP13*EF!$H12)*kgtoGg=0,"NO",('Activity data'!AP13*EF!$H12)*kgtoGg)</f>
        <v>15.903418553159787</v>
      </c>
      <c r="AQ12" s="28">
        <f>IF(('Activity data'!AQ13*EF!$H12)*kgtoGg=0,"NO",('Activity data'!AQ13*EF!$H12)*kgtoGg)</f>
        <v>15.957320248138128</v>
      </c>
      <c r="AR12" s="28">
        <f>IF(('Activity data'!AR13*EF!$H12)*kgtoGg=0,"NO",('Activity data'!AR13*EF!$H12)*kgtoGg)</f>
        <v>15.989255051655199</v>
      </c>
      <c r="AS12" s="28">
        <f>IF(('Activity data'!AS13*EF!$H12)*kgtoGg=0,"NO",('Activity data'!AS13*EF!$H12)*kgtoGg)</f>
        <v>16.024518558608744</v>
      </c>
      <c r="AT12" s="28">
        <f>IF(('Activity data'!AT13*EF!$H12)*kgtoGg=0,"NO",('Activity data'!AT13*EF!$H12)*kgtoGg)</f>
        <v>16.062936114697855</v>
      </c>
      <c r="AU12" s="28">
        <f>IF(('Activity data'!AU13*EF!$H12)*kgtoGg=0,"NO",('Activity data'!AU13*EF!$H12)*kgtoGg)</f>
        <v>16.104350975738633</v>
      </c>
      <c r="AV12" s="28">
        <f>IF(('Activity data'!AV13*EF!$H12)*kgtoGg=0,"NO",('Activity data'!AV13*EF!$H12)*kgtoGg)</f>
        <v>16.148623606668362</v>
      </c>
      <c r="AW12" s="28">
        <f>IF(('Activity data'!AW13*EF!$H12)*kgtoGg=0,"NO",('Activity data'!AW13*EF!$H12)*kgtoGg)</f>
        <v>16.174889833760034</v>
      </c>
      <c r="AX12" s="28">
        <f>IF(('Activity data'!AX13*EF!$H12)*kgtoGg=0,"NO",('Activity data'!AX13*EF!$H12)*kgtoGg)</f>
        <v>16.203665150476933</v>
      </c>
      <c r="AY12" s="28">
        <f>IF(('Activity data'!AY13*EF!$H12)*kgtoGg=0,"NO",('Activity data'!AY13*EF!$H12)*kgtoGg)</f>
        <v>16.2348342478627</v>
      </c>
      <c r="AZ12" s="28">
        <f>IF(('Activity data'!AZ13*EF!$H12)*kgtoGg=0,"NO",('Activity data'!AZ13*EF!$H12)*kgtoGg)</f>
        <v>16.268385304781209</v>
      </c>
      <c r="BA12" s="28">
        <f>IF(('Activity data'!BA13*EF!$H12)*kgtoGg=0,"NO",('Activity data'!BA13*EF!$H12)*kgtoGg)</f>
        <v>16.30415536976864</v>
      </c>
      <c r="BB12" s="28">
        <f>IF(('Activity data'!BB13*EF!$H12)*kgtoGg=0,"NO",('Activity data'!BB13*EF!$H12)*kgtoGg)</f>
        <v>16.322838416180264</v>
      </c>
      <c r="BC12" s="28">
        <f>IF(('Activity data'!BC13*EF!$H12)*kgtoGg=0,"NO",('Activity data'!BC13*EF!$H12)*kgtoGg)</f>
        <v>16.343463172197033</v>
      </c>
      <c r="BD12" s="28">
        <f>IF(('Activity data'!BD13*EF!$H12)*kgtoGg=0,"NO",('Activity data'!BD13*EF!$H12)*kgtoGg)</f>
        <v>16.365898413151076</v>
      </c>
      <c r="BE12" s="28">
        <f>IF(('Activity data'!BE13*EF!$H12)*kgtoGg=0,"NO",('Activity data'!BE13*EF!$H12)*kgtoGg)</f>
        <v>16.390130565026269</v>
      </c>
      <c r="BF12" s="28">
        <f>IF(('Activity data'!BF13*EF!$H12)*kgtoGg=0,"NO",('Activity data'!BF13*EF!$H12)*kgtoGg)</f>
        <v>16.416091665816626</v>
      </c>
      <c r="BG12" s="28">
        <f>IF(('Activity data'!BG13*EF!$H12)*kgtoGg=0,"NO",('Activity data'!BG13*EF!$H12)*kgtoGg)</f>
        <v>16.426132835086797</v>
      </c>
      <c r="BH12" s="28">
        <f>IF(('Activity data'!BH13*EF!$H12)*kgtoGg=0,"NO",('Activity data'!BH13*EF!$H12)*kgtoGg)</f>
        <v>16.437730791736957</v>
      </c>
      <c r="BI12" s="28">
        <f>IF(('Activity data'!BI13*EF!$H12)*kgtoGg=0,"NO",('Activity data'!BI13*EF!$H12)*kgtoGg)</f>
        <v>16.45082655901431</v>
      </c>
      <c r="BJ12" s="28">
        <f>IF(('Activity data'!BJ13*EF!$H12)*kgtoGg=0,"NO",('Activity data'!BJ13*EF!$H12)*kgtoGg)</f>
        <v>16.465365197802441</v>
      </c>
      <c r="BK12" s="28">
        <f>IF(('Activity data'!BK13*EF!$H12)*kgtoGg=0,"NO",('Activity data'!BK13*EF!$H12)*kgtoGg)</f>
        <v>16.481295460896604</v>
      </c>
      <c r="BL12" s="28">
        <f>IF(('Activity data'!BL13*EF!$H12)*kgtoGg=0,"NO",('Activity data'!BL13*EF!$H12)*kgtoGg)</f>
        <v>16.480771755525858</v>
      </c>
      <c r="BM12" s="28">
        <f>IF(('Activity data'!BM13*EF!$H12)*kgtoGg=0,"NO",('Activity data'!BM13*EF!$H12)*kgtoGg)</f>
        <v>16.48152235806911</v>
      </c>
      <c r="BN12" s="28">
        <f>IF(('Activity data'!BN13*EF!$H12)*kgtoGg=0,"NO",('Activity data'!BN13*EF!$H12)*kgtoGg)</f>
        <v>16.483501372833572</v>
      </c>
      <c r="BO12" s="28">
        <f>IF(('Activity data'!BO13*EF!$H12)*kgtoGg=0,"NO",('Activity data'!BO13*EF!$H12)*kgtoGg)</f>
        <v>16.486665708797993</v>
      </c>
      <c r="BP12" s="28">
        <f>IF(('Activity data'!BP13*EF!$H12)*kgtoGg=0,"NO",('Activity data'!BP13*EF!$H12)*kgtoGg)</f>
        <v>16.490974862444414</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22.422963328174127</v>
      </c>
      <c r="AE13" s="28">
        <f>IF(('Activity data'!AE14*EF!$H13)*kgtoGg=0,"NO",('Activity data'!AE14*EF!$H13)*kgtoGg)</f>
        <v>22.468863600317128</v>
      </c>
      <c r="AF13" s="28">
        <f>IF(('Activity data'!AF14*EF!$H13)*kgtoGg=0,"NO",('Activity data'!AF14*EF!$H13)*kgtoGg)</f>
        <v>22.535705814315794</v>
      </c>
      <c r="AG13" s="28">
        <f>IF(('Activity data'!AG14*EF!$H13)*kgtoGg=0,"NO",('Activity data'!AG14*EF!$H13)*kgtoGg)</f>
        <v>22.622287322712022</v>
      </c>
      <c r="AH13" s="28">
        <f>IF(('Activity data'!AH14*EF!$H13)*kgtoGg=0,"NO",('Activity data'!AH14*EF!$H13)*kgtoGg)</f>
        <v>22.727806215525163</v>
      </c>
      <c r="AI13" s="28">
        <f>IF(('Activity data'!AI14*EF!$H13)*kgtoGg=0,"NO",('Activity data'!AI14*EF!$H13)*kgtoGg)</f>
        <v>22.851390777116478</v>
      </c>
      <c r="AJ13" s="28">
        <f>IF(('Activity data'!AJ14*EF!$H13)*kgtoGg=0,"NO",('Activity data'!AJ14*EF!$H13)*kgtoGg)</f>
        <v>22.984004308876184</v>
      </c>
      <c r="AK13" s="28">
        <f>IF(('Activity data'!AK14*EF!$H13)*kgtoGg=0,"NO",('Activity data'!AK14*EF!$H13)*kgtoGg)</f>
        <v>23.126004476437299</v>
      </c>
      <c r="AL13" s="28">
        <f>IF(('Activity data'!AL14*EF!$H13)*kgtoGg=0,"NO",('Activity data'!AL14*EF!$H13)*kgtoGg)</f>
        <v>23.276852626456161</v>
      </c>
      <c r="AM13" s="28">
        <f>IF(('Activity data'!AM14*EF!$H13)*kgtoGg=0,"NO",('Activity data'!AM14*EF!$H13)*kgtoGg)</f>
        <v>23.33158341004733</v>
      </c>
      <c r="AN13" s="28">
        <f>IF(('Activity data'!AN14*EF!$H13)*kgtoGg=0,"NO",('Activity data'!AN14*EF!$H13)*kgtoGg)</f>
        <v>23.39320335041328</v>
      </c>
      <c r="AO13" s="28">
        <f>IF(('Activity data'!AO14*EF!$H13)*kgtoGg=0,"NO",('Activity data'!AO14*EF!$H13)*kgtoGg)</f>
        <v>23.461278611241291</v>
      </c>
      <c r="AP13" s="28">
        <f>IF(('Activity data'!AP14*EF!$H13)*kgtoGg=0,"NO",('Activity data'!AP14*EF!$H13)*kgtoGg)</f>
        <v>23.535428122732412</v>
      </c>
      <c r="AQ13" s="28">
        <f>IF(('Activity data'!AQ14*EF!$H13)*kgtoGg=0,"NO",('Activity data'!AQ14*EF!$H13)*kgtoGg)</f>
        <v>23.615197102188979</v>
      </c>
      <c r="AR13" s="28">
        <f>IF(('Activity data'!AR14*EF!$H13)*kgtoGg=0,"NO",('Activity data'!AR14*EF!$H13)*kgtoGg)</f>
        <v>23.662457335595857</v>
      </c>
      <c r="AS13" s="28">
        <f>IF(('Activity data'!AS14*EF!$H13)*kgtoGg=0,"NO",('Activity data'!AS14*EF!$H13)*kgtoGg)</f>
        <v>23.714643708638004</v>
      </c>
      <c r="AT13" s="28">
        <f>IF(('Activity data'!AT14*EF!$H13)*kgtoGg=0,"NO",('Activity data'!AT14*EF!$H13)*kgtoGg)</f>
        <v>23.771497750865713</v>
      </c>
      <c r="AU13" s="28">
        <f>IF(('Activity data'!AU14*EF!$H13)*kgtoGg=0,"NO",('Activity data'!AU14*EF!$H13)*kgtoGg)</f>
        <v>23.832787496965278</v>
      </c>
      <c r="AV13" s="28">
        <f>IF(('Activity data'!AV14*EF!$H13)*kgtoGg=0,"NO",('Activity data'!AV14*EF!$H13)*kgtoGg)</f>
        <v>23.898306449357047</v>
      </c>
      <c r="AW13" s="28">
        <f>IF(('Activity data'!AW14*EF!$H13)*kgtoGg=0,"NO",('Activity data'!AW14*EF!$H13)*kgtoGg)</f>
        <v>23.93717777112381</v>
      </c>
      <c r="AX13" s="28">
        <f>IF(('Activity data'!AX14*EF!$H13)*kgtoGg=0,"NO",('Activity data'!AX14*EF!$H13)*kgtoGg)</f>
        <v>23.979762288159296</v>
      </c>
      <c r="AY13" s="28">
        <f>IF(('Activity data'!AY14*EF!$H13)*kgtoGg=0,"NO",('Activity data'!AY14*EF!$H13)*kgtoGg)</f>
        <v>24.02588935503621</v>
      </c>
      <c r="AZ13" s="28">
        <f>IF(('Activity data'!AZ14*EF!$H13)*kgtoGg=0,"NO",('Activity data'!AZ14*EF!$H13)*kgtoGg)</f>
        <v>24.075541477685672</v>
      </c>
      <c r="BA13" s="28">
        <f>IF(('Activity data'!BA14*EF!$H13)*kgtoGg=0,"NO",('Activity data'!BA14*EF!$H13)*kgtoGg)</f>
        <v>24.128477504656427</v>
      </c>
      <c r="BB13" s="28">
        <f>IF(('Activity data'!BB14*EF!$H13)*kgtoGg=0,"NO",('Activity data'!BB14*EF!$H13)*kgtoGg)</f>
        <v>24.156126496881875</v>
      </c>
      <c r="BC13" s="28">
        <f>IF(('Activity data'!BC14*EF!$H13)*kgtoGg=0,"NO",('Activity data'!BC14*EF!$H13)*kgtoGg)</f>
        <v>24.186649020146859</v>
      </c>
      <c r="BD13" s="28">
        <f>IF(('Activity data'!BD14*EF!$H13)*kgtoGg=0,"NO",('Activity data'!BD14*EF!$H13)*kgtoGg)</f>
        <v>24.21985087540364</v>
      </c>
      <c r="BE13" s="28">
        <f>IF(('Activity data'!BE14*EF!$H13)*kgtoGg=0,"NO",('Activity data'!BE14*EF!$H13)*kgtoGg)</f>
        <v>24.255711974500755</v>
      </c>
      <c r="BF13" s="28">
        <f>IF(('Activity data'!BF14*EF!$H13)*kgtoGg=0,"NO",('Activity data'!BF14*EF!$H13)*kgtoGg)</f>
        <v>24.294131740640729</v>
      </c>
      <c r="BG13" s="28">
        <f>IF(('Activity data'!BG14*EF!$H13)*kgtoGg=0,"NO",('Activity data'!BG14*EF!$H13)*kgtoGg)</f>
        <v>24.30899164116062</v>
      </c>
      <c r="BH13" s="28">
        <f>IF(('Activity data'!BH14*EF!$H13)*kgtoGg=0,"NO",('Activity data'!BH14*EF!$H13)*kgtoGg)</f>
        <v>24.326155427311253</v>
      </c>
      <c r="BI13" s="28">
        <f>IF(('Activity data'!BI14*EF!$H13)*kgtoGg=0,"NO",('Activity data'!BI14*EF!$H13)*kgtoGg)</f>
        <v>24.345535819548179</v>
      </c>
      <c r="BJ13" s="28">
        <f>IF(('Activity data'!BJ14*EF!$H13)*kgtoGg=0,"NO",('Activity data'!BJ14*EF!$H13)*kgtoGg)</f>
        <v>24.367051513614619</v>
      </c>
      <c r="BK13" s="28">
        <f>IF(('Activity data'!BK14*EF!$H13)*kgtoGg=0,"NO",('Activity data'!BK14*EF!$H13)*kgtoGg)</f>
        <v>24.390626668904389</v>
      </c>
      <c r="BL13" s="28">
        <f>IF(('Activity data'!BL14*EF!$H13)*kgtoGg=0,"NO",('Activity data'!BL14*EF!$H13)*kgtoGg)</f>
        <v>24.389851638676177</v>
      </c>
      <c r="BM13" s="28">
        <f>IF(('Activity data'!BM14*EF!$H13)*kgtoGg=0,"NO",('Activity data'!BM14*EF!$H13)*kgtoGg)</f>
        <v>24.390962453445113</v>
      </c>
      <c r="BN13" s="28">
        <f>IF(('Activity data'!BN14*EF!$H13)*kgtoGg=0,"NO",('Activity data'!BN14*EF!$H13)*kgtoGg)</f>
        <v>24.393891192293754</v>
      </c>
      <c r="BO13" s="28">
        <f>IF(('Activity data'!BO14*EF!$H13)*kgtoGg=0,"NO",('Activity data'!BO14*EF!$H13)*kgtoGg)</f>
        <v>24.398574084930821</v>
      </c>
      <c r="BP13" s="28">
        <f>IF(('Activity data'!BP14*EF!$H13)*kgtoGg=0,"NO",('Activity data'!BP14*EF!$H13)*kgtoGg)</f>
        <v>24.404951190304494</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5.6202630074815705</v>
      </c>
      <c r="AE14" s="28">
        <f>IF(('Activity data'!AE15*EF!$H14)*kgtoGg=0,"NO",('Activity data'!AE15*EF!$H14)*kgtoGg)</f>
        <v>5.5632255989356798</v>
      </c>
      <c r="AF14" s="28">
        <f>IF(('Activity data'!AF15*EF!$H14)*kgtoGg=0,"NO",('Activity data'!AF15*EF!$H14)*kgtoGg)</f>
        <v>5.5058332393410181</v>
      </c>
      <c r="AG14" s="28">
        <f>IF(('Activity data'!AG15*EF!$H14)*kgtoGg=0,"NO",('Activity data'!AG15*EF!$H14)*kgtoGg)</f>
        <v>5.4481179399800812</v>
      </c>
      <c r="AH14" s="28">
        <f>IF(('Activity data'!AH15*EF!$H14)*kgtoGg=0,"NO",('Activity data'!AH15*EF!$H14)*kgtoGg)</f>
        <v>5.3908641184313417</v>
      </c>
      <c r="AI14" s="28">
        <f>IF(('Activity data'!AI15*EF!$H14)*kgtoGg=0,"NO",('Activity data'!AI15*EF!$H14)*kgtoGg)</f>
        <v>5.3333278826963859</v>
      </c>
      <c r="AJ14" s="28">
        <f>IF(('Activity data'!AJ15*EF!$H14)*kgtoGg=0,"NO",('Activity data'!AJ15*EF!$H14)*kgtoGg)</f>
        <v>5.2768623940915793</v>
      </c>
      <c r="AK14" s="28">
        <f>IF(('Activity data'!AK15*EF!$H14)*kgtoGg=0,"NO",('Activity data'!AK15*EF!$H14)*kgtoGg)</f>
        <v>5.2212955840798356</v>
      </c>
      <c r="AL14" s="28">
        <f>IF(('Activity data'!AL15*EF!$H14)*kgtoGg=0,"NO",('Activity data'!AL15*EF!$H14)*kgtoGg)</f>
        <v>5.1666217928390248</v>
      </c>
      <c r="AM14" s="28">
        <f>IF(('Activity data'!AM15*EF!$H14)*kgtoGg=0,"NO",('Activity data'!AM15*EF!$H14)*kgtoGg)</f>
        <v>5.1281341997887084</v>
      </c>
      <c r="AN14" s="28">
        <f>IF(('Activity data'!AN15*EF!$H14)*kgtoGg=0,"NO",('Activity data'!AN15*EF!$H14)*kgtoGg)</f>
        <v>5.0900847150447612</v>
      </c>
      <c r="AO14" s="28">
        <f>IF(('Activity data'!AO15*EF!$H14)*kgtoGg=0,"NO",('Activity data'!AO15*EF!$H14)*kgtoGg)</f>
        <v>5.0524683515744</v>
      </c>
      <c r="AP14" s="28">
        <f>IF(('Activity data'!AP15*EF!$H14)*kgtoGg=0,"NO",('Activity data'!AP15*EF!$H14)*kgtoGg)</f>
        <v>5.0152801791127688</v>
      </c>
      <c r="AQ14" s="28">
        <f>IF(('Activity data'!AQ15*EF!$H14)*kgtoGg=0,"NO",('Activity data'!AQ15*EF!$H14)*kgtoGg)</f>
        <v>4.9778996896021486</v>
      </c>
      <c r="AR14" s="28">
        <f>IF(('Activity data'!AR15*EF!$H14)*kgtoGg=0,"NO",('Activity data'!AR15*EF!$H14)*kgtoGg)</f>
        <v>4.9467724460864533</v>
      </c>
      <c r="AS14" s="28">
        <f>IF(('Activity data'!AS15*EF!$H14)*kgtoGg=0,"NO",('Activity data'!AS15*EF!$H14)*kgtoGg)</f>
        <v>4.9159487069153931</v>
      </c>
      <c r="AT14" s="28">
        <f>IF(('Activity data'!AT15*EF!$H14)*kgtoGg=0,"NO",('Activity data'!AT15*EF!$H14)*kgtoGg)</f>
        <v>4.8854255127878279</v>
      </c>
      <c r="AU14" s="28">
        <f>IF(('Activity data'!AU15*EF!$H14)*kgtoGg=0,"NO",('Activity data'!AU15*EF!$H14)*kgtoGg)</f>
        <v>4.8551999332571087</v>
      </c>
      <c r="AV14" s="28">
        <f>IF(('Activity data'!AV15*EF!$H14)*kgtoGg=0,"NO",('Activity data'!AV15*EF!$H14)*kgtoGg)</f>
        <v>4.8252807243859452</v>
      </c>
      <c r="AW14" s="28">
        <f>IF(('Activity data'!AW15*EF!$H14)*kgtoGg=0,"NO",('Activity data'!AW15*EF!$H14)*kgtoGg)</f>
        <v>4.7979897789533679</v>
      </c>
      <c r="AX14" s="28">
        <f>IF(('Activity data'!AX15*EF!$H14)*kgtoGg=0,"NO",('Activity data'!AX15*EF!$H14)*kgtoGg)</f>
        <v>4.770954502718828</v>
      </c>
      <c r="AY14" s="28">
        <f>IF(('Activity data'!AY15*EF!$H14)*kgtoGg=0,"NO",('Activity data'!AY15*EF!$H14)*kgtoGg)</f>
        <v>4.7441610614435881</v>
      </c>
      <c r="AZ14" s="28">
        <f>IF(('Activity data'!AZ15*EF!$H14)*kgtoGg=0,"NO",('Activity data'!AZ15*EF!$H14)*kgtoGg)</f>
        <v>4.7182977077801542</v>
      </c>
      <c r="BA14" s="28">
        <f>IF(('Activity data'!BA15*EF!$H14)*kgtoGg=0,"NO",('Activity data'!BA15*EF!$H14)*kgtoGg)</f>
        <v>4.6928459988971207</v>
      </c>
      <c r="BB14" s="28">
        <f>IF(('Activity data'!BB15*EF!$H14)*kgtoGg=0,"NO",('Activity data'!BB15*EF!$H14)*kgtoGg)</f>
        <v>4.6710789519829863</v>
      </c>
      <c r="BC14" s="28">
        <f>IF(('Activity data'!BC15*EF!$H14)*kgtoGg=0,"NO",('Activity data'!BC15*EF!$H14)*kgtoGg)</f>
        <v>4.6494176627335282</v>
      </c>
      <c r="BD14" s="28">
        <f>IF(('Activity data'!BD15*EF!$H14)*kgtoGg=0,"NO",('Activity data'!BD15*EF!$H14)*kgtoGg)</f>
        <v>4.6274764359102445</v>
      </c>
      <c r="BE14" s="28">
        <f>IF(('Activity data'!BE15*EF!$H14)*kgtoGg=0,"NO",('Activity data'!BE15*EF!$H14)*kgtoGg)</f>
        <v>4.6057028638857238</v>
      </c>
      <c r="BF14" s="28">
        <f>IF(('Activity data'!BF15*EF!$H14)*kgtoGg=0,"NO",('Activity data'!BF15*EF!$H14)*kgtoGg)</f>
        <v>4.5840956686501881</v>
      </c>
      <c r="BG14" s="28">
        <f>IF(('Activity data'!BG15*EF!$H14)*kgtoGg=0,"NO",('Activity data'!BG15*EF!$H14)*kgtoGg)</f>
        <v>4.5666492288537599</v>
      </c>
      <c r="BH14" s="28">
        <f>IF(('Activity data'!BH15*EF!$H14)*kgtoGg=0,"NO",('Activity data'!BH15*EF!$H14)*kgtoGg)</f>
        <v>4.5493115398122921</v>
      </c>
      <c r="BI14" s="28">
        <f>IF(('Activity data'!BI15*EF!$H14)*kgtoGg=0,"NO",('Activity data'!BI15*EF!$H14)*kgtoGg)</f>
        <v>4.5320819237026226</v>
      </c>
      <c r="BJ14" s="28">
        <f>IF(('Activity data'!BJ15*EF!$H14)*kgtoGg=0,"NO",('Activity data'!BJ15*EF!$H14)*kgtoGg)</f>
        <v>4.5149597069259402</v>
      </c>
      <c r="BK14" s="28">
        <f>IF(('Activity data'!BK15*EF!$H14)*kgtoGg=0,"NO",('Activity data'!BK15*EF!$H14)*kgtoGg)</f>
        <v>4.4979442200814619</v>
      </c>
      <c r="BL14" s="28">
        <f>IF(('Activity data'!BL15*EF!$H14)*kgtoGg=0,"NO",('Activity data'!BL15*EF!$H14)*kgtoGg)</f>
        <v>4.4835407877502158</v>
      </c>
      <c r="BM14" s="28">
        <f>IF(('Activity data'!BM15*EF!$H14)*kgtoGg=0,"NO",('Activity data'!BM15*EF!$H14)*kgtoGg)</f>
        <v>4.4692136946709686</v>
      </c>
      <c r="BN14" s="28">
        <f>IF(('Activity data'!BN15*EF!$H14)*kgtoGg=0,"NO",('Activity data'!BN15*EF!$H14)*kgtoGg)</f>
        <v>4.4549625369445645</v>
      </c>
      <c r="BO14" s="28">
        <f>IF(('Activity data'!BO15*EF!$H14)*kgtoGg=0,"NO",('Activity data'!BO15*EF!$H14)*kgtoGg)</f>
        <v>4.4407869128053852</v>
      </c>
      <c r="BP14" s="28">
        <f>IF(('Activity data'!BP15*EF!$H14)*kgtoGg=0,"NO",('Activity data'!BP15*EF!$H14)*kgtoGg)</f>
        <v>4.4266864226101008</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1.8643154672679734</v>
      </c>
      <c r="AE16" s="28">
        <f>IF(('Activity data'!AE17*EF!$H16)*kgtoGg=0,"NO",('Activity data'!AE17*EF!$H16)*kgtoGg)</f>
        <v>1.8116853167235241</v>
      </c>
      <c r="AF16" s="28">
        <f>IF(('Activity data'!AF17*EF!$H16)*kgtoGg=0,"NO",('Activity data'!AF17*EF!$H16)*kgtoGg)</f>
        <v>1.7622504568437021</v>
      </c>
      <c r="AG16" s="28">
        <f>IF(('Activity data'!AG17*EF!$H16)*kgtoGg=0,"NO",('Activity data'!AG17*EF!$H16)*kgtoGg)</f>
        <v>1.7156460920093402</v>
      </c>
      <c r="AH16" s="28">
        <f>IF(('Activity data'!AH17*EF!$H16)*kgtoGg=0,"NO",('Activity data'!AH17*EF!$H16)*kgtoGg)</f>
        <v>1.6718925640033038</v>
      </c>
      <c r="AI16" s="28">
        <f>IF(('Activity data'!AI17*EF!$H16)*kgtoGg=0,"NO",('Activity data'!AI17*EF!$H16)*kgtoGg)</f>
        <v>1.6303891461458471</v>
      </c>
      <c r="AJ16" s="28">
        <f>IF(('Activity data'!AJ17*EF!$H16)*kgtoGg=0,"NO",('Activity data'!AJ17*EF!$H16)*kgtoGg)</f>
        <v>1.5909110865534126</v>
      </c>
      <c r="AK16" s="28">
        <f>IF(('Activity data'!AK17*EF!$H16)*kgtoGg=0,"NO",('Activity data'!AK17*EF!$H16)*kgtoGg)</f>
        <v>1.5532719755842033</v>
      </c>
      <c r="AL16" s="28">
        <f>IF(('Activity data'!AL17*EF!$H16)*kgtoGg=0,"NO",('Activity data'!AL17*EF!$H16)*kgtoGg)</f>
        <v>1.517311820727562</v>
      </c>
      <c r="AM16" s="28">
        <f>IF(('Activity data'!AM17*EF!$H16)*kgtoGg=0,"NO",('Activity data'!AM17*EF!$H16)*kgtoGg)</f>
        <v>1.4828428539631895</v>
      </c>
      <c r="AN16" s="28">
        <f>IF(('Activity data'!AN17*EF!$H16)*kgtoGg=0,"NO",('Activity data'!AN17*EF!$H16)*kgtoGg)</f>
        <v>1.4497819018563913</v>
      </c>
      <c r="AO16" s="28">
        <f>IF(('Activity data'!AO17*EF!$H16)*kgtoGg=0,"NO",('Activity data'!AO17*EF!$H16)*kgtoGg)</f>
        <v>1.4180184280930002</v>
      </c>
      <c r="AP16" s="28">
        <f>IF(('Activity data'!AP17*EF!$H16)*kgtoGg=0,"NO",('Activity data'!AP17*EF!$H16)*kgtoGg)</f>
        <v>1.3874544171856702</v>
      </c>
      <c r="AQ16" s="28">
        <f>IF(('Activity data'!AQ17*EF!$H16)*kgtoGg=0,"NO",('Activity data'!AQ17*EF!$H16)*kgtoGg)</f>
        <v>1.3577580710289436</v>
      </c>
      <c r="AR16" s="28">
        <f>IF(('Activity data'!AR17*EF!$H16)*kgtoGg=0,"NO",('Activity data'!AR17*EF!$H16)*kgtoGg)</f>
        <v>1.3293319396097116</v>
      </c>
      <c r="AS16" s="28">
        <f>IF(('Activity data'!AS17*EF!$H16)*kgtoGg=0,"NO",('Activity data'!AS17*EF!$H16)*kgtoGg)</f>
        <v>1.3018697610946768</v>
      </c>
      <c r="AT16" s="28">
        <f>IF(('Activity data'!AT17*EF!$H16)*kgtoGg=0,"NO",('Activity data'!AT17*EF!$H16)*kgtoGg)</f>
        <v>1.2753082645954061</v>
      </c>
      <c r="AU16" s="28">
        <f>IF(('Activity data'!AU17*EF!$H16)*kgtoGg=0,"NO",('Activity data'!AU17*EF!$H16)*kgtoGg)</f>
        <v>1.2495902075492706</v>
      </c>
      <c r="AV16" s="28">
        <f>IF(('Activity data'!AV17*EF!$H16)*kgtoGg=0,"NO",('Activity data'!AV17*EF!$H16)*kgtoGg)</f>
        <v>1.2246680175189144</v>
      </c>
      <c r="AW16" s="28">
        <f>IF(('Activity data'!AW17*EF!$H16)*kgtoGg=0,"NO",('Activity data'!AW17*EF!$H16)*kgtoGg)</f>
        <v>1.1998925248353038</v>
      </c>
      <c r="AX16" s="28">
        <f>IF(('Activity data'!AX17*EF!$H16)*kgtoGg=0,"NO",('Activity data'!AX17*EF!$H16)*kgtoGg)</f>
        <v>1.1758453327295855</v>
      </c>
      <c r="AY16" s="28">
        <f>IF(('Activity data'!AY17*EF!$H16)*kgtoGg=0,"NO",('Activity data'!AY17*EF!$H16)*kgtoGg)</f>
        <v>1.1524815521696892</v>
      </c>
      <c r="AZ16" s="28">
        <f>IF(('Activity data'!AZ17*EF!$H16)*kgtoGg=0,"NO",('Activity data'!AZ17*EF!$H16)*kgtoGg)</f>
        <v>1.1300122242264219</v>
      </c>
      <c r="BA16" s="28">
        <f>IF(('Activity data'!BA17*EF!$H16)*kgtoGg=0,"NO",('Activity data'!BA17*EF!$H16)*kgtoGg)</f>
        <v>1.1082114796774718</v>
      </c>
      <c r="BB16" s="28">
        <f>IF(('Activity data'!BB17*EF!$H16)*kgtoGg=0,"NO",('Activity data'!BB17*EF!$H16)*kgtoGg)</f>
        <v>1.0869683202634932</v>
      </c>
      <c r="BC16" s="28">
        <f>IF(('Activity data'!BC17*EF!$H16)*kgtoGg=0,"NO",('Activity data'!BC17*EF!$H16)*kgtoGg)</f>
        <v>1.0662457076522627</v>
      </c>
      <c r="BD16" s="28">
        <f>IF(('Activity data'!BD17*EF!$H16)*kgtoGg=0,"NO",('Activity data'!BD17*EF!$H16)*kgtoGg)</f>
        <v>1.0458857286746679</v>
      </c>
      <c r="BE16" s="28">
        <f>IF(('Activity data'!BE17*EF!$H16)*kgtoGg=0,"NO",('Activity data'!BE17*EF!$H16)*kgtoGg)</f>
        <v>1.026021213519885</v>
      </c>
      <c r="BF16" s="28">
        <f>IF(('Activity data'!BF17*EF!$H16)*kgtoGg=0,"NO",('Activity data'!BF17*EF!$H16)*kgtoGg)</f>
        <v>1.0066289896826945</v>
      </c>
      <c r="BG16" s="28">
        <f>IF(('Activity data'!BG17*EF!$H16)*kgtoGg=0,"NO",('Activity data'!BG17*EF!$H16)*kgtoGg)</f>
        <v>0.98798851430819401</v>
      </c>
      <c r="BH16" s="28">
        <f>IF(('Activity data'!BH17*EF!$H16)*kgtoGg=0,"NO",('Activity data'!BH17*EF!$H16)*kgtoGg)</f>
        <v>0.96976742995961318</v>
      </c>
      <c r="BI16" s="28">
        <f>IF(('Activity data'!BI17*EF!$H16)*kgtoGg=0,"NO",('Activity data'!BI17*EF!$H16)*kgtoGg)</f>
        <v>0.95194730421091123</v>
      </c>
      <c r="BJ16" s="28">
        <f>IF(('Activity data'!BJ17*EF!$H16)*kgtoGg=0,"NO",('Activity data'!BJ17*EF!$H16)*kgtoGg)</f>
        <v>0.9345108935771107</v>
      </c>
      <c r="BK16" s="28">
        <f>IF(('Activity data'!BK17*EF!$H16)*kgtoGg=0,"NO",('Activity data'!BK17*EF!$H16)*kgtoGg)</f>
        <v>0.91744204338392266</v>
      </c>
      <c r="BL16" s="28">
        <f>IF(('Activity data'!BL17*EF!$H16)*kgtoGg=0,"NO",('Activity data'!BL17*EF!$H16)*kgtoGg)</f>
        <v>0.90057522308702065</v>
      </c>
      <c r="BM16" s="28">
        <f>IF(('Activity data'!BM17*EF!$H16)*kgtoGg=0,"NO",('Activity data'!BM17*EF!$H16)*kgtoGg)</f>
        <v>0.88405195615323995</v>
      </c>
      <c r="BN16" s="28">
        <f>IF(('Activity data'!BN17*EF!$H16)*kgtoGg=0,"NO",('Activity data'!BN17*EF!$H16)*kgtoGg)</f>
        <v>0.86785869201480059</v>
      </c>
      <c r="BO16" s="28">
        <f>IF(('Activity data'!BO17*EF!$H16)*kgtoGg=0,"NO",('Activity data'!BO17*EF!$H16)*kgtoGg)</f>
        <v>0.85198266824296409</v>
      </c>
      <c r="BP16" s="28">
        <f>IF(('Activity data'!BP17*EF!$H16)*kgtoGg=0,"NO",('Activity data'!BP17*EF!$H16)*kgtoGg)</f>
        <v>0.83641185053583977</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0.25832258004296632</v>
      </c>
      <c r="AE17" s="28">
        <f>IF(('Activity data'!AE18*EF!$H17)*kgtoGg=0,"NO",('Activity data'!AE18*EF!$H17)*kgtoGg)</f>
        <v>0.25103006087687518</v>
      </c>
      <c r="AF17" s="28">
        <f>IF(('Activity data'!AF18*EF!$H17)*kgtoGg=0,"NO",('Activity data'!AF18*EF!$H17)*kgtoGg)</f>
        <v>0.24418028637656922</v>
      </c>
      <c r="AG17" s="28">
        <f>IF(('Activity data'!AG18*EF!$H17)*kgtoGg=0,"NO",('Activity data'!AG18*EF!$H17)*kgtoGg)</f>
        <v>0.23772270986838395</v>
      </c>
      <c r="AH17" s="28">
        <f>IF(('Activity data'!AH18*EF!$H17)*kgtoGg=0,"NO",('Activity data'!AH18*EF!$H17)*kgtoGg)</f>
        <v>0.23166014994280199</v>
      </c>
      <c r="AI17" s="28">
        <f>IF(('Activity data'!AI18*EF!$H17)*kgtoGg=0,"NO",('Activity data'!AI18*EF!$H17)*kgtoGg)</f>
        <v>0.22590936893509472</v>
      </c>
      <c r="AJ17" s="28">
        <f>IF(('Activity data'!AJ18*EF!$H17)*kgtoGg=0,"NO",('Activity data'!AJ18*EF!$H17)*kgtoGg)</f>
        <v>0.22043922485912873</v>
      </c>
      <c r="AK17" s="28">
        <f>IF(('Activity data'!AK18*EF!$H17)*kgtoGg=0,"NO",('Activity data'!AK18*EF!$H17)*kgtoGg)</f>
        <v>0.2152238884920824</v>
      </c>
      <c r="AL17" s="28">
        <f>IF(('Activity data'!AL18*EF!$H17)*kgtoGg=0,"NO",('Activity data'!AL18*EF!$H17)*kgtoGg)</f>
        <v>0.21024119101174393</v>
      </c>
      <c r="AM17" s="28">
        <f>IF(('Activity data'!AM18*EF!$H17)*kgtoGg=0,"NO",('Activity data'!AM18*EF!$H17)*kgtoGg)</f>
        <v>0.20546511497615946</v>
      </c>
      <c r="AN17" s="28">
        <f>IF(('Activity data'!AN18*EF!$H17)*kgtoGg=0,"NO",('Activity data'!AN18*EF!$H17)*kgtoGg)</f>
        <v>0.20088413573908839</v>
      </c>
      <c r="AO17" s="28">
        <f>IF(('Activity data'!AO18*EF!$H17)*kgtoGg=0,"NO",('Activity data'!AO18*EF!$H17)*kgtoGg)</f>
        <v>0.19648293720925455</v>
      </c>
      <c r="AP17" s="28">
        <f>IF(('Activity data'!AP18*EF!$H17)*kgtoGg=0,"NO",('Activity data'!AP18*EF!$H17)*kgtoGg)</f>
        <v>0.19224793820148844</v>
      </c>
      <c r="AQ17" s="28">
        <f>IF(('Activity data'!AQ18*EF!$H17)*kgtoGg=0,"NO",('Activity data'!AQ18*EF!$H17)*kgtoGg)</f>
        <v>0.18813316423123527</v>
      </c>
      <c r="AR17" s="28">
        <f>IF(('Activity data'!AR18*EF!$H17)*kgtoGg=0,"NO",('Activity data'!AR18*EF!$H17)*kgtoGg)</f>
        <v>0.18419439327868978</v>
      </c>
      <c r="AS17" s="28">
        <f>IF(('Activity data'!AS18*EF!$H17)*kgtoGg=0,"NO",('Activity data'!AS18*EF!$H17)*kgtoGg)</f>
        <v>0.18038918920665561</v>
      </c>
      <c r="AT17" s="28">
        <f>IF(('Activity data'!AT18*EF!$H17)*kgtoGg=0,"NO",('Activity data'!AT18*EF!$H17)*kgtoGg)</f>
        <v>0.17670878509803731</v>
      </c>
      <c r="AU17" s="28">
        <f>IF(('Activity data'!AU18*EF!$H17)*kgtoGg=0,"NO",('Activity data'!AU18*EF!$H17)*kgtoGg)</f>
        <v>0.17314524933035649</v>
      </c>
      <c r="AV17" s="28">
        <f>IF(('Activity data'!AV18*EF!$H17)*kgtoGg=0,"NO",('Activity data'!AV18*EF!$H17)*kgtoGg)</f>
        <v>0.16969199018940379</v>
      </c>
      <c r="AW17" s="28">
        <f>IF(('Activity data'!AW18*EF!$H17)*kgtoGg=0,"NO",('Activity data'!AW18*EF!$H17)*kgtoGg)</f>
        <v>0.16625905767115093</v>
      </c>
      <c r="AX17" s="28">
        <f>IF(('Activity data'!AX18*EF!$H17)*kgtoGg=0,"NO",('Activity data'!AX18*EF!$H17)*kgtoGg)</f>
        <v>0.16292703966421934</v>
      </c>
      <c r="AY17" s="28">
        <f>IF(('Activity data'!AY18*EF!$H17)*kgtoGg=0,"NO",('Activity data'!AY18*EF!$H17)*kgtoGg)</f>
        <v>0.15968971627139539</v>
      </c>
      <c r="AZ17" s="28">
        <f>IF(('Activity data'!AZ18*EF!$H17)*kgtoGg=0,"NO",('Activity data'!AZ18*EF!$H17)*kgtoGg)</f>
        <v>0.15657632968632229</v>
      </c>
      <c r="BA17" s="28">
        <f>IF(('Activity data'!BA18*EF!$H17)*kgtoGg=0,"NO",('Activity data'!BA18*EF!$H17)*kgtoGg)</f>
        <v>0.15355558310259357</v>
      </c>
      <c r="BB17" s="28">
        <f>IF(('Activity data'!BB18*EF!$H17)*kgtoGg=0,"NO",('Activity data'!BB18*EF!$H17)*kgtoGg)</f>
        <v>0.15061209642105858</v>
      </c>
      <c r="BC17" s="28">
        <f>IF(('Activity data'!BC18*EF!$H17)*kgtoGg=0,"NO",('Activity data'!BC18*EF!$H17)*kgtoGg)</f>
        <v>0.14774073755022935</v>
      </c>
      <c r="BD17" s="28">
        <f>IF(('Activity data'!BD18*EF!$H17)*kgtoGg=0,"NO",('Activity data'!BD18*EF!$H17)*kgtoGg)</f>
        <v>0.14491962578483689</v>
      </c>
      <c r="BE17" s="28">
        <f>IF(('Activity data'!BE18*EF!$H17)*kgtoGg=0,"NO",('Activity data'!BE18*EF!$H17)*kgtoGg)</f>
        <v>0.1421671662916987</v>
      </c>
      <c r="BF17" s="28">
        <f>IF(('Activity data'!BF18*EF!$H17)*kgtoGg=0,"NO",('Activity data'!BF18*EF!$H17)*kgtoGg)</f>
        <v>0.1394801482508439</v>
      </c>
      <c r="BG17" s="28">
        <f>IF(('Activity data'!BG18*EF!$H17)*kgtoGg=0,"NO",('Activity data'!BG18*EF!$H17)*kgtoGg)</f>
        <v>0.1368972936983229</v>
      </c>
      <c r="BH17" s="28">
        <f>IF(('Activity data'!BH18*EF!$H17)*kgtoGg=0,"NO",('Activity data'!BH18*EF!$H17)*kgtoGg)</f>
        <v>0.13437255064772555</v>
      </c>
      <c r="BI17" s="28">
        <f>IF(('Activity data'!BI18*EF!$H17)*kgtoGg=0,"NO",('Activity data'!BI18*EF!$H17)*kgtoGg)</f>
        <v>0.13190336507215306</v>
      </c>
      <c r="BJ17" s="28">
        <f>IF(('Activity data'!BJ18*EF!$H17)*kgtoGg=0,"NO",('Activity data'!BJ18*EF!$H17)*kgtoGg)</f>
        <v>0.1294873476863119</v>
      </c>
      <c r="BK17" s="28">
        <f>IF(('Activity data'!BK18*EF!$H17)*kgtoGg=0,"NO",('Activity data'!BK18*EF!$H17)*kgtoGg)</f>
        <v>0.12712226007228666</v>
      </c>
      <c r="BL17" s="28">
        <f>IF(('Activity data'!BL18*EF!$H17)*kgtoGg=0,"NO",('Activity data'!BL18*EF!$H17)*kgtoGg)</f>
        <v>0.12478516604892277</v>
      </c>
      <c r="BM17" s="28">
        <f>IF(('Activity data'!BM18*EF!$H17)*kgtoGg=0,"NO",('Activity data'!BM18*EF!$H17)*kgtoGg)</f>
        <v>0.12249567533771401</v>
      </c>
      <c r="BN17" s="28">
        <f>IF(('Activity data'!BN18*EF!$H17)*kgtoGg=0,"NO",('Activity data'!BN18*EF!$H17)*kgtoGg)</f>
        <v>0.12025191034997354</v>
      </c>
      <c r="BO17" s="28">
        <f>IF(('Activity data'!BO18*EF!$H17)*kgtoGg=0,"NO",('Activity data'!BO18*EF!$H17)*kgtoGg)</f>
        <v>0.11805210270284063</v>
      </c>
      <c r="BP17" s="28">
        <f>IF(('Activity data'!BP18*EF!$H17)*kgtoGg=0,"NO",('Activity data'!BP18*EF!$H17)*kgtoGg)</f>
        <v>0.11589458490389351</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7.4085082098278408</v>
      </c>
      <c r="AE18" s="28">
        <f>IF(('Activity data'!AE5*EF!$H18)*kgtoGg=0,"NO",('Activity data'!AE5*EF!$H18)*kgtoGg)</f>
        <v>7.3811002663681009</v>
      </c>
      <c r="AF18" s="28">
        <f>IF(('Activity data'!AF5*EF!$H18)*kgtoGg=0,"NO",('Activity data'!AF5*EF!$H18)*kgtoGg)</f>
        <v>7.3582427314987937</v>
      </c>
      <c r="AG18" s="28">
        <f>IF(('Activity data'!AG5*EF!$H18)*kgtoGg=0,"NO",('Activity data'!AG5*EF!$H18)*kgtoGg)</f>
        <v>7.3395706897233977</v>
      </c>
      <c r="AH18" s="28">
        <f>IF(('Activity data'!AH5*EF!$H18)*kgtoGg=0,"NO",('Activity data'!AH5*EF!$H18)*kgtoGg)</f>
        <v>7.3254204330688957</v>
      </c>
      <c r="AI18" s="28">
        <f>IF(('Activity data'!AI5*EF!$H18)*kgtoGg=0,"NO",('Activity data'!AI5*EF!$H18)*kgtoGg)</f>
        <v>7.3149068232171484</v>
      </c>
      <c r="AJ18" s="28">
        <f>IF(('Activity data'!AJ5*EF!$H18)*kgtoGg=0,"NO",('Activity data'!AJ5*EF!$H18)*kgtoGg)</f>
        <v>7.3068631118587808</v>
      </c>
      <c r="AK18" s="28">
        <f>IF(('Activity data'!AK5*EF!$H18)*kgtoGg=0,"NO",('Activity data'!AK5*EF!$H18)*kgtoGg)</f>
        <v>7.3012102548556275</v>
      </c>
      <c r="AL18" s="28">
        <f>IF(('Activity data'!AL5*EF!$H18)*kgtoGg=0,"NO",('Activity data'!AL5*EF!$H18)*kgtoGg)</f>
        <v>7.2977880455855475</v>
      </c>
      <c r="AM18" s="28">
        <f>IF(('Activity data'!AM5*EF!$H18)*kgtoGg=0,"NO",('Activity data'!AM5*EF!$H18)*kgtoGg)</f>
        <v>7.2844437435923064</v>
      </c>
      <c r="AN18" s="28">
        <f>IF(('Activity data'!AN5*EF!$H18)*kgtoGg=0,"NO",('Activity data'!AN5*EF!$H18)*kgtoGg)</f>
        <v>7.2728574120444627</v>
      </c>
      <c r="AO18" s="28">
        <f>IF(('Activity data'!AO5*EF!$H18)*kgtoGg=0,"NO",('Activity data'!AO5*EF!$H18)*kgtoGg)</f>
        <v>7.2629094312148199</v>
      </c>
      <c r="AP18" s="28">
        <f>IF(('Activity data'!AP5*EF!$H18)*kgtoGg=0,"NO",('Activity data'!AP5*EF!$H18)*kgtoGg)</f>
        <v>7.2544941708934623</v>
      </c>
      <c r="AQ18" s="28">
        <f>IF(('Activity data'!AQ5*EF!$H18)*kgtoGg=0,"NO",('Activity data'!AQ5*EF!$H18)*kgtoGg)</f>
        <v>7.246963172620128</v>
      </c>
      <c r="AR18" s="28">
        <f>IF(('Activity data'!AR5*EF!$H18)*kgtoGg=0,"NO",('Activity data'!AR5*EF!$H18)*kgtoGg)</f>
        <v>7.2369166082966174</v>
      </c>
      <c r="AS18" s="28">
        <f>IF(('Activity data'!AS5*EF!$H18)*kgtoGg=0,"NO",('Activity data'!AS5*EF!$H18)*kgtoGg)</f>
        <v>7.2280998271535752</v>
      </c>
      <c r="AT18" s="28">
        <f>IF(('Activity data'!AT5*EF!$H18)*kgtoGg=0,"NO",('Activity data'!AT5*EF!$H18)*kgtoGg)</f>
        <v>7.2204436993625674</v>
      </c>
      <c r="AU18" s="28">
        <f>IF(('Activity data'!AU5*EF!$H18)*kgtoGg=0,"NO",('Activity data'!AU5*EF!$H18)*kgtoGg)</f>
        <v>7.2138859160501969</v>
      </c>
      <c r="AV18" s="28">
        <f>IF(('Activity data'!AV5*EF!$H18)*kgtoGg=0,"NO",('Activity data'!AV5*EF!$H18)*kgtoGg)</f>
        <v>7.2083809215999279</v>
      </c>
      <c r="AW18" s="28">
        <f>IF(('Activity data'!AW5*EF!$H18)*kgtoGg=0,"NO",('Activity data'!AW5*EF!$H18)*kgtoGg)</f>
        <v>7.1988243513990611</v>
      </c>
      <c r="AX18" s="28">
        <f>IF(('Activity data'!AX5*EF!$H18)*kgtoGg=0,"NO",('Activity data'!AX5*EF!$H18)*kgtoGg)</f>
        <v>7.1902002346067482</v>
      </c>
      <c r="AY18" s="28">
        <f>IF(('Activity data'!AY5*EF!$H18)*kgtoGg=0,"NO",('Activity data'!AY5*EF!$H18)*kgtoGg)</f>
        <v>7.1824536142383257</v>
      </c>
      <c r="AZ18" s="28">
        <f>IF(('Activity data'!AZ5*EF!$H18)*kgtoGg=0,"NO",('Activity data'!AZ5*EF!$H18)*kgtoGg)</f>
        <v>7.1761932452076289</v>
      </c>
      <c r="BA18" s="28">
        <f>IF(('Activity data'!BA5*EF!$H18)*kgtoGg=0,"NO",('Activity data'!BA5*EF!$H18)*kgtoGg)</f>
        <v>7.1709032471898375</v>
      </c>
      <c r="BB18" s="28">
        <f>IF(('Activity data'!BB5*EF!$H18)*kgtoGg=0,"NO",('Activity data'!BB5*EF!$H18)*kgtoGg)</f>
        <v>7.1629857896482312</v>
      </c>
      <c r="BC18" s="28">
        <f>IF(('Activity data'!BC5*EF!$H18)*kgtoGg=0,"NO",('Activity data'!BC5*EF!$H18)*kgtoGg)</f>
        <v>7.1557148374070314</v>
      </c>
      <c r="BD18" s="28">
        <f>IF(('Activity data'!BD5*EF!$H18)*kgtoGg=0,"NO",('Activity data'!BD5*EF!$H18)*kgtoGg)</f>
        <v>7.1486931283392572</v>
      </c>
      <c r="BE18" s="28">
        <f>IF(('Activity data'!BE5*EF!$H18)*kgtoGg=0,"NO",('Activity data'!BE5*EF!$H18)*kgtoGg)</f>
        <v>7.1423185182804003</v>
      </c>
      <c r="BF18" s="28">
        <f>IF(('Activity data'!BF5*EF!$H18)*kgtoGg=0,"NO",('Activity data'!BF5*EF!$H18)*kgtoGg)</f>
        <v>7.1365654386688453</v>
      </c>
      <c r="BG18" s="28">
        <f>IF(('Activity data'!BG5*EF!$H18)*kgtoGg=0,"NO",('Activity data'!BG5*EF!$H18)*kgtoGg)</f>
        <v>7.1291573472438232</v>
      </c>
      <c r="BH18" s="28">
        <f>IF(('Activity data'!BH5*EF!$H18)*kgtoGg=0,"NO",('Activity data'!BH5*EF!$H18)*kgtoGg)</f>
        <v>7.1222978931611314</v>
      </c>
      <c r="BI18" s="28">
        <f>IF(('Activity data'!BI5*EF!$H18)*kgtoGg=0,"NO",('Activity data'!BI5*EF!$H18)*kgtoGg)</f>
        <v>7.1159660191125669</v>
      </c>
      <c r="BJ18" s="28">
        <f>IF(('Activity data'!BJ5*EF!$H18)*kgtoGg=0,"NO",('Activity data'!BJ5*EF!$H18)*kgtoGg)</f>
        <v>7.1101420700115341</v>
      </c>
      <c r="BK18" s="28">
        <f>IF(('Activity data'!BK5*EF!$H18)*kgtoGg=0,"NO",('Activity data'!BK5*EF!$H18)*kgtoGg)</f>
        <v>7.1048076743919957</v>
      </c>
      <c r="BL18" s="28">
        <f>IF(('Activity data'!BL5*EF!$H18)*kgtoGg=0,"NO",('Activity data'!BL5*EF!$H18)*kgtoGg)</f>
        <v>7.0963109319832114</v>
      </c>
      <c r="BM18" s="28">
        <f>IF(('Activity data'!BM5*EF!$H18)*kgtoGg=0,"NO",('Activity data'!BM5*EF!$H18)*kgtoGg)</f>
        <v>7.0882572212478099</v>
      </c>
      <c r="BN18" s="28">
        <f>IF(('Activity data'!BN5*EF!$H18)*kgtoGg=0,"NO",('Activity data'!BN5*EF!$H18)*kgtoGg)</f>
        <v>7.0806307770264665</v>
      </c>
      <c r="BO18" s="28">
        <f>IF(('Activity data'!BO5*EF!$H18)*kgtoGg=0,"NO",('Activity data'!BO5*EF!$H18)*kgtoGg)</f>
        <v>7.0734167756919213</v>
      </c>
      <c r="BP18" s="28">
        <f>IF(('Activity data'!BP5*EF!$H18)*kgtoGg=0,"NO",('Activity data'!BP5*EF!$H18)*kgtoGg)</f>
        <v>7.0666012630941122</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2.1107394026515278</v>
      </c>
      <c r="AE19" s="28">
        <f>IF(('Activity data'!AE6*EF!$H19)*kgtoGg=0,"NO",('Activity data'!AE6*EF!$H19)*kgtoGg)</f>
        <v>2.1029306745557181</v>
      </c>
      <c r="AF19" s="28">
        <f>IF(('Activity data'!AF6*EF!$H19)*kgtoGg=0,"NO",('Activity data'!AF6*EF!$H19)*kgtoGg)</f>
        <v>2.0964183919031689</v>
      </c>
      <c r="AG19" s="28">
        <f>IF(('Activity data'!AG6*EF!$H19)*kgtoGg=0,"NO",('Activity data'!AG6*EF!$H19)*kgtoGg)</f>
        <v>2.091098587539451</v>
      </c>
      <c r="AH19" s="28">
        <f>IF(('Activity data'!AH6*EF!$H19)*kgtoGg=0,"NO",('Activity data'!AH6*EF!$H19)*kgtoGg)</f>
        <v>2.0870670735784258</v>
      </c>
      <c r="AI19" s="28">
        <f>IF(('Activity data'!AI6*EF!$H19)*kgtoGg=0,"NO",('Activity data'!AI6*EF!$H19)*kgtoGg)</f>
        <v>2.0840716674926569</v>
      </c>
      <c r="AJ19" s="28">
        <f>IF(('Activity data'!AJ6*EF!$H19)*kgtoGg=0,"NO",('Activity data'!AJ6*EF!$H19)*kgtoGg)</f>
        <v>2.0817799539618358</v>
      </c>
      <c r="AK19" s="28">
        <f>IF(('Activity data'!AK6*EF!$H19)*kgtoGg=0,"NO",('Activity data'!AK6*EF!$H19)*kgtoGg)</f>
        <v>2.0801694127197701</v>
      </c>
      <c r="AL19" s="28">
        <f>IF(('Activity data'!AL6*EF!$H19)*kgtoGg=0,"NO",('Activity data'!AL6*EF!$H19)*kgtoGg)</f>
        <v>2.0791943997015085</v>
      </c>
      <c r="AM19" s="28">
        <f>IF(('Activity data'!AM6*EF!$H19)*kgtoGg=0,"NO",('Activity data'!AM6*EF!$H19)*kgtoGg)</f>
        <v>2.0753925082518037</v>
      </c>
      <c r="AN19" s="28">
        <f>IF(('Activity data'!AN6*EF!$H19)*kgtoGg=0,"NO",('Activity data'!AN6*EF!$H19)*kgtoGg)</f>
        <v>2.0720914757311433</v>
      </c>
      <c r="AO19" s="28">
        <f>IF(('Activity data'!AO6*EF!$H19)*kgtoGg=0,"NO",('Activity data'!AO6*EF!$H19)*kgtoGg)</f>
        <v>2.0692572215845271</v>
      </c>
      <c r="AP19" s="28">
        <f>IF(('Activity data'!AP6*EF!$H19)*kgtoGg=0,"NO",('Activity data'!AP6*EF!$H19)*kgtoGg)</f>
        <v>2.0668596509750627</v>
      </c>
      <c r="AQ19" s="28">
        <f>IF(('Activity data'!AQ6*EF!$H19)*kgtoGg=0,"NO",('Activity data'!AQ6*EF!$H19)*kgtoGg)</f>
        <v>2.0647140132371247</v>
      </c>
      <c r="AR19" s="28">
        <f>IF(('Activity data'!AR6*EF!$H19)*kgtoGg=0,"NO",('Activity data'!AR6*EF!$H19)*kgtoGg)</f>
        <v>2.0618516719157265</v>
      </c>
      <c r="AS19" s="28">
        <f>IF(('Activity data'!AS6*EF!$H19)*kgtoGg=0,"NO",('Activity data'!AS6*EF!$H19)*kgtoGg)</f>
        <v>2.0593397050208955</v>
      </c>
      <c r="AT19" s="28">
        <f>IF(('Activity data'!AT6*EF!$H19)*kgtoGg=0,"NO",('Activity data'!AT6*EF!$H19)*kgtoGg)</f>
        <v>2.0571584169474373</v>
      </c>
      <c r="AU19" s="28">
        <f>IF(('Activity data'!AU6*EF!$H19)*kgtoGg=0,"NO",('Activity data'!AU6*EF!$H19)*kgtoGg)</f>
        <v>2.055290055431267</v>
      </c>
      <c r="AV19" s="28">
        <f>IF(('Activity data'!AV6*EF!$H19)*kgtoGg=0,"NO",('Activity data'!AV6*EF!$H19)*kgtoGg)</f>
        <v>2.0537216413364909</v>
      </c>
      <c r="AW19" s="28">
        <f>IF(('Activity data'!AW6*EF!$H19)*kgtoGg=0,"NO",('Activity data'!AW6*EF!$H19)*kgtoGg)</f>
        <v>2.0509989030056595</v>
      </c>
      <c r="AX19" s="28">
        <f>IF(('Activity data'!AX6*EF!$H19)*kgtoGg=0,"NO",('Activity data'!AX6*EF!$H19)*kgtoGg)</f>
        <v>2.0485418276254292</v>
      </c>
      <c r="AY19" s="28">
        <f>IF(('Activity data'!AY6*EF!$H19)*kgtoGg=0,"NO",('Activity data'!AY6*EF!$H19)*kgtoGg)</f>
        <v>2.0463347575398045</v>
      </c>
      <c r="AZ19" s="28">
        <f>IF(('Activity data'!AZ6*EF!$H19)*kgtoGg=0,"NO",('Activity data'!AZ6*EF!$H19)*kgtoGg)</f>
        <v>2.0445511315770637</v>
      </c>
      <c r="BA19" s="28">
        <f>IF(('Activity data'!BA6*EF!$H19)*kgtoGg=0,"NO",('Activity data'!BA6*EF!$H19)*kgtoGg)</f>
        <v>2.0430439715740158</v>
      </c>
      <c r="BB19" s="28">
        <f>IF(('Activity data'!BB6*EF!$H19)*kgtoGg=0,"NO",('Activity data'!BB6*EF!$H19)*kgtoGg)</f>
        <v>2.040788228699935</v>
      </c>
      <c r="BC19" s="28">
        <f>IF(('Activity data'!BC6*EF!$H19)*kgtoGg=0,"NO",('Activity data'!BC6*EF!$H19)*kgtoGg)</f>
        <v>2.0387166800216279</v>
      </c>
      <c r="BD19" s="28">
        <f>IF(('Activity data'!BD6*EF!$H19)*kgtoGg=0,"NO",('Activity data'!BD6*EF!$H19)*kgtoGg)</f>
        <v>2.0367161425877018</v>
      </c>
      <c r="BE19" s="28">
        <f>IF(('Activity data'!BE6*EF!$H19)*kgtoGg=0,"NO",('Activity data'!BE6*EF!$H19)*kgtoGg)</f>
        <v>2.0348999685015454</v>
      </c>
      <c r="BF19" s="28">
        <f>IF(('Activity data'!BF6*EF!$H19)*kgtoGg=0,"NO",('Activity data'!BF6*EF!$H19)*kgtoGg)</f>
        <v>2.0332608730887074</v>
      </c>
      <c r="BG19" s="28">
        <f>IF(('Activity data'!BG6*EF!$H19)*kgtoGg=0,"NO",('Activity data'!BG6*EF!$H19)*kgtoGg)</f>
        <v>2.0311502524311642</v>
      </c>
      <c r="BH19" s="28">
        <f>IF(('Activity data'!BH6*EF!$H19)*kgtoGg=0,"NO",('Activity data'!BH6*EF!$H19)*kgtoGg)</f>
        <v>2.0291959426561132</v>
      </c>
      <c r="BI19" s="28">
        <f>IF(('Activity data'!BI6*EF!$H19)*kgtoGg=0,"NO",('Activity data'!BI6*EF!$H19)*kgtoGg)</f>
        <v>2.0273919443789432</v>
      </c>
      <c r="BJ19" s="28">
        <f>IF(('Activity data'!BJ6*EF!$H19)*kgtoGg=0,"NO",('Activity data'!BJ6*EF!$H19)*kgtoGg)</f>
        <v>2.0257326577184678</v>
      </c>
      <c r="BK19" s="28">
        <f>IF(('Activity data'!BK6*EF!$H19)*kgtoGg=0,"NO",('Activity data'!BK6*EF!$H19)*kgtoGg)</f>
        <v>2.0242128485066004</v>
      </c>
      <c r="BL19" s="28">
        <f>IF(('Activity data'!BL6*EF!$H19)*kgtoGg=0,"NO",('Activity data'!BL6*EF!$H19)*kgtoGg)</f>
        <v>2.021792063040964</v>
      </c>
      <c r="BM19" s="28">
        <f>IF(('Activity data'!BM6*EF!$H19)*kgtoGg=0,"NO",('Activity data'!BM6*EF!$H19)*kgtoGg)</f>
        <v>2.0194975006128328</v>
      </c>
      <c r="BN19" s="28">
        <f>IF(('Activity data'!BN6*EF!$H19)*kgtoGg=0,"NO",('Activity data'!BN6*EF!$H19)*kgtoGg)</f>
        <v>2.0173246696103977</v>
      </c>
      <c r="BO19" s="28">
        <f>IF(('Activity data'!BO6*EF!$H19)*kgtoGg=0,"NO",('Activity data'!BO6*EF!$H19)*kgtoGg)</f>
        <v>2.0152693466713734</v>
      </c>
      <c r="BP19" s="28">
        <f>IF(('Activity data'!BP6*EF!$H19)*kgtoGg=0,"NO",('Activity data'!BP6*EF!$H19)*kgtoGg)</f>
        <v>2.0133275561540356</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0.43594834424499573</v>
      </c>
      <c r="AE20" s="28">
        <f>IF(('Activity data'!AE7*EF!$H20)*kgtoGg=0,"NO",('Activity data'!AE7*EF!$H20)*kgtoGg)</f>
        <v>0.43433554349860742</v>
      </c>
      <c r="AF20" s="28">
        <f>IF(('Activity data'!AF7*EF!$H20)*kgtoGg=0,"NO",('Activity data'!AF7*EF!$H20)*kgtoGg)</f>
        <v>0.43299050827726859</v>
      </c>
      <c r="AG20" s="28">
        <f>IF(('Activity data'!AG7*EF!$H20)*kgtoGg=0,"NO",('Activity data'!AG7*EF!$H20)*kgtoGg)</f>
        <v>0.43189176539069662</v>
      </c>
      <c r="AH20" s="28">
        <f>IF(('Activity data'!AH7*EF!$H20)*kgtoGg=0,"NO",('Activity data'!AH7*EF!$H20)*kgtoGg)</f>
        <v>0.43105910370166883</v>
      </c>
      <c r="AI20" s="28">
        <f>IF(('Activity data'!AI7*EF!$H20)*kgtoGg=0,"NO",('Activity data'!AI7*EF!$H20)*kgtoGg)</f>
        <v>0.43044043788162867</v>
      </c>
      <c r="AJ20" s="28">
        <f>IF(('Activity data'!AJ7*EF!$H20)*kgtoGg=0,"NO",('Activity data'!AJ7*EF!$H20)*kgtoGg)</f>
        <v>0.42996711146435984</v>
      </c>
      <c r="AK20" s="28">
        <f>IF(('Activity data'!AK7*EF!$H20)*kgtoGg=0,"NO",('Activity data'!AK7*EF!$H20)*kgtoGg)</f>
        <v>0.42963447315432735</v>
      </c>
      <c r="AL20" s="28">
        <f>IF(('Activity data'!AL7*EF!$H20)*kgtoGg=0,"NO",('Activity data'!AL7*EF!$H20)*kgtoGg)</f>
        <v>0.42943309570792432</v>
      </c>
      <c r="AM20" s="28">
        <f>IF(('Activity data'!AM7*EF!$H20)*kgtoGg=0,"NO",('Activity data'!AM7*EF!$H20)*kgtoGg)</f>
        <v>0.42864785984203962</v>
      </c>
      <c r="AN20" s="28">
        <f>IF(('Activity data'!AN7*EF!$H20)*kgtoGg=0,"NO",('Activity data'!AN7*EF!$H20)*kgtoGg)</f>
        <v>0.42796607048430413</v>
      </c>
      <c r="AO20" s="28">
        <f>IF(('Activity data'!AO7*EF!$H20)*kgtoGg=0,"NO",('Activity data'!AO7*EF!$H20)*kgtoGg)</f>
        <v>0.42738068869779139</v>
      </c>
      <c r="AP20" s="28">
        <f>IF(('Activity data'!AP7*EF!$H20)*kgtoGg=0,"NO",('Activity data'!AP7*EF!$H20)*kgtoGg)</f>
        <v>0.42688549874867049</v>
      </c>
      <c r="AQ20" s="28">
        <f>IF(('Activity data'!AQ7*EF!$H20)*kgtoGg=0,"NO",('Activity data'!AQ7*EF!$H20)*kgtoGg)</f>
        <v>0.42644234256462021</v>
      </c>
      <c r="AR20" s="28">
        <f>IF(('Activity data'!AR7*EF!$H20)*kgtoGg=0,"NO",('Activity data'!AR7*EF!$H20)*kgtoGg)</f>
        <v>0.42585115970322102</v>
      </c>
      <c r="AS20" s="28">
        <f>IF(('Activity data'!AS7*EF!$H20)*kgtoGg=0,"NO",('Activity data'!AS7*EF!$H20)*kgtoGg)</f>
        <v>0.42533234254975144</v>
      </c>
      <c r="AT20" s="28">
        <f>IF(('Activity data'!AT7*EF!$H20)*kgtoGg=0,"NO",('Activity data'!AT7*EF!$H20)*kgtoGg)</f>
        <v>0.42488182320911139</v>
      </c>
      <c r="AU20" s="28">
        <f>IF(('Activity data'!AU7*EF!$H20)*kgtoGg=0,"NO",('Activity data'!AU7*EF!$H20)*kgtoGg)</f>
        <v>0.42449593516040102</v>
      </c>
      <c r="AV20" s="28">
        <f>IF(('Activity data'!AV7*EF!$H20)*kgtoGg=0,"NO",('Activity data'!AV7*EF!$H20)*kgtoGg)</f>
        <v>0.42417199771608671</v>
      </c>
      <c r="AW20" s="28">
        <f>IF(('Activity data'!AW7*EF!$H20)*kgtoGg=0,"NO",('Activity data'!AW7*EF!$H20)*kgtoGg)</f>
        <v>0.42360964820688296</v>
      </c>
      <c r="AX20" s="28">
        <f>IF(('Activity data'!AX7*EF!$H20)*kgtoGg=0,"NO",('Activity data'!AX7*EF!$H20)*kgtoGg)</f>
        <v>0.42310216824874547</v>
      </c>
      <c r="AY20" s="28">
        <f>IF(('Activity data'!AY7*EF!$H20)*kgtoGg=0,"NO",('Activity data'!AY7*EF!$H20)*kgtoGg)</f>
        <v>0.42264632393738621</v>
      </c>
      <c r="AZ20" s="28">
        <f>IF(('Activity data'!AZ7*EF!$H20)*kgtoGg=0,"NO",('Activity data'!AZ7*EF!$H20)*kgtoGg)</f>
        <v>0.42227793701845506</v>
      </c>
      <c r="BA20" s="28">
        <f>IF(('Activity data'!BA7*EF!$H20)*kgtoGg=0,"NO",('Activity data'!BA7*EF!$H20)*kgtoGg)</f>
        <v>0.42196665088478291</v>
      </c>
      <c r="BB20" s="28">
        <f>IF(('Activity data'!BB7*EF!$H20)*kgtoGg=0,"NO",('Activity data'!BB7*EF!$H20)*kgtoGg)</f>
        <v>0.42150075378267604</v>
      </c>
      <c r="BC20" s="28">
        <f>IF(('Activity data'!BC7*EF!$H20)*kgtoGg=0,"NO",('Activity data'!BC7*EF!$H20)*kgtoGg)</f>
        <v>0.4210728998206017</v>
      </c>
      <c r="BD20" s="28">
        <f>IF(('Activity data'!BD7*EF!$H20)*kgtoGg=0,"NO",('Activity data'!BD7*EF!$H20)*kgtoGg)</f>
        <v>0.42065971239404182</v>
      </c>
      <c r="BE20" s="28">
        <f>IF(('Activity data'!BE7*EF!$H20)*kgtoGg=0,"NO",('Activity data'!BE7*EF!$H20)*kgtoGg)</f>
        <v>0.42028460304386539</v>
      </c>
      <c r="BF20" s="28">
        <f>IF(('Activity data'!BF7*EF!$H20)*kgtoGg=0,"NO",('Activity data'!BF7*EF!$H20)*kgtoGg)</f>
        <v>0.41994606720642913</v>
      </c>
      <c r="BG20" s="28">
        <f>IF(('Activity data'!BG7*EF!$H20)*kgtoGg=0,"NO",('Activity data'!BG7*EF!$H20)*kgtoGg)</f>
        <v>0.41951014338758658</v>
      </c>
      <c r="BH20" s="28">
        <f>IF(('Activity data'!BH7*EF!$H20)*kgtoGg=0,"NO",('Activity data'!BH7*EF!$H20)*kgtoGg)</f>
        <v>0.41910650373907993</v>
      </c>
      <c r="BI20" s="28">
        <f>IF(('Activity data'!BI7*EF!$H20)*kgtoGg=0,"NO",('Activity data'!BI7*EF!$H20)*kgtoGg)</f>
        <v>0.41873390915873276</v>
      </c>
      <c r="BJ20" s="28">
        <f>IF(('Activity data'!BJ7*EF!$H20)*kgtoGg=0,"NO",('Activity data'!BJ7*EF!$H20)*kgtoGg)</f>
        <v>0.41839120305709221</v>
      </c>
      <c r="BK20" s="28">
        <f>IF(('Activity data'!BK7*EF!$H20)*kgtoGg=0,"NO",('Activity data'!BK7*EF!$H20)*kgtoGg)</f>
        <v>0.41807730437843504</v>
      </c>
      <c r="BL20" s="28">
        <f>IF(('Activity data'!BL7*EF!$H20)*kgtoGg=0,"NO",('Activity data'!BL7*EF!$H20)*kgtoGg)</f>
        <v>0.41757731967440631</v>
      </c>
      <c r="BM20" s="28">
        <f>IF(('Activity data'!BM7*EF!$H20)*kgtoGg=0,"NO",('Activity data'!BM7*EF!$H20)*kgtoGg)</f>
        <v>0.41710340485097808</v>
      </c>
      <c r="BN20" s="28">
        <f>IF(('Activity data'!BN7*EF!$H20)*kgtoGg=0,"NO",('Activity data'!BN7*EF!$H20)*kgtoGg)</f>
        <v>0.41665463221867394</v>
      </c>
      <c r="BO20" s="28">
        <f>IF(('Activity data'!BO7*EF!$H20)*kgtoGg=0,"NO",('Activity data'!BO7*EF!$H20)*kgtoGg)</f>
        <v>0.41623012949179511</v>
      </c>
      <c r="BP20" s="28">
        <f>IF(('Activity data'!BP7*EF!$H20)*kgtoGg=0,"NO",('Activity data'!BP7*EF!$H20)*kgtoGg)</f>
        <v>0.41582907554840404</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9.9221059377633106E-2</v>
      </c>
      <c r="AE21" s="28">
        <f>IF(('Activity data'!AE8*EF!$H21)*kgtoGg=0,"NO",('Activity data'!AE8*EF!$H21)*kgtoGg)</f>
        <v>9.5740002846124522E-2</v>
      </c>
      <c r="AF21" s="28">
        <f>IF(('Activity data'!AF8*EF!$H21)*kgtoGg=0,"NO",('Activity data'!AF8*EF!$H21)*kgtoGg)</f>
        <v>9.2415701678382062E-2</v>
      </c>
      <c r="AG21" s="28">
        <f>IF(('Activity data'!AG8*EF!$H21)*kgtoGg=0,"NO",('Activity data'!AG8*EF!$H21)*kgtoGg)</f>
        <v>8.9232008772227075E-2</v>
      </c>
      <c r="AH21" s="28">
        <f>IF(('Activity data'!AH8*EF!$H21)*kgtoGg=0,"NO",('Activity data'!AH8*EF!$H21)*kgtoGg)</f>
        <v>8.6198636081309316E-2</v>
      </c>
      <c r="AI21" s="28">
        <f>IF(('Activity data'!AI8*EF!$H21)*kgtoGg=0,"NO",('Activity data'!AI8*EF!$H21)*kgtoGg)</f>
        <v>8.3279239527778715E-2</v>
      </c>
      <c r="AJ21" s="28">
        <f>IF(('Activity data'!AJ8*EF!$H21)*kgtoGg=0,"NO",('Activity data'!AJ8*EF!$H21)*kgtoGg)</f>
        <v>8.0468754930855216E-2</v>
      </c>
      <c r="AK21" s="28">
        <f>IF(('Activity data'!AK8*EF!$H21)*kgtoGg=0,"NO",('Activity data'!AK8*EF!$H21)*kgtoGg)</f>
        <v>7.7758061351787075E-2</v>
      </c>
      <c r="AL21" s="28">
        <f>IF(('Activity data'!AL8*EF!$H21)*kgtoGg=0,"NO",('Activity data'!AL8*EF!$H21)*kgtoGg)</f>
        <v>7.5139861563078336E-2</v>
      </c>
      <c r="AM21" s="28">
        <f>IF(('Activity data'!AM8*EF!$H21)*kgtoGg=0,"NO",('Activity data'!AM8*EF!$H21)*kgtoGg)</f>
        <v>7.3518582219706571E-2</v>
      </c>
      <c r="AN21" s="28">
        <f>IF(('Activity data'!AN8*EF!$H21)*kgtoGg=0,"NO",('Activity data'!AN8*EF!$H21)*kgtoGg)</f>
        <v>7.1951710162607208E-2</v>
      </c>
      <c r="AO21" s="28">
        <f>IF(('Activity data'!AO8*EF!$H21)*kgtoGg=0,"NO",('Activity data'!AO8*EF!$H21)*kgtoGg)</f>
        <v>7.0435349008907508E-2</v>
      </c>
      <c r="AP21" s="28">
        <f>IF(('Activity data'!AP8*EF!$H21)*kgtoGg=0,"NO",('Activity data'!AP8*EF!$H21)*kgtoGg)</f>
        <v>6.8966032219921217E-2</v>
      </c>
      <c r="AQ21" s="28">
        <f>IF(('Activity data'!AQ8*EF!$H21)*kgtoGg=0,"NO",('Activity data'!AQ8*EF!$H21)*kgtoGg)</f>
        <v>6.7523437254372778E-2</v>
      </c>
      <c r="AR21" s="28">
        <f>IF(('Activity data'!AR8*EF!$H21)*kgtoGg=0,"NO",('Activity data'!AR8*EF!$H21)*kgtoGg)</f>
        <v>6.6159274367144111E-2</v>
      </c>
      <c r="AS21" s="28">
        <f>IF(('Activity data'!AS8*EF!$H21)*kgtoGg=0,"NO",('Activity data'!AS8*EF!$H21)*kgtoGg)</f>
        <v>6.4833453380686537E-2</v>
      </c>
      <c r="AT21" s="28">
        <f>IF(('Activity data'!AT8*EF!$H21)*kgtoGg=0,"NO",('Activity data'!AT8*EF!$H21)*kgtoGg)</f>
        <v>6.3543721828926994E-2</v>
      </c>
      <c r="AU21" s="28">
        <f>IF(('Activity data'!AU8*EF!$H21)*kgtoGg=0,"NO",('Activity data'!AU8*EF!$H21)*kgtoGg)</f>
        <v>6.2288035299198762E-2</v>
      </c>
      <c r="AV21" s="28">
        <f>IF(('Activity data'!AV8*EF!$H21)*kgtoGg=0,"NO",('Activity data'!AV8*EF!$H21)*kgtoGg)</f>
        <v>6.1064844845281484E-2</v>
      </c>
      <c r="AW21" s="28">
        <f>IF(('Activity data'!AW8*EF!$H21)*kgtoGg=0,"NO",('Activity data'!AW8*EF!$H21)*kgtoGg)</f>
        <v>5.9342149188302239E-2</v>
      </c>
      <c r="AX21" s="28">
        <f>IF(('Activity data'!AX8*EF!$H21)*kgtoGg=0,"NO",('Activity data'!AX8*EF!$H21)*kgtoGg)</f>
        <v>5.7661527288858788E-2</v>
      </c>
      <c r="AY21" s="28">
        <f>IF(('Activity data'!AY8*EF!$H21)*kgtoGg=0,"NO",('Activity data'!AY8*EF!$H21)*kgtoGg)</f>
        <v>5.6020757243025646E-2</v>
      </c>
      <c r="AZ21" s="28">
        <f>IF(('Activity data'!AZ8*EF!$H21)*kgtoGg=0,"NO",('Activity data'!AZ8*EF!$H21)*kgtoGg)</f>
        <v>5.4435304947071397E-2</v>
      </c>
      <c r="BA21" s="28">
        <f>IF(('Activity data'!BA8*EF!$H21)*kgtoGg=0,"NO",('Activity data'!BA8*EF!$H21)*kgtoGg)</f>
        <v>5.2889954310162163E-2</v>
      </c>
      <c r="BB21" s="28">
        <f>IF(('Activity data'!BB8*EF!$H21)*kgtoGg=0,"NO",('Activity data'!BB8*EF!$H21)*kgtoGg)</f>
        <v>5.1390720595990896E-2</v>
      </c>
      <c r="BC21" s="28">
        <f>IF(('Activity data'!BC8*EF!$H21)*kgtoGg=0,"NO",('Activity data'!BC8*EF!$H21)*kgtoGg)</f>
        <v>4.9922132734325525E-2</v>
      </c>
      <c r="BD21" s="28">
        <f>IF(('Activity data'!BD8*EF!$H21)*kgtoGg=0,"NO",('Activity data'!BD8*EF!$H21)*kgtoGg)</f>
        <v>4.8474130154284825E-2</v>
      </c>
      <c r="BE21" s="28">
        <f>IF(('Activity data'!BE8*EF!$H21)*kgtoGg=0,"NO",('Activity data'!BE8*EF!$H21)*kgtoGg)</f>
        <v>4.7056295859789168E-2</v>
      </c>
      <c r="BF21" s="28">
        <f>IF(('Activity data'!BF8*EF!$H21)*kgtoGg=0,"NO",('Activity data'!BF8*EF!$H21)*kgtoGg)</f>
        <v>4.5667509332256245E-2</v>
      </c>
      <c r="BG21" s="28">
        <f>IF(('Activity data'!BG8*EF!$H21)*kgtoGg=0,"NO",('Activity data'!BG8*EF!$H21)*kgtoGg)</f>
        <v>4.4563415621539641E-2</v>
      </c>
      <c r="BH21" s="28">
        <f>IF(('Activity data'!BH8*EF!$H21)*kgtoGg=0,"NO",('Activity data'!BH8*EF!$H21)*kgtoGg)</f>
        <v>4.3480595606919491E-2</v>
      </c>
      <c r="BI21" s="28">
        <f>IF(('Activity data'!BI8*EF!$H21)*kgtoGg=0,"NO",('Activity data'!BI8*EF!$H21)*kgtoGg)</f>
        <v>4.2418287142406537E-2</v>
      </c>
      <c r="BJ21" s="28">
        <f>IF(('Activity data'!BJ8*EF!$H21)*kgtoGg=0,"NO",('Activity data'!BJ8*EF!$H21)*kgtoGg)</f>
        <v>4.1375774361778306E-2</v>
      </c>
      <c r="BK21" s="28">
        <f>IF(('Activity data'!BK8*EF!$H21)*kgtoGg=0,"NO",('Activity data'!BK8*EF!$H21)*kgtoGg)</f>
        <v>4.0352383910376349E-2</v>
      </c>
      <c r="BL21" s="28">
        <f>IF(('Activity data'!BL8*EF!$H21)*kgtoGg=0,"NO",('Activity data'!BL8*EF!$H21)*kgtoGg)</f>
        <v>3.9347752961088556E-2</v>
      </c>
      <c r="BM21" s="28">
        <f>IF(('Activity data'!BM8*EF!$H21)*kgtoGg=0,"NO",('Activity data'!BM8*EF!$H21)*kgtoGg)</f>
        <v>3.8361103593119977E-2</v>
      </c>
      <c r="BN21" s="28">
        <f>IF(('Activity data'!BN8*EF!$H21)*kgtoGg=0,"NO",('Activity data'!BN8*EF!$H21)*kgtoGg)</f>
        <v>3.739186466174476E-2</v>
      </c>
      <c r="BO21" s="28">
        <f>IF(('Activity data'!BO8*EF!$H21)*kgtoGg=0,"NO",('Activity data'!BO8*EF!$H21)*kgtoGg)</f>
        <v>3.6439495988690222E-2</v>
      </c>
      <c r="BP21" s="28">
        <f>IF(('Activity data'!BP8*EF!$H21)*kgtoGg=0,"NO",('Activity data'!BP8*EF!$H21)*kgtoGg)</f>
        <v>3.55034860906445E-2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7.2884386044445734E-2</v>
      </c>
      <c r="AE22" s="28">
        <f>IF(('Activity data'!AE9*EF!$H22)*kgtoGg=0,"NO",('Activity data'!AE9*EF!$H22)*kgtoGg)</f>
        <v>7.0327321347934305E-2</v>
      </c>
      <c r="AF22" s="28">
        <f>IF(('Activity data'!AF9*EF!$H22)*kgtoGg=0,"NO",('Activity data'!AF9*EF!$H22)*kgtoGg)</f>
        <v>6.7885403763527224E-2</v>
      </c>
      <c r="AG22" s="28">
        <f>IF(('Activity data'!AG9*EF!$H22)*kgtoGg=0,"NO",('Activity data'!AG9*EF!$H22)*kgtoGg)</f>
        <v>6.5546772183954799E-2</v>
      </c>
      <c r="AH22" s="28">
        <f>IF(('Activity data'!AH9*EF!$H22)*kgtoGg=0,"NO",('Activity data'!AH9*EF!$H22)*kgtoGg)</f>
        <v>6.3318560677160823E-2</v>
      </c>
      <c r="AI22" s="28">
        <f>IF(('Activity data'!AI9*EF!$H22)*kgtoGg=0,"NO",('Activity data'!AI9*EF!$H22)*kgtoGg)</f>
        <v>6.1174072130485264E-2</v>
      </c>
      <c r="AJ22" s="28">
        <f>IF(('Activity data'!AJ9*EF!$H22)*kgtoGg=0,"NO",('Activity data'!AJ9*EF!$H22)*kgtoGg)</f>
        <v>5.9109586570474056E-2</v>
      </c>
      <c r="AK22" s="28">
        <f>IF(('Activity data'!AK9*EF!$H22)*kgtoGg=0,"NO",('Activity data'!AK9*EF!$H22)*kgtoGg)</f>
        <v>5.7118404068450285E-2</v>
      </c>
      <c r="AL22" s="28">
        <f>IF(('Activity data'!AL9*EF!$H22)*kgtoGg=0,"NO",('Activity data'!AL9*EF!$H22)*kgtoGg)</f>
        <v>5.5195164331456006E-2</v>
      </c>
      <c r="AM22" s="28">
        <f>IF(('Activity data'!AM9*EF!$H22)*kgtoGg=0,"NO",('Activity data'!AM9*EF!$H22)*kgtoGg)</f>
        <v>5.4004228150272358E-2</v>
      </c>
      <c r="AN22" s="28">
        <f>IF(('Activity data'!AN9*EF!$H22)*kgtoGg=0,"NO",('Activity data'!AN9*EF!$H22)*kgtoGg)</f>
        <v>5.2853257694925368E-2</v>
      </c>
      <c r="AO22" s="28">
        <f>IF(('Activity data'!AO9*EF!$H22)*kgtoGg=0,"NO",('Activity data'!AO9*EF!$H22)*kgtoGg)</f>
        <v>5.1739390816237678E-2</v>
      </c>
      <c r="AP22" s="28">
        <f>IF(('Activity data'!AP9*EF!$H22)*kgtoGg=0,"NO",('Activity data'!AP9*EF!$H22)*kgtoGg)</f>
        <v>5.0660081113823821E-2</v>
      </c>
      <c r="AQ22" s="28">
        <f>IF(('Activity data'!AQ9*EF!$H22)*kgtoGg=0,"NO",('Activity data'!AQ9*EF!$H22)*kgtoGg)</f>
        <v>4.9600400346108596E-2</v>
      </c>
      <c r="AR22" s="28">
        <f>IF(('Activity data'!AR9*EF!$H22)*kgtoGg=0,"NO",('Activity data'!AR9*EF!$H22)*kgtoGg)</f>
        <v>4.8598333092201698E-2</v>
      </c>
      <c r="AS22" s="28">
        <f>IF(('Activity data'!AS9*EF!$H22)*kgtoGg=0,"NO",('Activity data'!AS9*EF!$H22)*kgtoGg)</f>
        <v>4.7624430483129317E-2</v>
      </c>
      <c r="AT22" s="28">
        <f>IF(('Activity data'!AT9*EF!$H22)*kgtoGg=0,"NO",('Activity data'!AT9*EF!$H22)*kgtoGg)</f>
        <v>4.6677037934594059E-2</v>
      </c>
      <c r="AU22" s="28">
        <f>IF(('Activity data'!AU9*EF!$H22)*kgtoGg=0,"NO",('Activity data'!AU9*EF!$H22)*kgtoGg)</f>
        <v>4.5754653691192665E-2</v>
      </c>
      <c r="AV22" s="28">
        <f>IF(('Activity data'!AV9*EF!$H22)*kgtoGg=0,"NO",('Activity data'!AV9*EF!$H22)*kgtoGg)</f>
        <v>4.4856139950174442E-2</v>
      </c>
      <c r="AW22" s="28">
        <f>IF(('Activity data'!AW9*EF!$H22)*kgtoGg=0,"NO",('Activity data'!AW9*EF!$H22)*kgtoGg)</f>
        <v>4.3590706824506067E-2</v>
      </c>
      <c r="AX22" s="28">
        <f>IF(('Activity data'!AX9*EF!$H22)*kgtoGg=0,"NO",('Activity data'!AX9*EF!$H22)*kgtoGg)</f>
        <v>4.2356179637615357E-2</v>
      </c>
      <c r="AY22" s="28">
        <f>IF(('Activity data'!AY9*EF!$H22)*kgtoGg=0,"NO",('Activity data'!AY9*EF!$H22)*kgtoGg)</f>
        <v>4.115092625510991E-2</v>
      </c>
      <c r="AZ22" s="28">
        <f>IF(('Activity data'!AZ9*EF!$H22)*kgtoGg=0,"NO",('Activity data'!AZ9*EF!$H22)*kgtoGg)</f>
        <v>3.9986307393769363E-2</v>
      </c>
      <c r="BA22" s="28">
        <f>IF(('Activity data'!BA9*EF!$H22)*kgtoGg=0,"NO",('Activity data'!BA9*EF!$H22)*kgtoGg)</f>
        <v>3.8851145835315834E-2</v>
      </c>
      <c r="BB22" s="28">
        <f>IF(('Activity data'!BB9*EF!$H22)*kgtoGg=0,"NO",('Activity data'!BB9*EF!$H22)*kgtoGg)</f>
        <v>3.7749860186080578E-2</v>
      </c>
      <c r="BC22" s="28">
        <f>IF(('Activity data'!BC9*EF!$H22)*kgtoGg=0,"NO",('Activity data'!BC9*EF!$H22)*kgtoGg)</f>
        <v>3.6671085928667899E-2</v>
      </c>
      <c r="BD22" s="28">
        <f>IF(('Activity data'!BD9*EF!$H22)*kgtoGg=0,"NO",('Activity data'!BD9*EF!$H22)*kgtoGg)</f>
        <v>3.5607432912876477E-2</v>
      </c>
      <c r="BE22" s="28">
        <f>IF(('Activity data'!BE9*EF!$H22)*kgtoGg=0,"NO",('Activity data'!BE9*EF!$H22)*kgtoGg)</f>
        <v>3.4565940484603021E-2</v>
      </c>
      <c r="BF22" s="28">
        <f>IF(('Activity data'!BF9*EF!$H22)*kgtoGg=0,"NO",('Activity data'!BF9*EF!$H22)*kgtoGg)</f>
        <v>3.3545785549340824E-2</v>
      </c>
      <c r="BG22" s="28">
        <f>IF(('Activity data'!BG9*EF!$H22)*kgtoGg=0,"NO",('Activity data'!BG9*EF!$H22)*kgtoGg)</f>
        <v>3.2734756189788827E-2</v>
      </c>
      <c r="BH22" s="28">
        <f>IF(('Activity data'!BH9*EF!$H22)*kgtoGg=0,"NO",('Activity data'!BH9*EF!$H22)*kgtoGg)</f>
        <v>3.1939353757510239E-2</v>
      </c>
      <c r="BI22" s="28">
        <f>IF(('Activity data'!BI9*EF!$H22)*kgtoGg=0,"NO",('Activity data'!BI9*EF!$H22)*kgtoGg)</f>
        <v>3.1159018406209826E-2</v>
      </c>
      <c r="BJ22" s="28">
        <f>IF(('Activity data'!BJ9*EF!$H22)*kgtoGg=0,"NO",('Activity data'!BJ9*EF!$H22)*kgtoGg)</f>
        <v>3.0393224285121194E-2</v>
      </c>
      <c r="BK22" s="28">
        <f>IF(('Activity data'!BK9*EF!$H22)*kgtoGg=0,"NO",('Activity data'!BK9*EF!$H22)*kgtoGg)</f>
        <v>2.9641476771014391E-2</v>
      </c>
      <c r="BL22" s="28">
        <f>IF(('Activity data'!BL9*EF!$H22)*kgtoGg=0,"NO",('Activity data'!BL9*EF!$H22)*kgtoGg)</f>
        <v>2.8903509343541058E-2</v>
      </c>
      <c r="BM22" s="28">
        <f>IF(('Activity data'!BM9*EF!$H22)*kgtoGg=0,"NO",('Activity data'!BM9*EF!$H22)*kgtoGg)</f>
        <v>2.8178750568774946E-2</v>
      </c>
      <c r="BN22" s="28">
        <f>IF(('Activity data'!BN9*EF!$H22)*kgtoGg=0,"NO",('Activity data'!BN9*EF!$H22)*kgtoGg)</f>
        <v>2.7466780903395795E-2</v>
      </c>
      <c r="BO22" s="28">
        <f>IF(('Activity data'!BO9*EF!$H22)*kgtoGg=0,"NO",('Activity data'!BO9*EF!$H22)*kgtoGg)</f>
        <v>2.6767203550977503E-2</v>
      </c>
      <c r="BP22" s="28">
        <f>IF(('Activity data'!BP9*EF!$H22)*kgtoGg=0,"NO",('Activity data'!BP9*EF!$H22)*kgtoGg)</f>
        <v>2.6079642793427633E-2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0.48191899285929801</v>
      </c>
      <c r="AE23" s="28">
        <f>IF(('Activity data'!AE10*EF!$H23)*kgtoGg=0,"NO",('Activity data'!AE10*EF!$H23)*kgtoGg)</f>
        <v>0.484189157071925</v>
      </c>
      <c r="AF23" s="28">
        <f>IF(('Activity data'!AF10*EF!$H23)*kgtoGg=0,"NO",('Activity data'!AF10*EF!$H23)*kgtoGg)</f>
        <v>0.48640358726260613</v>
      </c>
      <c r="AG23" s="28">
        <f>IF(('Activity data'!AG10*EF!$H23)*kgtoGg=0,"NO",('Activity data'!AG10*EF!$H23)*kgtoGg)</f>
        <v>0.48855993632992012</v>
      </c>
      <c r="AH23" s="28">
        <f>IF(('Activity data'!AH10*EF!$H23)*kgtoGg=0,"NO",('Activity data'!AH10*EF!$H23)*kgtoGg)</f>
        <v>0.49078847065666958</v>
      </c>
      <c r="AI23" s="28">
        <f>IF(('Activity data'!AI10*EF!$H23)*kgtoGg=0,"NO",('Activity data'!AI10*EF!$H23)*kgtoGg)</f>
        <v>0.49295571020765067</v>
      </c>
      <c r="AJ23" s="28">
        <f>IF(('Activity data'!AJ10*EF!$H23)*kgtoGg=0,"NO",('Activity data'!AJ10*EF!$H23)*kgtoGg)</f>
        <v>0.49508832168697575</v>
      </c>
      <c r="AK23" s="28">
        <f>IF(('Activity data'!AK10*EF!$H23)*kgtoGg=0,"NO",('Activity data'!AK10*EF!$H23)*kgtoGg)</f>
        <v>0.49718295812844582</v>
      </c>
      <c r="AL23" s="28">
        <f>IF(('Activity data'!AL10*EF!$H23)*kgtoGg=0,"NO",('Activity data'!AL10*EF!$H23)*kgtoGg)</f>
        <v>0.49924053448232769</v>
      </c>
      <c r="AM23" s="28">
        <f>IF(('Activity data'!AM10*EF!$H23)*kgtoGg=0,"NO",('Activity data'!AM10*EF!$H23)*kgtoGg)</f>
        <v>0.49962825784182507</v>
      </c>
      <c r="AN23" s="28">
        <f>IF(('Activity data'!AN10*EF!$H23)*kgtoGg=0,"NO",('Activity data'!AN10*EF!$H23)*kgtoGg)</f>
        <v>0.49999969591935806</v>
      </c>
      <c r="AO23" s="28">
        <f>IF(('Activity data'!AO10*EF!$H23)*kgtoGg=0,"NO",('Activity data'!AO10*EF!$H23)*kgtoGg)</f>
        <v>0.50035463101679778</v>
      </c>
      <c r="AP23" s="28">
        <f>IF(('Activity data'!AP10*EF!$H23)*kgtoGg=0,"NO",('Activity data'!AP10*EF!$H23)*kgtoGg)</f>
        <v>0.50069284258182822</v>
      </c>
      <c r="AQ23" s="28">
        <f>IF(('Activity data'!AQ10*EF!$H23)*kgtoGg=0,"NO",('Activity data'!AQ10*EF!$H23)*kgtoGg)</f>
        <v>0.50088633856293752</v>
      </c>
      <c r="AR23" s="28">
        <f>IF(('Activity data'!AR10*EF!$H23)*kgtoGg=0,"NO",('Activity data'!AR10*EF!$H23)*kgtoGg)</f>
        <v>0.50133955720664847</v>
      </c>
      <c r="AS23" s="28">
        <f>IF(('Activity data'!AS10*EF!$H23)*kgtoGg=0,"NO",('Activity data'!AS10*EF!$H23)*kgtoGg)</f>
        <v>0.50177936943100732</v>
      </c>
      <c r="AT23" s="28">
        <f>IF(('Activity data'!AT10*EF!$H23)*kgtoGg=0,"NO",('Activity data'!AT10*EF!$H23)*kgtoGg)</f>
        <v>0.50220561989307644</v>
      </c>
      <c r="AU23" s="28">
        <f>IF(('Activity data'!AU10*EF!$H23)*kgtoGg=0,"NO",('Activity data'!AU10*EF!$H23)*kgtoGg)</f>
        <v>0.50261815149055267</v>
      </c>
      <c r="AV23" s="28">
        <f>IF(('Activity data'!AV10*EF!$H23)*kgtoGg=0,"NO",('Activity data'!AV10*EF!$H23)*kgtoGg)</f>
        <v>0.50301938019459991</v>
      </c>
      <c r="AW23" s="28">
        <f>IF(('Activity data'!AW10*EF!$H23)*kgtoGg=0,"NO",('Activity data'!AW10*EF!$H23)*kgtoGg)</f>
        <v>0.50449959116162202</v>
      </c>
      <c r="AX23" s="28">
        <f>IF(('Activity data'!AX10*EF!$H23)*kgtoGg=0,"NO",('Activity data'!AX10*EF!$H23)*kgtoGg)</f>
        <v>0.50596318019275566</v>
      </c>
      <c r="AY23" s="28">
        <f>IF(('Activity data'!AY10*EF!$H23)*kgtoGg=0,"NO",('Activity data'!AY10*EF!$H23)*kgtoGg)</f>
        <v>0.50740740297855513</v>
      </c>
      <c r="AZ23" s="28">
        <f>IF(('Activity data'!AZ10*EF!$H23)*kgtoGg=0,"NO",('Activity data'!AZ10*EF!$H23)*kgtoGg)</f>
        <v>0.5089931707638522</v>
      </c>
      <c r="BA23" s="28">
        <f>IF(('Activity data'!BA10*EF!$H23)*kgtoGg=0,"NO",('Activity data'!BA10*EF!$H23)*kgtoGg)</f>
        <v>0.51060483127848932</v>
      </c>
      <c r="BB23" s="28">
        <f>IF(('Activity data'!BB10*EF!$H23)*kgtoGg=0,"NO",('Activity data'!BB10*EF!$H23)*kgtoGg)</f>
        <v>0.5123212515421306</v>
      </c>
      <c r="BC23" s="28">
        <f>IF(('Activity data'!BC10*EF!$H23)*kgtoGg=0,"NO",('Activity data'!BC10*EF!$H23)*kgtoGg)</f>
        <v>0.51400911382152437</v>
      </c>
      <c r="BD23" s="28">
        <f>IF(('Activity data'!BD10*EF!$H23)*kgtoGg=0,"NO",('Activity data'!BD10*EF!$H23)*kgtoGg)</f>
        <v>0.51557339927607704</v>
      </c>
      <c r="BE23" s="28">
        <f>IF(('Activity data'!BE10*EF!$H23)*kgtoGg=0,"NO",('Activity data'!BE10*EF!$H23)*kgtoGg)</f>
        <v>0.5171214763480394</v>
      </c>
      <c r="BF23" s="28">
        <f>IF(('Activity data'!BF10*EF!$H23)*kgtoGg=0,"NO",('Activity data'!BF10*EF!$H23)*kgtoGg)</f>
        <v>0.51865321820257304</v>
      </c>
      <c r="BG23" s="28">
        <f>IF(('Activity data'!BG10*EF!$H23)*kgtoGg=0,"NO",('Activity data'!BG10*EF!$H23)*kgtoGg)</f>
        <v>0.51987895373329862</v>
      </c>
      <c r="BH23" s="28">
        <f>IF(('Activity data'!BH10*EF!$H23)*kgtoGg=0,"NO",('Activity data'!BH10*EF!$H23)*kgtoGg)</f>
        <v>0.52109510392923652</v>
      </c>
      <c r="BI23" s="28">
        <f>IF(('Activity data'!BI10*EF!$H23)*kgtoGg=0,"NO",('Activity data'!BI10*EF!$H23)*kgtoGg)</f>
        <v>0.52230159551107846</v>
      </c>
      <c r="BJ23" s="28">
        <f>IF(('Activity data'!BJ10*EF!$H23)*kgtoGg=0,"NO",('Activity data'!BJ10*EF!$H23)*kgtoGg)</f>
        <v>0.52349835464642169</v>
      </c>
      <c r="BK23" s="28">
        <f>IF(('Activity data'!BK10*EF!$H23)*kgtoGg=0,"NO",('Activity data'!BK10*EF!$H23)*kgtoGg)</f>
        <v>0.5246853069457259</v>
      </c>
      <c r="BL23" s="28">
        <f>IF(('Activity data'!BL10*EF!$H23)*kgtoGg=0,"NO",('Activity data'!BL10*EF!$H23)*kgtoGg)</f>
        <v>0.52586600465109523</v>
      </c>
      <c r="BM23" s="28">
        <f>IF(('Activity data'!BM10*EF!$H23)*kgtoGg=0,"NO",('Activity data'!BM10*EF!$H23)*kgtoGg)</f>
        <v>0.52703820727748696</v>
      </c>
      <c r="BN23" s="28">
        <f>IF(('Activity data'!BN10*EF!$H23)*kgtoGg=0,"NO",('Activity data'!BN10*EF!$H23)*kgtoGg)</f>
        <v>0.52820186674430403</v>
      </c>
      <c r="BO23" s="28">
        <f>IF(('Activity data'!BO10*EF!$H23)*kgtoGg=0,"NO",('Activity data'!BO10*EF!$H23)*kgtoGg)</f>
        <v>0.52935693466946598</v>
      </c>
      <c r="BP23" s="28">
        <f>IF(('Activity data'!BP10*EF!$H23)*kgtoGg=0,"NO",('Activity data'!BP10*EF!$H23)*kgtoGg)</f>
        <v>0.53050336236758222</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3.6097140948352625E-2</v>
      </c>
      <c r="AE24" s="28">
        <f>IF(('Activity data'!AE11*EF!$H24)*kgtoGg=0,"NO",('Activity data'!AE11*EF!$H24)*kgtoGg)</f>
        <v>3.6104281537096522E-2</v>
      </c>
      <c r="AF24" s="28">
        <f>IF(('Activity data'!AF11*EF!$H24)*kgtoGg=0,"NO",('Activity data'!AF11*EF!$H24)*kgtoGg)</f>
        <v>3.6137291279516641E-2</v>
      </c>
      <c r="AG24" s="28">
        <f>IF(('Activity data'!AG11*EF!$H24)*kgtoGg=0,"NO",('Activity data'!AG11*EF!$H24)*kgtoGg)</f>
        <v>3.6194604581051323E-2</v>
      </c>
      <c r="AH24" s="28">
        <f>IF(('Activity data'!AH11*EF!$H24)*kgtoGg=0,"NO",('Activity data'!AH11*EF!$H24)*kgtoGg)</f>
        <v>3.6275129408418962E-2</v>
      </c>
      <c r="AI24" s="28">
        <f>IF(('Activity data'!AI11*EF!$H24)*kgtoGg=0,"NO",('Activity data'!AI11*EF!$H24)*kgtoGg)</f>
        <v>3.6377752594536822E-2</v>
      </c>
      <c r="AJ24" s="28">
        <f>IF(('Activity data'!AJ11*EF!$H24)*kgtoGg=0,"NO",('Activity data'!AJ11*EF!$H24)*kgtoGg)</f>
        <v>3.6492959944172336E-2</v>
      </c>
      <c r="AK24" s="28">
        <f>IF(('Activity data'!AK11*EF!$H24)*kgtoGg=0,"NO",('Activity data'!AK11*EF!$H24)*kgtoGg)</f>
        <v>3.6620909473650619E-2</v>
      </c>
      <c r="AL24" s="28">
        <f>IF(('Activity data'!AL11*EF!$H24)*kgtoGg=0,"NO",('Activity data'!AL11*EF!$H24)*kgtoGg)</f>
        <v>3.6760867193340908E-2</v>
      </c>
      <c r="AM24" s="28">
        <f>IF(('Activity data'!AM11*EF!$H24)*kgtoGg=0,"NO",('Activity data'!AM11*EF!$H24)*kgtoGg)</f>
        <v>3.6803321299662739E-2</v>
      </c>
      <c r="AN24" s="28">
        <f>IF(('Activity data'!AN11*EF!$H24)*kgtoGg=0,"NO",('Activity data'!AN11*EF!$H24)*kgtoGg)</f>
        <v>3.6854908221738411E-2</v>
      </c>
      <c r="AO24" s="28">
        <f>IF(('Activity data'!AO11*EF!$H24)*kgtoGg=0,"NO",('Activity data'!AO11*EF!$H24)*kgtoGg)</f>
        <v>3.6915072319105041E-2</v>
      </c>
      <c r="AP24" s="28">
        <f>IF(('Activity data'!AP11*EF!$H24)*kgtoGg=0,"NO",('Activity data'!AP11*EF!$H24)*kgtoGg)</f>
        <v>3.6983324865528112E-2</v>
      </c>
      <c r="AQ24" s="28">
        <f>IF(('Activity data'!AQ11*EF!$H24)*kgtoGg=0,"NO",('Activity data'!AQ11*EF!$H24)*kgtoGg)</f>
        <v>3.7059109377422003E-2</v>
      </c>
      <c r="AR24" s="28">
        <f>IF(('Activity data'!AR11*EF!$H24)*kgtoGg=0,"NO",('Activity data'!AR11*EF!$H24)*kgtoGg)</f>
        <v>3.7102149284168356E-2</v>
      </c>
      <c r="AS24" s="28">
        <f>IF(('Activity data'!AS11*EF!$H24)*kgtoGg=0,"NO",('Activity data'!AS11*EF!$H24)*kgtoGg)</f>
        <v>3.7151678181656704E-2</v>
      </c>
      <c r="AT24" s="28">
        <f>IF(('Activity data'!AT11*EF!$H24)*kgtoGg=0,"NO",('Activity data'!AT11*EF!$H24)*kgtoGg)</f>
        <v>3.7207371543265547E-2</v>
      </c>
      <c r="AU24" s="28">
        <f>IF(('Activity data'!AU11*EF!$H24)*kgtoGg=0,"NO",('Activity data'!AU11*EF!$H24)*kgtoGg)</f>
        <v>3.7268937875417227E-2</v>
      </c>
      <c r="AV24" s="28">
        <f>IF(('Activity data'!AV11*EF!$H24)*kgtoGg=0,"NO",('Activity data'!AV11*EF!$H24)*kgtoGg)</f>
        <v>3.7336117044420726E-2</v>
      </c>
      <c r="AW24" s="28">
        <f>IF(('Activity data'!AW11*EF!$H24)*kgtoGg=0,"NO",('Activity data'!AW11*EF!$H24)*kgtoGg)</f>
        <v>3.7375959307495876E-2</v>
      </c>
      <c r="AX24" s="28">
        <f>IF(('Activity data'!AX11*EF!$H24)*kgtoGg=0,"NO",('Activity data'!AX11*EF!$H24)*kgtoGg)</f>
        <v>3.7420661428516702E-2</v>
      </c>
      <c r="AY24" s="28">
        <f>IF(('Activity data'!AY11*EF!$H24)*kgtoGg=0,"NO",('Activity data'!AY11*EF!$H24)*kgtoGg)</f>
        <v>3.7470013583616214E-2</v>
      </c>
      <c r="AZ24" s="28">
        <f>IF(('Activity data'!AZ11*EF!$H24)*kgtoGg=0,"NO",('Activity data'!AZ11*EF!$H24)*kgtoGg)</f>
        <v>3.7523972451441345E-2</v>
      </c>
      <c r="BA24" s="28">
        <f>IF(('Activity data'!BA11*EF!$H24)*kgtoGg=0,"NO",('Activity data'!BA11*EF!$H24)*kgtoGg)</f>
        <v>3.7582257557404582E-2</v>
      </c>
      <c r="BB24" s="28">
        <f>IF(('Activity data'!BB11*EF!$H24)*kgtoGg=0,"NO",('Activity data'!BB11*EF!$H24)*kgtoGg)</f>
        <v>3.7614092249534145E-2</v>
      </c>
      <c r="BC24" s="28">
        <f>IF(('Activity data'!BC11*EF!$H24)*kgtoGg=0,"NO",('Activity data'!BC11*EF!$H24)*kgtoGg)</f>
        <v>3.7649658018211671E-2</v>
      </c>
      <c r="BD24" s="28">
        <f>IF(('Activity data'!BD11*EF!$H24)*kgtoGg=0,"NO",('Activity data'!BD11*EF!$H24)*kgtoGg)</f>
        <v>3.7688729959209716E-2</v>
      </c>
      <c r="BE24" s="28">
        <f>IF(('Activity data'!BE11*EF!$H24)*kgtoGg=0,"NO",('Activity data'!BE11*EF!$H24)*kgtoGg)</f>
        <v>3.7731272152370078E-2</v>
      </c>
      <c r="BF24" s="28">
        <f>IF(('Activity data'!BF11*EF!$H24)*kgtoGg=0,"NO",('Activity data'!BF11*EF!$H24)*kgtoGg)</f>
        <v>3.777716309288149E-2</v>
      </c>
      <c r="BG24" s="28">
        <f>IF(('Activity data'!BG11*EF!$H24)*kgtoGg=0,"NO",('Activity data'!BG11*EF!$H24)*kgtoGg)</f>
        <v>3.7798017801548171E-2</v>
      </c>
      <c r="BH24" s="28">
        <f>IF(('Activity data'!BH11*EF!$H24)*kgtoGg=0,"NO",('Activity data'!BH11*EF!$H24)*kgtoGg)</f>
        <v>3.7821823820594694E-2</v>
      </c>
      <c r="BI24" s="28">
        <f>IF(('Activity data'!BI11*EF!$H24)*kgtoGg=0,"NO",('Activity data'!BI11*EF!$H24)*kgtoGg)</f>
        <v>3.7848477826210064E-2</v>
      </c>
      <c r="BJ24" s="28">
        <f>IF(('Activity data'!BJ11*EF!$H24)*kgtoGg=0,"NO",('Activity data'!BJ11*EF!$H24)*kgtoGg)</f>
        <v>3.7877883554846337E-2</v>
      </c>
      <c r="BK24" s="28">
        <f>IF(('Activity data'!BK11*EF!$H24)*kgtoGg=0,"NO",('Activity data'!BK11*EF!$H24)*kgtoGg)</f>
        <v>3.7909951203555746E-2</v>
      </c>
      <c r="BL24" s="28">
        <f>IF(('Activity data'!BL11*EF!$H24)*kgtoGg=0,"NO",('Activity data'!BL11*EF!$H24)*kgtoGg)</f>
        <v>3.7915739944373569E-2</v>
      </c>
      <c r="BM24" s="28">
        <f>IF(('Activity data'!BM11*EF!$H24)*kgtoGg=0,"NO",('Activity data'!BM11*EF!$H24)*kgtoGg)</f>
        <v>3.7923893717291483E-2</v>
      </c>
      <c r="BN24" s="28">
        <f>IF(('Activity data'!BN11*EF!$H24)*kgtoGg=0,"NO",('Activity data'!BN11*EF!$H24)*kgtoGg)</f>
        <v>3.7934333846264413E-2</v>
      </c>
      <c r="BO24" s="28">
        <f>IF(('Activity data'!BO11*EF!$H24)*kgtoGg=0,"NO",('Activity data'!BO11*EF!$H24)*kgtoGg)</f>
        <v>3.7946986453319329E-2</v>
      </c>
      <c r="BP24" s="28">
        <f>IF(('Activity data'!BP11*EF!$H24)*kgtoGg=0,"NO",('Activity data'!BP11*EF!$H24)*kgtoGg)</f>
        <v>3.7961782089670305E-2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4.1224655543191631E-3</v>
      </c>
      <c r="AE25" s="28">
        <f>IF(('Activity data'!AE12*EF!$H25)*kgtoGg=0,"NO",('Activity data'!AE12*EF!$H25)*kgtoGg)</f>
        <v>4.1232810435895299E-3</v>
      </c>
      <c r="AF25" s="28">
        <f>IF(('Activity data'!AF12*EF!$H25)*kgtoGg=0,"NO",('Activity data'!AF12*EF!$H25)*kgtoGg)</f>
        <v>4.1270509135157545E-3</v>
      </c>
      <c r="AG25" s="28">
        <f>IF(('Activity data'!AG12*EF!$H25)*kgtoGg=0,"NO",('Activity data'!AG12*EF!$H25)*kgtoGg)</f>
        <v>4.1335963657364453E-3</v>
      </c>
      <c r="AH25" s="28">
        <f>IF(('Activity data'!AH12*EF!$H25)*kgtoGg=0,"NO",('Activity data'!AH12*EF!$H25)*kgtoGg)</f>
        <v>4.1427926848456387E-3</v>
      </c>
      <c r="AI25" s="28">
        <f>IF(('Activity data'!AI12*EF!$H25)*kgtoGg=0,"NO",('Activity data'!AI12*EF!$H25)*kgtoGg)</f>
        <v>4.1545127418565432E-3</v>
      </c>
      <c r="AJ25" s="28">
        <f>IF(('Activity data'!AJ12*EF!$H25)*kgtoGg=0,"NO",('Activity data'!AJ12*EF!$H25)*kgtoGg)</f>
        <v>4.1676699703239277E-3</v>
      </c>
      <c r="AK25" s="28">
        <f>IF(('Activity data'!AK12*EF!$H25)*kgtoGg=0,"NO",('Activity data'!AK12*EF!$H25)*kgtoGg)</f>
        <v>4.1822824164653065E-3</v>
      </c>
      <c r="AL25" s="28">
        <f>IF(('Activity data'!AL12*EF!$H25)*kgtoGg=0,"NO",('Activity data'!AL12*EF!$H25)*kgtoGg)</f>
        <v>4.1982662551662666E-3</v>
      </c>
      <c r="AM25" s="28">
        <f>IF(('Activity data'!AM12*EF!$H25)*kgtoGg=0,"NO",('Activity data'!AM12*EF!$H25)*kgtoGg)</f>
        <v>4.2031147164668875E-3</v>
      </c>
      <c r="AN25" s="28">
        <f>IF(('Activity data'!AN12*EF!$H25)*kgtoGg=0,"NO",('Activity data'!AN12*EF!$H25)*kgtoGg)</f>
        <v>4.2090061888584145E-3</v>
      </c>
      <c r="AO25" s="28">
        <f>IF(('Activity data'!AO12*EF!$H25)*kgtoGg=0,"NO",('Activity data'!AO12*EF!$H25)*kgtoGg)</f>
        <v>4.2158772155515114E-3</v>
      </c>
      <c r="AP25" s="28">
        <f>IF(('Activity data'!AP12*EF!$H25)*kgtoGg=0,"NO",('Activity data'!AP12*EF!$H25)*kgtoGg)</f>
        <v>4.2236719816806708E-3</v>
      </c>
      <c r="AQ25" s="28">
        <f>IF(('Activity data'!AQ12*EF!$H25)*kgtoGg=0,"NO",('Activity data'!AQ12*EF!$H25)*kgtoGg)</f>
        <v>4.232326934167919E-3</v>
      </c>
      <c r="AR25" s="28">
        <f>IF(('Activity data'!AR12*EF!$H25)*kgtoGg=0,"NO",('Activity data'!AR12*EF!$H25)*kgtoGg)</f>
        <v>4.237242296669253E-3</v>
      </c>
      <c r="AS25" s="28">
        <f>IF(('Activity data'!AS12*EF!$H25)*kgtoGg=0,"NO",('Activity data'!AS12*EF!$H25)*kgtoGg)</f>
        <v>4.2428987328432784E-3</v>
      </c>
      <c r="AT25" s="28">
        <f>IF(('Activity data'!AT12*EF!$H25)*kgtoGg=0,"NO",('Activity data'!AT12*EF!$H25)*kgtoGg)</f>
        <v>4.2492591802029515E-3</v>
      </c>
      <c r="AU25" s="28">
        <f>IF(('Activity data'!AU12*EF!$H25)*kgtoGg=0,"NO",('Activity data'!AU12*EF!$H25)*kgtoGg)</f>
        <v>4.2562903487922913E-3</v>
      </c>
      <c r="AV25" s="28">
        <f>IF(('Activity data'!AV12*EF!$H25)*kgtoGg=0,"NO",('Activity data'!AV12*EF!$H25)*kgtoGg)</f>
        <v>4.2639625301038528E-3</v>
      </c>
      <c r="AW25" s="28">
        <f>IF(('Activity data'!AW12*EF!$H25)*kgtoGg=0,"NO",('Activity data'!AW12*EF!$H25)*kgtoGg)</f>
        <v>4.2685127064562784E-3</v>
      </c>
      <c r="AX25" s="28">
        <f>IF(('Activity data'!AX12*EF!$H25)*kgtoGg=0,"NO",('Activity data'!AX12*EF!$H25)*kgtoGg)</f>
        <v>4.2736179017507491E-3</v>
      </c>
      <c r="AY25" s="28">
        <f>IF(('Activity data'!AY12*EF!$H25)*kgtoGg=0,"NO",('Activity data'!AY12*EF!$H25)*kgtoGg)</f>
        <v>4.2792541531015216E-3</v>
      </c>
      <c r="AZ25" s="28">
        <f>IF(('Activity data'!AZ12*EF!$H25)*kgtoGg=0,"NO",('Activity data'!AZ12*EF!$H25)*kgtoGg)</f>
        <v>4.2854165130035834E-3</v>
      </c>
      <c r="BA25" s="28">
        <f>IF(('Activity data'!BA12*EF!$H25)*kgtoGg=0,"NO",('Activity data'!BA12*EF!$H25)*kgtoGg)</f>
        <v>4.292072949922148E-3</v>
      </c>
      <c r="BB25" s="28">
        <f>IF(('Activity data'!BB12*EF!$H25)*kgtoGg=0,"NO",('Activity data'!BB12*EF!$H25)*kgtoGg)</f>
        <v>4.2957086235042817E-3</v>
      </c>
      <c r="BC25" s="28">
        <f>IF(('Activity data'!BC12*EF!$H25)*kgtoGg=0,"NO",('Activity data'!BC12*EF!$H25)*kgtoGg)</f>
        <v>4.2997704038124718E-3</v>
      </c>
      <c r="BD25" s="28">
        <f>IF(('Activity data'!BD12*EF!$H25)*kgtoGg=0,"NO",('Activity data'!BD12*EF!$H25)*kgtoGg)</f>
        <v>4.3042326057119327E-3</v>
      </c>
      <c r="BE25" s="28">
        <f>IF(('Activity data'!BE12*EF!$H25)*kgtoGg=0,"NO",('Activity data'!BE12*EF!$H25)*kgtoGg)</f>
        <v>4.3090911269493834E-3</v>
      </c>
      <c r="BF25" s="28">
        <f>IF(('Activity data'!BF12*EF!$H25)*kgtoGg=0,"NO",('Activity data'!BF12*EF!$H25)*kgtoGg)</f>
        <v>4.3143320910962188E-3</v>
      </c>
      <c r="BG25" s="28">
        <f>IF(('Activity data'!BG12*EF!$H25)*kgtoGg=0,"NO",('Activity data'!BG12*EF!$H25)*kgtoGg)</f>
        <v>4.3167137982304963E-3</v>
      </c>
      <c r="BH25" s="28">
        <f>IF(('Activity data'!BH12*EF!$H25)*kgtoGg=0,"NO",('Activity data'!BH12*EF!$H25)*kgtoGg)</f>
        <v>4.3194325590776564E-3</v>
      </c>
      <c r="BI25" s="28">
        <f>IF(('Activity data'!BI12*EF!$H25)*kgtoGg=0,"NO",('Activity data'!BI12*EF!$H25)*kgtoGg)</f>
        <v>4.3224765735659833E-3</v>
      </c>
      <c r="BJ25" s="28">
        <f>IF(('Activity data'!BJ12*EF!$H25)*kgtoGg=0,"NO",('Activity data'!BJ12*EF!$H25)*kgtoGg)</f>
        <v>4.3258348479394615E-3</v>
      </c>
      <c r="BK25" s="28">
        <f>IF(('Activity data'!BK12*EF!$H25)*kgtoGg=0,"NO",('Activity data'!BK12*EF!$H25)*kgtoGg)</f>
        <v>4.3294971262734074E-3</v>
      </c>
      <c r="BL25" s="28">
        <f>IF(('Activity data'!BL12*EF!$H25)*kgtoGg=0,"NO",('Activity data'!BL12*EF!$H25)*kgtoGg)</f>
        <v>4.3301582280669965E-3</v>
      </c>
      <c r="BM25" s="28">
        <f>IF(('Activity data'!BM12*EF!$H25)*kgtoGg=0,"NO",('Activity data'!BM12*EF!$H25)*kgtoGg)</f>
        <v>4.3310894277994068E-3</v>
      </c>
      <c r="BN25" s="28">
        <f>IF(('Activity data'!BN12*EF!$H25)*kgtoGg=0,"NO",('Activity data'!BN12*EF!$H25)*kgtoGg)</f>
        <v>4.3322817402912765E-3</v>
      </c>
      <c r="BO25" s="28">
        <f>IF(('Activity data'!BO12*EF!$H25)*kgtoGg=0,"NO",('Activity data'!BO12*EF!$H25)*kgtoGg)</f>
        <v>4.3337267283259477E-3</v>
      </c>
      <c r="BP25" s="28">
        <f>IF(('Activity data'!BP12*EF!$H25)*kgtoGg=0,"NO",('Activity data'!BP12*EF!$H25)*kgtoGg)</f>
        <v>4.335416460521037E-3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1.5819205786665933E-2</v>
      </c>
      <c r="AE26" s="28">
        <f>IF(('Activity data'!AE13*EF!$H26)*kgtoGg=0,"NO",('Activity data'!AE13*EF!$H26)*kgtoGg)</f>
        <v>1.5851588029818498E-2</v>
      </c>
      <c r="AF26" s="28">
        <f>IF(('Activity data'!AF13*EF!$H26)*kgtoGg=0,"NO",('Activity data'!AF13*EF!$H26)*kgtoGg)</f>
        <v>1.5898744630978023E-2</v>
      </c>
      <c r="AG26" s="28">
        <f>IF(('Activity data'!AG13*EF!$H26)*kgtoGg=0,"NO",('Activity data'!AG13*EF!$H26)*kgtoGg)</f>
        <v>1.5959827132813045E-2</v>
      </c>
      <c r="AH26" s="28">
        <f>IF(('Activity data'!AH13*EF!$H26)*kgtoGg=0,"NO",('Activity data'!AH13*EF!$H26)*kgtoGg)</f>
        <v>1.6034269794800316E-2</v>
      </c>
      <c r="AI26" s="28">
        <f>IF(('Activity data'!AI13*EF!$H26)*kgtoGg=0,"NO",('Activity data'!AI13*EF!$H26)*kgtoGg)</f>
        <v>1.612145762913136E-2</v>
      </c>
      <c r="AJ26" s="28">
        <f>IF(('Activity data'!AJ13*EF!$H26)*kgtoGg=0,"NO",('Activity data'!AJ13*EF!$H26)*kgtoGg)</f>
        <v>1.6215015323460164E-2</v>
      </c>
      <c r="AK26" s="28">
        <f>IF(('Activity data'!AK13*EF!$H26)*kgtoGg=0,"NO",('Activity data'!AK13*EF!$H26)*kgtoGg)</f>
        <v>1.6315195207782941E-2</v>
      </c>
      <c r="AL26" s="28">
        <f>IF(('Activity data'!AL13*EF!$H26)*kgtoGg=0,"NO",('Activity data'!AL13*EF!$H26)*kgtoGg)</f>
        <v>1.6421617266846288E-2</v>
      </c>
      <c r="AM26" s="28">
        <f>IF(('Activity data'!AM13*EF!$H26)*kgtoGg=0,"NO",('Activity data'!AM13*EF!$H26)*kgtoGg)</f>
        <v>1.6460229359093984E-2</v>
      </c>
      <c r="AN26" s="28">
        <f>IF(('Activity data'!AN13*EF!$H26)*kgtoGg=0,"NO",('Activity data'!AN13*EF!$H26)*kgtoGg)</f>
        <v>1.650370169158388E-2</v>
      </c>
      <c r="AO26" s="28">
        <f>IF(('Activity data'!AO13*EF!$H26)*kgtoGg=0,"NO",('Activity data'!AO13*EF!$H26)*kgtoGg)</f>
        <v>1.6551728196567101E-2</v>
      </c>
      <c r="AP26" s="28">
        <f>IF(('Activity data'!AP13*EF!$H26)*kgtoGg=0,"NO",('Activity data'!AP13*EF!$H26)*kgtoGg)</f>
        <v>1.6604040032611758E-2</v>
      </c>
      <c r="AQ26" s="28">
        <f>IF(('Activity data'!AQ13*EF!$H26)*kgtoGg=0,"NO",('Activity data'!AQ13*EF!$H26)*kgtoGg)</f>
        <v>1.6660316354476422E-2</v>
      </c>
      <c r="AR26" s="28">
        <f>IF(('Activity data'!AR13*EF!$H26)*kgtoGg=0,"NO",('Activity data'!AR13*EF!$H26)*kgtoGg)</f>
        <v>1.6693658038483453E-2</v>
      </c>
      <c r="AS26" s="28">
        <f>IF(('Activity data'!AS13*EF!$H26)*kgtoGg=0,"NO",('Activity data'!AS13*EF!$H26)*kgtoGg)</f>
        <v>1.6730475071198132E-2</v>
      </c>
      <c r="AT26" s="28">
        <f>IF(('Activity data'!AT13*EF!$H26)*kgtoGg=0,"NO",('Activity data'!AT13*EF!$H26)*kgtoGg)</f>
        <v>1.6770585103964133E-2</v>
      </c>
      <c r="AU26" s="28">
        <f>IF(('Activity data'!AU13*EF!$H26)*kgtoGg=0,"NO",('Activity data'!AU13*EF!$H26)*kgtoGg)</f>
        <v>1.6813824487268269E-2</v>
      </c>
      <c r="AV26" s="28">
        <f>IF(('Activity data'!AV13*EF!$H26)*kgtoGg=0,"NO",('Activity data'!AV13*EF!$H26)*kgtoGg)</f>
        <v>1.686004753886243E-2</v>
      </c>
      <c r="AW26" s="28">
        <f>IF(('Activity data'!AW13*EF!$H26)*kgtoGg=0,"NO",('Activity data'!AW13*EF!$H26)*kgtoGg)</f>
        <v>1.68874709186017E-2</v>
      </c>
      <c r="AX26" s="28">
        <f>IF(('Activity data'!AX13*EF!$H26)*kgtoGg=0,"NO",('Activity data'!AX13*EF!$H26)*kgtoGg)</f>
        <v>1.6917513925337725E-2</v>
      </c>
      <c r="AY26" s="28">
        <f>IF(('Activity data'!AY13*EF!$H26)*kgtoGg=0,"NO",('Activity data'!AY13*EF!$H26)*kgtoGg)</f>
        <v>1.6950056170204369E-2</v>
      </c>
      <c r="AZ26" s="28">
        <f>IF(('Activity data'!AZ13*EF!$H26)*kgtoGg=0,"NO",('Activity data'!AZ13*EF!$H26)*kgtoGg)</f>
        <v>1.6985085311288041E-2</v>
      </c>
      <c r="BA26" s="28">
        <f>IF(('Activity data'!BA13*EF!$H26)*kgtoGg=0,"NO",('Activity data'!BA13*EF!$H26)*kgtoGg)</f>
        <v>1.7022431218335334E-2</v>
      </c>
      <c r="BB26" s="28">
        <f>IF(('Activity data'!BB13*EF!$H26)*kgtoGg=0,"NO",('Activity data'!BB13*EF!$H26)*kgtoGg)</f>
        <v>1.7041937342098145E-2</v>
      </c>
      <c r="BC26" s="28">
        <f>IF(('Activity data'!BC13*EF!$H26)*kgtoGg=0,"NO",('Activity data'!BC13*EF!$H26)*kgtoGg)</f>
        <v>1.7063470717040181E-2</v>
      </c>
      <c r="BD26" s="28">
        <f>IF(('Activity data'!BD13*EF!$H26)*kgtoGg=0,"NO",('Activity data'!BD13*EF!$H26)*kgtoGg)</f>
        <v>1.7086894337420729E-2</v>
      </c>
      <c r="BE26" s="28">
        <f>IF(('Activity data'!BE13*EF!$H26)*kgtoGg=0,"NO",('Activity data'!BE13*EF!$H26)*kgtoGg)</f>
        <v>1.7112194031223486E-2</v>
      </c>
      <c r="BF26" s="28">
        <f>IF(('Activity data'!BF13*EF!$H26)*kgtoGg=0,"NO",('Activity data'!BF13*EF!$H26)*kgtoGg)</f>
        <v>1.7139298842391786E-2</v>
      </c>
      <c r="BG26" s="28">
        <f>IF(('Activity data'!BG13*EF!$H26)*kgtoGg=0,"NO",('Activity data'!BG13*EF!$H26)*kgtoGg)</f>
        <v>1.714978237308544E-2</v>
      </c>
      <c r="BH26" s="28">
        <f>IF(('Activity data'!BH13*EF!$H26)*kgtoGg=0,"NO",('Activity data'!BH13*EF!$H26)*kgtoGg)</f>
        <v>1.7161891275072269E-2</v>
      </c>
      <c r="BI26" s="28">
        <f>IF(('Activity data'!BI13*EF!$H26)*kgtoGg=0,"NO",('Activity data'!BI13*EF!$H26)*kgtoGg)</f>
        <v>1.7175563973392077E-2</v>
      </c>
      <c r="BJ26" s="28">
        <f>IF(('Activity data'!BJ13*EF!$H26)*kgtoGg=0,"NO",('Activity data'!BJ13*EF!$H26)*kgtoGg)</f>
        <v>1.7190743108598187E-2</v>
      </c>
      <c r="BK26" s="28">
        <f>IF(('Activity data'!BK13*EF!$H26)*kgtoGg=0,"NO",('Activity data'!BK13*EF!$H26)*kgtoGg)</f>
        <v>1.7207375175801939E-2</v>
      </c>
      <c r="BL26" s="28">
        <f>IF(('Activity data'!BL13*EF!$H26)*kgtoGg=0,"NO",('Activity data'!BL13*EF!$H26)*kgtoGg)</f>
        <v>1.7206828398710454E-2</v>
      </c>
      <c r="BM26" s="28">
        <f>IF(('Activity data'!BM13*EF!$H26)*kgtoGg=0,"NO",('Activity data'!BM13*EF!$H26)*kgtoGg)</f>
        <v>1.7207612068877661E-2</v>
      </c>
      <c r="BN26" s="28">
        <f>IF(('Activity data'!BN13*EF!$H26)*kgtoGg=0,"NO",('Activity data'!BN13*EF!$H26)*kgtoGg)</f>
        <v>1.7209678268686492E-2</v>
      </c>
      <c r="BO26" s="28">
        <f>IF(('Activity data'!BO13*EF!$H26)*kgtoGg=0,"NO",('Activity data'!BO13*EF!$H26)*kgtoGg)</f>
        <v>1.7212982008750571E-2</v>
      </c>
      <c r="BP26" s="28">
        <f>IF(('Activity data'!BP13*EF!$H26)*kgtoGg=0,"NO",('Activity data'!BP13*EF!$H26)*kgtoGg)</f>
        <v>1.7217481001178685E-2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2.6641956919662382E-2</v>
      </c>
      <c r="AE27" s="28">
        <f>IF(('Activity data'!AE14*EF!$H27)*kgtoGg=0,"NO",('Activity data'!AE14*EF!$H27)*kgtoGg)</f>
        <v>2.6696493559406963E-2</v>
      </c>
      <c r="AF27" s="28">
        <f>IF(('Activity data'!AF14*EF!$H27)*kgtoGg=0,"NO",('Activity data'!AF14*EF!$H27)*kgtoGg)</f>
        <v>2.6775912472942347E-2</v>
      </c>
      <c r="AG27" s="28">
        <f>IF(('Activity data'!AG14*EF!$H27)*kgtoGg=0,"NO",('Activity data'!AG14*EF!$H27)*kgtoGg)</f>
        <v>2.6878784728628258E-2</v>
      </c>
      <c r="AH27" s="28">
        <f>IF(('Activity data'!AH14*EF!$H27)*kgtoGg=0,"NO",('Activity data'!AH14*EF!$H27)*kgtoGg)</f>
        <v>2.7004157533078499E-2</v>
      </c>
      <c r="AI27" s="28">
        <f>IF(('Activity data'!AI14*EF!$H27)*kgtoGg=0,"NO",('Activity data'!AI14*EF!$H27)*kgtoGg)</f>
        <v>2.7150995152962317E-2</v>
      </c>
      <c r="AJ27" s="28">
        <f>IF(('Activity data'!AJ14*EF!$H27)*kgtoGg=0,"NO",('Activity data'!AJ14*EF!$H27)*kgtoGg)</f>
        <v>2.7308560589269618E-2</v>
      </c>
      <c r="AK27" s="28">
        <f>IF(('Activity data'!AK14*EF!$H27)*kgtoGg=0,"NO",('Activity data'!AK14*EF!$H27)*kgtoGg)</f>
        <v>2.7477278804225382E-2</v>
      </c>
      <c r="AL27" s="28">
        <f>IF(('Activity data'!AL14*EF!$H27)*kgtoGg=0,"NO",('Activity data'!AL14*EF!$H27)*kgtoGg)</f>
        <v>2.7656509794143809E-2</v>
      </c>
      <c r="AM27" s="28">
        <f>IF(('Activity data'!AM14*EF!$H27)*kgtoGg=0,"NO",('Activity data'!AM14*EF!$H27)*kgtoGg)</f>
        <v>2.772153845058295E-2</v>
      </c>
      <c r="AN27" s="28">
        <f>IF(('Activity data'!AN14*EF!$H27)*kgtoGg=0,"NO",('Activity data'!AN14*EF!$H27)*kgtoGg)</f>
        <v>2.7794752493374479E-2</v>
      </c>
      <c r="AO27" s="28">
        <f>IF(('Activity data'!AO14*EF!$H27)*kgtoGg=0,"NO",('Activity data'!AO14*EF!$H27)*kgtoGg)</f>
        <v>2.7875636457716329E-2</v>
      </c>
      <c r="AP27" s="28">
        <f>IF(('Activity data'!AP14*EF!$H27)*kgtoGg=0,"NO",('Activity data'!AP14*EF!$H27)*kgtoGg)</f>
        <v>2.796373757360578E-2</v>
      </c>
      <c r="AQ27" s="28">
        <f>IF(('Activity data'!AQ14*EF!$H27)*kgtoGg=0,"NO",('Activity data'!AQ14*EF!$H27)*kgtoGg)</f>
        <v>2.8058515488687909E-2</v>
      </c>
      <c r="AR27" s="28">
        <f>IF(('Activity data'!AR14*EF!$H27)*kgtoGg=0,"NO",('Activity data'!AR14*EF!$H27)*kgtoGg)</f>
        <v>2.8114667973264163E-2</v>
      </c>
      <c r="AS27" s="28">
        <f>IF(('Activity data'!AS14*EF!$H27)*kgtoGg=0,"NO",('Activity data'!AS14*EF!$H27)*kgtoGg)</f>
        <v>2.8176673475482299E-2</v>
      </c>
      <c r="AT27" s="28">
        <f>IF(('Activity data'!AT14*EF!$H27)*kgtoGg=0,"NO",('Activity data'!AT14*EF!$H27)*kgtoGg)</f>
        <v>2.8244224892374464E-2</v>
      </c>
      <c r="AU27" s="28">
        <f>IF(('Activity data'!AU14*EF!$H27)*kgtoGg=0,"NO",('Activity data'!AU14*EF!$H27)*kgtoGg)</f>
        <v>2.8317046613183773E-2</v>
      </c>
      <c r="AV27" s="28">
        <f>IF(('Activity data'!AV14*EF!$H27)*kgtoGg=0,"NO",('Activity data'!AV14*EF!$H27)*kgtoGg)</f>
        <v>2.8394893286769942E-2</v>
      </c>
      <c r="AW27" s="28">
        <f>IF(('Activity data'!AW14*EF!$H27)*kgtoGg=0,"NO",('Activity data'!AW14*EF!$H27)*kgtoGg)</f>
        <v>2.8441078443689823E-2</v>
      </c>
      <c r="AX27" s="28">
        <f>IF(('Activity data'!AX14*EF!$H27)*kgtoGg=0,"NO",('Activity data'!AX14*EF!$H27)*kgtoGg)</f>
        <v>2.8491675452287632E-2</v>
      </c>
      <c r="AY27" s="28">
        <f>IF(('Activity data'!AY14*EF!$H27)*kgtoGg=0,"NO",('Activity data'!AY14*EF!$H27)*kgtoGg)</f>
        <v>2.8546481559338657E-2</v>
      </c>
      <c r="AZ27" s="28">
        <f>IF(('Activity data'!AZ14*EF!$H27)*kgtoGg=0,"NO",('Activity data'!AZ14*EF!$H27)*kgtoGg)</f>
        <v>2.8605475979176762E-2</v>
      </c>
      <c r="BA27" s="28">
        <f>IF(('Activity data'!BA14*EF!$H27)*kgtoGg=0,"NO",('Activity data'!BA14*EF!$H27)*kgtoGg)</f>
        <v>2.8668372186489415E-2</v>
      </c>
      <c r="BB27" s="28">
        <f>IF(('Activity data'!BB14*EF!$H27)*kgtoGg=0,"NO",('Activity data'!BB14*EF!$H27)*kgtoGg)</f>
        <v>2.8701223475989454E-2</v>
      </c>
      <c r="BC27" s="28">
        <f>IF(('Activity data'!BC14*EF!$H27)*kgtoGg=0,"NO",('Activity data'!BC14*EF!$H27)*kgtoGg)</f>
        <v>2.8737488965880496E-2</v>
      </c>
      <c r="BD27" s="28">
        <f>IF(('Activity data'!BD14*EF!$H27)*kgtoGg=0,"NO",('Activity data'!BD14*EF!$H27)*kgtoGg)</f>
        <v>2.8776937917584958E-2</v>
      </c>
      <c r="BE27" s="28">
        <f>IF(('Activity data'!BE14*EF!$H27)*kgtoGg=0,"NO",('Activity data'!BE14*EF!$H27)*kgtoGg)</f>
        <v>2.8819546463264401E-2</v>
      </c>
      <c r="BF27" s="28">
        <f>IF(('Activity data'!BF14*EF!$H27)*kgtoGg=0,"NO",('Activity data'!BF14*EF!$H27)*kgtoGg)</f>
        <v>2.8865195102089878E-2</v>
      </c>
      <c r="BG27" s="28">
        <f>IF(('Activity data'!BG14*EF!$H27)*kgtoGg=0,"NO",('Activity data'!BG14*EF!$H27)*kgtoGg)</f>
        <v>2.8882850967806076E-2</v>
      </c>
      <c r="BH27" s="28">
        <f>IF(('Activity data'!BH14*EF!$H27)*kgtoGg=0,"NO",('Activity data'!BH14*EF!$H27)*kgtoGg)</f>
        <v>2.8903244206849053E-2</v>
      </c>
      <c r="BI27" s="28">
        <f>IF(('Activity data'!BI14*EF!$H27)*kgtoGg=0,"NO",('Activity data'!BI14*EF!$H27)*kgtoGg)</f>
        <v>2.8926271117588078E-2</v>
      </c>
      <c r="BJ27" s="28">
        <f>IF(('Activity data'!BJ14*EF!$H27)*kgtoGg=0,"NO",('Activity data'!BJ14*EF!$H27)*kgtoGg)</f>
        <v>2.8951835097960583E-2</v>
      </c>
      <c r="BK27" s="28">
        <f>IF(('Activity data'!BK14*EF!$H27)*kgtoGg=0,"NO",('Activity data'!BK14*EF!$H27)*kgtoGg)</f>
        <v>2.897984603756798E-2</v>
      </c>
      <c r="BL27" s="28">
        <f>IF(('Activity data'!BL14*EF!$H27)*kgtoGg=0,"NO",('Activity data'!BL14*EF!$H27)*kgtoGg)</f>
        <v>2.8978925181495155E-2</v>
      </c>
      <c r="BM27" s="28">
        <f>IF(('Activity data'!BM14*EF!$H27)*kgtoGg=0,"NO",('Activity data'!BM14*EF!$H27)*kgtoGg)</f>
        <v>2.8980245001662838E-2</v>
      </c>
      <c r="BN27" s="28">
        <f>IF(('Activity data'!BN14*EF!$H27)*kgtoGg=0,"NO",('Activity data'!BN14*EF!$H27)*kgtoGg)</f>
        <v>2.8983724797490559E-2</v>
      </c>
      <c r="BO27" s="28">
        <f>IF(('Activity data'!BO14*EF!$H27)*kgtoGg=0,"NO",('Activity data'!BO14*EF!$H27)*kgtoGg)</f>
        <v>2.8989288799985236E-2</v>
      </c>
      <c r="BP27" s="28">
        <f>IF(('Activity data'!BP14*EF!$H27)*kgtoGg=0,"NO",('Activity data'!BP14*EF!$H27)*kgtoGg)</f>
        <v>2.8996865789883985E-2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4.1839735722362797E-3</v>
      </c>
      <c r="AE28" s="28">
        <f>IF(('Activity data'!AE15*EF!$H28)*kgtoGg=0,"NO",('Activity data'!AE15*EF!$H28)*kgtoGg)</f>
        <v>4.1415123903187842E-3</v>
      </c>
      <c r="AF28" s="28">
        <f>IF(('Activity data'!AF15*EF!$H28)*kgtoGg=0,"NO",('Activity data'!AF15*EF!$H28)*kgtoGg)</f>
        <v>4.0987869670649803E-3</v>
      </c>
      <c r="AG28" s="28">
        <f>IF(('Activity data'!AG15*EF!$H28)*kgtoGg=0,"NO",('Activity data'!AG15*EF!$H28)*kgtoGg)</f>
        <v>4.0558211330962825E-3</v>
      </c>
      <c r="AH28" s="28">
        <f>IF(('Activity data'!AH15*EF!$H28)*kgtoGg=0,"NO",('Activity data'!AH15*EF!$H28)*kgtoGg)</f>
        <v>4.0131988437211103E-3</v>
      </c>
      <c r="AI28" s="28">
        <f>IF(('Activity data'!AI15*EF!$H28)*kgtoGg=0,"NO",('Activity data'!AI15*EF!$H28)*kgtoGg)</f>
        <v>3.9703663126739765E-3</v>
      </c>
      <c r="AJ28" s="28">
        <f>IF(('Activity data'!AJ15*EF!$H28)*kgtoGg=0,"NO",('Activity data'!AJ15*EF!$H28)*kgtoGg)</f>
        <v>3.9283308933792871E-3</v>
      </c>
      <c r="AK28" s="28">
        <f>IF(('Activity data'!AK15*EF!$H28)*kgtoGg=0,"NO",('Activity data'!AK15*EF!$H28)*kgtoGg)</f>
        <v>3.8869644903705438E-3</v>
      </c>
      <c r="AL28" s="28">
        <f>IF(('Activity data'!AL15*EF!$H28)*kgtoGg=0,"NO",('Activity data'!AL15*EF!$H28)*kgtoGg)</f>
        <v>3.8462628902246076E-3</v>
      </c>
      <c r="AM28" s="28">
        <f>IF(('Activity data'!AM15*EF!$H28)*kgtoGg=0,"NO",('Activity data'!AM15*EF!$H28)*kgtoGg)</f>
        <v>3.8176110153982606E-3</v>
      </c>
      <c r="AN28" s="28">
        <f>IF(('Activity data'!AN15*EF!$H28)*kgtoGg=0,"NO",('Activity data'!AN15*EF!$H28)*kgtoGg)</f>
        <v>3.7892852878666553E-3</v>
      </c>
      <c r="AO28" s="28">
        <f>IF(('Activity data'!AO15*EF!$H28)*kgtoGg=0,"NO",('Activity data'!AO15*EF!$H28)*kgtoGg)</f>
        <v>3.7612819950609425E-3</v>
      </c>
      <c r="AP28" s="28">
        <f>IF(('Activity data'!AP15*EF!$H28)*kgtoGg=0,"NO",('Activity data'!AP15*EF!$H28)*kgtoGg)</f>
        <v>3.7335974666728388E-3</v>
      </c>
      <c r="AQ28" s="28">
        <f>IF(('Activity data'!AQ15*EF!$H28)*kgtoGg=0,"NO",('Activity data'!AQ15*EF!$H28)*kgtoGg)</f>
        <v>3.7057697689260437E-3</v>
      </c>
      <c r="AR28" s="28">
        <f>IF(('Activity data'!AR15*EF!$H28)*kgtoGg=0,"NO",('Activity data'!AR15*EF!$H28)*kgtoGg)</f>
        <v>3.6825972654199153E-3</v>
      </c>
      <c r="AS28" s="28">
        <f>IF(('Activity data'!AS15*EF!$H28)*kgtoGg=0,"NO",('Activity data'!AS15*EF!$H28)*kgtoGg)</f>
        <v>3.6596507040370149E-3</v>
      </c>
      <c r="AT28" s="28">
        <f>IF(('Activity data'!AT15*EF!$H28)*kgtoGg=0,"NO",('Activity data'!AT15*EF!$H28)*kgtoGg)</f>
        <v>3.6369278817420499E-3</v>
      </c>
      <c r="AU28" s="28">
        <f>IF(('Activity data'!AU15*EF!$H28)*kgtoGg=0,"NO",('Activity data'!AU15*EF!$H28)*kgtoGg)</f>
        <v>3.6144266169802915E-3</v>
      </c>
      <c r="AV28" s="28">
        <f>IF(('Activity data'!AV15*EF!$H28)*kgtoGg=0,"NO",('Activity data'!AV15*EF!$H28)*kgtoGg)</f>
        <v>3.5921534281539809E-3</v>
      </c>
      <c r="AW28" s="28">
        <f>IF(('Activity data'!AW15*EF!$H28)*kgtoGg=0,"NO",('Activity data'!AW15*EF!$H28)*kgtoGg)</f>
        <v>3.5718368354430625E-3</v>
      </c>
      <c r="AX28" s="28">
        <f>IF(('Activity data'!AX15*EF!$H28)*kgtoGg=0,"NO",('Activity data'!AX15*EF!$H28)*kgtoGg)</f>
        <v>3.5517105742462396E-3</v>
      </c>
      <c r="AY28" s="28">
        <f>IF(('Activity data'!AY15*EF!$H28)*kgtoGg=0,"NO",('Activity data'!AY15*EF!$H28)*kgtoGg)</f>
        <v>3.5317643457413381E-3</v>
      </c>
      <c r="AZ28" s="28">
        <f>IF(('Activity data'!AZ15*EF!$H28)*kgtoGg=0,"NO",('Activity data'!AZ15*EF!$H28)*kgtoGg)</f>
        <v>3.5125105157918926E-3</v>
      </c>
      <c r="BA28" s="28">
        <f>IF(('Activity data'!BA15*EF!$H28)*kgtoGg=0,"NO",('Activity data'!BA15*EF!$H28)*kgtoGg)</f>
        <v>3.4935631325123018E-3</v>
      </c>
      <c r="BB28" s="28">
        <f>IF(('Activity data'!BB15*EF!$H28)*kgtoGg=0,"NO",('Activity data'!BB15*EF!$H28)*kgtoGg)</f>
        <v>3.4773587753651122E-3</v>
      </c>
      <c r="BC28" s="28">
        <f>IF(('Activity data'!BC15*EF!$H28)*kgtoGg=0,"NO",('Activity data'!BC15*EF!$H28)*kgtoGg)</f>
        <v>3.4612331489238487E-3</v>
      </c>
      <c r="BD28" s="28">
        <f>IF(('Activity data'!BD15*EF!$H28)*kgtoGg=0,"NO",('Activity data'!BD15*EF!$H28)*kgtoGg)</f>
        <v>3.4448991245109601E-3</v>
      </c>
      <c r="BE28" s="28">
        <f>IF(('Activity data'!BE15*EF!$H28)*kgtoGg=0,"NO",('Activity data'!BE15*EF!$H28)*kgtoGg)</f>
        <v>3.4286899097815946E-3</v>
      </c>
      <c r="BF28" s="28">
        <f>IF(('Activity data'!BF15*EF!$H28)*kgtoGg=0,"NO",('Activity data'!BF15*EF!$H28)*kgtoGg)</f>
        <v>3.4126045533284734E-3</v>
      </c>
      <c r="BG28" s="28">
        <f>IF(('Activity data'!BG15*EF!$H28)*kgtoGg=0,"NO",('Activity data'!BG15*EF!$H28)*kgtoGg)</f>
        <v>3.3996166481466881E-3</v>
      </c>
      <c r="BH28" s="28">
        <f>IF(('Activity data'!BH15*EF!$H28)*kgtoGg=0,"NO",('Activity data'!BH15*EF!$H28)*kgtoGg)</f>
        <v>3.3867097018602616E-3</v>
      </c>
      <c r="BI28" s="28">
        <f>IF(('Activity data'!BI15*EF!$H28)*kgtoGg=0,"NO",('Activity data'!BI15*EF!$H28)*kgtoGg)</f>
        <v>3.3738832098675078E-3</v>
      </c>
      <c r="BJ28" s="28">
        <f>IF(('Activity data'!BJ15*EF!$H28)*kgtoGg=0,"NO",('Activity data'!BJ15*EF!$H28)*kgtoGg)</f>
        <v>3.3611366707115339E-3</v>
      </c>
      <c r="BK28" s="28">
        <f>IF(('Activity data'!BK15*EF!$H28)*kgtoGg=0,"NO",('Activity data'!BK15*EF!$H28)*kgtoGg)</f>
        <v>3.3484695860606442E-3</v>
      </c>
      <c r="BL28" s="28">
        <f>IF(('Activity data'!BL15*EF!$H28)*kgtoGg=0,"NO",('Activity data'!BL15*EF!$H28)*kgtoGg)</f>
        <v>3.3377470308807167E-3</v>
      </c>
      <c r="BM28" s="28">
        <f>IF(('Activity data'!BM15*EF!$H28)*kgtoGg=0,"NO",('Activity data'!BM15*EF!$H28)*kgtoGg)</f>
        <v>3.3270813060328323E-3</v>
      </c>
      <c r="BN28" s="28">
        <f>IF(('Activity data'!BN15*EF!$H28)*kgtoGg=0,"NO",('Activity data'!BN15*EF!$H28)*kgtoGg)</f>
        <v>3.3164721108365088E-3</v>
      </c>
      <c r="BO28" s="28">
        <f>IF(('Activity data'!BO15*EF!$H28)*kgtoGg=0,"NO",('Activity data'!BO15*EF!$H28)*kgtoGg)</f>
        <v>3.3059191461995647E-3</v>
      </c>
      <c r="BP28" s="28">
        <f>IF(('Activity data'!BP15*EF!$H28)*kgtoGg=0,"NO",('Activity data'!BP15*EF!$H28)*kgtoGg)</f>
        <v>3.2954221146097419E-3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23.585417829022955</v>
      </c>
      <c r="AE30" s="28">
        <f>IF(('Activity data'!AE17*EF!$H30)*kgtoGg=0,"NO",('Activity data'!AE17*EF!$H30)*kgtoGg)</f>
        <v>22.919594843166241</v>
      </c>
      <c r="AF30" s="28">
        <f>IF(('Activity data'!AF17*EF!$H30)*kgtoGg=0,"NO",('Activity data'!AF17*EF!$H30)*kgtoGg)</f>
        <v>22.294195415840019</v>
      </c>
      <c r="AG30" s="28">
        <f>IF(('Activity data'!AG17*EF!$H30)*kgtoGg=0,"NO",('Activity data'!AG17*EF!$H30)*kgtoGg)</f>
        <v>21.704604524934936</v>
      </c>
      <c r="AH30" s="28">
        <f>IF(('Activity data'!AH17*EF!$H30)*kgtoGg=0,"NO",('Activity data'!AH17*EF!$H30)*kgtoGg)</f>
        <v>21.151079513940701</v>
      </c>
      <c r="AI30" s="28">
        <f>IF(('Activity data'!AI17*EF!$H30)*kgtoGg=0,"NO",('Activity data'!AI17*EF!$H30)*kgtoGg)</f>
        <v>20.626020601601621</v>
      </c>
      <c r="AJ30" s="28">
        <f>IF(('Activity data'!AJ17*EF!$H30)*kgtoGg=0,"NO",('Activity data'!AJ17*EF!$H30)*kgtoGg)</f>
        <v>20.126584456317101</v>
      </c>
      <c r="AK30" s="28">
        <f>IF(('Activity data'!AK17*EF!$H30)*kgtoGg=0,"NO",('Activity data'!AK17*EF!$H30)*kgtoGg)</f>
        <v>19.65041281342306</v>
      </c>
      <c r="AL30" s="28">
        <f>IF(('Activity data'!AL17*EF!$H30)*kgtoGg=0,"NO",('Activity data'!AL17*EF!$H30)*kgtoGg)</f>
        <v>19.195481610855101</v>
      </c>
      <c r="AM30" s="28">
        <f>IF(('Activity data'!AM17*EF!$H30)*kgtoGg=0,"NO",('Activity data'!AM17*EF!$H30)*kgtoGg)</f>
        <v>18.7594153991298</v>
      </c>
      <c r="AN30" s="28">
        <f>IF(('Activity data'!AN17*EF!$H30)*kgtoGg=0,"NO",('Activity data'!AN17*EF!$H30)*kgtoGg)</f>
        <v>18.341161952782102</v>
      </c>
      <c r="AO30" s="28">
        <f>IF(('Activity data'!AO17*EF!$H30)*kgtoGg=0,"NO",('Activity data'!AO17*EF!$H30)*kgtoGg)</f>
        <v>17.939322879103965</v>
      </c>
      <c r="AP30" s="28">
        <f>IF(('Activity data'!AP17*EF!$H30)*kgtoGg=0,"NO",('Activity data'!AP17*EF!$H30)*kgtoGg)</f>
        <v>17.552658186117981</v>
      </c>
      <c r="AQ30" s="28">
        <f>IF(('Activity data'!AQ17*EF!$H30)*kgtoGg=0,"NO",('Activity data'!AQ17*EF!$H30)*kgtoGg)</f>
        <v>17.176970302603241</v>
      </c>
      <c r="AR30" s="28">
        <f>IF(('Activity data'!AR17*EF!$H30)*kgtoGg=0,"NO",('Activity data'!AR17*EF!$H30)*kgtoGg)</f>
        <v>16.817351880422905</v>
      </c>
      <c r="AS30" s="28">
        <f>IF(('Activity data'!AS17*EF!$H30)*kgtoGg=0,"NO",('Activity data'!AS17*EF!$H30)*kgtoGg)</f>
        <v>16.469928407226341</v>
      </c>
      <c r="AT30" s="28">
        <f>IF(('Activity data'!AT17*EF!$H30)*kgtoGg=0,"NO",('Activity data'!AT17*EF!$H30)*kgtoGg)</f>
        <v>16.133899444264689</v>
      </c>
      <c r="AU30" s="28">
        <f>IF(('Activity data'!AU17*EF!$H30)*kgtoGg=0,"NO",('Activity data'!AU17*EF!$H30)*kgtoGg)</f>
        <v>15.808540817018708</v>
      </c>
      <c r="AV30" s="28">
        <f>IF(('Activity data'!AV17*EF!$H30)*kgtoGg=0,"NO",('Activity data'!AV17*EF!$H30)*kgtoGg)</f>
        <v>15.493250687531322</v>
      </c>
      <c r="AW30" s="28">
        <f>IF(('Activity data'!AW17*EF!$H30)*kgtoGg=0,"NO",('Activity data'!AW17*EF!$H30)*kgtoGg)</f>
        <v>15.179816423254593</v>
      </c>
      <c r="AX30" s="28">
        <f>IF(('Activity data'!AX17*EF!$H30)*kgtoGg=0,"NO",('Activity data'!AX17*EF!$H30)*kgtoGg)</f>
        <v>14.875595875077043</v>
      </c>
      <c r="AY30" s="28">
        <f>IF(('Activity data'!AY17*EF!$H30)*kgtoGg=0,"NO",('Activity data'!AY17*EF!$H30)*kgtoGg)</f>
        <v>14.580021152748381</v>
      </c>
      <c r="AZ30" s="28">
        <f>IF(('Activity data'!AZ17*EF!$H30)*kgtoGg=0,"NO",('Activity data'!AZ17*EF!$H30)*kgtoGg)</f>
        <v>14.295762132650294</v>
      </c>
      <c r="BA30" s="28">
        <f>IF(('Activity data'!BA17*EF!$H30)*kgtoGg=0,"NO",('Activity data'!BA17*EF!$H30)*kgtoGg)</f>
        <v>14.01996134775187</v>
      </c>
      <c r="BB30" s="28">
        <f>IF(('Activity data'!BB17*EF!$H30)*kgtoGg=0,"NO",('Activity data'!BB17*EF!$H30)*kgtoGg)</f>
        <v>13.751214561285817</v>
      </c>
      <c r="BC30" s="28">
        <f>IF(('Activity data'!BC17*EF!$H30)*kgtoGg=0,"NO",('Activity data'!BC17*EF!$H30)*kgtoGg)</f>
        <v>13.489053202049181</v>
      </c>
      <c r="BD30" s="28">
        <f>IF(('Activity data'!BD17*EF!$H30)*kgtoGg=0,"NO",('Activity data'!BD17*EF!$H30)*kgtoGg)</f>
        <v>13.231479513686024</v>
      </c>
      <c r="BE30" s="28">
        <f>IF(('Activity data'!BE17*EF!$H30)*kgtoGg=0,"NO",('Activity data'!BE17*EF!$H30)*kgtoGg)</f>
        <v>12.980173928272905</v>
      </c>
      <c r="BF30" s="28">
        <f>IF(('Activity data'!BF17*EF!$H30)*kgtoGg=0,"NO",('Activity data'!BF17*EF!$H30)*kgtoGg)</f>
        <v>12.734843290908014</v>
      </c>
      <c r="BG30" s="28">
        <f>IF(('Activity data'!BG17*EF!$H30)*kgtoGg=0,"NO",('Activity data'!BG17*EF!$H30)*kgtoGg)</f>
        <v>12.499023008365663</v>
      </c>
      <c r="BH30" s="28">
        <f>IF(('Activity data'!BH17*EF!$H30)*kgtoGg=0,"NO",('Activity data'!BH17*EF!$H30)*kgtoGg)</f>
        <v>12.268508433335652</v>
      </c>
      <c r="BI30" s="28">
        <f>IF(('Activity data'!BI17*EF!$H30)*kgtoGg=0,"NO",('Activity data'!BI17*EF!$H30)*kgtoGg)</f>
        <v>12.043066377563418</v>
      </c>
      <c r="BJ30" s="28">
        <f>IF(('Activity data'!BJ17*EF!$H30)*kgtoGg=0,"NO",('Activity data'!BJ17*EF!$H30)*kgtoGg)</f>
        <v>11.822478694064094</v>
      </c>
      <c r="BK30" s="28">
        <f>IF(('Activity data'!BK17*EF!$H30)*kgtoGg=0,"NO",('Activity data'!BK17*EF!$H30)*kgtoGg)</f>
        <v>11.606541010375135</v>
      </c>
      <c r="BL30" s="28">
        <f>IF(('Activity data'!BL17*EF!$H30)*kgtoGg=0,"NO",('Activity data'!BL17*EF!$H30)*kgtoGg)</f>
        <v>11.393159202878554</v>
      </c>
      <c r="BM30" s="28">
        <f>IF(('Activity data'!BM17*EF!$H30)*kgtoGg=0,"NO",('Activity data'!BM17*EF!$H30)*kgtoGg)</f>
        <v>11.18412368213335</v>
      </c>
      <c r="BN30" s="28">
        <f>IF(('Activity data'!BN17*EF!$H30)*kgtoGg=0,"NO",('Activity data'!BN17*EF!$H30)*kgtoGg)</f>
        <v>10.979263020176546</v>
      </c>
      <c r="BO30" s="28">
        <f>IF(('Activity data'!BO17*EF!$H30)*kgtoGg=0,"NO",('Activity data'!BO17*EF!$H30)*kgtoGg)</f>
        <v>10.778415759776466</v>
      </c>
      <c r="BP30" s="28">
        <f>IF(('Activity data'!BP17*EF!$H30)*kgtoGg=0,"NO",('Activity data'!BP17*EF!$H30)*kgtoGg)</f>
        <v>10.581429655219685</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7.8957639053033657E-2</v>
      </c>
      <c r="AE31" s="28">
        <f>IF(('Activity data'!AE18*EF!$H31)*kgtoGg=0,"NO",('Activity data'!AE18*EF!$H31)*kgtoGg)</f>
        <v>7.6728642671812231E-2</v>
      </c>
      <c r="AF31" s="28">
        <f>IF(('Activity data'!AF18*EF!$H31)*kgtoGg=0,"NO",('Activity data'!AF18*EF!$H31)*kgtoGg)</f>
        <v>7.4634973498564294E-2</v>
      </c>
      <c r="AG31" s="28">
        <f>IF(('Activity data'!AG18*EF!$H31)*kgtoGg=0,"NO",('Activity data'!AG18*EF!$H31)*kgtoGg)</f>
        <v>7.2661181679800985E-2</v>
      </c>
      <c r="AH31" s="28">
        <f>IF(('Activity data'!AH18*EF!$H31)*kgtoGg=0,"NO",('Activity data'!AH18*EF!$H31)*kgtoGg)</f>
        <v>7.0808128732351039E-2</v>
      </c>
      <c r="AI31" s="28">
        <f>IF(('Activity data'!AI18*EF!$H31)*kgtoGg=0,"NO",('Activity data'!AI18*EF!$H31)*kgtoGg)</f>
        <v>6.9050372631416834E-2</v>
      </c>
      <c r="AJ31" s="28">
        <f>IF(('Activity data'!AJ18*EF!$H31)*kgtoGg=0,"NO",('Activity data'!AJ18*EF!$H31)*kgtoGg)</f>
        <v>6.7378394667096511E-2</v>
      </c>
      <c r="AK31" s="28">
        <f>IF(('Activity data'!AK18*EF!$H31)*kgtoGg=0,"NO",('Activity data'!AK18*EF!$H31)*kgtoGg)</f>
        <v>6.5784300003204121E-2</v>
      </c>
      <c r="AL31" s="28">
        <f>IF(('Activity data'!AL18*EF!$H31)*kgtoGg=0,"NO",('Activity data'!AL18*EF!$H31)*kgtoGg)</f>
        <v>6.4261312624022696E-2</v>
      </c>
      <c r="AM31" s="28">
        <f>IF(('Activity data'!AM18*EF!$H31)*kgtoGg=0,"NO",('Activity data'!AM18*EF!$H31)*kgtoGg)</f>
        <v>6.2801480163210327E-2</v>
      </c>
      <c r="AN31" s="28">
        <f>IF(('Activity data'!AN18*EF!$H31)*kgtoGg=0,"NO",('Activity data'!AN18*EF!$H31)*kgtoGg)</f>
        <v>6.1401280052751771E-2</v>
      </c>
      <c r="AO31" s="28">
        <f>IF(('Activity data'!AO18*EF!$H31)*kgtoGg=0,"NO",('Activity data'!AO18*EF!$H31)*kgtoGg)</f>
        <v>6.0056030849753098E-2</v>
      </c>
      <c r="AP31" s="28">
        <f>IF(('Activity data'!AP18*EF!$H31)*kgtoGg=0,"NO",('Activity data'!AP18*EF!$H31)*kgtoGg)</f>
        <v>5.8761581394387891E-2</v>
      </c>
      <c r="AQ31" s="28">
        <f>IF(('Activity data'!AQ18*EF!$H31)*kgtoGg=0,"NO",('Activity data'!AQ18*EF!$H31)*kgtoGg)</f>
        <v>5.7503879346529632E-2</v>
      </c>
      <c r="AR31" s="28">
        <f>IF(('Activity data'!AR18*EF!$H31)*kgtoGg=0,"NO",('Activity data'!AR18*EF!$H31)*kgtoGg)</f>
        <v>5.6299973535694464E-2</v>
      </c>
      <c r="AS31" s="28">
        <f>IF(('Activity data'!AS18*EF!$H31)*kgtoGg=0,"NO",('Activity data'!AS18*EF!$H31)*kgtoGg)</f>
        <v>5.5136893136014206E-2</v>
      </c>
      <c r="AT31" s="28">
        <f>IF(('Activity data'!AT18*EF!$H31)*kgtoGg=0,"NO",('Activity data'!AT18*EF!$H31)*kgtoGg)</f>
        <v>5.4011958493718308E-2</v>
      </c>
      <c r="AU31" s="28">
        <f>IF(('Activity data'!AU18*EF!$H31)*kgtoGg=0,"NO",('Activity data'!AU18*EF!$H31)*kgtoGg)</f>
        <v>5.2922745267176843E-2</v>
      </c>
      <c r="AV31" s="28">
        <f>IF(('Activity data'!AV18*EF!$H31)*kgtoGg=0,"NO",('Activity data'!AV18*EF!$H31)*kgtoGg)</f>
        <v>5.1867238664685567E-2</v>
      </c>
      <c r="AW31" s="28">
        <f>IF(('Activity data'!AW18*EF!$H31)*kgtoGg=0,"NO",('Activity data'!AW18*EF!$H31)*kgtoGg)</f>
        <v>5.0817945000056847E-2</v>
      </c>
      <c r="AX31" s="28">
        <f>IF(('Activity data'!AX18*EF!$H31)*kgtoGg=0,"NO",('Activity data'!AX18*EF!$H31)*kgtoGg)</f>
        <v>4.9799496380250725E-2</v>
      </c>
      <c r="AY31" s="28">
        <f>IF(('Activity data'!AY18*EF!$H31)*kgtoGg=0,"NO",('Activity data'!AY18*EF!$H31)*kgtoGg)</f>
        <v>4.8809991661360026E-2</v>
      </c>
      <c r="AZ31" s="28">
        <f>IF(('Activity data'!AZ18*EF!$H31)*kgtoGg=0,"NO",('Activity data'!AZ18*EF!$H31)*kgtoGg)</f>
        <v>4.7858368871838995E-2</v>
      </c>
      <c r="BA31" s="28">
        <f>IF(('Activity data'!BA18*EF!$H31)*kgtoGg=0,"NO",('Activity data'!BA18*EF!$H31)*kgtoGg)</f>
        <v>4.6935061980164769E-2</v>
      </c>
      <c r="BB31" s="28">
        <f>IF(('Activity data'!BB18*EF!$H31)*kgtoGg=0,"NO",('Activity data'!BB18*EF!$H31)*kgtoGg)</f>
        <v>4.6035369979103943E-2</v>
      </c>
      <c r="BC31" s="28">
        <f>IF(('Activity data'!BC18*EF!$H31)*kgtoGg=0,"NO",('Activity data'!BC18*EF!$H31)*kgtoGg)</f>
        <v>4.515772421822252E-2</v>
      </c>
      <c r="BD31" s="28">
        <f>IF(('Activity data'!BD18*EF!$H31)*kgtoGg=0,"NO",('Activity data'!BD18*EF!$H31)*kgtoGg)</f>
        <v>4.4295436746244359E-2</v>
      </c>
      <c r="BE31" s="28">
        <f>IF(('Activity data'!BE18*EF!$H31)*kgtoGg=0,"NO",('Activity data'!BE18*EF!$H31)*kgtoGg)</f>
        <v>4.345413319805607E-2</v>
      </c>
      <c r="BF31" s="28">
        <f>IF(('Activity data'!BF18*EF!$H31)*kgtoGg=0,"NO",('Activity data'!BF18*EF!$H31)*kgtoGg)</f>
        <v>4.2632832169847409E-2</v>
      </c>
      <c r="BG31" s="28">
        <f>IF(('Activity data'!BG18*EF!$H31)*kgtoGg=0,"NO",('Activity data'!BG18*EF!$H31)*kgtoGg)</f>
        <v>4.1843369253169678E-2</v>
      </c>
      <c r="BH31" s="28">
        <f>IF(('Activity data'!BH18*EF!$H31)*kgtoGg=0,"NO",('Activity data'!BH18*EF!$H31)*kgtoGg)</f>
        <v>4.1071668419051487E-2</v>
      </c>
      <c r="BI31" s="28">
        <f>IF(('Activity data'!BI18*EF!$H31)*kgtoGg=0,"NO",('Activity data'!BI18*EF!$H31)*kgtoGg)</f>
        <v>4.0316949015898336E-2</v>
      </c>
      <c r="BJ31" s="28">
        <f>IF(('Activity data'!BJ18*EF!$H31)*kgtoGg=0,"NO",('Activity data'!BJ18*EF!$H31)*kgtoGg)</f>
        <v>3.9578480746243504E-2</v>
      </c>
      <c r="BK31" s="28">
        <f>IF(('Activity data'!BK18*EF!$H31)*kgtoGg=0,"NO",('Activity data'!BK18*EF!$H31)*kgtoGg)</f>
        <v>3.8855579426018437E-2</v>
      </c>
      <c r="BL31" s="28">
        <f>IF(('Activity data'!BL18*EF!$H31)*kgtoGg=0,"NO",('Activity data'!BL18*EF!$H31)*kgtoGg)</f>
        <v>3.8141234492257418E-2</v>
      </c>
      <c r="BM31" s="28">
        <f>IF(('Activity data'!BM18*EF!$H31)*kgtoGg=0,"NO",('Activity data'!BM18*EF!$H31)*kgtoGg)</f>
        <v>3.7441439758243739E-2</v>
      </c>
      <c r="BN31" s="28">
        <f>IF(('Activity data'!BN18*EF!$H31)*kgtoGg=0,"NO",('Activity data'!BN18*EF!$H31)*kgtoGg)</f>
        <v>3.6755621329237737E-2</v>
      </c>
      <c r="BO31" s="28">
        <f>IF(('Activity data'!BO18*EF!$H31)*kgtoGg=0,"NO",('Activity data'!BO18*EF!$H31)*kgtoGg)</f>
        <v>3.6083238689827983E-2</v>
      </c>
      <c r="BP31" s="28">
        <f>IF(('Activity data'!BP18*EF!$H31)*kgtoGg=0,"NO",('Activity data'!BP18*EF!$H31)*kgtoGg)</f>
        <v>3.5423782162290099E-2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0.57264355281317703</v>
      </c>
      <c r="AE32" s="28">
        <f>IF(('Activity data'!AE19*EF!$H32)*kgtoGg=0,"NO",('Activity data'!AE19*EF!$H32)*kgtoGg)</f>
        <v>0.57358442730690762</v>
      </c>
      <c r="AF32" s="28">
        <f>IF(('Activity data'!AF19*EF!$H32)*kgtoGg=0,"NO",('Activity data'!AF19*EF!$H32)*kgtoGg)</f>
        <v>0.57456196803648729</v>
      </c>
      <c r="AG32" s="28">
        <f>IF(('Activity data'!AG19*EF!$H32)*kgtoGg=0,"NO",('Activity data'!AG19*EF!$H32)*kgtoGg)</f>
        <v>0.57557781858235546</v>
      </c>
      <c r="AH32" s="28">
        <f>IF(('Activity data'!AH19*EF!$H32)*kgtoGg=0,"NO",('Activity data'!AH19*EF!$H32)*kgtoGg)</f>
        <v>0.57674059113578979</v>
      </c>
      <c r="AI32" s="28">
        <f>IF(('Activity data'!AI19*EF!$H32)*kgtoGg=0,"NO",('Activity data'!AI19*EF!$H32)*kgtoGg)</f>
        <v>0.57794511471741705</v>
      </c>
      <c r="AJ32" s="28">
        <f>IF(('Activity data'!AJ19*EF!$H32)*kgtoGg=0,"NO",('Activity data'!AJ19*EF!$H32)*kgtoGg)</f>
        <v>0.5791639002060569</v>
      </c>
      <c r="AK32" s="28">
        <f>IF(('Activity data'!AK19*EF!$H32)*kgtoGg=0,"NO",('Activity data'!AK19*EF!$H32)*kgtoGg)</f>
        <v>0.58040128369199318</v>
      </c>
      <c r="AL32" s="28">
        <f>IF(('Activity data'!AL19*EF!$H32)*kgtoGg=0,"NO",('Activity data'!AL19*EF!$H32)*kgtoGg)</f>
        <v>0.58165896511001691</v>
      </c>
      <c r="AM32" s="28">
        <f>IF(('Activity data'!AM19*EF!$H32)*kgtoGg=0,"NO",('Activity data'!AM19*EF!$H32)*kgtoGg)</f>
        <v>0.58257259162398134</v>
      </c>
      <c r="AN32" s="28">
        <f>IF(('Activity data'!AN19*EF!$H32)*kgtoGg=0,"NO",('Activity data'!AN19*EF!$H32)*kgtoGg)</f>
        <v>0.58349590934866524</v>
      </c>
      <c r="AO32" s="28">
        <f>IF(('Activity data'!AO19*EF!$H32)*kgtoGg=0,"NO",('Activity data'!AO19*EF!$H32)*kgtoGg)</f>
        <v>0.5844290888520759</v>
      </c>
      <c r="AP32" s="28">
        <f>IF(('Activity data'!AP19*EF!$H32)*kgtoGg=0,"NO",('Activity data'!AP19*EF!$H32)*kgtoGg)</f>
        <v>0.58537229622646181</v>
      </c>
      <c r="AQ32" s="28">
        <f>IF(('Activity data'!AQ19*EF!$H32)*kgtoGg=0,"NO",('Activity data'!AQ19*EF!$H32)*kgtoGg)</f>
        <v>0.58622686064037255</v>
      </c>
      <c r="AR32" s="28">
        <f>IF(('Activity data'!AR19*EF!$H32)*kgtoGg=0,"NO",('Activity data'!AR19*EF!$H32)*kgtoGg)</f>
        <v>0.58705303571468859</v>
      </c>
      <c r="AS32" s="28">
        <f>IF(('Activity data'!AS19*EF!$H32)*kgtoGg=0,"NO",('Activity data'!AS19*EF!$H32)*kgtoGg)</f>
        <v>0.58788677315278115</v>
      </c>
      <c r="AT32" s="28">
        <f>IF(('Activity data'!AT19*EF!$H32)*kgtoGg=0,"NO",('Activity data'!AT19*EF!$H32)*kgtoGg)</f>
        <v>0.58872818141158956</v>
      </c>
      <c r="AU32" s="28">
        <f>IF(('Activity data'!AU19*EF!$H32)*kgtoGg=0,"NO",('Activity data'!AU19*EF!$H32)*kgtoGg)</f>
        <v>0.58957736689767004</v>
      </c>
      <c r="AV32" s="28">
        <f>IF(('Activity data'!AV19*EF!$H32)*kgtoGg=0,"NO",('Activity data'!AV19*EF!$H32)*kgtoGg)</f>
        <v>0.59043640007047959</v>
      </c>
      <c r="AW32" s="28">
        <f>IF(('Activity data'!AW19*EF!$H32)*kgtoGg=0,"NO",('Activity data'!AW19*EF!$H32)*kgtoGg)</f>
        <v>0.59092107286979767</v>
      </c>
      <c r="AX32" s="28">
        <f>IF(('Activity data'!AX19*EF!$H32)*kgtoGg=0,"NO",('Activity data'!AX19*EF!$H32)*kgtoGg)</f>
        <v>0.59141369429049873</v>
      </c>
      <c r="AY32" s="28">
        <f>IF(('Activity data'!AY19*EF!$H32)*kgtoGg=0,"NO",('Activity data'!AY19*EF!$H32)*kgtoGg)</f>
        <v>0.59191237152961573</v>
      </c>
      <c r="AZ32" s="28">
        <f>IF(('Activity data'!AZ19*EF!$H32)*kgtoGg=0,"NO",('Activity data'!AZ19*EF!$H32)*kgtoGg)</f>
        <v>0.59253762704831958</v>
      </c>
      <c r="BA32" s="28">
        <f>IF(('Activity data'!BA19*EF!$H32)*kgtoGg=0,"NO",('Activity data'!BA19*EF!$H32)*kgtoGg)</f>
        <v>0.59320177594149526</v>
      </c>
      <c r="BB32" s="28">
        <f>IF(('Activity data'!BB19*EF!$H32)*kgtoGg=0,"NO",('Activity data'!BB19*EF!$H32)*kgtoGg)</f>
        <v>0.59376128046589216</v>
      </c>
      <c r="BC32" s="28">
        <f>IF(('Activity data'!BC19*EF!$H32)*kgtoGg=0,"NO",('Activity data'!BC19*EF!$H32)*kgtoGg)</f>
        <v>0.59431519558162904</v>
      </c>
      <c r="BD32" s="28">
        <f>IF(('Activity data'!BD19*EF!$H32)*kgtoGg=0,"NO",('Activity data'!BD19*EF!$H32)*kgtoGg)</f>
        <v>0.59479419402045952</v>
      </c>
      <c r="BE32" s="28">
        <f>IF(('Activity data'!BE19*EF!$H32)*kgtoGg=0,"NO",('Activity data'!BE19*EF!$H32)*kgtoGg)</f>
        <v>0.59527788552125926</v>
      </c>
      <c r="BF32" s="28">
        <f>IF(('Activity data'!BF19*EF!$H32)*kgtoGg=0,"NO",('Activity data'!BF19*EF!$H32)*kgtoGg)</f>
        <v>0.59576631705921579</v>
      </c>
      <c r="BG32" s="28">
        <f>IF(('Activity data'!BG19*EF!$H32)*kgtoGg=0,"NO",('Activity data'!BG19*EF!$H32)*kgtoGg)</f>
        <v>0.59632646935143985</v>
      </c>
      <c r="BH32" s="28">
        <f>IF(('Activity data'!BH19*EF!$H32)*kgtoGg=0,"NO",('Activity data'!BH19*EF!$H32)*kgtoGg)</f>
        <v>0.59689004738336182</v>
      </c>
      <c r="BI32" s="28">
        <f>IF(('Activity data'!BI19*EF!$H32)*kgtoGg=0,"NO",('Activity data'!BI19*EF!$H32)*kgtoGg)</f>
        <v>0.59745708240118922</v>
      </c>
      <c r="BJ32" s="28">
        <f>IF(('Activity data'!BJ19*EF!$H32)*kgtoGg=0,"NO",('Activity data'!BJ19*EF!$H32)*kgtoGg)</f>
        <v>0.59802760522511345</v>
      </c>
      <c r="BK32" s="28">
        <f>IF(('Activity data'!BK19*EF!$H32)*kgtoGg=0,"NO",('Activity data'!BK19*EF!$H32)*kgtoGg)</f>
        <v>0.59860164629793366</v>
      </c>
      <c r="BL32" s="28">
        <f>IF(('Activity data'!BL19*EF!$H32)*kgtoGg=0,"NO",('Activity data'!BL19*EF!$H32)*kgtoGg)</f>
        <v>0.59898513066098646</v>
      </c>
      <c r="BM32" s="28">
        <f>IF(('Activity data'!BM19*EF!$H32)*kgtoGg=0,"NO",('Activity data'!BM19*EF!$H32)*kgtoGg)</f>
        <v>0.59937097714532328</v>
      </c>
      <c r="BN32" s="28">
        <f>IF(('Activity data'!BN19*EF!$H32)*kgtoGg=0,"NO",('Activity data'!BN19*EF!$H32)*kgtoGg)</f>
        <v>0.59975920510789327</v>
      </c>
      <c r="BO32" s="28">
        <f>IF(('Activity data'!BO19*EF!$H32)*kgtoGg=0,"NO",('Activity data'!BO19*EF!$H32)*kgtoGg)</f>
        <v>0.60014983359399454</v>
      </c>
      <c r="BP32" s="28">
        <f>IF(('Activity data'!BP19*EF!$H32)*kgtoGg=0,"NO",('Activity data'!BP19*EF!$H32)*kgtoGg)</f>
        <v>0.60054288136641132</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2.3376277421165788</v>
      </c>
      <c r="AE33" s="28">
        <f>IF(('Activity data'!AE20*EF!$H33)*kgtoGg=0,"NO",('Activity data'!AE20*EF!$H33)*kgtoGg)</f>
        <v>2.2653716597418261</v>
      </c>
      <c r="AF33" s="28">
        <f>IF(('Activity data'!AF20*EF!$H33)*kgtoGg=0,"NO",('Activity data'!AF20*EF!$H33)*kgtoGg)</f>
        <v>2.1945298692223165</v>
      </c>
      <c r="AG33" s="28">
        <f>IF(('Activity data'!AG20*EF!$H33)*kgtoGg=0,"NO",('Activity data'!AG20*EF!$H33)*kgtoGg)</f>
        <v>2.1247964650640423</v>
      </c>
      <c r="AH33" s="28">
        <f>IF(('Activity data'!AH20*EF!$H33)*kgtoGg=0,"NO",('Activity data'!AH20*EF!$H33)*kgtoGg)</f>
        <v>2.0568646400490409</v>
      </c>
      <c r="AI33" s="28">
        <f>IF(('Activity data'!AI20*EF!$H33)*kgtoGg=0,"NO",('Activity data'!AI20*EF!$H33)*kgtoGg)</f>
        <v>1.9895239801769438</v>
      </c>
      <c r="AJ33" s="28">
        <f>IF(('Activity data'!AJ20*EF!$H33)*kgtoGg=0,"NO",('Activity data'!AJ20*EF!$H33)*kgtoGg)</f>
        <v>1.9236347598830321</v>
      </c>
      <c r="AK33" s="28">
        <f>IF(('Activity data'!AK20*EF!$H33)*kgtoGg=0,"NO",('Activity data'!AK20*EF!$H33)*kgtoGg)</f>
        <v>1.8589193096161822</v>
      </c>
      <c r="AL33" s="28">
        <f>IF(('Activity data'!AL20*EF!$H33)*kgtoGg=0,"NO",('Activity data'!AL20*EF!$H33)*kgtoGg)</f>
        <v>1.7952506330816747</v>
      </c>
      <c r="AM33" s="28">
        <f>IF(('Activity data'!AM20*EF!$H33)*kgtoGg=0,"NO",('Activity data'!AM20*EF!$H33)*kgtoGg)</f>
        <v>1.7456507740410137</v>
      </c>
      <c r="AN33" s="28">
        <f>IF(('Activity data'!AN20*EF!$H33)*kgtoGg=0,"NO",('Activity data'!AN20*EF!$H33)*kgtoGg)</f>
        <v>1.6969753559796776</v>
      </c>
      <c r="AO33" s="28">
        <f>IF(('Activity data'!AO20*EF!$H33)*kgtoGg=0,"NO",('Activity data'!AO20*EF!$H33)*kgtoGg)</f>
        <v>1.6491401776762364</v>
      </c>
      <c r="AP33" s="28">
        <f>IF(('Activity data'!AP20*EF!$H33)*kgtoGg=0,"NO",('Activity data'!AP20*EF!$H33)*kgtoGg)</f>
        <v>1.6020701251023299</v>
      </c>
      <c r="AQ33" s="28">
        <f>IF(('Activity data'!AQ20*EF!$H33)*kgtoGg=0,"NO",('Activity data'!AQ20*EF!$H33)*kgtoGg)</f>
        <v>1.5548864606823494</v>
      </c>
      <c r="AR33" s="28">
        <f>IF(('Activity data'!AR20*EF!$H33)*kgtoGg=0,"NO",('Activity data'!AR20*EF!$H33)*kgtoGg)</f>
        <v>1.5139352882437858</v>
      </c>
      <c r="AS33" s="28">
        <f>IF(('Activity data'!AS20*EF!$H33)*kgtoGg=0,"NO",('Activity data'!AS20*EF!$H33)*kgtoGg)</f>
        <v>1.473591167892115</v>
      </c>
      <c r="AT33" s="28">
        <f>IF(('Activity data'!AT20*EF!$H33)*kgtoGg=0,"NO",('Activity data'!AT20*EF!$H33)*kgtoGg)</f>
        <v>1.4338073417058368</v>
      </c>
      <c r="AU33" s="28">
        <f>IF(('Activity data'!AU20*EF!$H33)*kgtoGg=0,"NO",('Activity data'!AU20*EF!$H33)*kgtoGg)</f>
        <v>1.3945412752277333</v>
      </c>
      <c r="AV33" s="28">
        <f>IF(('Activity data'!AV20*EF!$H33)*kgtoGg=0,"NO",('Activity data'!AV20*EF!$H33)*kgtoGg)</f>
        <v>1.3557696620824558</v>
      </c>
      <c r="AW33" s="28">
        <f>IF(('Activity data'!AW20*EF!$H33)*kgtoGg=0,"NO",('Activity data'!AW20*EF!$H33)*kgtoGg)</f>
        <v>1.3191355258857227</v>
      </c>
      <c r="AX33" s="28">
        <f>IF(('Activity data'!AX20*EF!$H33)*kgtoGg=0,"NO",('Activity data'!AX20*EF!$H33)*kgtoGg)</f>
        <v>1.2829725147394928</v>
      </c>
      <c r="AY33" s="28">
        <f>IF(('Activity data'!AY20*EF!$H33)*kgtoGg=0,"NO",('Activity data'!AY20*EF!$H33)*kgtoGg)</f>
        <v>1.2472355790022045</v>
      </c>
      <c r="AZ33" s="28">
        <f>IF(('Activity data'!AZ20*EF!$H33)*kgtoGg=0,"NO",('Activity data'!AZ20*EF!$H33)*kgtoGg)</f>
        <v>1.2128217973762025</v>
      </c>
      <c r="BA33" s="28">
        <f>IF(('Activity data'!BA20*EF!$H33)*kgtoGg=0,"NO",('Activity data'!BA20*EF!$H33)*kgtoGg)</f>
        <v>1.1790185189989999</v>
      </c>
      <c r="BB33" s="28">
        <f>IF(('Activity data'!BB20*EF!$H33)*kgtoGg=0,"NO",('Activity data'!BB20*EF!$H33)*kgtoGg)</f>
        <v>1.1490832454713866</v>
      </c>
      <c r="BC33" s="28">
        <f>IF(('Activity data'!BC20*EF!$H33)*kgtoGg=0,"NO",('Activity data'!BC20*EF!$H33)*kgtoGg)</f>
        <v>1.1193958681795009</v>
      </c>
      <c r="BD33" s="28">
        <f>IF(('Activity data'!BD20*EF!$H33)*kgtoGg=0,"NO",('Activity data'!BD20*EF!$H33)*kgtoGg)</f>
        <v>1.0894207648796335</v>
      </c>
      <c r="BE33" s="28">
        <f>IF(('Activity data'!BE20*EF!$H33)*kgtoGg=0,"NO",('Activity data'!BE20*EF!$H33)*kgtoGg)</f>
        <v>1.0597429881955251</v>
      </c>
      <c r="BF33" s="28">
        <f>IF(('Activity data'!BF20*EF!$H33)*kgtoGg=0,"NO",('Activity data'!BF20*EF!$H33)*kgtoGg)</f>
        <v>1.0303462499276488</v>
      </c>
      <c r="BG33" s="28">
        <f>IF(('Activity data'!BG20*EF!$H33)*kgtoGg=0,"NO",('Activity data'!BG20*EF!$H33)*kgtoGg)</f>
        <v>1.0057304518379169</v>
      </c>
      <c r="BH33" s="28">
        <f>IF(('Activity data'!BH20*EF!$H33)*kgtoGg=0,"NO",('Activity data'!BH20*EF!$H33)*kgtoGg)</f>
        <v>0.98135702995227991</v>
      </c>
      <c r="BI33" s="28">
        <f>IF(('Activity data'!BI20*EF!$H33)*kgtoGg=0,"NO",('Activity data'!BI20*EF!$H33)*kgtoGg)</f>
        <v>0.95721401713387</v>
      </c>
      <c r="BJ33" s="28">
        <f>IF(('Activity data'!BJ20*EF!$H33)*kgtoGg=0,"NO",('Activity data'!BJ20*EF!$H33)*kgtoGg)</f>
        <v>0.93329017578994111</v>
      </c>
      <c r="BK33" s="28">
        <f>IF(('Activity data'!BK20*EF!$H33)*kgtoGg=0,"NO",('Activity data'!BK20*EF!$H33)*kgtoGg)</f>
        <v>0.9095749376368889</v>
      </c>
      <c r="BL33" s="28">
        <f>IF(('Activity data'!BL20*EF!$H33)*kgtoGg=0,"NO",('Activity data'!BL20*EF!$H33)*kgtoGg)</f>
        <v>0.88869223199596459</v>
      </c>
      <c r="BM33" s="28">
        <f>IF(('Activity data'!BM20*EF!$H33)*kgtoGg=0,"NO",('Activity data'!BM20*EF!$H33)*kgtoGg)</f>
        <v>0.86800682821676522</v>
      </c>
      <c r="BN33" s="28">
        <f>IF(('Activity data'!BN20*EF!$H33)*kgtoGg=0,"NO",('Activity data'!BN20*EF!$H33)*kgtoGg)</f>
        <v>0.84751043389056013</v>
      </c>
      <c r="BO33" s="28">
        <f>IF(('Activity data'!BO20*EF!$H33)*kgtoGg=0,"NO",('Activity data'!BO20*EF!$H33)*kgtoGg)</f>
        <v>0.8271952140008596</v>
      </c>
      <c r="BP33" s="28">
        <f>IF(('Activity data'!BP20*EF!$H33)*kgtoGg=0,"NO",('Activity data'!BP20*EF!$H33)*kgtoGg)</f>
        <v>0.80705375685280911</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2.3860148033882395E-2</v>
      </c>
      <c r="AE34" s="28">
        <f>IF(('Activity data'!AE21*EF!$H34)*kgtoGg=0,"NO",('Activity data'!AE21*EF!$H34)*kgtoGg)</f>
        <v>2.3899351137787836E-2</v>
      </c>
      <c r="AF34" s="28">
        <f>IF(('Activity data'!AF21*EF!$H34)*kgtoGg=0,"NO",('Activity data'!AF21*EF!$H34)*kgtoGg)</f>
        <v>2.3940082001520327E-2</v>
      </c>
      <c r="AG34" s="28">
        <f>IF(('Activity data'!AG21*EF!$H34)*kgtoGg=0,"NO",('Activity data'!AG21*EF!$H34)*kgtoGg)</f>
        <v>2.398240910759817E-2</v>
      </c>
      <c r="AH34" s="28">
        <f>IF(('Activity data'!AH21*EF!$H34)*kgtoGg=0,"NO",('Activity data'!AH21*EF!$H34)*kgtoGg)</f>
        <v>2.4030857963991265E-2</v>
      </c>
      <c r="AI34" s="28">
        <f>IF(('Activity data'!AI21*EF!$H34)*kgtoGg=0,"NO",('Activity data'!AI21*EF!$H34)*kgtoGg)</f>
        <v>2.4081046446559066E-2</v>
      </c>
      <c r="AJ34" s="28">
        <f>IF(('Activity data'!AJ21*EF!$H34)*kgtoGg=0,"NO",('Activity data'!AJ21*EF!$H34)*kgtoGg)</f>
        <v>2.4131829175252386E-2</v>
      </c>
      <c r="AK34" s="28">
        <f>IF(('Activity data'!AK21*EF!$H34)*kgtoGg=0,"NO",('Activity data'!AK21*EF!$H34)*kgtoGg)</f>
        <v>2.4183386820499742E-2</v>
      </c>
      <c r="AL34" s="28">
        <f>IF(('Activity data'!AL21*EF!$H34)*kgtoGg=0,"NO",('Activity data'!AL21*EF!$H34)*kgtoGg)</f>
        <v>2.4235790212917392E-2</v>
      </c>
      <c r="AM34" s="28">
        <f>IF(('Activity data'!AM21*EF!$H34)*kgtoGg=0,"NO",('Activity data'!AM21*EF!$H34)*kgtoGg)</f>
        <v>2.427385798433258E-2</v>
      </c>
      <c r="AN34" s="28">
        <f>IF(('Activity data'!AN21*EF!$H34)*kgtoGg=0,"NO",('Activity data'!AN21*EF!$H34)*kgtoGg)</f>
        <v>2.4312329556194407E-2</v>
      </c>
      <c r="AO34" s="28">
        <f>IF(('Activity data'!AO21*EF!$H34)*kgtoGg=0,"NO",('Activity data'!AO21*EF!$H34)*kgtoGg)</f>
        <v>2.4351212035503184E-2</v>
      </c>
      <c r="AP34" s="28">
        <f>IF(('Activity data'!AP21*EF!$H34)*kgtoGg=0,"NO",('Activity data'!AP21*EF!$H34)*kgtoGg)</f>
        <v>2.4390512342769267E-2</v>
      </c>
      <c r="AQ34" s="28">
        <f>IF(('Activity data'!AQ21*EF!$H34)*kgtoGg=0,"NO",('Activity data'!AQ21*EF!$H34)*kgtoGg)</f>
        <v>2.4426119193348882E-2</v>
      </c>
      <c r="AR34" s="28">
        <f>IF(('Activity data'!AR21*EF!$H34)*kgtoGg=0,"NO",('Activity data'!AR21*EF!$H34)*kgtoGg)</f>
        <v>2.4460543154778712E-2</v>
      </c>
      <c r="AS34" s="28">
        <f>IF(('Activity data'!AS21*EF!$H34)*kgtoGg=0,"NO",('Activity data'!AS21*EF!$H34)*kgtoGg)</f>
        <v>2.4495282214699238E-2</v>
      </c>
      <c r="AT34" s="28">
        <f>IF(('Activity data'!AT21*EF!$H34)*kgtoGg=0,"NO",('Activity data'!AT21*EF!$H34)*kgtoGg)</f>
        <v>2.4530340892149585E-2</v>
      </c>
      <c r="AU34" s="28">
        <f>IF(('Activity data'!AU21*EF!$H34)*kgtoGg=0,"NO",('Activity data'!AU21*EF!$H34)*kgtoGg)</f>
        <v>2.4565723620736273E-2</v>
      </c>
      <c r="AV34" s="28">
        <f>IF(('Activity data'!AV21*EF!$H34)*kgtoGg=0,"NO",('Activity data'!AV21*EF!$H34)*kgtoGg)</f>
        <v>2.4601516669603335E-2</v>
      </c>
      <c r="AW34" s="28">
        <f>IF(('Activity data'!AW21*EF!$H34)*kgtoGg=0,"NO",('Activity data'!AW21*EF!$H34)*kgtoGg)</f>
        <v>2.4621711369574927E-2</v>
      </c>
      <c r="AX34" s="28">
        <f>IF(('Activity data'!AX21*EF!$H34)*kgtoGg=0,"NO",('Activity data'!AX21*EF!$H34)*kgtoGg)</f>
        <v>2.4642237262104138E-2</v>
      </c>
      <c r="AY34" s="28">
        <f>IF(('Activity data'!AY21*EF!$H34)*kgtoGg=0,"NO",('Activity data'!AY21*EF!$H34)*kgtoGg)</f>
        <v>2.4663015480400678E-2</v>
      </c>
      <c r="AZ34" s="28">
        <f>IF(('Activity data'!AZ21*EF!$H34)*kgtoGg=0,"NO",('Activity data'!AZ21*EF!$H34)*kgtoGg)</f>
        <v>2.4689067793680002E-2</v>
      </c>
      <c r="BA34" s="28">
        <f>IF(('Activity data'!BA21*EF!$H34)*kgtoGg=0,"NO",('Activity data'!BA21*EF!$H34)*kgtoGg)</f>
        <v>2.4716740664228992E-2</v>
      </c>
      <c r="BB34" s="28">
        <f>IF(('Activity data'!BB21*EF!$H34)*kgtoGg=0,"NO",('Activity data'!BB21*EF!$H34)*kgtoGg)</f>
        <v>2.4740053352745532E-2</v>
      </c>
      <c r="BC34" s="28">
        <f>IF(('Activity data'!BC21*EF!$H34)*kgtoGg=0,"NO",('Activity data'!BC21*EF!$H34)*kgtoGg)</f>
        <v>2.4763133149234565E-2</v>
      </c>
      <c r="BD34" s="28">
        <f>IF(('Activity data'!BD21*EF!$H34)*kgtoGg=0,"NO",('Activity data'!BD21*EF!$H34)*kgtoGg)</f>
        <v>2.4783091417519172E-2</v>
      </c>
      <c r="BE34" s="28">
        <f>IF(('Activity data'!BE21*EF!$H34)*kgtoGg=0,"NO",('Activity data'!BE21*EF!$H34)*kgtoGg)</f>
        <v>2.4803245230052492E-2</v>
      </c>
      <c r="BF34" s="28">
        <f>IF(('Activity data'!BF21*EF!$H34)*kgtoGg=0,"NO",('Activity data'!BF21*EF!$H34)*kgtoGg)</f>
        <v>2.4823596544134015E-2</v>
      </c>
      <c r="BG34" s="28">
        <f>IF(('Activity data'!BG21*EF!$H34)*kgtoGg=0,"NO",('Activity data'!BG21*EF!$H34)*kgtoGg)</f>
        <v>2.4846936222976682E-2</v>
      </c>
      <c r="BH34" s="28">
        <f>IF(('Activity data'!BH21*EF!$H34)*kgtoGg=0,"NO",('Activity data'!BH21*EF!$H34)*kgtoGg)</f>
        <v>2.4870418640973432E-2</v>
      </c>
      <c r="BI34" s="28">
        <f>IF(('Activity data'!BI21*EF!$H34)*kgtoGg=0,"NO",('Activity data'!BI21*EF!$H34)*kgtoGg)</f>
        <v>2.4894045100049576E-2</v>
      </c>
      <c r="BJ34" s="28">
        <f>IF(('Activity data'!BJ21*EF!$H34)*kgtoGg=0,"NO",('Activity data'!BJ21*EF!$H34)*kgtoGg)</f>
        <v>2.4917816884379749E-2</v>
      </c>
      <c r="BK34" s="28">
        <f>IF(('Activity data'!BK21*EF!$H34)*kgtoGg=0,"NO",('Activity data'!BK21*EF!$H34)*kgtoGg)</f>
        <v>2.4941735262413924E-2</v>
      </c>
      <c r="BL34" s="28">
        <f>IF(('Activity data'!BL21*EF!$H34)*kgtoGg=0,"NO",('Activity data'!BL21*EF!$H34)*kgtoGg)</f>
        <v>2.4957713777541128E-2</v>
      </c>
      <c r="BM34" s="28">
        <f>IF(('Activity data'!BM21*EF!$H34)*kgtoGg=0,"NO",('Activity data'!BM21*EF!$H34)*kgtoGg)</f>
        <v>2.4973790714388495E-2</v>
      </c>
      <c r="BN34" s="28">
        <f>IF(('Activity data'!BN21*EF!$H34)*kgtoGg=0,"NO",('Activity data'!BN21*EF!$H34)*kgtoGg)</f>
        <v>2.4989966879495576E-2</v>
      </c>
      <c r="BO34" s="28">
        <f>IF(('Activity data'!BO21*EF!$H34)*kgtoGg=0,"NO",('Activity data'!BO21*EF!$H34)*kgtoGg)</f>
        <v>2.5006243066416464E-2</v>
      </c>
      <c r="BP34" s="28">
        <f>IF(('Activity data'!BP21*EF!$H34)*kgtoGg=0,"NO",('Activity data'!BP21*EF!$H34)*kgtoGg)</f>
        <v>2.5022620056933828E-2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9.7401155921524193E-2</v>
      </c>
      <c r="AE35" s="28">
        <f>IF(('Activity data'!AE22*EF!$H35)*kgtoGg=0,"NO",('Activity data'!AE22*EF!$H35)*kgtoGg)</f>
        <v>9.4390485822576184E-2</v>
      </c>
      <c r="AF35" s="28">
        <f>IF(('Activity data'!AF22*EF!$H35)*kgtoGg=0,"NO",('Activity data'!AF22*EF!$H35)*kgtoGg)</f>
        <v>9.1438744550929943E-2</v>
      </c>
      <c r="AG35" s="28">
        <f>IF(('Activity data'!AG22*EF!$H35)*kgtoGg=0,"NO",('Activity data'!AG22*EF!$H35)*kgtoGg)</f>
        <v>8.8533186044335174E-2</v>
      </c>
      <c r="AH35" s="28">
        <f>IF(('Activity data'!AH22*EF!$H35)*kgtoGg=0,"NO",('Activity data'!AH22*EF!$H35)*kgtoGg)</f>
        <v>8.5702693335376778E-2</v>
      </c>
      <c r="AI35" s="28">
        <f>IF(('Activity data'!AI22*EF!$H35)*kgtoGg=0,"NO",('Activity data'!AI22*EF!$H35)*kgtoGg)</f>
        <v>8.2896832507372745E-2</v>
      </c>
      <c r="AJ35" s="28">
        <f>IF(('Activity data'!AJ22*EF!$H35)*kgtoGg=0,"NO",('Activity data'!AJ22*EF!$H35)*kgtoGg)</f>
        <v>8.015144832845976E-2</v>
      </c>
      <c r="AK35" s="28">
        <f>IF(('Activity data'!AK22*EF!$H35)*kgtoGg=0,"NO",('Activity data'!AK22*EF!$H35)*kgtoGg)</f>
        <v>7.7454971234007672E-2</v>
      </c>
      <c r="AL35" s="28">
        <f>IF(('Activity data'!AL22*EF!$H35)*kgtoGg=0,"NO",('Activity data'!AL22*EF!$H35)*kgtoGg)</f>
        <v>7.4802109711736522E-2</v>
      </c>
      <c r="AM35" s="28">
        <f>IF(('Activity data'!AM22*EF!$H35)*kgtoGg=0,"NO",('Activity data'!AM22*EF!$H35)*kgtoGg)</f>
        <v>7.2735448918375634E-2</v>
      </c>
      <c r="AN35" s="28">
        <f>IF(('Activity data'!AN22*EF!$H35)*kgtoGg=0,"NO",('Activity data'!AN22*EF!$H35)*kgtoGg)</f>
        <v>7.07073064991533E-2</v>
      </c>
      <c r="AO35" s="28">
        <f>IF(('Activity data'!AO22*EF!$H35)*kgtoGg=0,"NO",('Activity data'!AO22*EF!$H35)*kgtoGg)</f>
        <v>6.8714174069843245E-2</v>
      </c>
      <c r="AP35" s="28">
        <f>IF(('Activity data'!AP22*EF!$H35)*kgtoGg=0,"NO",('Activity data'!AP22*EF!$H35)*kgtoGg)</f>
        <v>6.6752921879263807E-2</v>
      </c>
      <c r="AQ35" s="28">
        <f>IF(('Activity data'!AQ22*EF!$H35)*kgtoGg=0,"NO",('Activity data'!AQ22*EF!$H35)*kgtoGg)</f>
        <v>6.4786935861764622E-2</v>
      </c>
      <c r="AR35" s="28">
        <f>IF(('Activity data'!AR22*EF!$H35)*kgtoGg=0,"NO",('Activity data'!AR22*EF!$H35)*kgtoGg)</f>
        <v>6.3080637010157786E-2</v>
      </c>
      <c r="AS35" s="28">
        <f>IF(('Activity data'!AS22*EF!$H35)*kgtoGg=0,"NO",('Activity data'!AS22*EF!$H35)*kgtoGg)</f>
        <v>6.1399631995504834E-2</v>
      </c>
      <c r="AT35" s="28">
        <f>IF(('Activity data'!AT22*EF!$H35)*kgtoGg=0,"NO",('Activity data'!AT22*EF!$H35)*kgtoGg)</f>
        <v>5.9741972571076593E-2</v>
      </c>
      <c r="AU35" s="28">
        <f>IF(('Activity data'!AU22*EF!$H35)*kgtoGg=0,"NO",('Activity data'!AU22*EF!$H35)*kgtoGg)</f>
        <v>5.8105886467822269E-2</v>
      </c>
      <c r="AV35" s="28">
        <f>IF(('Activity data'!AV22*EF!$H35)*kgtoGg=0,"NO",('Activity data'!AV22*EF!$H35)*kgtoGg)</f>
        <v>5.6490402586769045E-2</v>
      </c>
      <c r="AW35" s="28">
        <f>IF(('Activity data'!AW22*EF!$H35)*kgtoGg=0,"NO",('Activity data'!AW22*EF!$H35)*kgtoGg)</f>
        <v>5.4963980245238513E-2</v>
      </c>
      <c r="AX35" s="28">
        <f>IF(('Activity data'!AX22*EF!$H35)*kgtoGg=0,"NO",('Activity data'!AX22*EF!$H35)*kgtoGg)</f>
        <v>5.3457188114145578E-2</v>
      </c>
      <c r="AY35" s="28">
        <f>IF(('Activity data'!AY22*EF!$H35)*kgtoGg=0,"NO",('Activity data'!AY22*EF!$H35)*kgtoGg)</f>
        <v>5.1968149125091914E-2</v>
      </c>
      <c r="AZ35" s="28">
        <f>IF(('Activity data'!AZ22*EF!$H35)*kgtoGg=0,"NO",('Activity data'!AZ22*EF!$H35)*kgtoGg)</f>
        <v>5.0534241557341826E-2</v>
      </c>
      <c r="BA35" s="28">
        <f>IF(('Activity data'!BA22*EF!$H35)*kgtoGg=0,"NO",('Activity data'!BA22*EF!$H35)*kgtoGg)</f>
        <v>4.9125771624958368E-2</v>
      </c>
      <c r="BB35" s="28">
        <f>IF(('Activity data'!BB22*EF!$H35)*kgtoGg=0,"NO",('Activity data'!BB22*EF!$H35)*kgtoGg)</f>
        <v>4.7878468561307813E-2</v>
      </c>
      <c r="BC35" s="28">
        <f>IF(('Activity data'!BC22*EF!$H35)*kgtoGg=0,"NO",('Activity data'!BC22*EF!$H35)*kgtoGg)</f>
        <v>4.6641494507479245E-2</v>
      </c>
      <c r="BD35" s="28">
        <f>IF(('Activity data'!BD22*EF!$H35)*kgtoGg=0,"NO",('Activity data'!BD22*EF!$H35)*kgtoGg)</f>
        <v>4.5392531869984772E-2</v>
      </c>
      <c r="BE35" s="28">
        <f>IF(('Activity data'!BE22*EF!$H35)*kgtoGg=0,"NO",('Activity data'!BE22*EF!$H35)*kgtoGg)</f>
        <v>4.4155957841480249E-2</v>
      </c>
      <c r="BF35" s="28">
        <f>IF(('Activity data'!BF22*EF!$H35)*kgtoGg=0,"NO",('Activity data'!BF22*EF!$H35)*kgtoGg)</f>
        <v>4.2931093746985408E-2</v>
      </c>
      <c r="BG35" s="28">
        <f>IF(('Activity data'!BG22*EF!$H35)*kgtoGg=0,"NO",('Activity data'!BG22*EF!$H35)*kgtoGg)</f>
        <v>4.190543549324658E-2</v>
      </c>
      <c r="BH35" s="28">
        <f>IF(('Activity data'!BH22*EF!$H35)*kgtoGg=0,"NO",('Activity data'!BH22*EF!$H35)*kgtoGg)</f>
        <v>4.0889876248011707E-2</v>
      </c>
      <c r="BI35" s="28">
        <f>IF(('Activity data'!BI22*EF!$H35)*kgtoGg=0,"NO",('Activity data'!BI22*EF!$H35)*kgtoGg)</f>
        <v>3.9883917380577949E-2</v>
      </c>
      <c r="BJ35" s="28">
        <f>IF(('Activity data'!BJ22*EF!$H35)*kgtoGg=0,"NO",('Activity data'!BJ22*EF!$H35)*kgtoGg)</f>
        <v>3.8887090657914243E-2</v>
      </c>
      <c r="BK35" s="28">
        <f>IF(('Activity data'!BK22*EF!$H35)*kgtoGg=0,"NO",('Activity data'!BK22*EF!$H35)*kgtoGg)</f>
        <v>3.7898955734870399E-2</v>
      </c>
      <c r="BL35" s="28">
        <f>IF(('Activity data'!BL22*EF!$H35)*kgtoGg=0,"NO",('Activity data'!BL22*EF!$H35)*kgtoGg)</f>
        <v>3.7028842999831897E-2</v>
      </c>
      <c r="BM35" s="28">
        <f>IF(('Activity data'!BM22*EF!$H35)*kgtoGg=0,"NO",('Activity data'!BM22*EF!$H35)*kgtoGg)</f>
        <v>3.6166951175698597E-2</v>
      </c>
      <c r="BN35" s="28">
        <f>IF(('Activity data'!BN22*EF!$H35)*kgtoGg=0,"NO",('Activity data'!BN22*EF!$H35)*kgtoGg)</f>
        <v>3.531293474544004E-2</v>
      </c>
      <c r="BO35" s="28">
        <f>IF(('Activity data'!BO22*EF!$H35)*kgtoGg=0,"NO",('Activity data'!BO22*EF!$H35)*kgtoGg)</f>
        <v>3.4466467250035847E-2</v>
      </c>
      <c r="BP35" s="28">
        <f>IF(('Activity data'!BP22*EF!$H35)*kgtoGg=0,"NO",('Activity data'!BP22*EF!$H35)*kgtoGg)</f>
        <v>3.3627239868867072E-2</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5.9936659631825567E-2</v>
      </c>
      <c r="AE36" s="28">
        <f>IF(('Activity data'!AE5*EF!$H36*EF!$H54)*NtoN2O*kgtoGg=0,"NO",('Activity data'!AE5*EF!$H36*EF!$H54)*NtoN2O*kgtoGg)</f>
        <v>5.9714922605716113E-2</v>
      </c>
      <c r="AF36" s="28">
        <f>IF(('Activity data'!AF5*EF!$H36*EF!$H54)*NtoN2O*kgtoGg=0,"NO",('Activity data'!AF5*EF!$H36*EF!$H54)*NtoN2O*kgtoGg)</f>
        <v>5.952999950801785E-2</v>
      </c>
      <c r="AG36" s="28">
        <f>IF(('Activity data'!AG5*EF!$H36*EF!$H54)*NtoN2O*kgtoGg=0,"NO",('Activity data'!AG5*EF!$H36*EF!$H54)*NtoN2O*kgtoGg)</f>
        <v>5.9378938082312947E-2</v>
      </c>
      <c r="AH36" s="28">
        <f>IF(('Activity data'!AH5*EF!$H36*EF!$H54)*NtoN2O*kgtoGg=0,"NO",('Activity data'!AH5*EF!$H36*EF!$H54)*NtoN2O*kgtoGg)</f>
        <v>5.9264459014087195E-2</v>
      </c>
      <c r="AI36" s="28">
        <f>IF(('Activity data'!AI5*EF!$H36*EF!H54)*NtoN2O*kgtoGg=0,"NO",('Activity data'!AI5*EF!$H36*EF!H54)*NtoN2O*kgtoGg)</f>
        <v>5.9179401315919304E-2</v>
      </c>
      <c r="AJ36" s="28">
        <f>IF(('Activity data'!AJ5*EF!$H36*EF!I54)*NtoN2O*kgtoGg=0,"NO",('Activity data'!AJ5*EF!$H36*EF!I54)*NtoN2O*kgtoGg)</f>
        <v>5.9114325706065271E-2</v>
      </c>
      <c r="AK36" s="28">
        <f>IF(('Activity data'!AK5*EF!$H36*EF!J54)*NtoN2O*kgtoGg=0,"NO",('Activity data'!AK5*EF!$H36*EF!J54)*NtoN2O*kgtoGg)</f>
        <v>5.9068592697941465E-2</v>
      </c>
      <c r="AL36" s="28">
        <f>IF(('Activity data'!AL5*EF!$H36*EF!K54)*NtoN2O*kgtoGg=0,"NO",('Activity data'!AL5*EF!$H36*EF!K54)*NtoN2O*kgtoGg)</f>
        <v>5.9040906180440202E-2</v>
      </c>
      <c r="AM36" s="28">
        <f>IF(('Activity data'!AM5*EF!$H36*EF!L54)*NtoN2O*kgtoGg=0,"NO",('Activity data'!AM5*EF!$H36*EF!L54)*NtoN2O*kgtoGg)</f>
        <v>5.8932947484311299E-2</v>
      </c>
      <c r="AN36" s="28">
        <f>IF(('Activity data'!AN5*EF!$H36*EF!M54)*NtoN2O*kgtoGg=0,"NO",('Activity data'!AN5*EF!$H36*EF!M54)*NtoN2O*kgtoGg)</f>
        <v>5.8839211202904022E-2</v>
      </c>
      <c r="AO36" s="28">
        <f>IF(('Activity data'!AO5*EF!$H36*EF!N54)*NtoN2O*kgtoGg=0,"NO",('Activity data'!AO5*EF!$H36*EF!N54)*NtoN2O*kgtoGg)</f>
        <v>5.8758729583106503E-2</v>
      </c>
      <c r="AP36" s="28">
        <f>IF(('Activity data'!AP5*EF!$H36*EF!O54)*NtoN2O*kgtoGg=0,"NO",('Activity data'!AP5*EF!$H36*EF!O54)*NtoN2O*kgtoGg)</f>
        <v>5.8690648050453896E-2</v>
      </c>
      <c r="AQ36" s="28">
        <f>IF(('Activity data'!AQ5*EF!$H36*EF!P54)*NtoN2O*kgtoGg=0,"NO",('Activity data'!AQ5*EF!$H36*EF!P54)*NtoN2O*kgtoGg)</f>
        <v>5.8629720415981149E-2</v>
      </c>
      <c r="AR36" s="28">
        <f>IF(('Activity data'!AR5*EF!$H36*EF!Q54)*NtoN2O*kgtoGg=0,"NO",('Activity data'!AR5*EF!$H36*EF!Q54)*NtoN2O*kgtoGg)</f>
        <v>5.8548441231390566E-2</v>
      </c>
      <c r="AS36" s="28">
        <f>IF(('Activity data'!AS5*EF!$H36*EF!R54)*NtoN2O*kgtoGg=0,"NO",('Activity data'!AS5*EF!$H36*EF!R54)*NtoN2O*kgtoGg)</f>
        <v>5.8477111296206342E-2</v>
      </c>
      <c r="AT36" s="28">
        <f>IF(('Activity data'!AT5*EF!$H36*EF!S54)*NtoN2O*kgtoGg=0,"NO",('Activity data'!AT5*EF!$H36*EF!S54)*NtoN2O*kgtoGg)</f>
        <v>5.8415171333057118E-2</v>
      </c>
      <c r="AU36" s="28">
        <f>IF(('Activity data'!AU5*EF!$H36*EF!T54)*NtoN2O*kgtoGg=0,"NO",('Activity data'!AU5*EF!$H36*EF!T54)*NtoN2O*kgtoGg)</f>
        <v>5.8362117247781037E-2</v>
      </c>
      <c r="AV36" s="28">
        <f>IF(('Activity data'!AV5*EF!$H36*EF!U54)*NtoN2O*kgtoGg=0,"NO",('Activity data'!AV5*EF!$H36*EF!U54)*NtoN2O*kgtoGg)</f>
        <v>5.8317580484198439E-2</v>
      </c>
      <c r="AW36" s="28">
        <f>IF(('Activity data'!AW5*EF!$H36*EF!V54)*NtoN2O*kgtoGg=0,"NO",('Activity data'!AW5*EF!$H36*EF!V54)*NtoN2O*kgtoGg)</f>
        <v>5.8240265472976976E-2</v>
      </c>
      <c r="AX36" s="28">
        <f>IF(('Activity data'!AX5*EF!$H36*EF!W54)*NtoN2O*kgtoGg=0,"NO",('Activity data'!AX5*EF!$H36*EF!W54)*NtoN2O*kgtoGg)</f>
        <v>5.8170494239934381E-2</v>
      </c>
      <c r="AY36" s="28">
        <f>IF(('Activity data'!AY5*EF!$H36*EF!X54)*NtoN2O*kgtoGg=0,"NO",('Activity data'!AY5*EF!$H36*EF!X54)*NtoN2O*kgtoGg)</f>
        <v>5.8107822169502825E-2</v>
      </c>
      <c r="AZ36" s="28">
        <f>IF(('Activity data'!AZ5*EF!$H36*EF!Y54)*NtoN2O*kgtoGg=0,"NO",('Activity data'!AZ5*EF!$H36*EF!Y54)*NtoN2O*kgtoGg)</f>
        <v>5.8057174239159071E-2</v>
      </c>
      <c r="BA36" s="28">
        <f>IF(('Activity data'!BA5*EF!$H36*EF!Z54)*NtoN2O*kgtoGg=0,"NO",('Activity data'!BA5*EF!$H36*EF!Z54)*NtoN2O*kgtoGg)</f>
        <v>5.8014376849770365E-2</v>
      </c>
      <c r="BB36" s="28">
        <f>IF(('Activity data'!BB5*EF!$H36*EF!AA54)*NtoN2O*kgtoGg=0,"NO",('Activity data'!BB5*EF!$H36*EF!AA54)*NtoN2O*kgtoGg)</f>
        <v>5.7950322664449869E-2</v>
      </c>
      <c r="BC36" s="28">
        <f>IF(('Activity data'!BC5*EF!$H36*EF!AB54)*NtoN2O*kgtoGg=0,"NO",('Activity data'!BC5*EF!$H36*EF!AB54)*NtoN2O*kgtoGg)</f>
        <v>5.7891498866549249E-2</v>
      </c>
      <c r="BD36" s="28">
        <f>IF(('Activity data'!BD5*EF!$H36*EF!AC54)*NtoN2O*kgtoGg=0,"NO",('Activity data'!BD5*EF!$H36*EF!AC54)*NtoN2O*kgtoGg)</f>
        <v>5.7834691507427934E-2</v>
      </c>
      <c r="BE36" s="28">
        <f>IF(('Activity data'!BE5*EF!$H36*EF!AD54)*NtoN2O*kgtoGg=0,"NO",('Activity data'!BE5*EF!$H36*EF!AD54)*NtoN2O*kgtoGg)</f>
        <v>5.7783119338974856E-2</v>
      </c>
      <c r="BF36" s="28">
        <f>IF(('Activity data'!BF5*EF!$H36*EF!AE54)*NtoN2O*kgtoGg=0,"NO",('Activity data'!BF5*EF!$H36*EF!AE54)*NtoN2O*kgtoGg)</f>
        <v>5.7736575505216901E-2</v>
      </c>
      <c r="BG36" s="28">
        <f>IF(('Activity data'!BG5*EF!$H36*EF!AF54)*NtoN2O*kgtoGg=0,"NO",('Activity data'!BG5*EF!$H36*EF!AF54)*NtoN2O*kgtoGg)</f>
        <v>5.7676642217476995E-2</v>
      </c>
      <c r="BH36" s="28">
        <f>IF(('Activity data'!BH5*EF!$H36*EF!AG54)*NtoN2O*kgtoGg=0,"NO",('Activity data'!BH5*EF!$H36*EF!AG54)*NtoN2O*kgtoGg)</f>
        <v>5.7621147541225042E-2</v>
      </c>
      <c r="BI36" s="28">
        <f>IF(('Activity data'!BI5*EF!$H36*EF!AH54)*NtoN2O*kgtoGg=0,"NO",('Activity data'!BI5*EF!$H36*EF!AH54)*NtoN2O*kgtoGg)</f>
        <v>5.7569921117641289E-2</v>
      </c>
      <c r="BJ36" s="28">
        <f>IF(('Activity data'!BJ5*EF!$H36*EF!AI54)*NtoN2O*kgtoGg=0,"NO",('Activity data'!BJ5*EF!$H36*EF!AI54)*NtoN2O*kgtoGg)</f>
        <v>5.752280393222485E-2</v>
      </c>
      <c r="BK36" s="28">
        <f>IF(('Activity data'!BK5*EF!$H36*EF!AJ54)*NtoN2O*kgtoGg=0,"NO",('Activity data'!BK5*EF!$H36*EF!AJ54)*NtoN2O*kgtoGg)</f>
        <v>5.747964735528191E-2</v>
      </c>
      <c r="BL36" s="28">
        <f>IF(('Activity data'!BL5*EF!$H36*EF!AK54)*NtoN2O*kgtoGg=0,"NO",('Activity data'!BL5*EF!$H36*EF!AK54)*NtoN2O*kgtoGg)</f>
        <v>5.7410906612434531E-2</v>
      </c>
      <c r="BM36" s="28">
        <f>IF(('Activity data'!BM5*EF!$H36*EF!AL54)*NtoN2O*kgtoGg=0,"NO",('Activity data'!BM5*EF!$H36*EF!AL54)*NtoN2O*kgtoGg)</f>
        <v>5.7345750105152721E-2</v>
      </c>
      <c r="BN36" s="28">
        <f>IF(('Activity data'!BN5*EF!$H36*EF!AM54)*NtoN2O*kgtoGg=0,"NO",('Activity data'!BN5*EF!$H36*EF!AM54)*NtoN2O*kgtoGg)</f>
        <v>5.7284050289407175E-2</v>
      </c>
      <c r="BO36" s="28">
        <f>IF(('Activity data'!BO5*EF!$H36*EF!AN54)*NtoN2O*kgtoGg=0,"NO",('Activity data'!BO5*EF!$H36*EF!AN54)*NtoN2O*kgtoGg)</f>
        <v>5.722568723839528E-2</v>
      </c>
      <c r="BP36" s="28">
        <f>IF(('Activity data'!BP5*EF!$H36*EF!AO54)*NtoN2O*kgtoGg=0,"NO",('Activity data'!BP5*EF!$H36*EF!AO54)*NtoN2O*kgtoGg)</f>
        <v>5.7170548059599549E-2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0.26244058390552744</v>
      </c>
      <c r="AE37" s="28">
        <f>IF(('Activity data'!AE6*EF!$H37*EF!$H55)*NtoN2O*kgtoGg=0,"NO",('Activity data'!AE6*EF!$H37*EF!$H55)*NtoN2O*kgtoGg)</f>
        <v>0.26146967903757001</v>
      </c>
      <c r="AF37" s="28">
        <f>IF(('Activity data'!AF6*EF!$H37*EF!$H55)*NtoN2O*kgtoGg=0,"NO",('Activity data'!AF6*EF!$H37*EF!$H55)*NtoN2O*kgtoGg)</f>
        <v>0.2606599688195555</v>
      </c>
      <c r="AG37" s="28">
        <f>IF(('Activity data'!AG6*EF!$H37*EF!$H55)*NtoN2O*kgtoGg=0,"NO",('Activity data'!AG6*EF!$H37*EF!$H55)*NtoN2O*kgtoGg)</f>
        <v>0.25999852640666288</v>
      </c>
      <c r="AH37" s="28">
        <f>IF(('Activity data'!AH6*EF!$H37*EF!$H55)*NtoN2O*kgtoGg=0,"NO",('Activity data'!AH6*EF!$H37*EF!$H55)*NtoN2O*kgtoGg)</f>
        <v>0.25949726467978862</v>
      </c>
      <c r="AI37" s="28">
        <f>IF(('Activity data'!AI6*EF!$H37*EF!H55)*NtoN2O*kgtoGg=0,"NO",('Activity data'!AI6*EF!$H37*EF!H55)*NtoN2O*kgtoGg)</f>
        <v>0.25912482830929406</v>
      </c>
      <c r="AJ37" s="28">
        <f>IF(('Activity data'!AJ6*EF!$H37*EF!I55)*NtoN2O*kgtoGg=0,"NO",('Activity data'!AJ6*EF!$H37*EF!I55)*NtoN2O*kgtoGg)</f>
        <v>0.2588398861528074</v>
      </c>
      <c r="AK37" s="28">
        <f>IF(('Activity data'!AK6*EF!$H37*EF!J55)*NtoN2O*kgtoGg=0,"NO",('Activity data'!AK6*EF!$H37*EF!J55)*NtoN2O*kgtoGg)</f>
        <v>0.25863963813382373</v>
      </c>
      <c r="AL37" s="28">
        <f>IF(('Activity data'!AL6*EF!$H37*EF!K55)*NtoN2O*kgtoGg=0,"NO",('Activity data'!AL6*EF!$H37*EF!K55)*NtoN2O*kgtoGg)</f>
        <v>0.25851840905859708</v>
      </c>
      <c r="AM37" s="28">
        <f>IF(('Activity data'!AM6*EF!$H37*EF!L55)*NtoN2O*kgtoGg=0,"NO",('Activity data'!AM6*EF!$H37*EF!L55)*NtoN2O*kgtoGg)</f>
        <v>0.25804569764251578</v>
      </c>
      <c r="AN37" s="28">
        <f>IF(('Activity data'!AN6*EF!$H37*EF!M55)*NtoN2O*kgtoGg=0,"NO",('Activity data'!AN6*EF!$H37*EF!M55)*NtoN2O*kgtoGg)</f>
        <v>0.25763526094856631</v>
      </c>
      <c r="AO37" s="28">
        <f>IF(('Activity data'!AO6*EF!$H37*EF!N55)*NtoN2O*kgtoGg=0,"NO",('Activity data'!AO6*EF!$H37*EF!N55)*NtoN2O*kgtoGg)</f>
        <v>0.2572828615418748</v>
      </c>
      <c r="AP37" s="28">
        <f>IF(('Activity data'!AP6*EF!$H37*EF!O55)*NtoN2O*kgtoGg=0,"NO",('Activity data'!AP6*EF!$H37*EF!O55)*NtoN2O*kgtoGg)</f>
        <v>0.25698475755522815</v>
      </c>
      <c r="AQ37" s="28">
        <f>IF(('Activity data'!AQ6*EF!$H37*EF!P55)*NtoN2O*kgtoGg=0,"NO",('Activity data'!AQ6*EF!$H37*EF!P55)*NtoN2O*kgtoGg)</f>
        <v>0.25671797785703954</v>
      </c>
      <c r="AR37" s="28">
        <f>IF(('Activity data'!AR6*EF!$H37*EF!Q55)*NtoN2O*kgtoGg=0,"NO",('Activity data'!AR6*EF!$H37*EF!Q55)*NtoN2O*kgtoGg)</f>
        <v>0.25636208620751577</v>
      </c>
      <c r="AS37" s="28">
        <f>IF(('Activity data'!AS6*EF!$H37*EF!R55)*NtoN2O*kgtoGg=0,"NO",('Activity data'!AS6*EF!$H37*EF!R55)*NtoN2O*kgtoGg)</f>
        <v>0.25604975866115792</v>
      </c>
      <c r="AT37" s="28">
        <f>IF(('Activity data'!AT6*EF!$H37*EF!S55)*NtoN2O*kgtoGg=0,"NO",('Activity data'!AT6*EF!$H37*EF!S55)*NtoN2O*kgtoGg)</f>
        <v>0.25577854634809577</v>
      </c>
      <c r="AU37" s="28">
        <f>IF(('Activity data'!AU6*EF!$H37*EF!T55)*NtoN2O*kgtoGg=0,"NO",('Activity data'!AU6*EF!$H37*EF!T55)*NtoN2O*kgtoGg)</f>
        <v>0.25554624202543313</v>
      </c>
      <c r="AV37" s="28">
        <f>IF(('Activity data'!AV6*EF!$H37*EF!U55)*NtoN2O*kgtoGg=0,"NO",('Activity data'!AV6*EF!$H37*EF!U55)*NtoN2O*kgtoGg)</f>
        <v>0.2553512319212386</v>
      </c>
      <c r="AW37" s="28">
        <f>IF(('Activity data'!AW6*EF!$H37*EF!V55)*NtoN2O*kgtoGg=0,"NO",('Activity data'!AW6*EF!$H37*EF!V55)*NtoN2O*kgtoGg)</f>
        <v>0.25501269792861603</v>
      </c>
      <c r="AX37" s="28">
        <f>IF(('Activity data'!AX6*EF!$H37*EF!W55)*NtoN2O*kgtoGg=0,"NO",('Activity data'!AX6*EF!$H37*EF!W55)*NtoN2O*kgtoGg)</f>
        <v>0.25470719536554376</v>
      </c>
      <c r="AY37" s="28">
        <f>IF(('Activity data'!AY6*EF!$H37*EF!X55)*NtoN2O*kgtoGg=0,"NO",('Activity data'!AY6*EF!$H37*EF!X55)*NtoN2O*kgtoGg)</f>
        <v>0.25443277742400916</v>
      </c>
      <c r="AZ37" s="28">
        <f>IF(('Activity data'!AZ6*EF!$H37*EF!Y55)*NtoN2O*kgtoGg=0,"NO",('Activity data'!AZ6*EF!$H37*EF!Y55)*NtoN2O*kgtoGg)</f>
        <v>0.25421100876865416</v>
      </c>
      <c r="BA37" s="28">
        <f>IF(('Activity data'!BA6*EF!$H37*EF!Z55)*NtoN2O*kgtoGg=0,"NO",('Activity data'!BA6*EF!$H37*EF!Z55)*NtoN2O*kgtoGg)</f>
        <v>0.25402361474419904</v>
      </c>
      <c r="BB37" s="28">
        <f>IF(('Activity data'!BB6*EF!$H37*EF!AA55)*NtoN2O*kgtoGg=0,"NO",('Activity data'!BB6*EF!$H37*EF!AA55)*NtoN2O*kgtoGg)</f>
        <v>0.25374314502999801</v>
      </c>
      <c r="BC37" s="28">
        <f>IF(('Activity data'!BC6*EF!$H37*EF!AB55)*NtoN2O*kgtoGg=0,"NO",('Activity data'!BC6*EF!$H37*EF!AB55)*NtoN2O*kgtoGg)</f>
        <v>0.25348557725823012</v>
      </c>
      <c r="BD37" s="28">
        <f>IF(('Activity data'!BD6*EF!$H37*EF!AC55)*NtoN2O*kgtoGg=0,"NO",('Activity data'!BD6*EF!$H37*EF!AC55)*NtoN2O*kgtoGg)</f>
        <v>0.25323683873009878</v>
      </c>
      <c r="BE37" s="28">
        <f>IF(('Activity data'!BE6*EF!$H37*EF!AD55)*NtoN2O*kgtoGg=0,"NO",('Activity data'!BE6*EF!$H37*EF!AD55)*NtoN2O*kgtoGg)</f>
        <v>0.25301102317605823</v>
      </c>
      <c r="BF37" s="28">
        <f>IF(('Activity data'!BF6*EF!$H37*EF!AE55)*NtoN2O*kgtoGg=0,"NO",('Activity data'!BF6*EF!$H37*EF!AE55)*NtoN2O*kgtoGg)</f>
        <v>0.25280722484989737</v>
      </c>
      <c r="BG37" s="28">
        <f>IF(('Activity data'!BG6*EF!$H37*EF!AF55)*NtoN2O*kgtoGg=0,"NO",('Activity data'!BG6*EF!$H37*EF!AF55)*NtoN2O*kgtoGg)</f>
        <v>0.25254479903026622</v>
      </c>
      <c r="BH37" s="28">
        <f>IF(('Activity data'!BH6*EF!$H37*EF!AG55)*NtoN2O*kgtoGg=0,"NO",('Activity data'!BH6*EF!$H37*EF!AG55)*NtoN2O*kgtoGg)</f>
        <v>0.25230180825752918</v>
      </c>
      <c r="BI37" s="28">
        <f>IF(('Activity data'!BI6*EF!$H37*EF!AH55)*NtoN2O*kgtoGg=0,"NO",('Activity data'!BI6*EF!$H37*EF!AH55)*NtoN2O*kgtoGg)</f>
        <v>0.25207750659308381</v>
      </c>
      <c r="BJ37" s="28">
        <f>IF(('Activity data'!BJ6*EF!$H37*EF!AI55)*NtoN2O*kgtoGg=0,"NO",('Activity data'!BJ6*EF!$H37*EF!AI55)*NtoN2O*kgtoGg)</f>
        <v>0.2518711977709267</v>
      </c>
      <c r="BK37" s="28">
        <f>IF(('Activity data'!BK6*EF!$H37*EF!AJ55)*NtoN2O*kgtoGg=0,"NO",('Activity data'!BK6*EF!$H37*EF!AJ55)*NtoN2O*kgtoGg)</f>
        <v>0.25168223099630427</v>
      </c>
      <c r="BL37" s="28">
        <f>IF(('Activity data'!BL6*EF!$H37*EF!AK55)*NtoN2O*kgtoGg=0,"NO",('Activity data'!BL6*EF!$H37*EF!AK55)*NtoN2O*kgtoGg)</f>
        <v>0.25138124057071526</v>
      </c>
      <c r="BM37" s="28">
        <f>IF(('Activity data'!BM6*EF!$H37*EF!AL55)*NtoN2O*kgtoGg=0,"NO",('Activity data'!BM6*EF!$H37*EF!AL55)*NtoN2O*kgtoGg)</f>
        <v>0.25109594419415165</v>
      </c>
      <c r="BN37" s="28">
        <f>IF(('Activity data'!BN6*EF!$H37*EF!AM55)*NtoN2O*kgtoGg=0,"NO",('Activity data'!BN6*EF!$H37*EF!AM55)*NtoN2O*kgtoGg)</f>
        <v>0.25082578339822831</v>
      </c>
      <c r="BO37" s="28">
        <f>IF(('Activity data'!BO6*EF!$H37*EF!AN55)*NtoN2O*kgtoGg=0,"NO",('Activity data'!BO6*EF!$H37*EF!AN55)*NtoN2O*kgtoGg)</f>
        <v>0.2505702330675933</v>
      </c>
      <c r="BP37" s="28">
        <f>IF(('Activity data'!BP6*EF!$H37*EF!AO55)*NtoN2O*kgtoGg=0,"NO",('Activity data'!BP6*EF!$H37*EF!AO55)*NtoN2O*kgtoGg)</f>
        <v>0.25032879888744192</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1.1677056257934935E-2</v>
      </c>
      <c r="AE38" s="28">
        <f>IF(('Activity data'!AE7*EF!$H38*EF!$H56)*NtoN2O*kgtoGg=0,"NO",('Activity data'!AE7*EF!$H38*EF!$H56)*NtoN2O*kgtoGg)</f>
        <v>1.1633856724556661E-2</v>
      </c>
      <c r="AF38" s="28">
        <f>IF(('Activity data'!AF7*EF!$H38*EF!$H56)*NtoN2O*kgtoGg=0,"NO",('Activity data'!AF7*EF!$H38*EF!$H56)*NtoN2O*kgtoGg)</f>
        <v>1.1597829401237707E-2</v>
      </c>
      <c r="AG38" s="28">
        <f>IF(('Activity data'!AG7*EF!$H38*EF!$H56)*NtoN2O*kgtoGg=0,"NO",('Activity data'!AG7*EF!$H38*EF!$H56)*NtoN2O*kgtoGg)</f>
        <v>1.156839911971725E-2</v>
      </c>
      <c r="AH38" s="28">
        <f>IF(('Activity data'!AH7*EF!$H38*EF!$H56)*NtoN2O*kgtoGg=0,"NO",('Activity data'!AH7*EF!$H38*EF!$H56)*NtoN2O*kgtoGg)</f>
        <v>1.154609593284899E-2</v>
      </c>
      <c r="AI38" s="28">
        <f>IF(('Activity data'!AI7*EF!$H38*EF!H56)*NtoN2O*kgtoGg=0,"NO",('Activity data'!AI7*EF!$H38*EF!H56)*NtoN2O*kgtoGg)</f>
        <v>1.152952471361892E-2</v>
      </c>
      <c r="AJ38" s="28">
        <f>IF(('Activity data'!AJ7*EF!$H38*EF!I56)*NtoN2O*kgtoGg=0,"NO",('Activity data'!AJ7*EF!$H38*EF!I56)*NtoN2O*kgtoGg)</f>
        <v>1.151684647025413E-2</v>
      </c>
      <c r="AK38" s="28">
        <f>IF(('Activity data'!AK7*EF!$H38*EF!J56)*NtoN2O*kgtoGg=0,"NO",('Activity data'!AK7*EF!$H38*EF!J56)*NtoN2O*kgtoGg)</f>
        <v>1.1507936615884755E-2</v>
      </c>
      <c r="AL38" s="28">
        <f>IF(('Activity data'!AL7*EF!$H38*EF!K56)*NtoN2O*kgtoGg=0,"NO",('Activity data'!AL7*EF!$H38*EF!K56)*NtoN2O*kgtoGg)</f>
        <v>1.1502542637901422E-2</v>
      </c>
      <c r="AM38" s="28">
        <f>IF(('Activity data'!AM7*EF!$H38*EF!L56)*NtoN2O*kgtoGg=0,"NO",('Activity data'!AM7*EF!$H38*EF!L56)*NtoN2O*kgtoGg)</f>
        <v>1.1481509771272318E-2</v>
      </c>
      <c r="AN38" s="28">
        <f>IF(('Activity data'!AN7*EF!$H38*EF!M56)*NtoN2O*kgtoGg=0,"NO",('Activity data'!AN7*EF!$H38*EF!M56)*NtoN2O*kgtoGg)</f>
        <v>1.146324776204247E-2</v>
      </c>
      <c r="AO38" s="28">
        <f>IF(('Activity data'!AO7*EF!$H38*EF!N56)*NtoN2O*kgtoGg=0,"NO",('Activity data'!AO7*EF!$H38*EF!N56)*NtoN2O*kgtoGg)</f>
        <v>1.1447568069382281E-2</v>
      </c>
      <c r="AP38" s="28">
        <f>IF(('Activity data'!AP7*EF!$H38*EF!O56)*NtoN2O*kgtoGg=0,"NO",('Activity data'!AP7*EF!$H38*EF!O56)*NtoN2O*kgtoGg)</f>
        <v>1.1434304202296691E-2</v>
      </c>
      <c r="AQ38" s="28">
        <f>IF(('Activity data'!AQ7*EF!$H38*EF!P56)*NtoN2O*kgtoGg=0,"NO",('Activity data'!AQ7*EF!$H38*EF!P56)*NtoN2O*kgtoGg)</f>
        <v>1.1422434081075865E-2</v>
      </c>
      <c r="AR38" s="28">
        <f>IF(('Activity data'!AR7*EF!$H38*EF!Q56)*NtoN2O*kgtoGg=0,"NO",('Activity data'!AR7*EF!$H38*EF!Q56)*NtoN2O*kgtoGg)</f>
        <v>1.1406599004231518E-2</v>
      </c>
      <c r="AS38" s="28">
        <f>IF(('Activity data'!AS7*EF!$H38*EF!R56)*NtoN2O*kgtoGg=0,"NO",('Activity data'!AS7*EF!$H38*EF!R56)*NtoN2O*kgtoGg)</f>
        <v>1.1392702272729673E-2</v>
      </c>
      <c r="AT38" s="28">
        <f>IF(('Activity data'!AT7*EF!$H38*EF!S56)*NtoN2O*kgtoGg=0,"NO",('Activity data'!AT7*EF!$H38*EF!S56)*NtoN2O*kgtoGg)</f>
        <v>1.1380634926321805E-2</v>
      </c>
      <c r="AU38" s="28">
        <f>IF(('Activity data'!AU7*EF!$H38*EF!T56)*NtoN2O*kgtoGg=0,"NO",('Activity data'!AU7*EF!$H38*EF!T56)*NtoN2O*kgtoGg)</f>
        <v>1.1370298755732925E-2</v>
      </c>
      <c r="AV38" s="28">
        <f>IF(('Activity data'!AV7*EF!$H38*EF!U56)*NtoN2O*kgtoGg=0,"NO",('Activity data'!AV7*EF!$H38*EF!U56)*NtoN2O*kgtoGg)</f>
        <v>1.1361621957641488E-2</v>
      </c>
      <c r="AW38" s="28">
        <f>IF(('Activity data'!AW7*EF!$H38*EF!V56)*NtoN2O*kgtoGg=0,"NO",('Activity data'!AW7*EF!$H38*EF!V56)*NtoN2O*kgtoGg)</f>
        <v>1.1346559194031347E-2</v>
      </c>
      <c r="AX38" s="28">
        <f>IF(('Activity data'!AX7*EF!$H38*EF!W56)*NtoN2O*kgtoGg=0,"NO",('Activity data'!AX7*EF!$H38*EF!W56)*NtoN2O*kgtoGg)</f>
        <v>1.1332966133983812E-2</v>
      </c>
      <c r="AY38" s="28">
        <f>IF(('Activity data'!AY7*EF!$H38*EF!X56)*NtoN2O*kgtoGg=0,"NO",('Activity data'!AY7*EF!$H38*EF!X56)*NtoN2O*kgtoGg)</f>
        <v>1.1320756156038328E-2</v>
      </c>
      <c r="AZ38" s="28">
        <f>IF(('Activity data'!AZ7*EF!$H38*EF!Y56)*NtoN2O*kgtoGg=0,"NO",('Activity data'!AZ7*EF!$H38*EF!Y56)*NtoN2O*kgtoGg)</f>
        <v>1.1310888760430951E-2</v>
      </c>
      <c r="BA38" s="28">
        <f>IF(('Activity data'!BA7*EF!$H38*EF!Z56)*NtoN2O*kgtoGg=0,"NO",('Activity data'!BA7*EF!$H38*EF!Z56)*NtoN2O*kgtoGg)</f>
        <v>1.1302550832914565E-2</v>
      </c>
      <c r="BB38" s="28">
        <f>IF(('Activity data'!BB7*EF!$H38*EF!AA56)*NtoN2O*kgtoGg=0,"NO",('Activity data'!BB7*EF!$H38*EF!AA56)*NtoN2O*kgtoGg)</f>
        <v>1.1290071586821467E-2</v>
      </c>
      <c r="BC38" s="28">
        <f>IF(('Activity data'!BC7*EF!$H38*EF!AB56)*NtoN2O*kgtoGg=0,"NO",('Activity data'!BC7*EF!$H38*EF!AB56)*NtoN2O*kgtoGg)</f>
        <v>1.1278611341929437E-2</v>
      </c>
      <c r="BD38" s="28">
        <f>IF(('Activity data'!BD7*EF!$H38*EF!AC56)*NtoN2O*kgtoGg=0,"NO",('Activity data'!BD7*EF!$H38*EF!AC56)*NtoN2O*kgtoGg)</f>
        <v>1.1267543946242072E-2</v>
      </c>
      <c r="BE38" s="28">
        <f>IF(('Activity data'!BE7*EF!$H38*EF!AD56)*NtoN2O*kgtoGg=0,"NO",('Activity data'!BE7*EF!$H38*EF!AD56)*NtoN2O*kgtoGg)</f>
        <v>1.1257496487540347E-2</v>
      </c>
      <c r="BF38" s="28">
        <f>IF(('Activity data'!BF7*EF!$H38*EF!AE56)*NtoN2O*kgtoGg=0,"NO",('Activity data'!BF7*EF!$H38*EF!AE56)*NtoN2O*kgtoGg)</f>
        <v>1.1248428665466341E-2</v>
      </c>
      <c r="BG38" s="28">
        <f>IF(('Activity data'!BG7*EF!$H38*EF!AF56)*NtoN2O*kgtoGg=0,"NO",('Activity data'!BG7*EF!$H38*EF!AF56)*NtoN2O*kgtoGg)</f>
        <v>1.1236752266131429E-2</v>
      </c>
      <c r="BH38" s="28">
        <f>IF(('Activity data'!BH7*EF!$H38*EF!AG56)*NtoN2O*kgtoGg=0,"NO",('Activity data'!BH7*EF!$H38*EF!AG56)*NtoN2O*kgtoGg)</f>
        <v>1.1225940611618305E-2</v>
      </c>
      <c r="BI38" s="28">
        <f>IF(('Activity data'!BI7*EF!$H38*EF!AH56)*NtoN2O*kgtoGg=0,"NO",('Activity data'!BI7*EF!$H38*EF!AH56)*NtoN2O*kgtoGg)</f>
        <v>1.1215960512063966E-2</v>
      </c>
      <c r="BJ38" s="28">
        <f>IF(('Activity data'!BJ7*EF!$H38*EF!AI56)*NtoN2O*kgtoGg=0,"NO",('Activity data'!BJ7*EF!$H38*EF!AI56)*NtoN2O*kgtoGg)</f>
        <v>1.1206780987742738E-2</v>
      </c>
      <c r="BK38" s="28">
        <f>IF(('Activity data'!BK7*EF!$H38*EF!AJ56)*NtoN2O*kgtoGg=0,"NO",('Activity data'!BK7*EF!$H38*EF!AJ56)*NtoN2O*kgtoGg)</f>
        <v>1.1198373082131081E-2</v>
      </c>
      <c r="BL38" s="28">
        <f>IF(('Activity data'!BL7*EF!$H38*EF!AK56)*NtoN2O*kgtoGg=0,"NO",('Activity data'!BL7*EF!$H38*EF!AK56)*NtoN2O*kgtoGg)</f>
        <v>1.1184980785557132E-2</v>
      </c>
      <c r="BM38" s="28">
        <f>IF(('Activity data'!BM7*EF!$H38*EF!AL56)*NtoN2O*kgtoGg=0,"NO",('Activity data'!BM7*EF!$H38*EF!AL56)*NtoN2O*kgtoGg)</f>
        <v>1.1172286781490608E-2</v>
      </c>
      <c r="BN38" s="28">
        <f>IF(('Activity data'!BN7*EF!$H38*EF!AM56)*NtoN2O*kgtoGg=0,"NO",('Activity data'!BN7*EF!$H38*EF!AM56)*NtoN2O*kgtoGg)</f>
        <v>1.1160266221386148E-2</v>
      </c>
      <c r="BO38" s="28">
        <f>IF(('Activity data'!BO7*EF!$H38*EF!AN56)*NtoN2O*kgtoGg=0,"NO",('Activity data'!BO7*EF!$H38*EF!AN56)*NtoN2O*kgtoGg)</f>
        <v>1.1148895740711436E-2</v>
      </c>
      <c r="BP38" s="28">
        <f>IF(('Activity data'!BP7*EF!$H38*EF!AO56)*NtoN2O*kgtoGg=0,"NO",('Activity data'!BP7*EF!$H38*EF!AO56)*NtoN2O*kgtoGg)</f>
        <v>1.1138153345376605E-2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0.5493326158750077</v>
      </c>
      <c r="AE39" s="28">
        <f>IF(('Activity data'!AE8*EF!$H39*EF!$H57)*NtoN2O*kgtoGg=0,"NO",('Activity data'!AE8*EF!$H39*EF!$H57)*NtoN2O*kgtoGg)</f>
        <v>0.53005991406697339</v>
      </c>
      <c r="AF39" s="28">
        <f>IF(('Activity data'!AF8*EF!$H39*EF!$H57)*NtoN2O*kgtoGg=0,"NO",('Activity data'!AF8*EF!$H39*EF!$H57)*NtoN2O*kgtoGg)</f>
        <v>0.51165508077969668</v>
      </c>
      <c r="AG39" s="28">
        <f>IF(('Activity data'!AG8*EF!$H39*EF!$H57)*NtoN2O*kgtoGg=0,"NO",('Activity data'!AG8*EF!$H39*EF!$H57)*NtoN2O*kgtoGg)</f>
        <v>0.49402871835975393</v>
      </c>
      <c r="AH39" s="28">
        <f>IF(('Activity data'!AH8*EF!$H39*EF!$H57)*NtoN2O*kgtoGg=0,"NO",('Activity data'!AH8*EF!$H39*EF!$H57)*NtoN2O*kgtoGg)</f>
        <v>0.47723459657071265</v>
      </c>
      <c r="AI39" s="28">
        <f>IF(('Activity data'!AI8*EF!$H39*EF!$H57)*NtoN2O*kgtoGg=0,"NO",('Activity data'!AI8*EF!$H39*EF!H57)*NtoN2O*kgtoGg)</f>
        <v>0.46107149817621029</v>
      </c>
      <c r="AJ39" s="28">
        <f>IF(('Activity data'!AJ8*EF!$H39*EF!$H57)*NtoN2O*kgtoGg=0,"NO",('Activity data'!AJ8*EF!$H39*EF!I57)*NtoN2O*kgtoGg)</f>
        <v>0.44551138558329406</v>
      </c>
      <c r="AK39" s="28">
        <f>IF(('Activity data'!AK8*EF!$H39*EF!$H57)*NtoN2O*kgtoGg=0,"NO",('Activity data'!AK8*EF!$H39*EF!J57)*NtoN2O*kgtoGg)</f>
        <v>0.43050376115391042</v>
      </c>
      <c r="AL39" s="28">
        <f>IF(('Activity data'!AL8*EF!$H39*EF!$H57)*NtoN2O*kgtoGg=0,"NO",('Activity data'!AL8*EF!$H39*EF!K57)*NtoN2O*kgtoGg)</f>
        <v>0.41600822413952765</v>
      </c>
      <c r="AM39" s="28">
        <f>IF(('Activity data'!AM8*EF!$H39*EF!$H57)*NtoN2O*kgtoGg=0,"NO",('Activity data'!AM8*EF!$H39*EF!L57)*NtoN2O*kgtoGg)</f>
        <v>0.40703208915019184</v>
      </c>
      <c r="AN39" s="28">
        <f>IF(('Activity data'!AN8*EF!$H39*EF!$H57)*NtoN2O*kgtoGg=0,"NO",('Activity data'!AN8*EF!$H39*EF!M57)*NtoN2O*kgtoGg)</f>
        <v>0.39835717748056421</v>
      </c>
      <c r="AO39" s="28">
        <f>IF(('Activity data'!AO8*EF!$H39*EF!$H57)*NtoN2O*kgtoGg=0,"NO",('Activity data'!AO8*EF!$H39*EF!N57)*NtoN2O*kgtoGg)</f>
        <v>0.38996191699455407</v>
      </c>
      <c r="AP39" s="28">
        <f>IF(('Activity data'!AP8*EF!$H39*EF!$H57)*NtoN2O*kgtoGg=0,"NO",('Activity data'!AP8*EF!$H39*EF!O57)*NtoN2O*kgtoGg)</f>
        <v>0.38182711536770458</v>
      </c>
      <c r="AQ39" s="28">
        <f>IF(('Activity data'!AQ8*EF!$H39*EF!$H57)*NtoN2O*kgtoGg=0,"NO",('Activity data'!AQ8*EF!$H39*EF!P57)*NtoN2O*kgtoGg)</f>
        <v>0.37384025782915781</v>
      </c>
      <c r="AR39" s="28">
        <f>IF(('Activity data'!AR8*EF!$H39*EF!$H57)*NtoN2O*kgtoGg=0,"NO",('Activity data'!AR8*EF!$H39*EF!Q57)*NtoN2O*kgtoGg)</f>
        <v>0.36628763571424172</v>
      </c>
      <c r="AS39" s="28">
        <f>IF(('Activity data'!AS8*EF!$H39*EF!$H57)*NtoN2O*kgtoGg=0,"NO",('Activity data'!AS8*EF!$H39*EF!R57)*NtoN2O*kgtoGg)</f>
        <v>0.35894729168605743</v>
      </c>
      <c r="AT39" s="28">
        <f>IF(('Activity data'!AT8*EF!$H39*EF!$H57)*NtoN2O*kgtoGg=0,"NO",('Activity data'!AT8*EF!$H39*EF!S57)*NtoN2O*kgtoGg)</f>
        <v>0.3518067550746905</v>
      </c>
      <c r="AU39" s="28">
        <f>IF(('Activity data'!AU8*EF!$H39*EF!$H57)*NtoN2O*kgtoGg=0,"NO",('Activity data'!AU8*EF!$H39*EF!T57)*NtoN2O*kgtoGg)</f>
        <v>0.34485470708788868</v>
      </c>
      <c r="AV39" s="28">
        <f>IF(('Activity data'!AV8*EF!$H39*EF!$H57)*NtoN2O*kgtoGg=0,"NO",('Activity data'!AV8*EF!$H39*EF!U57)*NtoN2O*kgtoGg)</f>
        <v>0.33808257205951392</v>
      </c>
      <c r="AW39" s="28">
        <f>IF(('Activity data'!AW8*EF!$H39*EF!$H57)*NtoN2O*kgtoGg=0,"NO",('Activity data'!AW8*EF!$H39*EF!V57)*NtoN2O*kgtoGg)</f>
        <v>0.32854495053500266</v>
      </c>
      <c r="AX39" s="28">
        <f>IF(('Activity data'!AX8*EF!$H39*EF!$H57)*NtoN2O*kgtoGg=0,"NO",('Activity data'!AX8*EF!$H39*EF!W57)*NtoN2O*kgtoGg)</f>
        <v>0.31924026834244174</v>
      </c>
      <c r="AY39" s="28">
        <f>IF(('Activity data'!AY8*EF!$H39*EF!$H57)*NtoN2O*kgtoGg=0,"NO",('Activity data'!AY8*EF!$H39*EF!X57)*NtoN2O*kgtoGg)</f>
        <v>0.31015622401777432</v>
      </c>
      <c r="AZ39" s="28">
        <f>IF(('Activity data'!AZ8*EF!$H39*EF!$H57)*NtoN2O*kgtoGg=0,"NO",('Activity data'!AZ8*EF!$H39*EF!Y57)*NtoN2O*kgtoGg)</f>
        <v>0.30137844375071626</v>
      </c>
      <c r="BA39" s="28">
        <f>IF(('Activity data'!BA8*EF!$H39*EF!$H57)*NtoN2O*kgtoGg=0,"NO",('Activity data'!BA8*EF!$H39*EF!Z57)*NtoN2O*kgtoGg)</f>
        <v>0.29282268438730807</v>
      </c>
      <c r="BB39" s="28">
        <f>IF(('Activity data'!BB8*EF!$H39*EF!$H57)*NtoN2O*kgtoGg=0,"NO",('Activity data'!BB8*EF!$H39*EF!AA57)*NtoN2O*kgtoGg)</f>
        <v>0.28452224914523727</v>
      </c>
      <c r="BC39" s="28">
        <f>IF(('Activity data'!BC8*EF!$H39*EF!$H57)*NtoN2O*kgtoGg=0,"NO",('Activity data'!BC8*EF!$H39*EF!AB57)*NtoN2O*kgtoGg)</f>
        <v>0.27639148318938839</v>
      </c>
      <c r="BD39" s="28">
        <f>IF(('Activity data'!BD8*EF!$H39*EF!$H57)*NtoN2O*kgtoGg=0,"NO",('Activity data'!BD8*EF!$H39*EF!AC57)*NtoN2O*kgtoGg)</f>
        <v>0.26837468665368414</v>
      </c>
      <c r="BE39" s="28">
        <f>IF(('Activity data'!BE8*EF!$H39*EF!$H57)*NtoN2O*kgtoGg=0,"NO",('Activity data'!BE8*EF!$H39*EF!AD57)*NtoN2O*kgtoGg)</f>
        <v>0.26052491537772682</v>
      </c>
      <c r="BF39" s="28">
        <f>IF(('Activity data'!BF8*EF!$H39*EF!$H57)*NtoN2O*kgtoGg=0,"NO",('Activity data'!BF8*EF!$H39*EF!AE57)*NtoN2O*kgtoGg)</f>
        <v>0.25283596566435979</v>
      </c>
      <c r="BG39" s="28">
        <f>IF(('Activity data'!BG8*EF!$H39*EF!$H57)*NtoN2O*kgtoGg=0,"NO",('Activity data'!BG8*EF!$H39*EF!AF57)*NtoN2O*kgtoGg)</f>
        <v>0.24672320401795653</v>
      </c>
      <c r="BH39" s="28">
        <f>IF(('Activity data'!BH8*EF!$H39*EF!$H57)*NtoN2O*kgtoGg=0,"NO",('Activity data'!BH8*EF!$H39*EF!AG57)*NtoN2O*kgtoGg)</f>
        <v>0.24072822316526074</v>
      </c>
      <c r="BI39" s="28">
        <f>IF(('Activity data'!BI8*EF!$H39*EF!$H57)*NtoN2O*kgtoGg=0,"NO",('Activity data'!BI8*EF!$H39*EF!AH57)*NtoN2O*kgtoGg)</f>
        <v>0.23484680352171466</v>
      </c>
      <c r="BJ39" s="28">
        <f>IF(('Activity data'!BJ8*EF!$H39*EF!$H57)*NtoN2O*kgtoGg=0,"NO",('Activity data'!BJ8*EF!$H39*EF!AI57)*NtoN2O*kgtoGg)</f>
        <v>0.22907498172846005</v>
      </c>
      <c r="BK39" s="28">
        <f>IF(('Activity data'!BK8*EF!$H39*EF!$H57)*NtoN2O*kgtoGg=0,"NO",('Activity data'!BK8*EF!$H39*EF!AJ57)*NtoN2O*kgtoGg)</f>
        <v>0.22340902978986513</v>
      </c>
      <c r="BL39" s="28">
        <f>IF(('Activity data'!BL8*EF!$H39*EF!$H57)*NtoN2O*kgtoGg=0,"NO",('Activity data'!BL8*EF!$H39*EF!AK57)*NtoN2O*kgtoGg)</f>
        <v>0.21784693893110063</v>
      </c>
      <c r="BM39" s="28">
        <f>IF(('Activity data'!BM8*EF!$H39*EF!$H57)*NtoN2O*kgtoGg=0,"NO",('Activity data'!BM8*EF!$H39*EF!AL57)*NtoN2O*kgtoGg)</f>
        <v>0.21238440223115707</v>
      </c>
      <c r="BN39" s="28">
        <f>IF(('Activity data'!BN8*EF!$H39*EF!$H57)*NtoN2O*kgtoGg=0,"NO",('Activity data'!BN8*EF!$H39*EF!AM57)*NtoN2O*kgtoGg)</f>
        <v>0.20701825757477105</v>
      </c>
      <c r="BO39" s="28">
        <f>IF(('Activity data'!BO8*EF!$H39*EF!$H57)*NtoN2O*kgtoGg=0,"NO",('Activity data'!BO8*EF!$H39*EF!AN57)*NtoN2O*kgtoGg)</f>
        <v>0.20174551429095572</v>
      </c>
      <c r="BP39" s="28">
        <f>IF(('Activity data'!BP8*EF!$H39*EF!$H57)*NtoN2O*kgtoGg=0,"NO",('Activity data'!BP8*EF!$H39*EF!AO57)*NtoN2O*kgtoGg)</f>
        <v>0.19656334057699251</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0.84140962307429445</v>
      </c>
      <c r="AE40" s="28">
        <f>IF(('Activity data'!AE9*EF!$H40*EF!$H58)*NtoN2O*kgtoGg=0,"NO",('Activity data'!AE9*EF!$H40*EF!$H58)*NtoN2O*kgtoGg)</f>
        <v>0.81188973604175185</v>
      </c>
      <c r="AF40" s="28">
        <f>IF(('Activity data'!AF9*EF!$H40*EF!$H58)*NtoN2O*kgtoGg=0,"NO",('Activity data'!AF9*EF!$H40*EF!$H58)*NtoN2O*kgtoGg)</f>
        <v>0.78369915825432979</v>
      </c>
      <c r="AG40" s="28">
        <f>IF(('Activity data'!AG9*EF!$H40*EF!$H58)*NtoN2O*kgtoGg=0,"NO",('Activity data'!AG9*EF!$H40*EF!$H58)*NtoN2O*kgtoGg)</f>
        <v>0.7567009598380362</v>
      </c>
      <c r="AH40" s="28">
        <f>IF(('Activity data'!AH9*EF!$H40*EF!$H58)*NtoN2O*kgtoGg=0,"NO",('Activity data'!AH9*EF!$H40*EF!$H58)*NtoN2O*kgtoGg)</f>
        <v>0.73097749963192249</v>
      </c>
      <c r="AI40" s="28">
        <f>IF(('Activity data'!AI9*EF!$H40*EF!H58)*NtoN2O*kgtoGg=0,"NO",('Activity data'!AI9*EF!$H40*EF!H58)*NtoN2O*kgtoGg)</f>
        <v>0.70622057434692287</v>
      </c>
      <c r="AJ40" s="28">
        <f>IF(('Activity data'!AJ9*EF!$H40*EF!I58)*NtoN2O*kgtoGg=0,"NO",('Activity data'!AJ9*EF!$H40*EF!I58)*NtoN2O*kgtoGg)</f>
        <v>0.68238723896241327</v>
      </c>
      <c r="AK40" s="28">
        <f>IF(('Activity data'!AK9*EF!$H40*EF!J58)*NtoN2O*kgtoGg=0,"NO",('Activity data'!AK9*EF!$H40*EF!J58)*NtoN2O*kgtoGg)</f>
        <v>0.65940014653526058</v>
      </c>
      <c r="AL40" s="28">
        <f>IF(('Activity data'!AL9*EF!$H40*EF!K58)*NtoN2O*kgtoGg=0,"NO",('Activity data'!AL9*EF!$H40*EF!K58)*NtoN2O*kgtoGg)</f>
        <v>0.6371974154702138</v>
      </c>
      <c r="AM40" s="28">
        <f>IF(('Activity data'!AM9*EF!$H40*EF!L58)*NtoN2O*kgtoGg=0,"NO",('Activity data'!AM9*EF!$H40*EF!L58)*NtoN2O*kgtoGg)</f>
        <v>0.62344872089104575</v>
      </c>
      <c r="AN40" s="28">
        <f>IF(('Activity data'!AN9*EF!$H40*EF!M58)*NtoN2O*kgtoGg=0,"NO",('Activity data'!AN9*EF!$H40*EF!M58)*NtoN2O*kgtoGg)</f>
        <v>0.61016140834631771</v>
      </c>
      <c r="AO40" s="28">
        <f>IF(('Activity data'!AO9*EF!$H40*EF!N58)*NtoN2O*kgtoGg=0,"NO",('Activity data'!AO9*EF!$H40*EF!N58)*NtoN2O*kgtoGg)</f>
        <v>0.59730243591867016</v>
      </c>
      <c r="AP40" s="28">
        <f>IF(('Activity data'!AP9*EF!$H40*EF!O58)*NtoN2O*kgtoGg=0,"NO",('Activity data'!AP9*EF!$H40*EF!O58)*NtoN2O*kgtoGg)</f>
        <v>0.58484240683459876</v>
      </c>
      <c r="AQ40" s="28">
        <f>IF(('Activity data'!AQ9*EF!$H40*EF!P58)*NtoN2O*kgtoGg=0,"NO",('Activity data'!AQ9*EF!$H40*EF!P58)*NtoN2O*kgtoGg)</f>
        <v>0.57260898286367279</v>
      </c>
      <c r="AR40" s="28">
        <f>IF(('Activity data'!AR9*EF!$H40*EF!Q58)*NtoN2O*kgtoGg=0,"NO",('Activity data'!AR9*EF!$H40*EF!Q58)*NtoN2O*kgtoGg)</f>
        <v>0.56104067480533593</v>
      </c>
      <c r="AS40" s="28">
        <f>IF(('Activity data'!AS9*EF!$H40*EF!R58)*NtoN2O*kgtoGg=0,"NO",('Activity data'!AS9*EF!$H40*EF!R58)*NtoN2O*kgtoGg)</f>
        <v>0.54979751187725756</v>
      </c>
      <c r="AT40" s="28">
        <f>IF(('Activity data'!AT9*EF!$H40*EF!S58)*NtoN2O*kgtoGg=0,"NO",('Activity data'!AT9*EF!$H40*EF!S58)*NtoN2O*kgtoGg)</f>
        <v>0.53886039282571851</v>
      </c>
      <c r="AU40" s="28">
        <f>IF(('Activity data'!AU9*EF!$H40*EF!T58)*NtoN2O*kgtoGg=0,"NO",('Activity data'!AU9*EF!$H40*EF!T58)*NtoN2O*kgtoGg)</f>
        <v>0.52821198072141995</v>
      </c>
      <c r="AV40" s="28">
        <f>IF(('Activity data'!AV9*EF!$H40*EF!U58)*NtoN2O*kgtoGg=0,"NO",('Activity data'!AV9*EF!$H40*EF!U58)*NtoN2O*kgtoGg)</f>
        <v>0.51783914026563038</v>
      </c>
      <c r="AW40" s="28">
        <f>IF(('Activity data'!AW9*EF!$H40*EF!V58)*NtoN2O*kgtoGg=0,"NO",('Activity data'!AW9*EF!$H40*EF!V58)*NtoN2O*kgtoGg)</f>
        <v>0.50323041997477058</v>
      </c>
      <c r="AX40" s="28">
        <f>IF(('Activity data'!AX9*EF!$H40*EF!W58)*NtoN2O*kgtoGg=0,"NO",('Activity data'!AX9*EF!$H40*EF!W58)*NtoN2O*kgtoGg)</f>
        <v>0.48897849152519501</v>
      </c>
      <c r="AY40" s="28">
        <f>IF(('Activity data'!AY9*EF!$H40*EF!X58)*NtoN2O*kgtoGg=0,"NO",('Activity data'!AY9*EF!$H40*EF!X58)*NtoN2O*kgtoGg)</f>
        <v>0.4750645128348277</v>
      </c>
      <c r="AZ40" s="28">
        <f>IF(('Activity data'!AZ9*EF!$H40*EF!Y58)*NtoN2O*kgtoGg=0,"NO",('Activity data'!AZ9*EF!$H40*EF!Y58)*NtoN2O*kgtoGg)</f>
        <v>0.46161963704828807</v>
      </c>
      <c r="BA40" s="28">
        <f>IF(('Activity data'!BA9*EF!$H40*EF!Z58)*NtoN2O*kgtoGg=0,"NO",('Activity data'!BA9*EF!$H40*EF!Z58)*NtoN2O*kgtoGg)</f>
        <v>0.44851482940890763</v>
      </c>
      <c r="BB40" s="28">
        <f>IF(('Activity data'!BB9*EF!$H40*EF!AA58)*NtoN2O*kgtoGg=0,"NO",('Activity data'!BB9*EF!$H40*EF!AA58)*NtoN2O*kgtoGg)</f>
        <v>0.43580110026457358</v>
      </c>
      <c r="BC40" s="28">
        <f>IF(('Activity data'!BC9*EF!$H40*EF!AB58)*NtoN2O*kgtoGg=0,"NO",('Activity data'!BC9*EF!$H40*EF!AB58)*NtoN2O*kgtoGg)</f>
        <v>0.4233472525946716</v>
      </c>
      <c r="BD40" s="28">
        <f>IF(('Activity data'!BD9*EF!$H40*EF!AC58)*NtoN2O*kgtoGg=0,"NO",('Activity data'!BD9*EF!$H40*EF!AC58)*NtoN2O*kgtoGg)</f>
        <v>0.41106797123318584</v>
      </c>
      <c r="BE40" s="28">
        <f>IF(('Activity data'!BE9*EF!$H40*EF!AD58)*NtoN2O*kgtoGg=0,"NO",('Activity data'!BE9*EF!$H40*EF!AD58)*NtoN2O*kgtoGg)</f>
        <v>0.39904452150591624</v>
      </c>
      <c r="BF40" s="28">
        <f>IF(('Activity data'!BF9*EF!$H40*EF!AE58)*NtoN2O*kgtoGg=0,"NO",('Activity data'!BF9*EF!$H40*EF!AE58)*NtoN2O*kgtoGg)</f>
        <v>0.38726740124544096</v>
      </c>
      <c r="BG40" s="28">
        <f>IF(('Activity data'!BG9*EF!$H40*EF!AF58)*NtoN2O*kgtoGg=0,"NO",('Activity data'!BG9*EF!$H40*EF!AF58)*NtoN2O*kgtoGg)</f>
        <v>0.37790451922422597</v>
      </c>
      <c r="BH40" s="28">
        <f>IF(('Activity data'!BH9*EF!$H40*EF!AG58)*NtoN2O*kgtoGg=0,"NO",('Activity data'!BH9*EF!$H40*EF!AG58)*NtoN2O*kgtoGg)</f>
        <v>0.36872204137049497</v>
      </c>
      <c r="BI40" s="28">
        <f>IF(('Activity data'!BI9*EF!$H40*EF!AH58)*NtoN2O*kgtoGg=0,"NO",('Activity data'!BI9*EF!$H40*EF!AH58)*NtoN2O*kgtoGg)</f>
        <v>0.35971350457073598</v>
      </c>
      <c r="BJ40" s="28">
        <f>IF(('Activity data'!BJ9*EF!$H40*EF!AI58)*NtoN2O*kgtoGg=0,"NO",('Activity data'!BJ9*EF!$H40*EF!AI58)*NtoN2O*kgtoGg)</f>
        <v>0.35087283817087411</v>
      </c>
      <c r="BK40" s="28">
        <f>IF(('Activity data'!BK9*EF!$H40*EF!AJ58)*NtoN2O*kgtoGg=0,"NO",('Activity data'!BK9*EF!$H40*EF!AJ58)*NtoN2O*kgtoGg)</f>
        <v>0.34219433202134131</v>
      </c>
      <c r="BL40" s="28">
        <f>IF(('Activity data'!BL9*EF!$H40*EF!AK58)*NtoN2O*kgtoGg=0,"NO",('Activity data'!BL9*EF!$H40*EF!AK58)*NtoN2O*kgtoGg)</f>
        <v>0.33367490929323063</v>
      </c>
      <c r="BM40" s="28">
        <f>IF(('Activity data'!BM9*EF!$H40*EF!AL58)*NtoN2O*kgtoGg=0,"NO",('Activity data'!BM9*EF!$H40*EF!AL58)*NtoN2O*kgtoGg)</f>
        <v>0.32530797310028708</v>
      </c>
      <c r="BN40" s="28">
        <f>IF(('Activity data'!BN9*EF!$H40*EF!AM58)*NtoN2O*kgtoGg=0,"NO",('Activity data'!BN9*EF!$H40*EF!AM58)*NtoN2O*kgtoGg)</f>
        <v>0.31708868004866297</v>
      </c>
      <c r="BO40" s="28">
        <f>IF(('Activity data'!BO9*EF!$H40*EF!AN58)*NtoN2O*kgtoGg=0,"NO",('Activity data'!BO9*EF!$H40*EF!AN58)*NtoN2O*kgtoGg)</f>
        <v>0.30901244934472821</v>
      </c>
      <c r="BP40" s="28">
        <f>IF(('Activity data'!BP9*EF!$H40*EF!AO58)*NtoN2O*kgtoGg=0,"NO",('Activity data'!BP9*EF!$H40*EF!AO58)*NtoN2O*kgtoGg)</f>
        <v>0.30107494353246922</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1.0018136178033163</v>
      </c>
      <c r="AE41" s="28">
        <f>IF(('Activity data'!AE10*EF!$H41*EF!$H59)*NtoN2O*kgtoGg=0,"NO",('Activity data'!AE10*EF!$H41*EF!$H59)*NtoN2O*kgtoGg)</f>
        <v>1.0065328371255635</v>
      </c>
      <c r="AF41" s="28">
        <f>IF(('Activity data'!AF10*EF!$H41*EF!$H59)*NtoN2O*kgtoGg=0,"NO",('Activity data'!AF10*EF!$H41*EF!$H59)*NtoN2O*kgtoGg)</f>
        <v>1.0111361965149428</v>
      </c>
      <c r="AG41" s="28">
        <f>IF(('Activity data'!AG10*EF!$H41*EF!$H59)*NtoN2O*kgtoGg=0,"NO",('Activity data'!AG10*EF!$H41*EF!$H59)*NtoN2O*kgtoGg)</f>
        <v>1.0156188168149969</v>
      </c>
      <c r="AH41" s="28">
        <f>IF(('Activity data'!AH10*EF!$H41*EF!$H59)*NtoN2O*kgtoGg=0,"NO",('Activity data'!AH10*EF!$H41*EF!$H59)*NtoN2O*kgtoGg)</f>
        <v>1.0202514958945939</v>
      </c>
      <c r="AI41" s="28">
        <f>IF(('Activity data'!AI10*EF!$H41*EF!H59)*NtoN2O*kgtoGg=0,"NO",('Activity data'!AI10*EF!$H41*EF!H59)*NtoN2O*kgtoGg)</f>
        <v>1.0247567553414834</v>
      </c>
      <c r="AJ41" s="28">
        <f>IF(('Activity data'!AJ10*EF!$H41*EF!I59)*NtoN2O*kgtoGg=0,"NO",('Activity data'!AJ10*EF!$H41*EF!I59)*NtoN2O*kgtoGg)</f>
        <v>1.0291900299231624</v>
      </c>
      <c r="AK41" s="28">
        <f>IF(('Activity data'!AK10*EF!$H41*EF!J59)*NtoN2O*kgtoGg=0,"NO",('Activity data'!AK10*EF!$H41*EF!J59)*NtoN2O*kgtoGg)</f>
        <v>1.0335443619634117</v>
      </c>
      <c r="AL41" s="28">
        <f>IF(('Activity data'!AL10*EF!$H41*EF!K59)*NtoN2O*kgtoGg=0,"NO",('Activity data'!AL10*EF!$H41*EF!K59)*NtoN2O*kgtoGg)</f>
        <v>1.0378216534616338</v>
      </c>
      <c r="AM41" s="28">
        <f>IF(('Activity data'!AM10*EF!$H41*EF!L59)*NtoN2O*kgtoGg=0,"NO",('Activity data'!AM10*EF!$H41*EF!L59)*NtoN2O*kgtoGg)</f>
        <v>1.0386276531156013</v>
      </c>
      <c r="AN41" s="28">
        <f>IF(('Activity data'!AN10*EF!$H41*EF!M59)*NtoN2O*kgtoGg=0,"NO",('Activity data'!AN10*EF!$H41*EF!M59)*NtoN2O*kgtoGg)</f>
        <v>1.0393997989113819</v>
      </c>
      <c r="AO41" s="28">
        <f>IF(('Activity data'!AO10*EF!$H41*EF!N59)*NtoN2O*kgtoGg=0,"NO",('Activity data'!AO10*EF!$H41*EF!N59)*NtoN2O*kgtoGg)</f>
        <v>1.0401376382979184</v>
      </c>
      <c r="AP41" s="28">
        <f>IF(('Activity data'!AP10*EF!$H41*EF!O59)*NtoN2O*kgtoGg=0,"NO",('Activity data'!AP10*EF!$H41*EF!O59)*NtoN2O*kgtoGg)</f>
        <v>1.0408407127908654</v>
      </c>
      <c r="AQ41" s="28">
        <f>IF(('Activity data'!AQ10*EF!$H41*EF!P59)*NtoN2O*kgtoGg=0,"NO",('Activity data'!AQ10*EF!$H41*EF!P59)*NtoN2O*kgtoGg)</f>
        <v>1.0412429524032021</v>
      </c>
      <c r="AR41" s="28">
        <f>IF(('Activity data'!AR10*EF!$H41*EF!Q59)*NtoN2O*kgtoGg=0,"NO",('Activity data'!AR10*EF!$H41*EF!Q59)*NtoN2O*kgtoGg)</f>
        <v>1.0421851037104544</v>
      </c>
      <c r="AS41" s="28">
        <f>IF(('Activity data'!AS10*EF!$H41*EF!R59)*NtoN2O*kgtoGg=0,"NO",('Activity data'!AS10*EF!$H41*EF!R59)*NtoN2O*kgtoGg)</f>
        <v>1.0430993857415998</v>
      </c>
      <c r="AT41" s="28">
        <f>IF(('Activity data'!AT10*EF!$H41*EF!S59)*NtoN2O*kgtoGg=0,"NO",('Activity data'!AT10*EF!$H41*EF!S59)*NtoN2O*kgtoGg)</f>
        <v>1.0439854755696065</v>
      </c>
      <c r="AU41" s="28">
        <f>IF(('Activity data'!AU10*EF!$H41*EF!T59)*NtoN2O*kgtoGg=0,"NO",('Activity data'!AU10*EF!$H41*EF!T59)*NtoN2O*kgtoGg)</f>
        <v>1.0448430466100709</v>
      </c>
      <c r="AV41" s="28">
        <f>IF(('Activity data'!AV10*EF!$H41*EF!U59)*NtoN2O*kgtoGg=0,"NO",('Activity data'!AV10*EF!$H41*EF!U59)*NtoN2O*kgtoGg)</f>
        <v>1.045677121185931</v>
      </c>
      <c r="AW41" s="28">
        <f>IF(('Activity data'!AW10*EF!$H41*EF!V59)*NtoN2O*kgtoGg=0,"NO",('Activity data'!AW10*EF!$H41*EF!V59)*NtoN2O*kgtoGg)</f>
        <v>1.0487541850202204</v>
      </c>
      <c r="AX41" s="28">
        <f>IF(('Activity data'!AX10*EF!$H41*EF!W59)*NtoN2O*kgtoGg=0,"NO",('Activity data'!AX10*EF!$H41*EF!W59)*NtoN2O*kgtoGg)</f>
        <v>1.0517966951598559</v>
      </c>
      <c r="AY41" s="28">
        <f>IF(('Activity data'!AY10*EF!$H41*EF!X59)*NtoN2O*kgtoGg=0,"NO",('Activity data'!AY10*EF!$H41*EF!X59)*NtoN2O*kgtoGg)</f>
        <v>1.0547989467319954</v>
      </c>
      <c r="AZ41" s="28">
        <f>IF(('Activity data'!AZ10*EF!$H41*EF!Y59)*NtoN2O*kgtoGg=0,"NO",('Activity data'!AZ10*EF!$H41*EF!Y59)*NtoN2O*kgtoGg)</f>
        <v>1.0580954421711122</v>
      </c>
      <c r="BA41" s="28">
        <f>IF(('Activity data'!BA10*EF!$H41*EF!Z59)*NtoN2O*kgtoGg=0,"NO",('Activity data'!BA10*EF!$H41*EF!Z59)*NtoN2O*kgtoGg)</f>
        <v>1.0614457634383023</v>
      </c>
      <c r="BB41" s="28">
        <f>IF(('Activity data'!BB10*EF!$H41*EF!AA59)*NtoN2O*kgtoGg=0,"NO",('Activity data'!BB10*EF!$H41*EF!AA59)*NtoN2O*kgtoGg)</f>
        <v>1.0650138593620324</v>
      </c>
      <c r="BC41" s="28">
        <f>IF(('Activity data'!BC10*EF!$H41*EF!AB59)*NtoN2O*kgtoGg=0,"NO",('Activity data'!BC10*EF!$H41*EF!AB59)*NtoN2O*kgtoGg)</f>
        <v>1.0685225889234899</v>
      </c>
      <c r="BD41" s="28">
        <f>IF(('Activity data'!BD10*EF!$H41*EF!AC59)*NtoN2O*kgtoGg=0,"NO",('Activity data'!BD10*EF!$H41*EF!AC59)*NtoN2O*kgtoGg)</f>
        <v>1.0717744268749358</v>
      </c>
      <c r="BE41" s="28">
        <f>IF(('Activity data'!BE10*EF!$H41*EF!AD59)*NtoN2O*kgtoGg=0,"NO",('Activity data'!BE10*EF!$H41*EF!AD59)*NtoN2O*kgtoGg)</f>
        <v>1.0749925708266803</v>
      </c>
      <c r="BF41" s="28">
        <f>IF(('Activity data'!BF10*EF!$H41*EF!AE59)*NtoN2O*kgtoGg=0,"NO",('Activity data'!BF10*EF!$H41*EF!AE59)*NtoN2O*kgtoGg)</f>
        <v>1.0781767571143521</v>
      </c>
      <c r="BG41" s="28">
        <f>IF(('Activity data'!BG10*EF!$H41*EF!AF59)*NtoN2O*kgtoGg=0,"NO",('Activity data'!BG10*EF!$H41*EF!AF59)*NtoN2O*kgtoGg)</f>
        <v>1.080724817192293</v>
      </c>
      <c r="BH41" s="28">
        <f>IF(('Activity data'!BH10*EF!$H41*EF!AG59)*NtoN2O*kgtoGg=0,"NO",('Activity data'!BH10*EF!$H41*EF!AG59)*NtoN2O*kgtoGg)</f>
        <v>1.0832529512680142</v>
      </c>
      <c r="BI41" s="28">
        <f>IF(('Activity data'!BI10*EF!$H41*EF!AH59)*NtoN2O*kgtoGg=0,"NO",('Activity data'!BI10*EF!$H41*EF!AH59)*NtoN2O*kgtoGg)</f>
        <v>1.085761007008426</v>
      </c>
      <c r="BJ41" s="28">
        <f>IF(('Activity data'!BJ10*EF!$H41*EF!AI59)*NtoN2O*kgtoGg=0,"NO",('Activity data'!BJ10*EF!$H41*EF!AI59)*NtoN2O*kgtoGg)</f>
        <v>1.0882488309306664</v>
      </c>
      <c r="BK41" s="28">
        <f>IF(('Activity data'!BK10*EF!$H41*EF!AJ59)*NtoN2O*kgtoGg=0,"NO",('Activity data'!BK10*EF!$H41*EF!AJ59)*NtoN2O*kgtoGg)</f>
        <v>1.0907162683936948</v>
      </c>
      <c r="BL41" s="28">
        <f>IF(('Activity data'!BL10*EF!$H41*EF!AK59)*NtoN2O*kgtoGg=0,"NO",('Activity data'!BL10*EF!$H41*EF!AK59)*NtoN2O*kgtoGg)</f>
        <v>1.0931707038014593</v>
      </c>
      <c r="BM41" s="28">
        <f>IF(('Activity data'!BM10*EF!$H41*EF!AL59)*NtoN2O*kgtoGg=0,"NO",('Activity data'!BM10*EF!$H41*EF!AL59)*NtoN2O*kgtoGg)</f>
        <v>1.0956074796317219</v>
      </c>
      <c r="BN41" s="28">
        <f>IF(('Activity data'!BN10*EF!$H41*EF!AM59)*NtoN2O*kgtoGg=0,"NO",('Activity data'!BN10*EF!$H41*EF!AM59)*NtoN2O*kgtoGg)</f>
        <v>1.0980264959344963</v>
      </c>
      <c r="BO41" s="28">
        <f>IF(('Activity data'!BO10*EF!$H41*EF!AN59)*NtoN2O*kgtoGg=0,"NO",('Activity data'!BO10*EF!$H41*EF!AN59)*NtoN2O*kgtoGg)</f>
        <v>1.1004276521330709</v>
      </c>
      <c r="BP41" s="28">
        <f>IF(('Activity data'!BP10*EF!$H41*EF!AO59)*NtoN2O*kgtoGg=0,"NO",('Activity data'!BP10*EF!$H41*EF!AO59)*NtoN2O*kgtoGg)</f>
        <v>1.1028108470202147</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0.11732634445917337</v>
      </c>
      <c r="AE42" s="28">
        <f>IF(('Activity data'!AE11*EF!$H42*EF!$H60)*NtoN2O*kgtoGg=0,"NO",('Activity data'!AE11*EF!$H42*EF!$H60)*NtoN2O*kgtoGg)</f>
        <v>0.11734955347663562</v>
      </c>
      <c r="AF42" s="28">
        <f>IF(('Activity data'!AF11*EF!$H42*EF!$H60)*NtoN2O*kgtoGg=0,"NO",('Activity data'!AF11*EF!$H42*EF!$H60)*NtoN2O*kgtoGg)</f>
        <v>0.11745684486614573</v>
      </c>
      <c r="AG42" s="28">
        <f>IF(('Activity data'!AG11*EF!$H42*EF!$H60)*NtoN2O*kgtoGg=0,"NO",('Activity data'!AG11*EF!$H42*EF!$H60)*NtoN2O*kgtoGg)</f>
        <v>0.11764312998406053</v>
      </c>
      <c r="AH42" s="28">
        <f>IF(('Activity data'!AH11*EF!$H42*EF!$H60)*NtoN2O*kgtoGg=0,"NO",('Activity data'!AH11*EF!$H42*EF!$H60)*NtoN2O*kgtoGg)</f>
        <v>0.11790485940043642</v>
      </c>
      <c r="AI42" s="28">
        <f>IF(('Activity data'!AI11*EF!$H42*EF!H60)*NtoN2O*kgtoGg=0,"NO",('Activity data'!AI11*EF!$H42*EF!H60)*NtoN2O*kgtoGg)</f>
        <v>0.11823841499424895</v>
      </c>
      <c r="AJ42" s="28">
        <f>IF(('Activity data'!AJ11*EF!$H42*EF!I60)*NtoN2O*kgtoGg=0,"NO",('Activity data'!AJ11*EF!$H42*EF!I60)*NtoN2O*kgtoGg)</f>
        <v>0.11861287282754117</v>
      </c>
      <c r="AK42" s="28">
        <f>IF(('Activity data'!AK11*EF!$H42*EF!J60)*NtoN2O*kgtoGg=0,"NO",('Activity data'!AK11*EF!$H42*EF!J60)*NtoN2O*kgtoGg)</f>
        <v>0.11902874649993082</v>
      </c>
      <c r="AL42" s="28">
        <f>IF(('Activity data'!AL11*EF!$H42*EF!K60)*NtoN2O*kgtoGg=0,"NO",('Activity data'!AL11*EF!$H42*EF!K60)*NtoN2O*kgtoGg)</f>
        <v>0.11948365032884066</v>
      </c>
      <c r="AM42" s="28">
        <f>IF(('Activity data'!AM11*EF!$H42*EF!L60)*NtoN2O*kgtoGg=0,"NO",('Activity data'!AM11*EF!$H42*EF!L60)*NtoN2O*kgtoGg)</f>
        <v>0.11962163868390589</v>
      </c>
      <c r="AN42" s="28">
        <f>IF(('Activity data'!AN11*EF!$H42*EF!M60)*NtoN2O*kgtoGg=0,"NO",('Activity data'!AN11*EF!$H42*EF!M60)*NtoN2O*kgtoGg)</f>
        <v>0.11978931138124493</v>
      </c>
      <c r="AO42" s="28">
        <f>IF(('Activity data'!AO11*EF!$H42*EF!N60)*NtoN2O*kgtoGg=0,"NO",('Activity data'!AO11*EF!$H42*EF!N60)*NtoN2O*kgtoGg)</f>
        <v>0.11998486242562856</v>
      </c>
      <c r="AP42" s="28">
        <f>IF(('Activity data'!AP11*EF!$H42*EF!O60)*NtoN2O*kgtoGg=0,"NO",('Activity data'!AP11*EF!$H42*EF!O60)*NtoN2O*kgtoGg)</f>
        <v>0.12020670331278654</v>
      </c>
      <c r="AQ42" s="28">
        <f>IF(('Activity data'!AQ11*EF!$H42*EF!P60)*NtoN2O*kgtoGg=0,"NO",('Activity data'!AQ11*EF!$H42*EF!P60)*NtoN2O*kgtoGg)</f>
        <v>0.12045302530709227</v>
      </c>
      <c r="AR42" s="28">
        <f>IF(('Activity data'!AR11*EF!$H42*EF!Q60)*NtoN2O*kgtoGg=0,"NO",('Activity data'!AR11*EF!$H42*EF!Q60)*NtoN2O*kgtoGg)</f>
        <v>0.12059291768614905</v>
      </c>
      <c r="AS42" s="28">
        <f>IF(('Activity data'!AS11*EF!$H42*EF!R60)*NtoN2O*kgtoGg=0,"NO",('Activity data'!AS11*EF!$H42*EF!R60)*NtoN2O*kgtoGg)</f>
        <v>0.12075390119716219</v>
      </c>
      <c r="AT42" s="28">
        <f>IF(('Activity data'!AT11*EF!$H42*EF!S60)*NtoN2O*kgtoGg=0,"NO",('Activity data'!AT11*EF!$H42*EF!S60)*NtoN2O*kgtoGg)</f>
        <v>0.12093492103298678</v>
      </c>
      <c r="AU42" s="28">
        <f>IF(('Activity data'!AU11*EF!$H42*EF!T60)*NtoN2O*kgtoGg=0,"NO",('Activity data'!AU11*EF!$H42*EF!T60)*NtoN2O*kgtoGg)</f>
        <v>0.12113502975360403</v>
      </c>
      <c r="AV42" s="28">
        <f>IF(('Activity data'!AV11*EF!$H42*EF!U60)*NtoN2O*kgtoGg=0,"NO",('Activity data'!AV11*EF!$H42*EF!U60)*NtoN2O*kgtoGg)</f>
        <v>0.1213533818478672</v>
      </c>
      <c r="AW42" s="28">
        <f>IF(('Activity data'!AW11*EF!$H42*EF!V60)*NtoN2O*kgtoGg=0,"NO",('Activity data'!AW11*EF!$H42*EF!V60)*NtoN2O*kgtoGg)</f>
        <v>0.12148288094277546</v>
      </c>
      <c r="AX42" s="28">
        <f>IF(('Activity data'!AX11*EF!$H42*EF!W60)*NtoN2O*kgtoGg=0,"NO",('Activity data'!AX11*EF!$H42*EF!W60)*NtoN2O*kgtoGg)</f>
        <v>0.12162817600801205</v>
      </c>
      <c r="AY42" s="28">
        <f>IF(('Activity data'!AY11*EF!$H42*EF!X60)*NtoN2O*kgtoGg=0,"NO",('Activity data'!AY11*EF!$H42*EF!X60)*NtoN2O*kgtoGg)</f>
        <v>0.12178858505418258</v>
      </c>
      <c r="AZ42" s="28">
        <f>IF(('Activity data'!AZ11*EF!$H42*EF!Y60)*NtoN2O*kgtoGg=0,"NO",('Activity data'!AZ11*EF!$H42*EF!Y60)*NtoN2O*kgtoGg)</f>
        <v>0.12196396727412449</v>
      </c>
      <c r="BA42" s="28">
        <f>IF(('Activity data'!BA11*EF!$H42*EF!Z60)*NtoN2O*kgtoGg=0,"NO",('Activity data'!BA11*EF!$H42*EF!Z60)*NtoN2O*kgtoGg)</f>
        <v>0.12215341104278379</v>
      </c>
      <c r="BB42" s="28">
        <f>IF(('Activity data'!BB11*EF!$H42*EF!AA60)*NtoN2O*kgtoGg=0,"NO",('Activity data'!BB11*EF!$H42*EF!AA60)*NtoN2O*kgtoGg)</f>
        <v>0.12225688317260951</v>
      </c>
      <c r="BC42" s="28">
        <f>IF(('Activity data'!BC11*EF!$H42*EF!AB60)*NtoN2O*kgtoGg=0,"NO",('Activity data'!BC11*EF!$H42*EF!AB60)*NtoN2O*kgtoGg)</f>
        <v>0.12237248240061445</v>
      </c>
      <c r="BD42" s="28">
        <f>IF(('Activity data'!BD11*EF!$H42*EF!AC60)*NtoN2O*kgtoGg=0,"NO",('Activity data'!BD11*EF!$H42*EF!AC60)*NtoN2O*kgtoGg)</f>
        <v>0.12249947772178918</v>
      </c>
      <c r="BE42" s="28">
        <f>IF(('Activity data'!BE11*EF!$H42*EF!AD60)*NtoN2O*kgtoGg=0,"NO",('Activity data'!BE11*EF!$H42*EF!AD60)*NtoN2O*kgtoGg)</f>
        <v>0.1226377523850353</v>
      </c>
      <c r="BF42" s="28">
        <f>IF(('Activity data'!BF11*EF!$H42*EF!AE60)*NtoN2O*kgtoGg=0,"NO",('Activity data'!BF11*EF!$H42*EF!AE60)*NtoN2O*kgtoGg)</f>
        <v>0.1227869114639136</v>
      </c>
      <c r="BG42" s="28">
        <f>IF(('Activity data'!BG11*EF!$H42*EF!AF60)*NtoN2O*kgtoGg=0,"NO",('Activity data'!BG11*EF!$H42*EF!AF60)*NtoN2O*kgtoGg)</f>
        <v>0.122854695412125</v>
      </c>
      <c r="BH42" s="28">
        <f>IF(('Activity data'!BH11*EF!$H42*EF!AG60)*NtoN2O*kgtoGg=0,"NO",('Activity data'!BH11*EF!$H42*EF!AG60)*NtoN2O*kgtoGg)</f>
        <v>0.12293207198870346</v>
      </c>
      <c r="BI42" s="28">
        <f>IF(('Activity data'!BI11*EF!$H42*EF!AH60)*NtoN2O*kgtoGg=0,"NO",('Activity data'!BI11*EF!$H42*EF!AH60)*NtoN2O*kgtoGg)</f>
        <v>0.12301870536081791</v>
      </c>
      <c r="BJ42" s="28">
        <f>IF(('Activity data'!BJ11*EF!$H42*EF!AI60)*NtoN2O*kgtoGg=0,"NO",('Activity data'!BJ11*EF!$H42*EF!AI60)*NtoN2O*kgtoGg)</f>
        <v>0.12311428264357246</v>
      </c>
      <c r="BK42" s="28">
        <f>IF(('Activity data'!BK11*EF!$H42*EF!AJ60)*NtoN2O*kgtoGg=0,"NO",('Activity data'!BK11*EF!$H42*EF!AJ60)*NtoN2O*kgtoGg)</f>
        <v>0.12321851195092565</v>
      </c>
      <c r="BL42" s="28">
        <f>IF(('Activity data'!BL11*EF!$H42*EF!AK60)*NtoN2O*kgtoGg=0,"NO",('Activity data'!BL11*EF!$H42*EF!AK60)*NtoN2O*kgtoGg)</f>
        <v>0.12323732706429288</v>
      </c>
      <c r="BM42" s="28">
        <f>IF(('Activity data'!BM11*EF!$H42*EF!AL60)*NtoN2O*kgtoGg=0,"NO",('Activity data'!BM11*EF!$H42*EF!AL60)*NtoN2O*kgtoGg)</f>
        <v>0.12326382922886535</v>
      </c>
      <c r="BN42" s="28">
        <f>IF(('Activity data'!BN11*EF!$H42*EF!AM60)*NtoN2O*kgtoGg=0,"NO",('Activity data'!BN11*EF!$H42*EF!AM60)*NtoN2O*kgtoGg)</f>
        <v>0.12329776272431391</v>
      </c>
      <c r="BO42" s="28">
        <f>IF(('Activity data'!BO11*EF!$H42*EF!AN60)*NtoN2O*kgtoGg=0,"NO",('Activity data'!BO11*EF!$H42*EF!AN60)*NtoN2O*kgtoGg)</f>
        <v>0.12333888742545726</v>
      </c>
      <c r="BP42" s="28">
        <f>IF(('Activity data'!BP11*EF!$H42*EF!AO60)*NtoN2O*kgtoGg=0,"NO",('Activity data'!BP11*EF!$H42*EF!AO60)*NtoN2O*kgtoGg)</f>
        <v>0.12338697760327746</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6.2739258790216704E-2</v>
      </c>
      <c r="AE43" s="28">
        <f>IF(('Activity data'!AE12*EF!$H43*EF!$H61)*NtoN2O*kgtoGg=0,"NO",('Activity data'!AE12*EF!$H43*EF!$H61)*NtoN2O*kgtoGg)</f>
        <v>6.2751669613715408E-2</v>
      </c>
      <c r="AF43" s="28">
        <f>IF(('Activity data'!AF12*EF!$H43*EF!$H61)*NtoN2O*kgtoGg=0,"NO",('Activity data'!AF12*EF!$H43*EF!$H61)*NtoN2O*kgtoGg)</f>
        <v>6.2809042766211257E-2</v>
      </c>
      <c r="AG43" s="28">
        <f>IF(('Activity data'!AG12*EF!$H43*EF!$H61)*NtoN2O*kgtoGg=0,"NO",('Activity data'!AG12*EF!$H43*EF!$H61)*NtoN2O*kgtoGg)</f>
        <v>6.2908657139057314E-2</v>
      </c>
      <c r="AH43" s="28">
        <f>IF(('Activity data'!AH12*EF!$H43*EF!$H61)*NtoN2O*kgtoGg=0,"NO",('Activity data'!AH12*EF!$H43*EF!$H61)*NtoN2O*kgtoGg)</f>
        <v>6.3048614704962175E-2</v>
      </c>
      <c r="AI43" s="28">
        <f>IF(('Activity data'!AI12*EF!$H43*EF!H61)*NtoN2O*kgtoGg=0,"NO",('Activity data'!AI12*EF!$H43*EF!H61)*NtoN2O*kgtoGg)</f>
        <v>6.3226980704666591E-2</v>
      </c>
      <c r="AJ43" s="28">
        <f>IF(('Activity data'!AJ12*EF!$H43*EF!I61)*NtoN2O*kgtoGg=0,"NO",('Activity data'!AJ12*EF!$H43*EF!I61)*NtoN2O*kgtoGg)</f>
        <v>6.3427218826950571E-2</v>
      </c>
      <c r="AK43" s="28">
        <f>IF(('Activity data'!AK12*EF!$H43*EF!J61)*NtoN2O*kgtoGg=0,"NO",('Activity data'!AK12*EF!$H43*EF!J61)*NtoN2O*kgtoGg)</f>
        <v>6.3649603714814956E-2</v>
      </c>
      <c r="AL43" s="28">
        <f>IF(('Activity data'!AL12*EF!$H43*EF!K61)*NtoN2O*kgtoGg=0,"NO",('Activity data'!AL12*EF!$H43*EF!K61)*NtoN2O*kgtoGg)</f>
        <v>6.3892859644914826E-2</v>
      </c>
      <c r="AM43" s="28">
        <f>IF(('Activity data'!AM12*EF!$H43*EF!L61)*NtoN2O*kgtoGg=0,"NO",('Activity data'!AM12*EF!$H43*EF!L61)*NtoN2O*kgtoGg)</f>
        <v>6.3966647737080995E-2</v>
      </c>
      <c r="AN43" s="28">
        <f>IF(('Activity data'!AN12*EF!$H43*EF!M61)*NtoN2O*kgtoGg=0,"NO",('Activity data'!AN12*EF!$H43*EF!M61)*NtoN2O*kgtoGg)</f>
        <v>6.4056309277282411E-2</v>
      </c>
      <c r="AO43" s="28">
        <f>IF(('Activity data'!AO12*EF!$H43*EF!N61)*NtoN2O*kgtoGg=0,"NO",('Activity data'!AO12*EF!$H43*EF!N61)*NtoN2O*kgtoGg)</f>
        <v>6.4160878525023238E-2</v>
      </c>
      <c r="AP43" s="28">
        <f>IF(('Activity data'!AP12*EF!$H43*EF!O61)*NtoN2O*kgtoGg=0,"NO",('Activity data'!AP12*EF!$H43*EF!O61)*NtoN2O*kgtoGg)</f>
        <v>6.4279506041237208E-2</v>
      </c>
      <c r="AQ43" s="28">
        <f>IF(('Activity data'!AQ12*EF!$H43*EF!P61)*NtoN2O*kgtoGg=0,"NO",('Activity data'!AQ12*EF!$H43*EF!P61)*NtoN2O*kgtoGg)</f>
        <v>6.4411224620024507E-2</v>
      </c>
      <c r="AR43" s="28">
        <f>IF(('Activity data'!AR12*EF!$H43*EF!Q61)*NtoN2O*kgtoGg=0,"NO",('Activity data'!AR12*EF!$H43*EF!Q61)*NtoN2O*kgtoGg)</f>
        <v>6.4486030872728264E-2</v>
      </c>
      <c r="AS43" s="28">
        <f>IF(('Activity data'!AS12*EF!$H43*EF!R61)*NtoN2O*kgtoGg=0,"NO",('Activity data'!AS12*EF!$H43*EF!R61)*NtoN2O*kgtoGg)</f>
        <v>6.4572115427778257E-2</v>
      </c>
      <c r="AT43" s="28">
        <f>IF(('Activity data'!AT12*EF!$H43*EF!S61)*NtoN2O*kgtoGg=0,"NO",('Activity data'!AT12*EF!$H43*EF!S61)*NtoN2O*kgtoGg)</f>
        <v>6.4668914236079289E-2</v>
      </c>
      <c r="AU43" s="28">
        <f>IF(('Activity data'!AU12*EF!$H43*EF!T61)*NtoN2O*kgtoGg=0,"NO",('Activity data'!AU12*EF!$H43*EF!T61)*NtoN2O*kgtoGg)</f>
        <v>6.4775920662188069E-2</v>
      </c>
      <c r="AV43" s="28">
        <f>IF(('Activity data'!AV12*EF!$H43*EF!U61)*NtoN2O*kgtoGg=0,"NO",('Activity data'!AV12*EF!$H43*EF!U61)*NtoN2O*kgtoGg)</f>
        <v>6.4892682576253594E-2</v>
      </c>
      <c r="AW43" s="28">
        <f>IF(('Activity data'!AW12*EF!$H43*EF!V61)*NtoN2O*kgtoGg=0,"NO",('Activity data'!AW12*EF!$H43*EF!V61)*NtoN2O*kgtoGg)</f>
        <v>6.496193110918963E-2</v>
      </c>
      <c r="AX43" s="28">
        <f>IF(('Activity data'!AX12*EF!$H43*EF!W61)*NtoN2O*kgtoGg=0,"NO",('Activity data'!AX12*EF!$H43*EF!W61)*NtoN2O*kgtoGg)</f>
        <v>6.5039626402099676E-2</v>
      </c>
      <c r="AY43" s="28">
        <f>IF(('Activity data'!AY12*EF!$H43*EF!X61)*NtoN2O*kgtoGg=0,"NO",('Activity data'!AY12*EF!$H43*EF!X61)*NtoN2O*kgtoGg)</f>
        <v>6.5125403766990525E-2</v>
      </c>
      <c r="AZ43" s="28">
        <f>IF(('Activity data'!AZ12*EF!$H43*EF!Y61)*NtoN2O*kgtoGg=0,"NO",('Activity data'!AZ12*EF!$H43*EF!Y61)*NtoN2O*kgtoGg)</f>
        <v>6.5219187908436865E-2</v>
      </c>
      <c r="BA43" s="28">
        <f>IF(('Activity data'!BA12*EF!$H43*EF!Z61)*NtoN2O*kgtoGg=0,"NO",('Activity data'!BA12*EF!$H43*EF!Z61)*NtoN2O*kgtoGg)</f>
        <v>6.5320491342741385E-2</v>
      </c>
      <c r="BB43" s="28">
        <f>IF(('Activity data'!BB12*EF!$H43*EF!AA61)*NtoN2O*kgtoGg=0,"NO",('Activity data'!BB12*EF!$H43*EF!AA61)*NtoN2O*kgtoGg)</f>
        <v>6.537582217880071E-2</v>
      </c>
      <c r="BC43" s="28">
        <f>IF(('Activity data'!BC12*EF!$H43*EF!AB61)*NtoN2O*kgtoGg=0,"NO",('Activity data'!BC12*EF!$H43*EF!AB61)*NtoN2O*kgtoGg)</f>
        <v>6.5437637876845173E-2</v>
      </c>
      <c r="BD43" s="28">
        <f>IF(('Activity data'!BD12*EF!$H43*EF!AC61)*NtoN2O*kgtoGg=0,"NO",('Activity data'!BD12*EF!$H43*EF!AC61)*NtoN2O*kgtoGg)</f>
        <v>6.5505547538200898E-2</v>
      </c>
      <c r="BE43" s="28">
        <f>IF(('Activity data'!BE12*EF!$H43*EF!AD61)*NtoN2O*kgtoGg=0,"NO",('Activity data'!BE12*EF!$H43*EF!AD61)*NtoN2O*kgtoGg)</f>
        <v>6.5579488731217009E-2</v>
      </c>
      <c r="BF43" s="28">
        <f>IF(('Activity data'!BF12*EF!$H43*EF!AE61)*NtoN2O*kgtoGg=0,"NO",('Activity data'!BF12*EF!$H43*EF!AE61)*NtoN2O*kgtoGg)</f>
        <v>6.5659250272359318E-2</v>
      </c>
      <c r="BG43" s="28">
        <f>IF(('Activity data'!BG12*EF!$H43*EF!AF61)*NtoN2O*kgtoGg=0,"NO",('Activity data'!BG12*EF!$H43*EF!AF61)*NtoN2O*kgtoGg)</f>
        <v>6.5695497158668265E-2</v>
      </c>
      <c r="BH43" s="28">
        <f>IF(('Activity data'!BH12*EF!$H43*EF!AG61)*NtoN2O*kgtoGg=0,"NO",('Activity data'!BH12*EF!$H43*EF!AG61)*NtoN2O*kgtoGg)</f>
        <v>6.5736873620916667E-2</v>
      </c>
      <c r="BI43" s="28">
        <f>IF(('Activity data'!BI12*EF!$H43*EF!AH61)*NtoN2O*kgtoGg=0,"NO",('Activity data'!BI12*EF!$H43*EF!AH61)*NtoN2O*kgtoGg)</f>
        <v>6.5783200075371639E-2</v>
      </c>
      <c r="BJ43" s="28">
        <f>IF(('Activity data'!BJ12*EF!$H43*EF!AI61)*NtoN2O*kgtoGg=0,"NO",('Activity data'!BJ12*EF!$H43*EF!AI61)*NtoN2O*kgtoGg)</f>
        <v>6.5834309209512359E-2</v>
      </c>
      <c r="BK43" s="28">
        <f>IF(('Activity data'!BK12*EF!$H43*EF!AJ61)*NtoN2O*kgtoGg=0,"NO",('Activity data'!BK12*EF!$H43*EF!AJ61)*NtoN2O*kgtoGg)</f>
        <v>6.5890044939775655E-2</v>
      </c>
      <c r="BL43" s="28">
        <f>IF(('Activity data'!BL12*EF!$H43*EF!AK61)*NtoN2O*kgtoGg=0,"NO",('Activity data'!BL12*EF!$H43*EF!AK61)*NtoN2O*kgtoGg)</f>
        <v>6.5900106160656238E-2</v>
      </c>
      <c r="BM43" s="28">
        <f>IF(('Activity data'!BM12*EF!$H43*EF!AL61)*NtoN2O*kgtoGg=0,"NO",('Activity data'!BM12*EF!$H43*EF!AL61)*NtoN2O*kgtoGg)</f>
        <v>6.5914277966394139E-2</v>
      </c>
      <c r="BN43" s="28">
        <f>IF(('Activity data'!BN12*EF!$H43*EF!AM61)*NtoN2O*kgtoGg=0,"NO",('Activity data'!BN12*EF!$H43*EF!AM61)*NtoN2O*kgtoGg)</f>
        <v>6.5932423612731425E-2</v>
      </c>
      <c r="BO43" s="28">
        <f>IF(('Activity data'!BO12*EF!$H43*EF!AN61)*NtoN2O*kgtoGg=0,"NO",('Activity data'!BO12*EF!$H43*EF!AN61)*NtoN2O*kgtoGg)</f>
        <v>6.5954414694782082E-2</v>
      </c>
      <c r="BP43" s="28">
        <f>IF(('Activity data'!BP12*EF!$H43*EF!AO61)*NtoN2O*kgtoGg=0,"NO",('Activity data'!BP12*EF!$H43*EF!AO61)*NtoN2O*kgtoGg)</f>
        <v>6.5980130505885165E-2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1.4513224871578833E-2</v>
      </c>
      <c r="AE44" s="28">
        <f>IF(('Activity data'!AE13*EF!$H44*EF!$H62)*NtoN2O*kgtoGg=0,"NO",('Activity data'!AE13*EF!$H44*EF!$H62)*NtoN2O*kgtoGg)</f>
        <v>1.4542933744644729E-2</v>
      </c>
      <c r="AF44" s="28">
        <f>IF(('Activity data'!AF13*EF!$H44*EF!$H62)*NtoN2O*kgtoGg=0,"NO",('Activity data'!AF13*EF!$H44*EF!$H62)*NtoN2O*kgtoGg)</f>
        <v>1.4586197253953419E-2</v>
      </c>
      <c r="AG44" s="28">
        <f>IF(('Activity data'!AG13*EF!$H44*EF!$H62)*NtoN2O*kgtoGg=0,"NO",('Activity data'!AG13*EF!$H44*EF!$H62)*NtoN2O*kgtoGg)</f>
        <v>1.4642236987983399E-2</v>
      </c>
      <c r="AH44" s="28">
        <f>IF(('Activity data'!AH13*EF!$H44*EF!$H62)*NtoN2O*kgtoGg=0,"NO",('Activity data'!AH13*EF!$H44*EF!$H62)*NtoN2O*kgtoGg)</f>
        <v>1.4710533911863792E-2</v>
      </c>
      <c r="AI44" s="28">
        <f>IF(('Activity data'!AI13*EF!$H44*EF!H62)*NtoN2O*kgtoGg=0,"NO",('Activity data'!AI13*EF!$H44*EF!H62)*NtoN2O*kgtoGg)</f>
        <v>1.4790523809130252E-2</v>
      </c>
      <c r="AJ44" s="28">
        <f>IF(('Activity data'!AJ13*EF!$H44*EF!I62)*NtoN2O*kgtoGg=0,"NO",('Activity data'!AJ13*EF!$H44*EF!I62)*NtoN2O*kgtoGg)</f>
        <v>1.4876357691979473E-2</v>
      </c>
      <c r="AK44" s="28">
        <f>IF(('Activity data'!AK13*EF!$H44*EF!J62)*NtoN2O*kgtoGg=0,"NO",('Activity data'!AK13*EF!$H44*EF!J62)*NtoN2O*kgtoGg)</f>
        <v>1.4968267058884018E-2</v>
      </c>
      <c r="AL44" s="28">
        <f>IF(('Activity data'!AL13*EF!$H44*EF!K62)*NtoN2O*kgtoGg=0,"NO",('Activity data'!AL13*EF!$H44*EF!K62)*NtoN2O*kgtoGg)</f>
        <v>1.5065903267383484E-2</v>
      </c>
      <c r="AM44" s="28">
        <f>IF(('Activity data'!AM13*EF!$H44*EF!L62)*NtoN2O*kgtoGg=0,"NO",('Activity data'!AM13*EF!$H44*EF!L62)*NtoN2O*kgtoGg)</f>
        <v>1.5101327673963067E-2</v>
      </c>
      <c r="AN44" s="28">
        <f>IF(('Activity data'!AN13*EF!$H44*EF!M62)*NtoN2O*kgtoGg=0,"NO",('Activity data'!AN13*EF!$H44*EF!M62)*NtoN2O*kgtoGg)</f>
        <v>1.5141211075546328E-2</v>
      </c>
      <c r="AO44" s="28">
        <f>IF(('Activity data'!AO13*EF!$H44*EF!N62)*NtoN2O*kgtoGg=0,"NO",('Activity data'!AO13*EF!$H44*EF!N62)*NtoN2O*kgtoGg)</f>
        <v>1.5185272672317835E-2</v>
      </c>
      <c r="AP44" s="28">
        <f>IF(('Activity data'!AP13*EF!$H44*EF!O62)*NtoN2O*kgtoGg=0,"NO",('Activity data'!AP13*EF!$H44*EF!O62)*NtoN2O*kgtoGg)</f>
        <v>1.5233265817498435E-2</v>
      </c>
      <c r="AQ44" s="28">
        <f>IF(('Activity data'!AQ13*EF!$H44*EF!P62)*NtoN2O*kgtoGg=0,"NO",('Activity data'!AQ13*EF!$H44*EF!P62)*NtoN2O*kgtoGg)</f>
        <v>1.5284896153760677E-2</v>
      </c>
      <c r="AR44" s="28">
        <f>IF(('Activity data'!AR13*EF!$H44*EF!Q62)*NtoN2O*kgtoGg=0,"NO",('Activity data'!AR13*EF!$H44*EF!Q62)*NtoN2O*kgtoGg)</f>
        <v>1.5315485259441257E-2</v>
      </c>
      <c r="AS44" s="28">
        <f>IF(('Activity data'!AS13*EF!$H44*EF!R62)*NtoN2O*kgtoGg=0,"NO",('Activity data'!AS13*EF!$H44*EF!R62)*NtoN2O*kgtoGg)</f>
        <v>1.5349262800621157E-2</v>
      </c>
      <c r="AT44" s="28">
        <f>IF(('Activity data'!AT13*EF!$H44*EF!S62)*NtoN2O*kgtoGg=0,"NO",('Activity data'!AT13*EF!$H44*EF!S62)*NtoN2O*kgtoGg)</f>
        <v>1.5386061482741473E-2</v>
      </c>
      <c r="AU44" s="28">
        <f>IF(('Activity data'!AU13*EF!$H44*EF!T62)*NtoN2O*kgtoGg=0,"NO",('Activity data'!AU13*EF!$H44*EF!T62)*NtoN2O*kgtoGg)</f>
        <v>1.5425731166647492E-2</v>
      </c>
      <c r="AV44" s="28">
        <f>IF(('Activity data'!AV13*EF!$H44*EF!U62)*NtoN2O*kgtoGg=0,"NO",('Activity data'!AV13*EF!$H44*EF!U62)*NtoN2O*kgtoGg)</f>
        <v>1.5468138197132051E-2</v>
      </c>
      <c r="AW44" s="28">
        <f>IF(('Activity data'!AW13*EF!$H44*EF!V62)*NtoN2O*kgtoGg=0,"NO",('Activity data'!AW13*EF!$H44*EF!V62)*NtoN2O*kgtoGg)</f>
        <v>1.5493297594023531E-2</v>
      </c>
      <c r="AX44" s="28">
        <f>IF(('Activity data'!AX13*EF!$H44*EF!W62)*NtoN2O*kgtoGg=0,"NO",('Activity data'!AX13*EF!$H44*EF!W62)*NtoN2O*kgtoGg)</f>
        <v>1.5520860350236353E-2</v>
      </c>
      <c r="AY44" s="28">
        <f>IF(('Activity data'!AY13*EF!$H44*EF!X62)*NtoN2O*kgtoGg=0,"NO",('Activity data'!AY13*EF!$H44*EF!X62)*NtoN2O*kgtoGg)</f>
        <v>1.5550716015807988E-2</v>
      </c>
      <c r="AZ44" s="28">
        <f>IF(('Activity data'!AZ13*EF!$H44*EF!Y62)*NtoN2O*kgtoGg=0,"NO",('Activity data'!AZ13*EF!$H44*EF!Y62)*NtoN2O*kgtoGg)</f>
        <v>1.5582853267732106E-2</v>
      </c>
      <c r="BA44" s="28">
        <f>IF(('Activity data'!BA13*EF!$H44*EF!Z62)*NtoN2O*kgtoGg=0,"NO",('Activity data'!BA13*EF!$H44*EF!Z62)*NtoN2O*kgtoGg)</f>
        <v>1.5617116021142099E-2</v>
      </c>
      <c r="BB44" s="28">
        <f>IF(('Activity data'!BB13*EF!$H44*EF!AA62)*NtoN2O*kgtoGg=0,"NO",('Activity data'!BB13*EF!$H44*EF!AA62)*NtoN2O*kgtoGg)</f>
        <v>1.5635011784327704E-2</v>
      </c>
      <c r="BC44" s="28">
        <f>IF(('Activity data'!BC13*EF!$H44*EF!AB62)*NtoN2O*kgtoGg=0,"NO",('Activity data'!BC13*EF!$H44*EF!AB62)*NtoN2O*kgtoGg)</f>
        <v>1.5654767435590626E-2</v>
      </c>
      <c r="BD44" s="28">
        <f>IF(('Activity data'!BD13*EF!$H44*EF!AC62)*NtoN2O*kgtoGg=0,"NO",('Activity data'!BD13*EF!$H44*EF!AC62)*NtoN2O*kgtoGg)</f>
        <v>1.5676257279927559E-2</v>
      </c>
      <c r="BE44" s="28">
        <f>IF(('Activity data'!BE13*EF!$H44*EF!AD62)*NtoN2O*kgtoGg=0,"NO",('Activity data'!BE13*EF!$H44*EF!AD62)*NtoN2O*kgtoGg)</f>
        <v>1.5699468315316649E-2</v>
      </c>
      <c r="BF44" s="28">
        <f>IF(('Activity data'!BF13*EF!$H44*EF!AE62)*NtoN2O*kgtoGg=0,"NO",('Activity data'!BF13*EF!$H44*EF!AE62)*NtoN2O*kgtoGg)</f>
        <v>1.5724335443596801E-2</v>
      </c>
      <c r="BG44" s="28">
        <f>IF(('Activity data'!BG13*EF!$H44*EF!AF62)*NtoN2O*kgtoGg=0,"NO",('Activity data'!BG13*EF!$H44*EF!AF62)*NtoN2O*kgtoGg)</f>
        <v>1.5733953488930866E-2</v>
      </c>
      <c r="BH44" s="28">
        <f>IF(('Activity data'!BH13*EF!$H44*EF!AG62)*NtoN2O*kgtoGg=0,"NO",('Activity data'!BH13*EF!$H44*EF!AG62)*NtoN2O*kgtoGg)</f>
        <v>1.5745062720320408E-2</v>
      </c>
      <c r="BI44" s="28">
        <f>IF(('Activity data'!BI13*EF!$H44*EF!AH62)*NtoN2O*kgtoGg=0,"NO",('Activity data'!BI13*EF!$H44*EF!AH62)*NtoN2O*kgtoGg)</f>
        <v>1.5757606646228738E-2</v>
      </c>
      <c r="BJ44" s="28">
        <f>IF(('Activity data'!BJ13*EF!$H44*EF!AI62)*NtoN2O*kgtoGg=0,"NO",('Activity data'!BJ13*EF!$H44*EF!AI62)*NtoN2O*kgtoGg)</f>
        <v>1.5771532642613974E-2</v>
      </c>
      <c r="BK44" s="28">
        <f>IF(('Activity data'!BK13*EF!$H44*EF!AJ62)*NtoN2O*kgtoGg=0,"NO",('Activity data'!BK13*EF!$H44*EF!AJ62)*NtoN2O*kgtoGg)</f>
        <v>1.5786791621772756E-2</v>
      </c>
      <c r="BL44" s="28">
        <f>IF(('Activity data'!BL13*EF!$H44*EF!AK62)*NtoN2O*kgtoGg=0,"NO",('Activity data'!BL13*EF!$H44*EF!AK62)*NtoN2O*kgtoGg)</f>
        <v>1.5786289984775912E-2</v>
      </c>
      <c r="BM44" s="28">
        <f>IF(('Activity data'!BM13*EF!$H44*EF!AL62)*NtoN2O*kgtoGg=0,"NO",('Activity data'!BM13*EF!$H44*EF!AL62)*NtoN2O*kgtoGg)</f>
        <v>1.5787008957745551E-2</v>
      </c>
      <c r="BN44" s="28">
        <f>IF(('Activity data'!BN13*EF!$H44*EF!AM62)*NtoN2O*kgtoGg=0,"NO",('Activity data'!BN13*EF!$H44*EF!AM62)*NtoN2O*kgtoGg)</f>
        <v>1.5788904578983406E-2</v>
      </c>
      <c r="BO44" s="28">
        <f>IF(('Activity data'!BO13*EF!$H44*EF!AN62)*NtoN2O*kgtoGg=0,"NO",('Activity data'!BO13*EF!$H44*EF!AN62)*NtoN2O*kgtoGg)</f>
        <v>1.5791935573276916E-2</v>
      </c>
      <c r="BP44" s="28">
        <f>IF(('Activity data'!BP13*EF!$H44*EF!AO62)*NtoN2O*kgtoGg=0,"NO",('Activity data'!BP13*EF!$H44*EF!AO62)*NtoN2O*kgtoGg)</f>
        <v>1.5796063143882249E-2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0.1150592005024872</v>
      </c>
      <c r="AE45" s="28">
        <f>IF(('Activity data'!AE14*EF!$H45*EF!$H63)*NtoN2O*kgtoGg=0,"NO",('Activity data'!AE14*EF!$H45*EF!$H63)*NtoN2O*kgtoGg)</f>
        <v>0.11529472907818547</v>
      </c>
      <c r="AF45" s="28">
        <f>IF(('Activity data'!AF14*EF!$H45*EF!$H63)*NtoN2O*kgtoGg=0,"NO",('Activity data'!AF14*EF!$H45*EF!$H63)*NtoN2O*kgtoGg)</f>
        <v>0.11563771727247285</v>
      </c>
      <c r="AG45" s="28">
        <f>IF(('Activity data'!AG14*EF!$H45*EF!$H63)*NtoN2O*kgtoGg=0,"NO",('Activity data'!AG14*EF!$H45*EF!$H63)*NtoN2O*kgtoGg)</f>
        <v>0.11608199392710453</v>
      </c>
      <c r="AH45" s="28">
        <f>IF(('Activity data'!AH14*EF!$H45*EF!$H63)*NtoN2O*kgtoGg=0,"NO",('Activity data'!AH14*EF!$H45*EF!$H63)*NtoN2O*kgtoGg)</f>
        <v>0.11662344419249976</v>
      </c>
      <c r="AI45" s="28">
        <f>IF(('Activity data'!AI14*EF!$H45*EF!H63)*NtoN2O*kgtoGg=0,"NO",('Activity data'!AI14*EF!$H45*EF!H63)*NtoN2O*kgtoGg)</f>
        <v>0.11725759502453005</v>
      </c>
      <c r="AJ45" s="28">
        <f>IF(('Activity data'!AJ14*EF!$H45*EF!I63)*NtoN2O*kgtoGg=0,"NO",('Activity data'!AJ14*EF!$H45*EF!I63)*NtoN2O*kgtoGg)</f>
        <v>0.11793807631135941</v>
      </c>
      <c r="AK45" s="28">
        <f>IF(('Activity data'!AK14*EF!$H45*EF!J63)*NtoN2O*kgtoGg=0,"NO",('Activity data'!AK14*EF!$H45*EF!J63)*NtoN2O*kgtoGg)</f>
        <v>0.11866672334661868</v>
      </c>
      <c r="AL45" s="28">
        <f>IF(('Activity data'!AL14*EF!$H45*EF!K63)*NtoN2O*kgtoGg=0,"NO",('Activity data'!AL14*EF!$H45*EF!K63)*NtoN2O*kgtoGg)</f>
        <v>0.11944077213242932</v>
      </c>
      <c r="AM45" s="28">
        <f>IF(('Activity data'!AM14*EF!$H45*EF!L63)*NtoN2O*kgtoGg=0,"NO",('Activity data'!AM14*EF!$H45*EF!L63)*NtoN2O*kgtoGg)</f>
        <v>0.1197216128094937</v>
      </c>
      <c r="AN45" s="28">
        <f>IF(('Activity data'!AN14*EF!$H45*EF!M63)*NtoN2O*kgtoGg=0,"NO",('Activity data'!AN14*EF!$H45*EF!M63)*NtoN2O*kgtoGg)</f>
        <v>0.12003780389314982</v>
      </c>
      <c r="AO45" s="28">
        <f>IF(('Activity data'!AO14*EF!$H45*EF!N63)*NtoN2O*kgtoGg=0,"NO",('Activity data'!AO14*EF!$H45*EF!N63)*NtoN2O*kgtoGg)</f>
        <v>0.12038711923431294</v>
      </c>
      <c r="AP45" s="28">
        <f>IF(('Activity data'!AP14*EF!$H45*EF!O63)*NtoN2O*kgtoGg=0,"NO",('Activity data'!AP14*EF!$H45*EF!O63)*NtoN2O*kgtoGg)</f>
        <v>0.12076760344529582</v>
      </c>
      <c r="AQ45" s="28">
        <f>IF(('Activity data'!AQ14*EF!$H45*EF!P63)*NtoN2O*kgtoGg=0,"NO",('Activity data'!AQ14*EF!$H45*EF!P63)*NtoN2O*kgtoGg)</f>
        <v>0.12117692289459625</v>
      </c>
      <c r="AR45" s="28">
        <f>IF(('Activity data'!AR14*EF!$H45*EF!Q63)*NtoN2O*kgtoGg=0,"NO",('Activity data'!AR14*EF!$H45*EF!Q63)*NtoN2O*kgtoGg)</f>
        <v>0.1214194298546163</v>
      </c>
      <c r="AS45" s="28">
        <f>IF(('Activity data'!AS14*EF!$H45*EF!R63)*NtoN2O*kgtoGg=0,"NO",('Activity data'!AS14*EF!$H45*EF!R63)*NtoN2O*kgtoGg)</f>
        <v>0.12168721436960095</v>
      </c>
      <c r="AT45" s="28">
        <f>IF(('Activity data'!AT14*EF!$H45*EF!S63)*NtoN2O*kgtoGg=0,"NO",('Activity data'!AT14*EF!$H45*EF!S63)*NtoN2O*kgtoGg)</f>
        <v>0.121978950147264</v>
      </c>
      <c r="AU45" s="28">
        <f>IF(('Activity data'!AU14*EF!$H45*EF!T63)*NtoN2O*kgtoGg=0,"NO",('Activity data'!AU14*EF!$H45*EF!T63)*NtoN2O*kgtoGg)</f>
        <v>0.12229344690141761</v>
      </c>
      <c r="AV45" s="28">
        <f>IF(('Activity data'!AV14*EF!$H45*EF!U63)*NtoN2O*kgtoGg=0,"NO",('Activity data'!AV14*EF!$H45*EF!U63)*NtoN2O*kgtoGg)</f>
        <v>0.12262964502874031</v>
      </c>
      <c r="AW45" s="28">
        <f>IF(('Activity data'!AW14*EF!$H45*EF!V63)*NtoN2O*kgtoGg=0,"NO",('Activity data'!AW14*EF!$H45*EF!V63)*NtoN2O*kgtoGg)</f>
        <v>0.12282910587338873</v>
      </c>
      <c r="AX45" s="28">
        <f>IF(('Activity data'!AX14*EF!$H45*EF!W63)*NtoN2O*kgtoGg=0,"NO",('Activity data'!AX14*EF!$H45*EF!W63)*NtoN2O*kgtoGg)</f>
        <v>0.12304762027811646</v>
      </c>
      <c r="AY45" s="28">
        <f>IF(('Activity data'!AY14*EF!$H45*EF!X63)*NtoN2O*kgtoGg=0,"NO",('Activity data'!AY14*EF!$H45*EF!X63)*NtoN2O*kgtoGg)</f>
        <v>0.12328431260814914</v>
      </c>
      <c r="AZ45" s="28">
        <f>IF(('Activity data'!AZ14*EF!$H45*EF!Y63)*NtoN2O*kgtoGg=0,"NO",('Activity data'!AZ14*EF!$H45*EF!Y63)*NtoN2O*kgtoGg)</f>
        <v>0.12353909309597699</v>
      </c>
      <c r="BA45" s="28">
        <f>IF(('Activity data'!BA14*EF!$H45*EF!Z63)*NtoN2O*kgtoGg=0,"NO",('Activity data'!BA14*EF!$H45*EF!Z63)*NtoN2O*kgtoGg)</f>
        <v>0.12381072431848271</v>
      </c>
      <c r="BB45" s="28">
        <f>IF(('Activity data'!BB14*EF!$H45*EF!AA63)*NtoN2O*kgtoGg=0,"NO",('Activity data'!BB14*EF!$H45*EF!AA63)*NtoN2O*kgtoGg)</f>
        <v>0.12395259989904718</v>
      </c>
      <c r="BC45" s="28">
        <f>IF(('Activity data'!BC14*EF!$H45*EF!AB63)*NtoN2O*kgtoGg=0,"NO",('Activity data'!BC14*EF!$H45*EF!AB63)*NtoN2O*kgtoGg)</f>
        <v>0.12410922046131578</v>
      </c>
      <c r="BD45" s="28">
        <f>IF(('Activity data'!BD14*EF!$H45*EF!AC63)*NtoN2O*kgtoGg=0,"NO",('Activity data'!BD14*EF!$H45*EF!AC63)*NtoN2O*kgtoGg)</f>
        <v>0.12427958950956039</v>
      </c>
      <c r="BE45" s="28">
        <f>IF(('Activity data'!BE14*EF!$H45*EF!AD63)*NtoN2O*kgtoGg=0,"NO",('Activity data'!BE14*EF!$H45*EF!AD63)*NtoN2O*kgtoGg)</f>
        <v>0.12446360396522649</v>
      </c>
      <c r="BF45" s="28">
        <f>IF(('Activity data'!BF14*EF!$H45*EF!AE63)*NtoN2O*kgtoGg=0,"NO",('Activity data'!BF14*EF!$H45*EF!AE63)*NtoN2O*kgtoGg)</f>
        <v>0.12466074773747728</v>
      </c>
      <c r="BG45" s="28">
        <f>IF(('Activity data'!BG14*EF!$H45*EF!AF63)*NtoN2O*kgtoGg=0,"NO",('Activity data'!BG14*EF!$H45*EF!AF63)*NtoN2O*kgtoGg)</f>
        <v>0.12473699850988153</v>
      </c>
      <c r="BH45" s="28">
        <f>IF(('Activity data'!BH14*EF!$H45*EF!AG63)*NtoN2O*kgtoGg=0,"NO",('Activity data'!BH14*EF!$H45*EF!AG63)*NtoN2O*kgtoGg)</f>
        <v>0.12482507123618378</v>
      </c>
      <c r="BI45" s="28">
        <f>IF(('Activity data'!BI14*EF!$H45*EF!AH63)*NtoN2O*kgtoGg=0,"NO",('Activity data'!BI14*EF!$H45*EF!AH63)*NtoN2O*kgtoGg)</f>
        <v>0.12492451805788925</v>
      </c>
      <c r="BJ45" s="28">
        <f>IF(('Activity data'!BJ14*EF!$H45*EF!AI63)*NtoN2O*kgtoGg=0,"NO",('Activity data'!BJ14*EF!$H45*EF!AI63)*NtoN2O*kgtoGg)</f>
        <v>0.12503492177756312</v>
      </c>
      <c r="BK45" s="28">
        <f>IF(('Activity data'!BK14*EF!$H45*EF!AJ63)*NtoN2O*kgtoGg=0,"NO",('Activity data'!BK14*EF!$H45*EF!AJ63)*NtoN2O*kgtoGg)</f>
        <v>0.12515589323346141</v>
      </c>
      <c r="BL45" s="28">
        <f>IF(('Activity data'!BL14*EF!$H45*EF!AK63)*NtoN2O*kgtoGg=0,"NO",('Activity data'!BL14*EF!$H45*EF!AK63)*NtoN2O*kgtoGg)</f>
        <v>0.12515191631225259</v>
      </c>
      <c r="BM45" s="28">
        <f>IF(('Activity data'!BM14*EF!$H45*EF!AL63)*NtoN2O*kgtoGg=0,"NO",('Activity data'!BM14*EF!$H45*EF!AL63)*NtoN2O*kgtoGg)</f>
        <v>0.1251576162484006</v>
      </c>
      <c r="BN45" s="28">
        <f>IF(('Activity data'!BN14*EF!$H45*EF!AM63)*NtoN2O*kgtoGg=0,"NO",('Activity data'!BN14*EF!$H45*EF!AM63)*NtoN2O*kgtoGg)</f>
        <v>0.1251726445185482</v>
      </c>
      <c r="BO45" s="28">
        <f>IF(('Activity data'!BO14*EF!$H45*EF!AN63)*NtoN2O*kgtoGg=0,"NO",('Activity data'!BO14*EF!$H45*EF!AN63)*NtoN2O*kgtoGg)</f>
        <v>0.12519667389749217</v>
      </c>
      <c r="BP45" s="28">
        <f>IF(('Activity data'!BP14*EF!$H45*EF!AO63)*NtoN2O*kgtoGg=0,"NO",('Activity data'!BP14*EF!$H45*EF!AO63)*NtoN2O*kgtoGg)</f>
        <v>0.12522939680904835</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9.8749633900080111E-2</v>
      </c>
      <c r="AE48" s="28">
        <f>IF(('Activity data'!AE17*EF!$H48*EF!$H66)*NtoN2O*kgtoGg=0,"NO",('Activity data'!AE17*EF!$H48*EF!$H66)*NtoN2O*kgtoGg)</f>
        <v>9.5961903931832487E-2</v>
      </c>
      <c r="AF48" s="28">
        <f>IF(('Activity data'!AF17*EF!$H48*EF!$H66)*NtoN2O*kgtoGg=0,"NO",('Activity data'!AF17*EF!$H48*EF!$H66)*NtoN2O*kgtoGg)</f>
        <v>9.3343423100265957E-2</v>
      </c>
      <c r="AG48" s="28">
        <f>IF(('Activity data'!AG17*EF!$H48*EF!$H66)*NtoN2O*kgtoGg=0,"NO",('Activity data'!AG17*EF!$H48*EF!$H66)*NtoN2O*kgtoGg)</f>
        <v>9.0874868799054723E-2</v>
      </c>
      <c r="AH48" s="28">
        <f>IF(('Activity data'!AH17*EF!$H48*EF!$H66)*NtoN2O*kgtoGg=0,"NO",('Activity data'!AH17*EF!$H48*EF!$H66)*NtoN2O*kgtoGg)</f>
        <v>8.8557318497997251E-2</v>
      </c>
      <c r="AI48" s="28">
        <f>IF(('Activity data'!AI17*EF!$H48*EF!H66)*NtoN2O*kgtoGg=0,"NO",('Activity data'!AI17*EF!$H48*EF!H66)*NtoN2O*kgtoGg)</f>
        <v>8.6358952721934751E-2</v>
      </c>
      <c r="AJ48" s="28">
        <f>IF(('Activity data'!AJ17*EF!$H48*EF!I66)*NtoN2O*kgtoGg=0,"NO",('Activity data'!AJ17*EF!$H48*EF!I66)*NtoN2O*kgtoGg)</f>
        <v>8.4267866744113976E-2</v>
      </c>
      <c r="AK48" s="28">
        <f>IF(('Activity data'!AK17*EF!$H48*EF!J66)*NtoN2O*kgtoGg=0,"NO",('Activity data'!AK17*EF!$H48*EF!J66)*NtoN2O*kgtoGg)</f>
        <v>8.227418676141196E-2</v>
      </c>
      <c r="AL48" s="28">
        <f>IF(('Activity data'!AL17*EF!$H48*EF!K66)*NtoN2O*kgtoGg=0,"NO",('Activity data'!AL17*EF!$H48*EF!K66)*NtoN2O*kgtoGg)</f>
        <v>8.0369438241416374E-2</v>
      </c>
      <c r="AM48" s="28">
        <f>IF(('Activity data'!AM17*EF!$H48*EF!L66)*NtoN2O*kgtoGg=0,"NO",('Activity data'!AM17*EF!$H48*EF!L66)*NtoN2O*kgtoGg)</f>
        <v>7.8543675429994853E-2</v>
      </c>
      <c r="AN48" s="28">
        <f>IF(('Activity data'!AN17*EF!$H48*EF!M66)*NtoN2O*kgtoGg=0,"NO",('Activity data'!AN17*EF!$H48*EF!M66)*NtoN2O*kgtoGg)</f>
        <v>7.6792492771129373E-2</v>
      </c>
      <c r="AO48" s="28">
        <f>IF(('Activity data'!AO17*EF!$H48*EF!N66)*NtoN2O*kgtoGg=0,"NO",('Activity data'!AO17*EF!$H48*EF!N66)*NtoN2O*kgtoGg)</f>
        <v>7.5110035343403256E-2</v>
      </c>
      <c r="AP48" s="28">
        <f>IF(('Activity data'!AP17*EF!$H48*EF!O66)*NtoN2O*kgtoGg=0,"NO",('Activity data'!AP17*EF!$H48*EF!O66)*NtoN2O*kgtoGg)</f>
        <v>7.3491111432398101E-2</v>
      </c>
      <c r="AQ48" s="28">
        <f>IF(('Activity data'!AQ17*EF!$H48*EF!P66)*NtoN2O*kgtoGg=0,"NO",('Activity data'!AQ17*EF!$H48*EF!P66)*NtoN2O*kgtoGg)</f>
        <v>7.1918146254222423E-2</v>
      </c>
      <c r="AR48" s="28">
        <f>IF(('Activity data'!AR17*EF!$H48*EF!Q66)*NtoN2O*kgtoGg=0,"NO",('Activity data'!AR17*EF!$H48*EF!Q66)*NtoN2O*kgtoGg)</f>
        <v>7.0412462200139955E-2</v>
      </c>
      <c r="AS48" s="28">
        <f>IF(('Activity data'!AS17*EF!$H48*EF!R66)*NtoN2O*kgtoGg=0,"NO",('Activity data'!AS17*EF!$H48*EF!R66)*NtoN2O*kgtoGg)</f>
        <v>6.8957837099361041E-2</v>
      </c>
      <c r="AT48" s="28">
        <f>IF(('Activity data'!AT17*EF!$H48*EF!S66)*NtoN2O*kgtoGg=0,"NO",('Activity data'!AT17*EF!$H48*EF!S66)*NtoN2O*kgtoGg)</f>
        <v>6.7550919600046958E-2</v>
      </c>
      <c r="AU48" s="28">
        <f>IF(('Activity data'!AU17*EF!$H48*EF!T66)*NtoN2O*kgtoGg=0,"NO",('Activity data'!AU17*EF!$H48*EF!T66)*NtoN2O*kgtoGg)</f>
        <v>6.6188677660570419E-2</v>
      </c>
      <c r="AV48" s="28">
        <f>IF(('Activity data'!AV17*EF!$H48*EF!U66)*NtoN2O*kgtoGg=0,"NO",('Activity data'!AV17*EF!$H48*EF!U66)*NtoN2O*kgtoGg)</f>
        <v>6.4868591449467744E-2</v>
      </c>
      <c r="AW48" s="28">
        <f>IF(('Activity data'!AW17*EF!$H48*EF!V66)*NtoN2O*kgtoGg=0,"NO",('Activity data'!AW17*EF!$H48*EF!V66)*NtoN2O*kgtoGg)</f>
        <v>6.3556275548454499E-2</v>
      </c>
      <c r="AX48" s="28">
        <f>IF(('Activity data'!AX17*EF!$H48*EF!W66)*NtoN2O*kgtoGg=0,"NO",('Activity data'!AX17*EF!$H48*EF!W66)*NtoN2O*kgtoGg)</f>
        <v>6.2282536495994419E-2</v>
      </c>
      <c r="AY48" s="28">
        <f>IF(('Activity data'!AY17*EF!$H48*EF!X66)*NtoN2O*kgtoGg=0,"NO",('Activity data'!AY17*EF!$H48*EF!X66)*NtoN2O*kgtoGg)</f>
        <v>6.1044996596058623E-2</v>
      </c>
      <c r="AZ48" s="28">
        <f>IF(('Activity data'!AZ17*EF!$H48*EF!Y66)*NtoN2O*kgtoGg=0,"NO",('Activity data'!AZ17*EF!$H48*EF!Y66)*NtoN2O*kgtoGg)</f>
        <v>5.9854834336862194E-2</v>
      </c>
      <c r="BA48" s="28">
        <f>IF(('Activity data'!BA17*EF!$H48*EF!Z66)*NtoN2O*kgtoGg=0,"NO",('Activity data'!BA17*EF!$H48*EF!Z66)*NtoN2O*kgtoGg)</f>
        <v>5.8700085808109828E-2</v>
      </c>
      <c r="BB48" s="28">
        <f>IF(('Activity data'!BB17*EF!$H48*EF!AA66)*NtoN2O*kgtoGg=0,"NO",('Activity data'!BB17*EF!$H48*EF!AA66)*NtoN2O*kgtoGg)</f>
        <v>5.7574871619930856E-2</v>
      </c>
      <c r="BC48" s="28">
        <f>IF(('Activity data'!BC17*EF!$H48*EF!AB66)*NtoN2O*kgtoGg=0,"NO",('Activity data'!BC17*EF!$H48*EF!AB66)*NtoN2O*kgtoGg)</f>
        <v>5.6477229914575593E-2</v>
      </c>
      <c r="BD48" s="28">
        <f>IF(('Activity data'!BD17*EF!$H48*EF!AC66)*NtoN2O*kgtoGg=0,"NO",('Activity data'!BD17*EF!$H48*EF!AC66)*NtoN2O*kgtoGg)</f>
        <v>5.5398796298832917E-2</v>
      </c>
      <c r="BE48" s="28">
        <f>IF(('Activity data'!BE17*EF!$H48*EF!AD66)*NtoN2O*kgtoGg=0,"NO",('Activity data'!BE17*EF!$H48*EF!AD66)*NtoN2O*kgtoGg)</f>
        <v>5.4346606562933761E-2</v>
      </c>
      <c r="BF48" s="28">
        <f>IF(('Activity data'!BF17*EF!$H48*EF!AE66)*NtoN2O*kgtoGg=0,"NO",('Activity data'!BF17*EF!$H48*EF!AE66)*NtoN2O*kgtoGg)</f>
        <v>5.3319433298509133E-2</v>
      </c>
      <c r="BG48" s="28">
        <f>IF(('Activity data'!BG17*EF!$H48*EF!AF66)*NtoN2O*kgtoGg=0,"NO",('Activity data'!BG17*EF!$H48*EF!AF66)*NtoN2O*kgtoGg)</f>
        <v>5.2332078877396673E-2</v>
      </c>
      <c r="BH48" s="28">
        <f>IF(('Activity data'!BH17*EF!$H48*EF!AG66)*NtoN2O*kgtoGg=0,"NO",('Activity data'!BH17*EF!$H48*EF!AG66)*NtoN2O*kgtoGg)</f>
        <v>5.1366938888872289E-2</v>
      </c>
      <c r="BI48" s="28">
        <f>IF(('Activity data'!BI17*EF!$H48*EF!AH66)*NtoN2O*kgtoGg=0,"NO",('Activity data'!BI17*EF!$H48*EF!AH66)*NtoN2O*kgtoGg)</f>
        <v>5.0423036998535849E-2</v>
      </c>
      <c r="BJ48" s="28">
        <f>IF(('Activity data'!BJ17*EF!$H48*EF!AI66)*NtoN2O*kgtoGg=0,"NO",('Activity data'!BJ17*EF!$H48*EF!AI66)*NtoN2O*kgtoGg)</f>
        <v>4.9499459848182367E-2</v>
      </c>
      <c r="BK48" s="28">
        <f>IF(('Activity data'!BK17*EF!$H48*EF!AJ66)*NtoN2O*kgtoGg=0,"NO",('Activity data'!BK17*EF!$H48*EF!AJ66)*NtoN2O*kgtoGg)</f>
        <v>4.8595351752065627E-2</v>
      </c>
      <c r="BL48" s="28">
        <f>IF(('Activity data'!BL17*EF!$H48*EF!AK66)*NtoN2O*kgtoGg=0,"NO",('Activity data'!BL17*EF!$H48*EF!AK66)*NtoN2O*kgtoGg)</f>
        <v>4.7701944837506088E-2</v>
      </c>
      <c r="BM48" s="28">
        <f>IF(('Activity data'!BM17*EF!$H48*EF!AL66)*NtoN2O*kgtoGg=0,"NO",('Activity data'!BM17*EF!$H48*EF!AL66)*NtoN2O*kgtoGg)</f>
        <v>4.6826735362934038E-2</v>
      </c>
      <c r="BN48" s="28">
        <f>IF(('Activity data'!BN17*EF!$H48*EF!AM66)*NtoN2O*kgtoGg=0,"NO",('Activity data'!BN17*EF!$H48*EF!AM66)*NtoN2O*kgtoGg)</f>
        <v>4.5969005577716132E-2</v>
      </c>
      <c r="BO48" s="28">
        <f>IF(('Activity data'!BO17*EF!$H48*EF!AN66)*NtoN2O*kgtoGg=0,"NO",('Activity data'!BO17*EF!$H48*EF!AN66)*NtoN2O*kgtoGg)</f>
        <v>4.5128079477609662E-2</v>
      </c>
      <c r="BP48" s="28">
        <f>IF(('Activity data'!BP17*EF!$H48*EF!AO66)*NtoN2O*kgtoGg=0,"NO",('Activity data'!BP17*EF!$H48*EF!AO66)*NtoN2O*kgtoGg)</f>
        <v>4.43033196260183E-2</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3.8632856144530672E-2</v>
      </c>
      <c r="AE49" s="28">
        <f>IF(('Activity data'!AE18*EF!$H49*EF!$H67)*NtoN2O*kgtoGg=0,"NO",('Activity data'!AE18*EF!$H49*EF!$H67)*NtoN2O*kgtoGg)</f>
        <v>3.7542239738376899E-2</v>
      </c>
      <c r="AF49" s="28">
        <f>IF(('Activity data'!AF18*EF!$H49*EF!$H67)*NtoN2O*kgtoGg=0,"NO",('Activity data'!AF18*EF!$H49*EF!$H67)*NtoN2O*kgtoGg)</f>
        <v>3.6517837021244004E-2</v>
      </c>
      <c r="AG49" s="28">
        <f>IF(('Activity data'!AG18*EF!$H49*EF!$H67)*NtoN2O*kgtoGg=0,"NO",('Activity data'!AG18*EF!$H49*EF!$H67)*NtoN2O*kgtoGg)</f>
        <v>3.5552088598316642E-2</v>
      </c>
      <c r="AH49" s="28">
        <f>IF(('Activity data'!AH18*EF!$H49*EF!$H67)*NtoN2O*kgtoGg=0,"NO",('Activity data'!AH18*EF!$H49*EF!$H67)*NtoN2O*kgtoGg)</f>
        <v>3.464541599759529E-2</v>
      </c>
      <c r="AI49" s="28">
        <f>IF(('Activity data'!AI18*EF!$H49*EF!H67)*NtoN2O*kgtoGg=0,"NO",('Activity data'!AI18*EF!$H49*EF!H67)*NtoN2O*kgtoGg)</f>
        <v>3.3785370796155678E-2</v>
      </c>
      <c r="AJ49" s="28">
        <f>IF(('Activity data'!AJ18*EF!$H49*EF!I67)*NtoN2O*kgtoGg=0,"NO",('Activity data'!AJ18*EF!$H49*EF!I67)*NtoN2O*kgtoGg)</f>
        <v>3.2967295623859472E-2</v>
      </c>
      <c r="AK49" s="28">
        <f>IF(('Activity data'!AK18*EF!$H49*EF!J67)*NtoN2O*kgtoGg=0,"NO",('Activity data'!AK18*EF!$H49*EF!J67)*NtoN2O*kgtoGg)</f>
        <v>3.2187327649012179E-2</v>
      </c>
      <c r="AL49" s="28">
        <f>IF(('Activity data'!AL18*EF!$H49*EF!K67)*NtoN2O*kgtoGg=0,"NO",('Activity data'!AL18*EF!$H49*EF!K67)*NtoN2O*kgtoGg)</f>
        <v>3.1442151462952039E-2</v>
      </c>
      <c r="AM49" s="28">
        <f>IF(('Activity data'!AM18*EF!$H49*EF!L67)*NtoN2O*kgtoGg=0,"NO",('Activity data'!AM18*EF!$H49*EF!L67)*NtoN2O*kgtoGg)</f>
        <v>3.0727876085292895E-2</v>
      </c>
      <c r="AN49" s="28">
        <f>IF(('Activity data'!AN18*EF!$H49*EF!M67)*NtoN2O*kgtoGg=0,"NO",('Activity data'!AN18*EF!$H49*EF!M67)*NtoN2O*kgtoGg)</f>
        <v>3.0042777973322141E-2</v>
      </c>
      <c r="AO49" s="28">
        <f>IF(('Activity data'!AO18*EF!$H49*EF!N67)*NtoN2O*kgtoGg=0,"NO",('Activity data'!AO18*EF!$H49*EF!N67)*NtoN2O*kgtoGg)</f>
        <v>2.9384566563238249E-2</v>
      </c>
      <c r="AP49" s="28">
        <f>IF(('Activity data'!AP18*EF!$H49*EF!O67)*NtoN2O*kgtoGg=0,"NO",('Activity data'!AP18*EF!$H49*EF!O67)*NtoN2O*kgtoGg)</f>
        <v>2.8751210751245183E-2</v>
      </c>
      <c r="AQ49" s="28">
        <f>IF(('Activity data'!AQ18*EF!$H49*EF!P67)*NtoN2O*kgtoGg=0,"NO",('Activity data'!AQ18*EF!$H49*EF!P67)*NtoN2O*kgtoGg)</f>
        <v>2.8135834926051699E-2</v>
      </c>
      <c r="AR49" s="28">
        <f>IF(('Activity data'!AR18*EF!$H49*EF!Q67)*NtoN2O*kgtoGg=0,"NO",('Activity data'!AR18*EF!$H49*EF!Q67)*NtoN2O*kgtoGg)</f>
        <v>2.7546780838830071E-2</v>
      </c>
      <c r="AS49" s="28">
        <f>IF(('Activity data'!AS18*EF!$H49*EF!R67)*NtoN2O*kgtoGg=0,"NO",('Activity data'!AS18*EF!$H49*EF!R67)*NtoN2O*kgtoGg)</f>
        <v>2.6977702047920552E-2</v>
      </c>
      <c r="AT49" s="28">
        <f>IF(('Activity data'!AT18*EF!$H49*EF!S67)*NtoN2O*kgtoGg=0,"NO",('Activity data'!AT18*EF!$H49*EF!S67)*NtoN2O*kgtoGg)</f>
        <v>2.642728743662973E-2</v>
      </c>
      <c r="AU49" s="28">
        <f>IF(('Activity data'!AU18*EF!$H49*EF!T67)*NtoN2O*kgtoGg=0,"NO",('Activity data'!AU18*EF!$H49*EF!T67)*NtoN2O*kgtoGg)</f>
        <v>2.5894350808883897E-2</v>
      </c>
      <c r="AV49" s="28">
        <f>IF(('Activity data'!AV18*EF!$H49*EF!U67)*NtoN2O*kgtoGg=0,"NO",('Activity data'!AV18*EF!$H49*EF!U67)*NtoN2O*kgtoGg)</f>
        <v>2.5377906355595985E-2</v>
      </c>
      <c r="AW49" s="28">
        <f>IF(('Activity data'!AW18*EF!$H49*EF!V67)*NtoN2O*kgtoGg=0,"NO",('Activity data'!AW18*EF!$H49*EF!V67)*NtoN2O*kgtoGg)</f>
        <v>2.4864501804938877E-2</v>
      </c>
      <c r="AX49" s="28">
        <f>IF(('Activity data'!AX18*EF!$H49*EF!W67)*NtoN2O*kgtoGg=0,"NO",('Activity data'!AX18*EF!$H49*EF!W67)*NtoN2O*kgtoGg)</f>
        <v>2.4366189298493008E-2</v>
      </c>
      <c r="AY49" s="28">
        <f>IF(('Activity data'!AY18*EF!$H49*EF!X67)*NtoN2O*kgtoGg=0,"NO",('Activity data'!AY18*EF!$H49*EF!X67)*NtoN2O*kgtoGg)</f>
        <v>2.3882038633431173E-2</v>
      </c>
      <c r="AZ49" s="28">
        <f>IF(('Activity data'!AZ18*EF!$H49*EF!Y67)*NtoN2O*kgtoGg=0,"NO",('Activity data'!AZ18*EF!$H49*EF!Y67)*NtoN2O*kgtoGg)</f>
        <v>2.3416423060671585E-2</v>
      </c>
      <c r="BA49" s="28">
        <f>IF(('Activity data'!BA18*EF!$H49*EF!Z67)*NtoN2O*kgtoGg=0,"NO",('Activity data'!BA18*EF!$H49*EF!Z67)*NtoN2O*kgtoGg)</f>
        <v>2.2964662056275981E-2</v>
      </c>
      <c r="BB49" s="28">
        <f>IF(('Activity data'!BB18*EF!$H49*EF!AA67)*NtoN2O*kgtoGg=0,"NO",('Activity data'!BB18*EF!$H49*EF!AA67)*NtoN2O*kgtoGg)</f>
        <v>2.2524455483888196E-2</v>
      </c>
      <c r="BC49" s="28">
        <f>IF(('Activity data'!BC18*EF!$H49*EF!AB67)*NtoN2O*kgtoGg=0,"NO",('Activity data'!BC18*EF!$H49*EF!AB67)*NtoN2O*kgtoGg)</f>
        <v>2.2095035825035234E-2</v>
      </c>
      <c r="BD49" s="28">
        <f>IF(('Activity data'!BD18*EF!$H49*EF!AC67)*NtoN2O*kgtoGg=0,"NO",('Activity data'!BD18*EF!$H49*EF!AC67)*NtoN2O*kgtoGg)</f>
        <v>2.1673130759740814E-2</v>
      </c>
      <c r="BE49" s="28">
        <f>IF(('Activity data'!BE18*EF!$H49*EF!AD67)*NtoN2O*kgtoGg=0,"NO",('Activity data'!BE18*EF!$H49*EF!AD67)*NtoN2O*kgtoGg)</f>
        <v>2.1261492831595435E-2</v>
      </c>
      <c r="BF49" s="28">
        <f>IF(('Activity data'!BF18*EF!$H49*EF!AE67)*NtoN2O*kgtoGg=0,"NO",('Activity data'!BF18*EF!$H49*EF!AE67)*NtoN2O*kgtoGg)</f>
        <v>2.0859641853594069E-2</v>
      </c>
      <c r="BG49" s="28">
        <f>IF(('Activity data'!BG18*EF!$H49*EF!AF67)*NtoN2O*kgtoGg=0,"NO",('Activity data'!BG18*EF!$H49*EF!AF67)*NtoN2O*kgtoGg)</f>
        <v>2.0473368813300058E-2</v>
      </c>
      <c r="BH49" s="28">
        <f>IF(('Activity data'!BH18*EF!$H49*EF!AG67)*NtoN2O*kgtoGg=0,"NO",('Activity data'!BH18*EF!$H49*EF!AG67)*NtoN2O*kgtoGg)</f>
        <v>2.0095786508805395E-2</v>
      </c>
      <c r="BI49" s="28">
        <f>IF(('Activity data'!BI18*EF!$H49*EF!AH67)*NtoN2O*kgtoGg=0,"NO",('Activity data'!BI18*EF!$H49*EF!AH67)*NtoN2O*kgtoGg)</f>
        <v>1.972651297832511E-2</v>
      </c>
      <c r="BJ49" s="28">
        <f>IF(('Activity data'!BJ18*EF!$H49*EF!AI67)*NtoN2O*kgtoGg=0,"NO",('Activity data'!BJ18*EF!$H49*EF!AI67)*NtoN2O*kgtoGg)</f>
        <v>1.9365190897636837E-2</v>
      </c>
      <c r="BK49" s="28">
        <f>IF(('Activity data'!BK18*EF!$H49*EF!AJ67)*NtoN2O*kgtoGg=0,"NO",('Activity data'!BK18*EF!$H49*EF!AJ67)*NtoN2O*kgtoGg)</f>
        <v>1.9011485505151787E-2</v>
      </c>
      <c r="BL49" s="28">
        <f>IF(('Activity data'!BL18*EF!$H49*EF!AK67)*NtoN2O*kgtoGg=0,"NO",('Activity data'!BL18*EF!$H49*EF!AK67)*NtoN2O*kgtoGg)</f>
        <v>1.8661966631556445E-2</v>
      </c>
      <c r="BM49" s="28">
        <f>IF(('Activity data'!BM18*EF!$H49*EF!AL67)*NtoN2O*kgtoGg=0,"NO",('Activity data'!BM18*EF!$H49*EF!AL67)*NtoN2O*kgtoGg)</f>
        <v>1.8319566964923914E-2</v>
      </c>
      <c r="BN49" s="28">
        <f>IF(('Activity data'!BN18*EF!$H49*EF!AM67)*NtoN2O*kgtoGg=0,"NO",('Activity data'!BN18*EF!$H49*EF!AM67)*NtoN2O*kgtoGg)</f>
        <v>1.7984005706674272E-2</v>
      </c>
      <c r="BO49" s="28">
        <f>IF(('Activity data'!BO18*EF!$H49*EF!AN67)*NtoN2O*kgtoGg=0,"NO",('Activity data'!BO18*EF!$H49*EF!AN67)*NtoN2O*kgtoGg)</f>
        <v>1.7655018390260853E-2</v>
      </c>
      <c r="BP49" s="28">
        <f>IF(('Activity data'!BP18*EF!$H49*EF!AO67)*NtoN2O*kgtoGg=0,"NO",('Activity data'!BP18*EF!$H49*EF!AO67)*NtoN2O*kgtoGg)</f>
        <v>1.7332355637581148E-2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0.33773785710598436</v>
      </c>
      <c r="AE50" s="28">
        <f>IF(('Activity data'!AE19*EF!$H50*EF!$H68)*NtoN2O*kgtoGg=0,"NO",('Activity data'!AE19*EF!$H50*EF!$H68)*NtoN2O*kgtoGg)</f>
        <v>0.33829277287122289</v>
      </c>
      <c r="AF50" s="28">
        <f>IF(('Activity data'!AF19*EF!$H50*EF!$H68)*NtoN2O*kgtoGg=0,"NO",('Activity data'!AF19*EF!$H50*EF!$H68)*NtoN2O*kgtoGg)</f>
        <v>0.33886931391428565</v>
      </c>
      <c r="AG50" s="28">
        <f>IF(('Activity data'!AG19*EF!$H50*EF!$H68)*NtoN2O*kgtoGg=0,"NO",('Activity data'!AG19*EF!$H50*EF!$H68)*NtoN2O*kgtoGg)</f>
        <v>0.33946844959793399</v>
      </c>
      <c r="AH50" s="28">
        <f>IF(('Activity data'!AH19*EF!$H50*EF!$H68)*NtoN2O*kgtoGg=0,"NO",('Activity data'!AH19*EF!$H50*EF!$H68)*NtoN2O*kgtoGg)</f>
        <v>0.34015423800604455</v>
      </c>
      <c r="AI50" s="28">
        <f>IF(('Activity data'!AI19*EF!$H50*EF!H68)*NtoN2O*kgtoGg=0,"NO",('Activity data'!AI19*EF!$H50*EF!H68)*NtoN2O*kgtoGg)</f>
        <v>0.34086465063759147</v>
      </c>
      <c r="AJ50" s="28">
        <f>IF(('Activity data'!AJ19*EF!$H50*EF!I68)*NtoN2O*kgtoGg=0,"NO",('Activity data'!AJ19*EF!$H50*EF!I68)*NtoN2O*kgtoGg)</f>
        <v>0.34158347475982759</v>
      </c>
      <c r="AK50" s="28">
        <f>IF(('Activity data'!AK19*EF!$H50*EF!J68)*NtoN2O*kgtoGg=0,"NO",('Activity data'!AK19*EF!$H50*EF!J68)*NtoN2O*kgtoGg)</f>
        <v>0.34231326774344795</v>
      </c>
      <c r="AL50" s="28">
        <f>IF(('Activity data'!AL19*EF!$H50*EF!K68)*NtoN2O*kgtoGg=0,"NO",('Activity data'!AL19*EF!$H50*EF!K68)*NtoN2O*kgtoGg)</f>
        <v>0.34305503218829081</v>
      </c>
      <c r="AM50" s="28">
        <f>IF(('Activity data'!AM19*EF!$H50*EF!L68)*NtoN2O*kgtoGg=0,"NO",('Activity data'!AM19*EF!$H50*EF!L68)*NtoN2O*kgtoGg)</f>
        <v>0.34359387744290987</v>
      </c>
      <c r="AN50" s="28">
        <f>IF(('Activity data'!AN19*EF!$H50*EF!M68)*NtoN2O*kgtoGg=0,"NO",('Activity data'!AN19*EF!$H50*EF!M68)*NtoN2O*kgtoGg)</f>
        <v>0.34413843844989361</v>
      </c>
      <c r="AO50" s="28">
        <f>IF(('Activity data'!AO19*EF!$H50*EF!N68)*NtoN2O*kgtoGg=0,"NO",('Activity data'!AO19*EF!$H50*EF!N68)*NtoN2O*kgtoGg)</f>
        <v>0.34468881580807542</v>
      </c>
      <c r="AP50" s="28">
        <f>IF(('Activity data'!AP19*EF!$H50*EF!O68)*NtoN2O*kgtoGg=0,"NO",('Activity data'!AP19*EF!$H50*EF!O68)*NtoN2O*kgtoGg)</f>
        <v>0.34524510747654302</v>
      </c>
      <c r="AQ50" s="28">
        <f>IF(('Activity data'!AQ19*EF!$H50*EF!P68)*NtoN2O*kgtoGg=0,"NO",('Activity data'!AQ19*EF!$H50*EF!P68)*NtoN2O*kgtoGg)</f>
        <v>0.34574911865853469</v>
      </c>
      <c r="AR50" s="28">
        <f>IF(('Activity data'!AR19*EF!$H50*EF!Q68)*NtoN2O*kgtoGg=0,"NO",('Activity data'!AR19*EF!$H50*EF!Q68)*NtoN2O*kgtoGg)</f>
        <v>0.34623638617045033</v>
      </c>
      <c r="AS50" s="28">
        <f>IF(('Activity data'!AS19*EF!$H50*EF!R68)*NtoN2O*kgtoGg=0,"NO",('Activity data'!AS19*EF!$H50*EF!R68)*NtoN2O*kgtoGg)</f>
        <v>0.34672811386798069</v>
      </c>
      <c r="AT50" s="28">
        <f>IF(('Activity data'!AT19*EF!$H50*EF!S68)*NtoN2O*kgtoGg=0,"NO",('Activity data'!AT19*EF!$H50*EF!S68)*NtoN2O*kgtoGg)</f>
        <v>0.34722436571764387</v>
      </c>
      <c r="AU50" s="28">
        <f>IF(('Activity data'!AU19*EF!$H50*EF!T68)*NtoN2O*kgtoGg=0,"NO",('Activity data'!AU19*EF!$H50*EF!T68)*NtoN2O*kgtoGg)</f>
        <v>0.34772520447666838</v>
      </c>
      <c r="AV50" s="28">
        <f>IF(('Activity data'!AV19*EF!$H50*EF!U68)*NtoN2O*kgtoGg=0,"NO",('Activity data'!AV19*EF!$H50*EF!U68)*NtoN2O*kgtoGg)</f>
        <v>0.34823185127561057</v>
      </c>
      <c r="AW50" s="28">
        <f>IF(('Activity data'!AW19*EF!$H50*EF!V68)*NtoN2O*kgtoGg=0,"NO",('Activity data'!AW19*EF!$H50*EF!V68)*NtoN2O*kgtoGg)</f>
        <v>0.34851770510533603</v>
      </c>
      <c r="AX50" s="28">
        <f>IF(('Activity data'!AX19*EF!$H50*EF!W68)*NtoN2O*kgtoGg=0,"NO",('Activity data'!AX19*EF!$H50*EF!W68)*NtoN2O*kgtoGg)</f>
        <v>0.3488082469304814</v>
      </c>
      <c r="AY50" s="28">
        <f>IF(('Activity data'!AY19*EF!$H50*EF!X68)*NtoN2O*kgtoGg=0,"NO",('Activity data'!AY19*EF!$H50*EF!X68)*NtoN2O*kgtoGg)</f>
        <v>0.34910236040002013</v>
      </c>
      <c r="AZ50" s="28">
        <f>IF(('Activity data'!AZ19*EF!$H50*EF!Y68)*NtoN2O*kgtoGg=0,"NO",('Activity data'!AZ19*EF!$H50*EF!Y68)*NtoN2O*kgtoGg)</f>
        <v>0.34947112812296632</v>
      </c>
      <c r="BA50" s="28">
        <f>IF(('Activity data'!BA19*EF!$H50*EF!Z68)*NtoN2O*kgtoGg=0,"NO",('Activity data'!BA19*EF!$H50*EF!Z68)*NtoN2O*kgtoGg)</f>
        <v>0.3498628346616649</v>
      </c>
      <c r="BB50" s="28">
        <f>IF(('Activity data'!BB19*EF!$H50*EF!AA68)*NtoN2O*kgtoGg=0,"NO",('Activity data'!BB19*EF!$H50*EF!AA68)*NtoN2O*kgtoGg)</f>
        <v>0.35019282328754325</v>
      </c>
      <c r="BC50" s="28">
        <f>IF(('Activity data'!BC19*EF!$H50*EF!AB68)*NtoN2O*kgtoGg=0,"NO",('Activity data'!BC19*EF!$H50*EF!AB68)*NtoN2O*kgtoGg)</f>
        <v>0.35051951535154807</v>
      </c>
      <c r="BD50" s="28">
        <f>IF(('Activity data'!BD19*EF!$H50*EF!AC68)*NtoN2O*kgtoGg=0,"NO",('Activity data'!BD19*EF!$H50*EF!AC68)*NtoN2O*kgtoGg)</f>
        <v>0.35080202251589659</v>
      </c>
      <c r="BE50" s="28">
        <f>IF(('Activity data'!BE19*EF!$H50*EF!AD68)*NtoN2O*kgtoGg=0,"NO",('Activity data'!BE19*EF!$H50*EF!AD68)*NtoN2O*kgtoGg)</f>
        <v>0.35108729758828316</v>
      </c>
      <c r="BF50" s="28">
        <f>IF(('Activity data'!BF19*EF!$H50*EF!AE68)*NtoN2O*kgtoGg=0,"NO",('Activity data'!BF19*EF!$H50*EF!AE68)*NtoN2O*kgtoGg)</f>
        <v>0.35137536827407367</v>
      </c>
      <c r="BG50" s="28">
        <f>IF(('Activity data'!BG19*EF!$H50*EF!AF68)*NtoN2O*kgtoGg=0,"NO",('Activity data'!BG19*EF!$H50*EF!AF68)*NtoN2O*kgtoGg)</f>
        <v>0.35170573894514712</v>
      </c>
      <c r="BH50" s="28">
        <f>IF(('Activity data'!BH19*EF!$H50*EF!AG68)*NtoN2O*kgtoGg=0,"NO",('Activity data'!BH19*EF!$H50*EF!AG68)*NtoN2O*kgtoGg)</f>
        <v>0.3520381300737615</v>
      </c>
      <c r="BI50" s="28">
        <f>IF(('Activity data'!BI19*EF!$H50*EF!AH68)*NtoN2O*kgtoGg=0,"NO",('Activity data'!BI19*EF!$H50*EF!AH68)*NtoN2O*kgtoGg)</f>
        <v>0.35237256008853124</v>
      </c>
      <c r="BJ50" s="28">
        <f>IF(('Activity data'!BJ19*EF!$H50*EF!AI68)*NtoN2O*kgtoGg=0,"NO",('Activity data'!BJ19*EF!$H50*EF!AI68)*NtoN2O*kgtoGg)</f>
        <v>0.35270904716681162</v>
      </c>
      <c r="BK50" s="28">
        <f>IF(('Activity data'!BK19*EF!$H50*EF!AJ68)*NtoN2O*kgtoGg=0,"NO",('Activity data'!BK19*EF!$H50*EF!AJ68)*NtoN2O*kgtoGg)</f>
        <v>0.35304760926337703</v>
      </c>
      <c r="BL50" s="28">
        <f>IF(('Activity data'!BL19*EF!$H50*EF!AK68)*NtoN2O*kgtoGg=0,"NO",('Activity data'!BL19*EF!$H50*EF!AK68)*NtoN2O*kgtoGg)</f>
        <v>0.35327378344516053</v>
      </c>
      <c r="BM50" s="28">
        <f>IF(('Activity data'!BM19*EF!$H50*EF!AL68)*NtoN2O*kgtoGg=0,"NO",('Activity data'!BM19*EF!$H50*EF!AL68)*NtoN2O*kgtoGg)</f>
        <v>0.35350135077592265</v>
      </c>
      <c r="BN50" s="28">
        <f>IF(('Activity data'!BN19*EF!$H50*EF!AM68)*NtoN2O*kgtoGg=0,"NO",('Activity data'!BN19*EF!$H50*EF!AM68)*NtoN2O*kgtoGg)</f>
        <v>0.35373032267214471</v>
      </c>
      <c r="BO50" s="28">
        <f>IF(('Activity data'!BO19*EF!$H50*EF!AN68)*NtoN2O*kgtoGg=0,"NO",('Activity data'!BO19*EF!$H50*EF!AN68)*NtoN2O*kgtoGg)</f>
        <v>0.35396071036650062</v>
      </c>
      <c r="BP50" s="28">
        <f>IF(('Activity data'!BP19*EF!$H50*EF!AO68)*NtoN2O*kgtoGg=0,"NO",('Activity data'!BP19*EF!$H50*EF!AO68)*NtoN2O*kgtoGg)</f>
        <v>0.35419252492504094</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1.7999733614297653</v>
      </c>
      <c r="AE51" s="28">
        <f>IF(('Activity data'!AE20*EF!$H51*EF!$H69)*NtoN2O*kgtoGg=0,"NO",('Activity data'!AE20*EF!$H51*EF!$H69)*NtoN2O*kgtoGg)</f>
        <v>1.7443361780012061</v>
      </c>
      <c r="AF51" s="28">
        <f>IF(('Activity data'!AF20*EF!$H51*EF!$H69)*NtoN2O*kgtoGg=0,"NO",('Activity data'!AF20*EF!$H51*EF!$H69)*NtoN2O*kgtoGg)</f>
        <v>1.6897879993011833</v>
      </c>
      <c r="AG51" s="28">
        <f>IF(('Activity data'!AG20*EF!$H51*EF!$H69)*NtoN2O*kgtoGg=0,"NO",('Activity data'!AG20*EF!$H51*EF!$H69)*NtoN2O*kgtoGg)</f>
        <v>1.636093278099312</v>
      </c>
      <c r="AH51" s="28">
        <f>IF(('Activity data'!AH20*EF!$H51*EF!$H69)*NtoN2O*kgtoGg=0,"NO",('Activity data'!AH20*EF!$H51*EF!$H69)*NtoN2O*kgtoGg)</f>
        <v>1.5837857728377611</v>
      </c>
      <c r="AI51" s="28">
        <f>IF(('Activity data'!AI20*EF!$H51*EF!H69)*NtoN2O*kgtoGg=0,"NO",('Activity data'!AI20*EF!$H51*EF!H69)*NtoN2O*kgtoGg)</f>
        <v>1.5319334647362464</v>
      </c>
      <c r="AJ51" s="28">
        <f>IF(('Activity data'!AJ20*EF!$H51*EF!I69)*NtoN2O*kgtoGg=0,"NO",('Activity data'!AJ20*EF!$H51*EF!I69)*NtoN2O*kgtoGg)</f>
        <v>1.4811987651099345</v>
      </c>
      <c r="AK51" s="28">
        <f>IF(('Activity data'!AK20*EF!$H51*EF!J69)*NtoN2O*kgtoGg=0,"NO",('Activity data'!AK20*EF!$H51*EF!J69)*NtoN2O*kgtoGg)</f>
        <v>1.4313678684044604</v>
      </c>
      <c r="AL51" s="28">
        <f>IF(('Activity data'!AL20*EF!$H51*EF!K69)*NtoN2O*kgtoGg=0,"NO",('Activity data'!AL20*EF!$H51*EF!K69)*NtoN2O*kgtoGg)</f>
        <v>1.3823429874728894</v>
      </c>
      <c r="AM51" s="28">
        <f>IF(('Activity data'!AM20*EF!$H51*EF!L69)*NtoN2O*kgtoGg=0,"NO",('Activity data'!AM20*EF!$H51*EF!L69)*NtoN2O*kgtoGg)</f>
        <v>1.3441510960115806</v>
      </c>
      <c r="AN51" s="28">
        <f>IF(('Activity data'!AN20*EF!$H51*EF!M69)*NtoN2O*kgtoGg=0,"NO",('Activity data'!AN20*EF!$H51*EF!M69)*NtoN2O*kgtoGg)</f>
        <v>1.3066710241043515</v>
      </c>
      <c r="AO51" s="28">
        <f>IF(('Activity data'!AO20*EF!$H51*EF!N69)*NtoN2O*kgtoGg=0,"NO",('Activity data'!AO20*EF!$H51*EF!N69)*NtoN2O*kgtoGg)</f>
        <v>1.2698379368107018</v>
      </c>
      <c r="AP51" s="28">
        <f>IF(('Activity data'!AP20*EF!$H51*EF!O69)*NtoN2O*kgtoGg=0,"NO",('Activity data'!AP20*EF!$H51*EF!O69)*NtoN2O*kgtoGg)</f>
        <v>1.2335939963287939</v>
      </c>
      <c r="AQ51" s="28">
        <f>IF(('Activity data'!AQ20*EF!$H51*EF!P69)*NtoN2O*kgtoGg=0,"NO",('Activity data'!AQ20*EF!$H51*EF!P69)*NtoN2O*kgtoGg)</f>
        <v>1.1972625747254091</v>
      </c>
      <c r="AR51" s="28">
        <f>IF(('Activity data'!AR20*EF!$H51*EF!Q69)*NtoN2O*kgtoGg=0,"NO",('Activity data'!AR20*EF!$H51*EF!Q69)*NtoN2O*kgtoGg)</f>
        <v>1.1657301719477149</v>
      </c>
      <c r="AS51" s="28">
        <f>IF(('Activity data'!AS20*EF!$H51*EF!R69)*NtoN2O*kgtoGg=0,"NO",('Activity data'!AS20*EF!$H51*EF!R69)*NtoN2O*kgtoGg)</f>
        <v>1.1346651992769283</v>
      </c>
      <c r="AT51" s="28">
        <f>IF(('Activity data'!AT20*EF!$H51*EF!S69)*NtoN2O*kgtoGg=0,"NO",('Activity data'!AT20*EF!$H51*EF!S69)*NtoN2O*kgtoGg)</f>
        <v>1.1040316531134944</v>
      </c>
      <c r="AU51" s="28">
        <f>IF(('Activity data'!AU20*EF!$H51*EF!T69)*NtoN2O*kgtoGg=0,"NO",('Activity data'!AU20*EF!$H51*EF!T69)*NtoN2O*kgtoGg)</f>
        <v>1.0737967819253547</v>
      </c>
      <c r="AV51" s="28">
        <f>IF(('Activity data'!AV20*EF!$H51*EF!U69)*NtoN2O*kgtoGg=0,"NO",('Activity data'!AV20*EF!$H51*EF!U69)*NtoN2O*kgtoGg)</f>
        <v>1.0439426398034908</v>
      </c>
      <c r="AW51" s="28">
        <f>IF(('Activity data'!AW20*EF!$H51*EF!V69)*NtoN2O*kgtoGg=0,"NO",('Activity data'!AW20*EF!$H51*EF!V69)*NtoN2O*kgtoGg)</f>
        <v>1.0157343549320066</v>
      </c>
      <c r="AX51" s="28">
        <f>IF(('Activity data'!AX20*EF!$H51*EF!W69)*NtoN2O*kgtoGg=0,"NO",('Activity data'!AX20*EF!$H51*EF!W69)*NtoN2O*kgtoGg)</f>
        <v>0.98788883634940927</v>
      </c>
      <c r="AY51" s="28">
        <f>IF(('Activity data'!AY20*EF!$H51*EF!X69)*NtoN2O*kgtoGg=0,"NO",('Activity data'!AY20*EF!$H51*EF!X69)*NtoN2O*kgtoGg)</f>
        <v>0.96037139583169751</v>
      </c>
      <c r="AZ51" s="28">
        <f>IF(('Activity data'!AZ20*EF!$H51*EF!Y69)*NtoN2O*kgtoGg=0,"NO",('Activity data'!AZ20*EF!$H51*EF!Y69)*NtoN2O*kgtoGg)</f>
        <v>0.93387278397967588</v>
      </c>
      <c r="BA51" s="28">
        <f>IF(('Activity data'!BA20*EF!$H51*EF!Z69)*NtoN2O*kgtoGg=0,"NO",('Activity data'!BA20*EF!$H51*EF!Z69)*NtoN2O*kgtoGg)</f>
        <v>0.90784425962922954</v>
      </c>
      <c r="BB51" s="28">
        <f>IF(('Activity data'!BB20*EF!$H51*EF!AA69)*NtoN2O*kgtoGg=0,"NO",('Activity data'!BB20*EF!$H51*EF!AA69)*NtoN2O*kgtoGg)</f>
        <v>0.88479409901296779</v>
      </c>
      <c r="BC51" s="28">
        <f>IF(('Activity data'!BC20*EF!$H51*EF!AB69)*NtoN2O*kgtoGg=0,"NO",('Activity data'!BC20*EF!$H51*EF!AB69)*NtoN2O*kgtoGg)</f>
        <v>0.86193481849821552</v>
      </c>
      <c r="BD51" s="28">
        <f>IF(('Activity data'!BD20*EF!$H51*EF!AC69)*NtoN2O*kgtoGg=0,"NO",('Activity data'!BD20*EF!$H51*EF!AC69)*NtoN2O*kgtoGg)</f>
        <v>0.83885398895731766</v>
      </c>
      <c r="BE51" s="28">
        <f>IF(('Activity data'!BE20*EF!$H51*EF!AD69)*NtoN2O*kgtoGg=0,"NO",('Activity data'!BE20*EF!$H51*EF!AD69)*NtoN2O*kgtoGg)</f>
        <v>0.81600210091055425</v>
      </c>
      <c r="BF51" s="28">
        <f>IF(('Activity data'!BF20*EF!$H51*EF!AE69)*NtoN2O*kgtoGg=0,"NO",('Activity data'!BF20*EF!$H51*EF!AE69)*NtoN2O*kgtoGg)</f>
        <v>0.79336661244428941</v>
      </c>
      <c r="BG51" s="28">
        <f>IF(('Activity data'!BG20*EF!$H51*EF!AF69)*NtoN2O*kgtoGg=0,"NO",('Activity data'!BG20*EF!$H51*EF!AF69)*NtoN2O*kgtoGg)</f>
        <v>0.77441244791519592</v>
      </c>
      <c r="BH51" s="28">
        <f>IF(('Activity data'!BH20*EF!$H51*EF!AG69)*NtoN2O*kgtoGg=0,"NO",('Activity data'!BH20*EF!$H51*EF!AG69)*NtoN2O*kgtoGg)</f>
        <v>0.75564491306325543</v>
      </c>
      <c r="BI51" s="28">
        <f>IF(('Activity data'!BI20*EF!$H51*EF!AH69)*NtoN2O*kgtoGg=0,"NO",('Activity data'!BI20*EF!$H51*EF!AH69)*NtoN2O*kgtoGg)</f>
        <v>0.73705479319307987</v>
      </c>
      <c r="BJ51" s="28">
        <f>IF(('Activity data'!BJ20*EF!$H51*EF!AI69)*NtoN2O*kgtoGg=0,"NO",('Activity data'!BJ20*EF!$H51*EF!AI69)*NtoN2O*kgtoGg)</f>
        <v>0.71863343535825441</v>
      </c>
      <c r="BK51" s="28">
        <f>IF(('Activity data'!BK20*EF!$H51*EF!AJ69)*NtoN2O*kgtoGg=0,"NO",('Activity data'!BK20*EF!$H51*EF!AJ69)*NtoN2O*kgtoGg)</f>
        <v>0.70037270198040436</v>
      </c>
      <c r="BL51" s="28">
        <f>IF(('Activity data'!BL20*EF!$H51*EF!AK69)*NtoN2O*kgtoGg=0,"NO",('Activity data'!BL20*EF!$H51*EF!AK69)*NtoN2O*kgtoGg)</f>
        <v>0.68429301863689274</v>
      </c>
      <c r="BM51" s="28">
        <f>IF(('Activity data'!BM20*EF!$H51*EF!AL69)*NtoN2O*kgtoGg=0,"NO",('Activity data'!BM20*EF!$H51*EF!AL69)*NtoN2O*kgtoGg)</f>
        <v>0.66836525772690925</v>
      </c>
      <c r="BN51" s="28">
        <f>IF(('Activity data'!BN20*EF!$H51*EF!AM69)*NtoN2O*kgtoGg=0,"NO",('Activity data'!BN20*EF!$H51*EF!AM69)*NtoN2O*kgtoGg)</f>
        <v>0.65258303409573126</v>
      </c>
      <c r="BO51" s="28">
        <f>IF(('Activity data'!BO20*EF!$H51*EF!AN69)*NtoN2O*kgtoGg=0,"NO",('Activity data'!BO20*EF!$H51*EF!AN69)*NtoN2O*kgtoGg)</f>
        <v>0.63694031478066182</v>
      </c>
      <c r="BP51" s="28">
        <f>IF(('Activity data'!BP20*EF!$H51*EF!AO69)*NtoN2O*kgtoGg=0,"NO",('Activity data'!BP20*EF!$H51*EF!AO69)*NtoN2O*kgtoGg)</f>
        <v>0.62143139277666293</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1.4072410712749365E-2</v>
      </c>
      <c r="AE52" s="28">
        <f>IF(('Activity data'!AE21*EF!$H52*EF!$H70)*NtoN2O*kgtoGg=0,"NO",('Activity data'!AE21*EF!$H52*EF!$H70)*NtoN2O*kgtoGg)</f>
        <v>1.4095532202967635E-2</v>
      </c>
      <c r="AF52" s="28">
        <f>IF(('Activity data'!AF21*EF!$H52*EF!$H70)*NtoN2O*kgtoGg=0,"NO",('Activity data'!AF21*EF!$H52*EF!$H70)*NtoN2O*kgtoGg)</f>
        <v>1.4119554746428582E-2</v>
      </c>
      <c r="AG52" s="28">
        <f>IF(('Activity data'!AG21*EF!$H52*EF!$H70)*NtoN2O*kgtoGg=0,"NO",('Activity data'!AG21*EF!$H52*EF!$H70)*NtoN2O*kgtoGg)</f>
        <v>1.4144518733247262E-2</v>
      </c>
      <c r="AH52" s="28">
        <f>IF(('Activity data'!AH21*EF!$H52*EF!$H70)*NtoN2O*kgtoGg=0,"NO",('Activity data'!AH21*EF!$H52*EF!$H70)*NtoN2O*kgtoGg)</f>
        <v>1.4173093250251867E-2</v>
      </c>
      <c r="AI52" s="28">
        <f>IF(('Activity data'!AI21*EF!$H52*EF!H70)*NtoN2O*kgtoGg=0,"NO",('Activity data'!AI21*EF!$H52*EF!H70)*NtoN2O*kgtoGg)</f>
        <v>1.4202693776566326E-2</v>
      </c>
      <c r="AJ52" s="28">
        <f>IF(('Activity data'!AJ21*EF!$H52*EF!I70)*NtoN2O*kgtoGg=0,"NO",('Activity data'!AJ21*EF!$H52*EF!I70)*NtoN2O*kgtoGg)</f>
        <v>1.4232644781659493E-2</v>
      </c>
      <c r="AK52" s="28">
        <f>IF(('Activity data'!AK21*EF!$H52*EF!J70)*NtoN2O*kgtoGg=0,"NO",('Activity data'!AK21*EF!$H52*EF!J70)*NtoN2O*kgtoGg)</f>
        <v>1.4263052822643677E-2</v>
      </c>
      <c r="AL52" s="28">
        <f>IF(('Activity data'!AL21*EF!$H52*EF!K70)*NtoN2O*kgtoGg=0,"NO",('Activity data'!AL21*EF!$H52*EF!K70)*NtoN2O*kgtoGg)</f>
        <v>1.4293959674512132E-2</v>
      </c>
      <c r="AM52" s="28">
        <f>IF(('Activity data'!AM21*EF!$H52*EF!L70)*NtoN2O*kgtoGg=0,"NO",('Activity data'!AM21*EF!$H52*EF!L70)*NtoN2O*kgtoGg)</f>
        <v>1.4316411560121258E-2</v>
      </c>
      <c r="AN52" s="28">
        <f>IF(('Activity data'!AN21*EF!$H52*EF!M70)*NtoN2O*kgtoGg=0,"NO",('Activity data'!AN21*EF!$H52*EF!M70)*NtoN2O*kgtoGg)</f>
        <v>1.4339101602078911E-2</v>
      </c>
      <c r="AO52" s="28">
        <f>IF(('Activity data'!AO21*EF!$H52*EF!N70)*NtoN2O*kgtoGg=0,"NO",('Activity data'!AO21*EF!$H52*EF!N70)*NtoN2O*kgtoGg)</f>
        <v>1.4362033992003155E-2</v>
      </c>
      <c r="AP52" s="28">
        <f>IF(('Activity data'!AP21*EF!$H52*EF!O70)*NtoN2O*kgtoGg=0,"NO",('Activity data'!AP21*EF!$H52*EF!O70)*NtoN2O*kgtoGg)</f>
        <v>1.438521281152264E-2</v>
      </c>
      <c r="AQ52" s="28">
        <f>IF(('Activity data'!AQ21*EF!$H52*EF!P70)*NtoN2O*kgtoGg=0,"NO",('Activity data'!AQ21*EF!$H52*EF!P70)*NtoN2O*kgtoGg)</f>
        <v>1.4406213277438957E-2</v>
      </c>
      <c r="AR52" s="28">
        <f>IF(('Activity data'!AR21*EF!$H52*EF!Q70)*NtoN2O*kgtoGg=0,"NO",('Activity data'!AR21*EF!$H52*EF!Q70)*NtoN2O*kgtoGg)</f>
        <v>1.4426516090435442E-2</v>
      </c>
      <c r="AS52" s="28">
        <f>IF(('Activity data'!AS21*EF!$H52*EF!R70)*NtoN2O*kgtoGg=0,"NO",('Activity data'!AS21*EF!$H52*EF!R70)*NtoN2O*kgtoGg)</f>
        <v>1.444700474449921E-2</v>
      </c>
      <c r="AT52" s="28">
        <f>IF(('Activity data'!AT21*EF!$H52*EF!S70)*NtoN2O*kgtoGg=0,"NO",('Activity data'!AT21*EF!$H52*EF!S70)*NtoN2O*kgtoGg)</f>
        <v>1.4467681904901841E-2</v>
      </c>
      <c r="AU52" s="28">
        <f>IF(('Activity data'!AU21*EF!$H52*EF!T70)*NtoN2O*kgtoGg=0,"NO",('Activity data'!AU21*EF!$H52*EF!T70)*NtoN2O*kgtoGg)</f>
        <v>1.4488550186527864E-2</v>
      </c>
      <c r="AV52" s="28">
        <f>IF(('Activity data'!AV21*EF!$H52*EF!U70)*NtoN2O*kgtoGg=0,"NO",('Activity data'!AV21*EF!$H52*EF!U70)*NtoN2O*kgtoGg)</f>
        <v>1.4509660469817116E-2</v>
      </c>
      <c r="AW52" s="28">
        <f>IF(('Activity data'!AW21*EF!$H52*EF!V70)*NtoN2O*kgtoGg=0,"NO",('Activity data'!AW21*EF!$H52*EF!V70)*NtoN2O*kgtoGg)</f>
        <v>1.4521571046055679E-2</v>
      </c>
      <c r="AX52" s="28">
        <f>IF(('Activity data'!AX21*EF!$H52*EF!W70)*NtoN2O*kgtoGg=0,"NO",('Activity data'!AX21*EF!$H52*EF!W70)*NtoN2O*kgtoGg)</f>
        <v>1.4533676955436737E-2</v>
      </c>
      <c r="AY52" s="28">
        <f>IF(('Activity data'!AY21*EF!$H52*EF!X70)*NtoN2O*kgtoGg=0,"NO",('Activity data'!AY21*EF!$H52*EF!X70)*NtoN2O*kgtoGg)</f>
        <v>1.4545931683334186E-2</v>
      </c>
      <c r="AZ52" s="28">
        <f>IF(('Activity data'!AZ21*EF!$H52*EF!Y70)*NtoN2O*kgtoGg=0,"NO",('Activity data'!AZ21*EF!$H52*EF!Y70)*NtoN2O*kgtoGg)</f>
        <v>1.4561297005123609E-2</v>
      </c>
      <c r="BA52" s="28">
        <f>IF(('Activity data'!BA21*EF!$H52*EF!Z70)*NtoN2O*kgtoGg=0,"NO",('Activity data'!BA21*EF!$H52*EF!Z70)*NtoN2O*kgtoGg)</f>
        <v>1.4577618110902716E-2</v>
      </c>
      <c r="BB52" s="28">
        <f>IF(('Activity data'!BB21*EF!$H52*EF!AA70)*NtoN2O*kgtoGg=0,"NO",('Activity data'!BB21*EF!$H52*EF!AA70)*NtoN2O*kgtoGg)</f>
        <v>1.4591367636980981E-2</v>
      </c>
      <c r="BC52" s="28">
        <f>IF(('Activity data'!BC21*EF!$H52*EF!AB70)*NtoN2O*kgtoGg=0,"NO",('Activity data'!BC21*EF!$H52*EF!AB70)*NtoN2O*kgtoGg)</f>
        <v>1.4604979806314514E-2</v>
      </c>
      <c r="BD52" s="28">
        <f>IF(('Activity data'!BD21*EF!$H52*EF!AC70)*NtoN2O*kgtoGg=0,"NO",('Activity data'!BD21*EF!$H52*EF!AC70)*NtoN2O*kgtoGg)</f>
        <v>1.4616750938162369E-2</v>
      </c>
      <c r="BE52" s="28">
        <f>IF(('Activity data'!BE21*EF!$H52*EF!AD70)*NtoN2O*kgtoGg=0,"NO",('Activity data'!BE21*EF!$H52*EF!AD70)*NtoN2O*kgtoGg)</f>
        <v>1.4628637399511809E-2</v>
      </c>
      <c r="BF52" s="28">
        <f>IF(('Activity data'!BF21*EF!$H52*EF!AE70)*NtoN2O*kgtoGg=0,"NO",('Activity data'!BF21*EF!$H52*EF!AE70)*NtoN2O*kgtoGg)</f>
        <v>1.4640640344753082E-2</v>
      </c>
      <c r="BG52" s="28">
        <f>IF(('Activity data'!BG21*EF!$H52*EF!AF70)*NtoN2O*kgtoGg=0,"NO",('Activity data'!BG21*EF!$H52*EF!AF70)*NtoN2O*kgtoGg)</f>
        <v>1.4654405789381141E-2</v>
      </c>
      <c r="BH52" s="28">
        <f>IF(('Activity data'!BH21*EF!$H52*EF!AG70)*NtoN2O*kgtoGg=0,"NO",('Activity data'!BH21*EF!$H52*EF!AG70)*NtoN2O*kgtoGg)</f>
        <v>1.4668255419740076E-2</v>
      </c>
      <c r="BI52" s="28">
        <f>IF(('Activity data'!BI21*EF!$H52*EF!AH70)*NtoN2O*kgtoGg=0,"NO",('Activity data'!BI21*EF!$H52*EF!AH70)*NtoN2O*kgtoGg)</f>
        <v>1.4682190003688813E-2</v>
      </c>
      <c r="BJ52" s="28">
        <f>IF(('Activity data'!BJ21*EF!$H52*EF!AI70)*NtoN2O*kgtoGg=0,"NO",('Activity data'!BJ21*EF!$H52*EF!AI70)*NtoN2O*kgtoGg)</f>
        <v>1.4696210298617163E-2</v>
      </c>
      <c r="BK52" s="28">
        <f>IF(('Activity data'!BK21*EF!$H52*EF!AJ70)*NtoN2O*kgtoGg=0,"NO",('Activity data'!BK21*EF!$H52*EF!AJ70)*NtoN2O*kgtoGg)</f>
        <v>1.4710317052640724E-2</v>
      </c>
      <c r="BL52" s="28">
        <f>IF(('Activity data'!BL21*EF!$H52*EF!AK70)*NtoN2O*kgtoGg=0,"NO",('Activity data'!BL21*EF!$H52*EF!AK70)*NtoN2O*kgtoGg)</f>
        <v>1.4719740976881703E-2</v>
      </c>
      <c r="BM52" s="28">
        <f>IF(('Activity data'!BM21*EF!$H52*EF!AL70)*NtoN2O*kgtoGg=0,"NO",('Activity data'!BM21*EF!$H52*EF!AL70)*NtoN2O*kgtoGg)</f>
        <v>1.4729222948996789E-2</v>
      </c>
      <c r="BN52" s="28">
        <f>IF(('Activity data'!BN21*EF!$H52*EF!AM70)*NtoN2O*kgtoGg=0,"NO",('Activity data'!BN21*EF!$H52*EF!AM70)*NtoN2O*kgtoGg)</f>
        <v>1.4738763444672709E-2</v>
      </c>
      <c r="BO52" s="28">
        <f>IF(('Activity data'!BO21*EF!$H52*EF!AN70)*NtoN2O*kgtoGg=0,"NO",('Activity data'!BO21*EF!$H52*EF!AN70)*NtoN2O*kgtoGg)</f>
        <v>1.4748362931937539E-2</v>
      </c>
      <c r="BP52" s="28">
        <f>IF(('Activity data'!BP21*EF!$H52*EF!AO70)*NtoN2O*kgtoGg=0,"NO",('Activity data'!BP21*EF!$H52*EF!AO70)*NtoN2O*kgtoGg)</f>
        <v>1.4758021871876718E-2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7.4998890059573622E-2</v>
      </c>
      <c r="AE53" s="28">
        <f>IF(('Activity data'!AE22*EF!$H53*EF!$H71)*NtoN2O*kgtoGg=0,"NO",('Activity data'!AE22*EF!$H53*EF!$H71)*NtoN2O*kgtoGg)</f>
        <v>7.2680674083383648E-2</v>
      </c>
      <c r="AF53" s="28">
        <f>IF(('Activity data'!AF22*EF!$H53*EF!$H71)*NtoN2O*kgtoGg=0,"NO",('Activity data'!AF22*EF!$H53*EF!$H71)*NtoN2O*kgtoGg)</f>
        <v>7.0407833304216044E-2</v>
      </c>
      <c r="AG53" s="28">
        <f>IF(('Activity data'!AG22*EF!$H53*EF!$H71)*NtoN2O*kgtoGg=0,"NO",('Activity data'!AG22*EF!$H53*EF!$H71)*NtoN2O*kgtoGg)</f>
        <v>6.8170553254138067E-2</v>
      </c>
      <c r="AH53" s="28">
        <f>IF(('Activity data'!AH22*EF!$H53*EF!$H71)*NtoN2O*kgtoGg=0,"NO",('Activity data'!AH22*EF!$H53*EF!$H71)*NtoN2O*kgtoGg)</f>
        <v>6.5991073868240116E-2</v>
      </c>
      <c r="AI53" s="28">
        <f>IF(('Activity data'!AI22*EF!$H53*EF!H71)*NtoN2O*kgtoGg=0,"NO",('Activity data'!AI22*EF!$H53*EF!H71)*NtoN2O*kgtoGg)</f>
        <v>6.3830561030676997E-2</v>
      </c>
      <c r="AJ53" s="28">
        <f>IF(('Activity data'!AJ22*EF!$H53*EF!I71)*NtoN2O*kgtoGg=0,"NO",('Activity data'!AJ22*EF!$H53*EF!I71)*NtoN2O*kgtoGg)</f>
        <v>6.1716615212914015E-2</v>
      </c>
      <c r="AK53" s="28">
        <f>IF(('Activity data'!AK22*EF!$H53*EF!J71)*NtoN2O*kgtoGg=0,"NO",('Activity data'!AK22*EF!$H53*EF!J71)*NtoN2O*kgtoGg)</f>
        <v>5.9640327850185901E-2</v>
      </c>
      <c r="AL53" s="28">
        <f>IF(('Activity data'!AL22*EF!$H53*EF!K71)*NtoN2O*kgtoGg=0,"NO",('Activity data'!AL22*EF!$H53*EF!K71)*NtoN2O*kgtoGg)</f>
        <v>5.759762447803711E-2</v>
      </c>
      <c r="AM53" s="28">
        <f>IF(('Activity data'!AM22*EF!$H53*EF!L71)*NtoN2O*kgtoGg=0,"NO",('Activity data'!AM22*EF!$H53*EF!L71)*NtoN2O*kgtoGg)</f>
        <v>5.6006295667149236E-2</v>
      </c>
      <c r="AN53" s="28">
        <f>IF(('Activity data'!AN22*EF!$H53*EF!M71)*NtoN2O*kgtoGg=0,"NO",('Activity data'!AN22*EF!$H53*EF!M71)*NtoN2O*kgtoGg)</f>
        <v>5.4444626004348025E-2</v>
      </c>
      <c r="AO53" s="28">
        <f>IF(('Activity data'!AO22*EF!$H53*EF!N71)*NtoN2O*kgtoGg=0,"NO",('Activity data'!AO22*EF!$H53*EF!N71)*NtoN2O*kgtoGg)</f>
        <v>5.2909914033779287E-2</v>
      </c>
      <c r="AP53" s="28">
        <f>IF(('Activity data'!AP22*EF!$H53*EF!O71)*NtoN2O*kgtoGg=0,"NO",('Activity data'!AP22*EF!$H53*EF!O71)*NtoN2O*kgtoGg)</f>
        <v>5.1399749847033133E-2</v>
      </c>
      <c r="AQ53" s="28">
        <f>IF(('Activity data'!AQ22*EF!$H53*EF!P71)*NtoN2O*kgtoGg=0,"NO",('Activity data'!AQ22*EF!$H53*EF!P71)*NtoN2O*kgtoGg)</f>
        <v>4.9885940613558756E-2</v>
      </c>
      <c r="AR53" s="28">
        <f>IF(('Activity data'!AR22*EF!$H53*EF!Q71)*NtoN2O*kgtoGg=0,"NO",('Activity data'!AR22*EF!$H53*EF!Q71)*NtoN2O*kgtoGg)</f>
        <v>4.8572090497821498E-2</v>
      </c>
      <c r="AS53" s="28">
        <f>IF(('Activity data'!AS22*EF!$H53*EF!R71)*NtoN2O*kgtoGg=0,"NO",('Activity data'!AS22*EF!$H53*EF!R71)*NtoN2O*kgtoGg)</f>
        <v>4.7277716636538715E-2</v>
      </c>
      <c r="AT53" s="28">
        <f>IF(('Activity data'!AT22*EF!$H53*EF!S71)*NtoN2O*kgtoGg=0,"NO",('Activity data'!AT22*EF!$H53*EF!S71)*NtoN2O*kgtoGg)</f>
        <v>4.6001318879728977E-2</v>
      </c>
      <c r="AU53" s="28">
        <f>IF(('Activity data'!AU22*EF!$H53*EF!T71)*NtoN2O*kgtoGg=0,"NO",('Activity data'!AU22*EF!$H53*EF!T71)*NtoN2O*kgtoGg)</f>
        <v>4.4741532580223141E-2</v>
      </c>
      <c r="AV53" s="28">
        <f>IF(('Activity data'!AV22*EF!$H53*EF!U71)*NtoN2O*kgtoGg=0,"NO",('Activity data'!AV22*EF!$H53*EF!U71)*NtoN2O*kgtoGg)</f>
        <v>4.349760999181216E-2</v>
      </c>
      <c r="AW53" s="28">
        <f>IF(('Activity data'!AW22*EF!$H53*EF!V71)*NtoN2O*kgtoGg=0,"NO",('Activity data'!AW22*EF!$H53*EF!V71)*NtoN2O*kgtoGg)</f>
        <v>4.232226478883365E-2</v>
      </c>
      <c r="AX53" s="28">
        <f>IF(('Activity data'!AX22*EF!$H53*EF!W71)*NtoN2O*kgtoGg=0,"NO",('Activity data'!AX22*EF!$H53*EF!W71)*NtoN2O*kgtoGg)</f>
        <v>4.116203484789209E-2</v>
      </c>
      <c r="AY53" s="28">
        <f>IF(('Activity data'!AY22*EF!$H53*EF!X71)*NtoN2O*kgtoGg=0,"NO",('Activity data'!AY22*EF!$H53*EF!X71)*NtoN2O*kgtoGg)</f>
        <v>4.0015474826320764E-2</v>
      </c>
      <c r="AZ53" s="28">
        <f>IF(('Activity data'!AZ22*EF!$H53*EF!Y71)*NtoN2O*kgtoGg=0,"NO",('Activity data'!AZ22*EF!$H53*EF!Y71)*NtoN2O*kgtoGg)</f>
        <v>3.8911365999153201E-2</v>
      </c>
      <c r="BA53" s="28">
        <f>IF(('Activity data'!BA22*EF!$H53*EF!Z71)*NtoN2O*kgtoGg=0,"NO",('Activity data'!BA22*EF!$H53*EF!Z71)*NtoN2O*kgtoGg)</f>
        <v>3.7826844151217932E-2</v>
      </c>
      <c r="BB53" s="28">
        <f>IF(('Activity data'!BB22*EF!$H53*EF!AA71)*NtoN2O*kgtoGg=0,"NO",('Activity data'!BB22*EF!$H53*EF!AA71)*NtoN2O*kgtoGg)</f>
        <v>3.6866420792207019E-2</v>
      </c>
      <c r="BC53" s="28">
        <f>IF(('Activity data'!BC22*EF!$H53*EF!AB71)*NtoN2O*kgtoGg=0,"NO",('Activity data'!BC22*EF!$H53*EF!AB71)*NtoN2O*kgtoGg)</f>
        <v>3.5913950770759012E-2</v>
      </c>
      <c r="BD53" s="28">
        <f>IF(('Activity data'!BD22*EF!$H53*EF!AC71)*NtoN2O*kgtoGg=0,"NO",('Activity data'!BD22*EF!$H53*EF!AC71)*NtoN2O*kgtoGg)</f>
        <v>3.4952249539888264E-2</v>
      </c>
      <c r="BE53" s="28">
        <f>IF(('Activity data'!BE22*EF!$H53*EF!AD71)*NtoN2O*kgtoGg=0,"NO",('Activity data'!BE22*EF!$H53*EF!AD71)*NtoN2O*kgtoGg)</f>
        <v>3.4000087537939788E-2</v>
      </c>
      <c r="BF53" s="28">
        <f>IF(('Activity data'!BF22*EF!$H53*EF!AE71)*NtoN2O*kgtoGg=0,"NO",('Activity data'!BF22*EF!$H53*EF!AE71)*NtoN2O*kgtoGg)</f>
        <v>3.305694218517876E-2</v>
      </c>
      <c r="BG53" s="28">
        <f>IF(('Activity data'!BG22*EF!$H53*EF!AF71)*NtoN2O*kgtoGg=0,"NO",('Activity data'!BG22*EF!$H53*EF!AF71)*NtoN2O*kgtoGg)</f>
        <v>3.2267185329799865E-2</v>
      </c>
      <c r="BH53" s="28">
        <f>IF(('Activity data'!BH22*EF!$H53*EF!AG71)*NtoN2O*kgtoGg=0,"NO",('Activity data'!BH22*EF!$H53*EF!AG71)*NtoN2O*kgtoGg)</f>
        <v>3.1485204710969002E-2</v>
      </c>
      <c r="BI53" s="28">
        <f>IF(('Activity data'!BI22*EF!$H53*EF!AH71)*NtoN2O*kgtoGg=0,"NO",('Activity data'!BI22*EF!$H53*EF!AH71)*NtoN2O*kgtoGg)</f>
        <v>3.0710616383045019E-2</v>
      </c>
      <c r="BJ53" s="28">
        <f>IF(('Activity data'!BJ22*EF!$H53*EF!AI71)*NtoN2O*kgtoGg=0,"NO",('Activity data'!BJ22*EF!$H53*EF!AI71)*NtoN2O*kgtoGg)</f>
        <v>2.9943059806593959E-2</v>
      </c>
      <c r="BK53" s="28">
        <f>IF(('Activity data'!BK22*EF!$H53*EF!AJ71)*NtoN2O*kgtoGg=0,"NO",('Activity data'!BK22*EF!$H53*EF!AJ71)*NtoN2O*kgtoGg)</f>
        <v>2.9182195915850209E-2</v>
      </c>
      <c r="BL53" s="28">
        <f>IF(('Activity data'!BL22*EF!$H53*EF!AK71)*NtoN2O*kgtoGg=0,"NO",('Activity data'!BL22*EF!$H53*EF!AK71)*NtoN2O*kgtoGg)</f>
        <v>2.8512209109870561E-2</v>
      </c>
      <c r="BM53" s="28">
        <f>IF(('Activity data'!BM22*EF!$H53*EF!AL71)*NtoN2O*kgtoGg=0,"NO",('Activity data'!BM22*EF!$H53*EF!AL71)*NtoN2O*kgtoGg)</f>
        <v>2.7848552405287913E-2</v>
      </c>
      <c r="BN53" s="28">
        <f>IF(('Activity data'!BN22*EF!$H53*EF!AM71)*NtoN2O*kgtoGg=0,"NO",('Activity data'!BN22*EF!$H53*EF!AM71)*NtoN2O*kgtoGg)</f>
        <v>2.7190959753988827E-2</v>
      </c>
      <c r="BO53" s="28">
        <f>IF(('Activity data'!BO22*EF!$H53*EF!AN71)*NtoN2O*kgtoGg=0,"NO",('Activity data'!BO22*EF!$H53*EF!AN71)*NtoN2O*kgtoGg)</f>
        <v>2.6539179782527605E-2</v>
      </c>
      <c r="BP53" s="28">
        <f>IF(('Activity data'!BP22*EF!$H53*EF!AO71)*NtoN2O*kgtoGg=0,"NO",('Activity data'!BP22*EF!$H53*EF!AO71)*NtoN2O*kgtoGg)</f>
        <v>2.5892974699027647E-2</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891.43705786921828</v>
      </c>
      <c r="AF86" s="22">
        <f>'Activity data'!AF45*EF!$H$149*CtoCO2*ttoGg</f>
        <v>891.14430066258569</v>
      </c>
      <c r="AG86" s="22">
        <f>'Activity data'!AG45*EF!$H$149*CtoCO2*ttoGg</f>
        <v>890.84136245492482</v>
      </c>
      <c r="AH86" s="22">
        <f>'Activity data'!AH45*EF!$H$149*CtoCO2*ttoGg</f>
        <v>890.52781960646064</v>
      </c>
      <c r="AI86" s="22">
        <f>'Activity data'!AI45*EF!$H$149*CtoCO2*ttoGg</f>
        <v>890.23535831591198</v>
      </c>
      <c r="AJ86" s="22">
        <f>'Activity data'!AJ45*EF!$H$149*CtoCO2*ttoGg</f>
        <v>889.93148023520916</v>
      </c>
      <c r="AK86" s="22">
        <f>'Activity data'!AK45*EF!$H$149*CtoCO2*ttoGg</f>
        <v>889.62286239466653</v>
      </c>
      <c r="AL86" s="22">
        <f>'Activity data'!AL45*EF!$H$149*CtoCO2*ttoGg</f>
        <v>889.30875510201088</v>
      </c>
      <c r="AM86" s="22">
        <f>'Activity data'!AM45*EF!$H$149*CtoCO2*ttoGg</f>
        <v>888.98944775162295</v>
      </c>
      <c r="AN86" s="22">
        <f>'Activity data'!AN45*EF!$H$149*CtoCO2*ttoGg</f>
        <v>888.75795471512697</v>
      </c>
      <c r="AO86" s="22">
        <f>'Activity data'!AO45*EF!$H$149*CtoCO2*ttoGg</f>
        <v>888.52351595331663</v>
      </c>
      <c r="AP86" s="22">
        <f>'Activity data'!AP45*EF!$H$149*CtoCO2*ttoGg</f>
        <v>888.28609036590046</v>
      </c>
      <c r="AQ86" s="22">
        <f>'Activity data'!AQ45*EF!$H$149*CtoCO2*ttoGg</f>
        <v>888.04563618623229</v>
      </c>
      <c r="AR86" s="22">
        <f>'Activity data'!AR45*EF!$H$149*CtoCO2*ttoGg</f>
        <v>887.77204379367572</v>
      </c>
      <c r="AS86" s="22">
        <f>'Activity data'!AS45*EF!$H$149*CtoCO2*ttoGg</f>
        <v>887.56111465810318</v>
      </c>
      <c r="AT86" s="22">
        <f>'Activity data'!AT45*EF!$H$149*CtoCO2*ttoGg</f>
        <v>887.34787652916862</v>
      </c>
      <c r="AU86" s="22">
        <f>'Activity data'!AU45*EF!$H$149*CtoCO2*ttoGg</f>
        <v>887.13230155955682</v>
      </c>
      <c r="AV86" s="22">
        <f>'Activity data'!AV45*EF!$H$149*CtoCO2*ttoGg</f>
        <v>886.91436150934362</v>
      </c>
      <c r="AW86" s="22">
        <f>'Activity data'!AW45*EF!$H$149*CtoCO2*ttoGg</f>
        <v>886.69462905872194</v>
      </c>
      <c r="AX86" s="22">
        <f>'Activity data'!AX45*EF!$H$149*CtoCO2*ttoGg</f>
        <v>886.41989637885388</v>
      </c>
      <c r="AY86" s="22">
        <f>'Activity data'!AY45*EF!$H$149*CtoCO2*ttoGg</f>
        <v>886.14372717325989</v>
      </c>
      <c r="AZ86" s="22">
        <f>'Activity data'!AZ45*EF!$H$149*CtoCO2*ttoGg</f>
        <v>885.86549787704212</v>
      </c>
      <c r="BA86" s="22">
        <f>'Activity data'!BA45*EF!$H$149*CtoCO2*ttoGg</f>
        <v>885.62223569740877</v>
      </c>
      <c r="BB86" s="22">
        <f>'Activity data'!BB45*EF!$H$149*CtoCO2*ttoGg</f>
        <v>885.38703513998871</v>
      </c>
      <c r="BC86" s="22">
        <f>'Activity data'!BC45*EF!$H$149*CtoCO2*ttoGg</f>
        <v>885.17829548204418</v>
      </c>
      <c r="BD86" s="22">
        <f>'Activity data'!BD45*EF!$H$149*CtoCO2*ttoGg</f>
        <v>884.96491166770409</v>
      </c>
      <c r="BE86" s="22">
        <f>'Activity data'!BE45*EF!$H$149*CtoCO2*ttoGg</f>
        <v>884.72542632997397</v>
      </c>
      <c r="BF86" s="22">
        <f>'Activity data'!BF45*EF!$H$149*CtoCO2*ttoGg</f>
        <v>884.48434842418931</v>
      </c>
      <c r="BG86" s="22">
        <f>'Activity data'!BG45*EF!$H$149*CtoCO2*ttoGg</f>
        <v>884.24166288258937</v>
      </c>
      <c r="BH86" s="22">
        <f>'Activity data'!BH45*EF!$H$149*CtoCO2*ttoGg</f>
        <v>884.07792381920945</v>
      </c>
      <c r="BI86" s="22">
        <f>'Activity data'!BI45*EF!$H$149*CtoCO2*ttoGg</f>
        <v>883.91308953899068</v>
      </c>
      <c r="BJ86" s="22">
        <f>'Activity data'!BJ45*EF!$H$149*CtoCO2*ttoGg</f>
        <v>883.74715142404455</v>
      </c>
      <c r="BK86" s="22">
        <f>'Activity data'!BK45*EF!$H$149*CtoCO2*ttoGg</f>
        <v>883.58010077604001</v>
      </c>
      <c r="BL86" s="22">
        <f>'Activity data'!BL45*EF!$H$149*CtoCO2*ttoGg</f>
        <v>883.41192881527672</v>
      </c>
      <c r="BM86" s="22">
        <f>'Activity data'!BM45*EF!$H$149*CtoCO2*ttoGg</f>
        <v>883.24392401174259</v>
      </c>
      <c r="BN86" s="22">
        <f>'Activity data'!BN45*EF!$H$149*CtoCO2*ttoGg</f>
        <v>883.07510415102115</v>
      </c>
      <c r="BO86" s="22">
        <f>'Activity data'!BO45*EF!$H$149*CtoCO2*ttoGg</f>
        <v>882.9054638145393</v>
      </c>
      <c r="BP86" s="22">
        <f>'Activity data'!BP45*EF!$H$149*CtoCO2*ttoGg</f>
        <v>882.73499754059003</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469.97028239972207</v>
      </c>
      <c r="AF87" s="22">
        <f>'Activity data'!AF46*EF!$H$150*CtoCO2*ttoGg</f>
        <v>469.97765866157431</v>
      </c>
      <c r="AG87" s="22">
        <f>'Activity data'!AG46*EF!$H$150*CtoCO2*ttoGg</f>
        <v>469.98529144223386</v>
      </c>
      <c r="AH87" s="22">
        <f>'Activity data'!AH46*EF!$H$150*CtoCO2*ttoGg</f>
        <v>469.99319141565815</v>
      </c>
      <c r="AI87" s="22">
        <f>'Activity data'!AI46*EF!$H$150*CtoCO2*ttoGg</f>
        <v>470.00056022165791</v>
      </c>
      <c r="AJ87" s="22">
        <f>'Activity data'!AJ46*EF!$H$150*CtoCO2*ttoGg</f>
        <v>470.00821668320231</v>
      </c>
      <c r="AK87" s="22">
        <f>'Activity data'!AK46*EF!$H$150*CtoCO2*ttoGg</f>
        <v>470.01599256694669</v>
      </c>
      <c r="AL87" s="22">
        <f>'Activity data'!AL46*EF!$H$150*CtoCO2*ttoGg</f>
        <v>470.02390676201276</v>
      </c>
      <c r="AM87" s="22">
        <f>'Activity data'!AM46*EF!$H$150*CtoCO2*ttoGg</f>
        <v>470.03195197686796</v>
      </c>
      <c r="AN87" s="22">
        <f>'Activity data'!AN46*EF!$H$150*CtoCO2*ttoGg</f>
        <v>470.03778463688622</v>
      </c>
      <c r="AO87" s="22">
        <f>'Activity data'!AO46*EF!$H$150*CtoCO2*ttoGg</f>
        <v>470.04369151690912</v>
      </c>
      <c r="AP87" s="22">
        <f>'Activity data'!AP46*EF!$H$150*CtoCO2*ttoGg</f>
        <v>470.04967365249286</v>
      </c>
      <c r="AQ87" s="22">
        <f>'Activity data'!AQ46*EF!$H$150*CtoCO2*ttoGg</f>
        <v>470.05573209598282</v>
      </c>
      <c r="AR87" s="22">
        <f>'Activity data'!AR46*EF!$H$150*CtoCO2*ttoGg</f>
        <v>470.06262548436933</v>
      </c>
      <c r="AS87" s="22">
        <f>'Activity data'!AS46*EF!$H$150*CtoCO2*ttoGg</f>
        <v>470.06794001976249</v>
      </c>
      <c r="AT87" s="22">
        <f>'Activity data'!AT46*EF!$H$150*CtoCO2*ttoGg</f>
        <v>470.07331273216801</v>
      </c>
      <c r="AU87" s="22">
        <f>'Activity data'!AU46*EF!$H$150*CtoCO2*ttoGg</f>
        <v>470.07874432322239</v>
      </c>
      <c r="AV87" s="22">
        <f>'Activity data'!AV46*EF!$H$150*CtoCO2*ttoGg</f>
        <v>470.08423550445383</v>
      </c>
      <c r="AW87" s="22">
        <f>'Activity data'!AW46*EF!$H$150*CtoCO2*ttoGg</f>
        <v>470.08977184670778</v>
      </c>
      <c r="AX87" s="22">
        <f>'Activity data'!AX46*EF!$H$150*CtoCO2*ttoGg</f>
        <v>470.0966939655836</v>
      </c>
      <c r="AY87" s="22">
        <f>'Activity data'!AY46*EF!$H$150*CtoCO2*ttoGg</f>
        <v>470.10365227892243</v>
      </c>
      <c r="AZ87" s="22">
        <f>'Activity data'!AZ46*EF!$H$150*CtoCO2*ttoGg</f>
        <v>470.11066249796193</v>
      </c>
      <c r="BA87" s="22">
        <f>'Activity data'!BA46*EF!$H$150*CtoCO2*ttoGg</f>
        <v>470.11679169135169</v>
      </c>
      <c r="BB87" s="22">
        <f>'Activity data'!BB46*EF!$H$150*CtoCO2*ttoGg</f>
        <v>470.12271776544998</v>
      </c>
      <c r="BC87" s="22">
        <f>'Activity data'!BC46*EF!$H$150*CtoCO2*ttoGg</f>
        <v>470.1279771351293</v>
      </c>
      <c r="BD87" s="22">
        <f>'Activity data'!BD46*EF!$H$150*CtoCO2*ttoGg</f>
        <v>470.13335351820001</v>
      </c>
      <c r="BE87" s="22">
        <f>'Activity data'!BE46*EF!$H$150*CtoCO2*ttoGg</f>
        <v>470.13938755090987</v>
      </c>
      <c r="BF87" s="22">
        <f>'Activity data'!BF46*EF!$H$150*CtoCO2*ttoGg</f>
        <v>470.14546170969925</v>
      </c>
      <c r="BG87" s="22">
        <f>'Activity data'!BG46*EF!$H$150*CtoCO2*ttoGg</f>
        <v>470.15157637421316</v>
      </c>
      <c r="BH87" s="22">
        <f>'Activity data'!BH46*EF!$H$150*CtoCO2*ttoGg</f>
        <v>470.15570191640165</v>
      </c>
      <c r="BI87" s="22">
        <f>'Activity data'!BI46*EF!$H$150*CtoCO2*ttoGg</f>
        <v>470.15985505349119</v>
      </c>
      <c r="BJ87" s="22">
        <f>'Activity data'!BJ46*EF!$H$150*CtoCO2*ttoGg</f>
        <v>470.16403600261685</v>
      </c>
      <c r="BK87" s="22">
        <f>'Activity data'!BK46*EF!$H$150*CtoCO2*ttoGg</f>
        <v>470.16824498294028</v>
      </c>
      <c r="BL87" s="22">
        <f>'Activity data'!BL46*EF!$H$150*CtoCO2*ttoGg</f>
        <v>470.17248221567343</v>
      </c>
      <c r="BM87" s="22">
        <f>'Activity data'!BM46*EF!$H$150*CtoCO2*ttoGg</f>
        <v>470.17671523674068</v>
      </c>
      <c r="BN87" s="22">
        <f>'Activity data'!BN46*EF!$H$150*CtoCO2*ttoGg</f>
        <v>470.1809687938532</v>
      </c>
      <c r="BO87" s="22">
        <f>'Activity data'!BO46*EF!$H$150*CtoCO2*ttoGg</f>
        <v>470.18524302353654</v>
      </c>
      <c r="BP87" s="22">
        <f>'Activity data'!BP46*EF!$H$150*CtoCO2*ttoGg</f>
        <v>470.18953806340284</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6.6045074789344511</v>
      </c>
      <c r="AF88" s="22">
        <f>'Activity data'!AF47*ttokg*SNEF*NtoN2O*kgtoGg</f>
        <v>6.6046237378273469</v>
      </c>
      <c r="AG88" s="22">
        <f>'Activity data'!AG47*ttokg*SNEF*NtoN2O*kgtoGg</f>
        <v>6.6047440397698454</v>
      </c>
      <c r="AH88" s="22">
        <f>'Activity data'!AH47*ttokg*SNEF*NtoN2O*kgtoGg</f>
        <v>6.6048685529965487</v>
      </c>
      <c r="AI88" s="22">
        <f>'Activity data'!AI47*ttokg*SNEF*NtoN2O*kgtoGg</f>
        <v>6.6049846943761068</v>
      </c>
      <c r="AJ88" s="22">
        <f>'Activity data'!AJ47*ttokg*SNEF*NtoN2O*kgtoGg</f>
        <v>6.605105369558264</v>
      </c>
      <c r="AK88" s="22">
        <f>'Activity data'!AK47*ttokg*SNEF*NtoN2O*kgtoGg</f>
        <v>6.6052279269801009</v>
      </c>
      <c r="AL88" s="22">
        <f>'Activity data'!AL47*ttokg*SNEF*NtoN2O*kgtoGg</f>
        <v>6.6053526643572429</v>
      </c>
      <c r="AM88" s="22">
        <f>'Activity data'!AM47*ttokg*SNEF*NtoN2O*kgtoGg</f>
        <v>6.6054794667662327</v>
      </c>
      <c r="AN88" s="22">
        <f>'Activity data'!AN47*ttokg*SNEF*NtoN2O*kgtoGg</f>
        <v>6.60557139660955</v>
      </c>
      <c r="AO88" s="22">
        <f>'Activity data'!AO47*ttokg*SNEF*NtoN2O*kgtoGg</f>
        <v>6.6056644962507622</v>
      </c>
      <c r="AP88" s="22">
        <f>'Activity data'!AP47*ttokg*SNEF*NtoN2O*kgtoGg</f>
        <v>6.605758782011498</v>
      </c>
      <c r="AQ88" s="22">
        <f>'Activity data'!AQ47*ttokg*SNEF*NtoN2O*kgtoGg</f>
        <v>6.605854270478007</v>
      </c>
      <c r="AR88" s="22">
        <f>'Activity data'!AR47*ttokg*SNEF*NtoN2O*kgtoGg</f>
        <v>6.6059629186955151</v>
      </c>
      <c r="AS88" s="22">
        <f>'Activity data'!AS47*ttokg*SNEF*NtoN2O*kgtoGg</f>
        <v>6.6060466822621358</v>
      </c>
      <c r="AT88" s="22">
        <f>'Activity data'!AT47*ttokg*SNEF*NtoN2O*kgtoGg</f>
        <v>6.606131362769502</v>
      </c>
      <c r="AU88" s="22">
        <f>'Activity data'!AU47*ttokg*SNEF*NtoN2O*kgtoGg</f>
        <v>6.6062169712762628</v>
      </c>
      <c r="AV88" s="22">
        <f>'Activity data'!AV47*ttokg*SNEF*NtoN2O*kgtoGg</f>
        <v>6.606303518996973</v>
      </c>
      <c r="AW88" s="22">
        <f>'Activity data'!AW47*ttokg*SNEF*NtoN2O*kgtoGg</f>
        <v>6.6063907785105345</v>
      </c>
      <c r="AX88" s="22">
        <f>'Activity data'!AX47*ttokg*SNEF*NtoN2O*kgtoGg</f>
        <v>6.6064998795556349</v>
      </c>
      <c r="AY88" s="22">
        <f>'Activity data'!AY47*ttokg*SNEF*NtoN2O*kgtoGg</f>
        <v>6.6066095510696634</v>
      </c>
      <c r="AZ88" s="22">
        <f>'Activity data'!AZ47*ttokg*SNEF*NtoN2O*kgtoGg</f>
        <v>6.6067200406809077</v>
      </c>
      <c r="BA88" s="22">
        <f>'Activity data'!BA47*ttokg*SNEF*NtoN2O*kgtoGg</f>
        <v>6.606816644252218</v>
      </c>
      <c r="BB88" s="22">
        <f>'Activity data'!BB47*ttokg*SNEF*NtoN2O*kgtoGg</f>
        <v>6.6069100464154937</v>
      </c>
      <c r="BC88" s="22">
        <f>'Activity data'!BC47*ttokg*SNEF*NtoN2O*kgtoGg</f>
        <v>6.6069929405031083</v>
      </c>
      <c r="BD88" s="22">
        <f>'Activity data'!BD47*ttokg*SNEF*NtoN2O*kgtoGg</f>
        <v>6.6070776788646413</v>
      </c>
      <c r="BE88" s="22">
        <f>'Activity data'!BE47*ttokg*SNEF*NtoN2O*kgtoGg</f>
        <v>6.6071727825874467</v>
      </c>
      <c r="BF88" s="22">
        <f>'Activity data'!BF47*ttokg*SNEF*NtoN2O*kgtoGg</f>
        <v>6.6072685187462632</v>
      </c>
      <c r="BG88" s="22">
        <f>'Activity data'!BG47*ttokg*SNEF*NtoN2O*kgtoGg</f>
        <v>6.6073648933247489</v>
      </c>
      <c r="BH88" s="22">
        <f>'Activity data'!BH47*ttokg*SNEF*NtoN2O*kgtoGg</f>
        <v>6.607429916906753</v>
      </c>
      <c r="BI88" s="22">
        <f>'Activity data'!BI47*ttokg*SNEF*NtoN2O*kgtoGg</f>
        <v>6.6074953754180896</v>
      </c>
      <c r="BJ88" s="22">
        <f>'Activity data'!BJ47*ttokg*SNEF*NtoN2O*kgtoGg</f>
        <v>6.6075612722810737</v>
      </c>
      <c r="BK88" s="22">
        <f>'Activity data'!BK47*ttokg*SNEF*NtoN2O*kgtoGg</f>
        <v>6.607627610949959</v>
      </c>
      <c r="BL88" s="22">
        <f>'Activity data'!BL47*ttokg*SNEF*NtoN2O*kgtoGg</f>
        <v>6.6076943949113147</v>
      </c>
      <c r="BM88" s="22">
        <f>'Activity data'!BM47*ttokg*SNEF*NtoN2O*kgtoGg</f>
        <v>6.6077611124916764</v>
      </c>
      <c r="BN88" s="22">
        <f>'Activity data'!BN47*ttokg*SNEF*NtoN2O*kgtoGg</f>
        <v>6.6078281537451851</v>
      </c>
      <c r="BO88" s="22">
        <f>'Activity data'!BO47*ttokg*SNEF*NtoN2O*kgtoGg</f>
        <v>6.6078955208236501</v>
      </c>
      <c r="BP88" s="22">
        <f>'Activity data'!BP47*ttokg*SNEF*NtoN2O*kgtoGg</f>
        <v>6.6079632158960049</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4.3589749360967385E-2</v>
      </c>
      <c r="AF89" s="22">
        <f>'Activity data'!AF48*ttokg*ONEF*NtoN2O*kgtoGg</f>
        <v>4.3590516669660496E-2</v>
      </c>
      <c r="AG89" s="22">
        <f>'Activity data'!AG48*ttokg*ONEF*NtoN2O*kgtoGg</f>
        <v>4.3591310662480995E-2</v>
      </c>
      <c r="AH89" s="22">
        <f>'Activity data'!AH48*ttokg*ONEF*NtoN2O*kgtoGg</f>
        <v>4.3592132449777214E-2</v>
      </c>
      <c r="AI89" s="22">
        <f>'Activity data'!AI48*ttokg*ONEF*NtoN2O*kgtoGg</f>
        <v>4.3592898982882315E-2</v>
      </c>
      <c r="AJ89" s="22">
        <f>'Activity data'!AJ48*ttokg*ONEF*NtoN2O*kgtoGg</f>
        <v>4.3593695439084541E-2</v>
      </c>
      <c r="AK89" s="22">
        <f>'Activity data'!AK48*ttokg*ONEF*NtoN2O*kgtoGg</f>
        <v>4.3594504318068675E-2</v>
      </c>
      <c r="AL89" s="22">
        <f>'Activity data'!AL48*ttokg*ONEF*NtoN2O*kgtoGg</f>
        <v>4.3595327584757801E-2</v>
      </c>
      <c r="AM89" s="22">
        <f>'Activity data'!AM48*ttokg*ONEF*NtoN2O*kgtoGg</f>
        <v>4.3596164480657132E-2</v>
      </c>
      <c r="AN89" s="22">
        <f>'Activity data'!AN48*ttokg*ONEF*NtoN2O*kgtoGg</f>
        <v>4.359677121762303E-2</v>
      </c>
      <c r="AO89" s="22">
        <f>'Activity data'!AO48*ttokg*ONEF*NtoN2O*kgtoGg</f>
        <v>4.3597385675255049E-2</v>
      </c>
      <c r="AP89" s="22">
        <f>'Activity data'!AP48*ttokg*ONEF*NtoN2O*kgtoGg</f>
        <v>4.35980079612759E-2</v>
      </c>
      <c r="AQ89" s="22">
        <f>'Activity data'!AQ48*ttokg*ONEF*NtoN2O*kgtoGg</f>
        <v>4.3598638185154852E-2</v>
      </c>
      <c r="AR89" s="22">
        <f>'Activity data'!AR48*ttokg*ONEF*NtoN2O*kgtoGg</f>
        <v>4.3599355263390406E-2</v>
      </c>
      <c r="AS89" s="22">
        <f>'Activity data'!AS48*ttokg*ONEF*NtoN2O*kgtoGg</f>
        <v>4.3599908102930102E-2</v>
      </c>
      <c r="AT89" s="22">
        <f>'Activity data'!AT48*ttokg*ONEF*NtoN2O*kgtoGg</f>
        <v>4.3600466994278719E-2</v>
      </c>
      <c r="AU89" s="22">
        <f>'Activity data'!AU48*ttokg*ONEF*NtoN2O*kgtoGg</f>
        <v>4.3601032010423348E-2</v>
      </c>
      <c r="AV89" s="22">
        <f>'Activity data'!AV48*ttokg*ONEF*NtoN2O*kgtoGg</f>
        <v>4.3601603225380037E-2</v>
      </c>
      <c r="AW89" s="22">
        <f>'Activity data'!AW48*ttokg*ONEF*NtoN2O*kgtoGg</f>
        <v>4.3602179138169543E-2</v>
      </c>
      <c r="AX89" s="22">
        <f>'Activity data'!AX48*ttokg*ONEF*NtoN2O*kgtoGg</f>
        <v>4.36028992050672E-2</v>
      </c>
      <c r="AY89" s="22">
        <f>'Activity data'!AY48*ttokg*ONEF*NtoN2O*kgtoGg</f>
        <v>4.3603623037059773E-2</v>
      </c>
      <c r="AZ89" s="22">
        <f>'Activity data'!AZ48*ttokg*ONEF*NtoN2O*kgtoGg</f>
        <v>4.360435226849399E-2</v>
      </c>
      <c r="BA89" s="22">
        <f>'Activity data'!BA48*ttokg*ONEF*NtoN2O*kgtoGg</f>
        <v>4.3604989852064652E-2</v>
      </c>
      <c r="BB89" s="22">
        <f>'Activity data'!BB48*ttokg*ONEF*NtoN2O*kgtoGg</f>
        <v>4.3605606306342269E-2</v>
      </c>
      <c r="BC89" s="22">
        <f>'Activity data'!BC48*ttokg*ONEF*NtoN2O*kgtoGg</f>
        <v>4.3606153407320519E-2</v>
      </c>
      <c r="BD89" s="22">
        <f>'Activity data'!BD48*ttokg*ONEF*NtoN2O*kgtoGg</f>
        <v>4.3606712680506643E-2</v>
      </c>
      <c r="BE89" s="22">
        <f>'Activity data'!BE48*ttokg*ONEF*NtoN2O*kgtoGg</f>
        <v>4.3607340365077171E-2</v>
      </c>
      <c r="BF89" s="22">
        <f>'Activity data'!BF48*ttokg*ONEF*NtoN2O*kgtoGg</f>
        <v>4.3607972223725339E-2</v>
      </c>
      <c r="BG89" s="22">
        <f>'Activity data'!BG48*ttokg*ONEF*NtoN2O*kgtoGg</f>
        <v>4.360860829594336E-2</v>
      </c>
      <c r="BH89" s="22">
        <f>'Activity data'!BH48*ttokg*ONEF*NtoN2O*kgtoGg</f>
        <v>4.3609037451584572E-2</v>
      </c>
      <c r="BI89" s="22">
        <f>'Activity data'!BI48*ttokg*ONEF*NtoN2O*kgtoGg</f>
        <v>4.3609469477759413E-2</v>
      </c>
      <c r="BJ89" s="22">
        <f>'Activity data'!BJ48*ttokg*ONEF*NtoN2O*kgtoGg</f>
        <v>4.3609904397055095E-2</v>
      </c>
      <c r="BK89" s="22">
        <f>'Activity data'!BK48*ttokg*ONEF*NtoN2O*kgtoGg</f>
        <v>4.3610342232269735E-2</v>
      </c>
      <c r="BL89" s="22">
        <f>'Activity data'!BL48*ttokg*ONEF*NtoN2O*kgtoGg</f>
        <v>4.3610783006414695E-2</v>
      </c>
      <c r="BM89" s="22">
        <f>'Activity data'!BM48*ttokg*ONEF*NtoN2O*kgtoGg</f>
        <v>4.361122334244507E-2</v>
      </c>
      <c r="BN89" s="22">
        <f>'Activity data'!BN48*ttokg*ONEF*NtoN2O*kgtoGg</f>
        <v>4.3611665814718238E-2</v>
      </c>
      <c r="BO89" s="22">
        <f>'Activity data'!BO48*ttokg*ONEF*NtoN2O*kgtoGg</f>
        <v>4.3612110437436097E-2</v>
      </c>
      <c r="BP89" s="22">
        <f>'Activity data'!BP48*ttokg*ONEF*NtoN2O*kgtoGg</f>
        <v>4.3612557224913633E-2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2.9640441292160986</v>
      </c>
      <c r="AF90" s="22">
        <f>'Activity data'!AF85*CREF*NtoN2O*kgtoGg</f>
        <v>2.963176188308454</v>
      </c>
      <c r="AG90" s="22">
        <f>'Activity data'!AG85*CREF*NtoN2O*kgtoGg</f>
        <v>2.9622780636612704</v>
      </c>
      <c r="AH90" s="22">
        <f>'Activity data'!AH85*CREF*NtoN2O*kgtoGg</f>
        <v>2.961348499304473</v>
      </c>
      <c r="AI90" s="22">
        <f>'Activity data'!AI85*CREF*NtoN2O*kgtoGg</f>
        <v>2.9604814357028988</v>
      </c>
      <c r="AJ90" s="22">
        <f>'Activity data'!AJ85*CREF*NtoN2O*kgtoGg</f>
        <v>2.9595805246024955</v>
      </c>
      <c r="AK90" s="22">
        <f>'Activity data'!AK85*CREF*NtoN2O*kgtoGg</f>
        <v>2.9586655614775332</v>
      </c>
      <c r="AL90" s="22">
        <f>'Activity data'!AL85*CREF*NtoN2O*kgtoGg</f>
        <v>2.9577343237060671</v>
      </c>
      <c r="AM90" s="22">
        <f>'Activity data'!AM85*CREF*NtoN2O*kgtoGg</f>
        <v>2.9567876692591928</v>
      </c>
      <c r="AN90" s="22">
        <f>'Activity data'!AN85*CREF*NtoN2O*kgtoGg</f>
        <v>2.9561013589936977</v>
      </c>
      <c r="AO90" s="22">
        <f>'Activity data'!AO85*CREF*NtoN2O*kgtoGg</f>
        <v>2.955406315499967</v>
      </c>
      <c r="AP90" s="22">
        <f>'Activity data'!AP85*CREF*NtoN2O*kgtoGg</f>
        <v>2.9547024169274594</v>
      </c>
      <c r="AQ90" s="22">
        <f>'Activity data'!AQ85*CREF*NtoN2O*kgtoGg</f>
        <v>2.9539895394500828</v>
      </c>
      <c r="AR90" s="22">
        <f>'Activity data'!AR85*CREF*NtoN2O*kgtoGg</f>
        <v>2.9531784167035182</v>
      </c>
      <c r="AS90" s="22">
        <f>'Activity data'!AS85*CREF*NtoN2O*kgtoGg</f>
        <v>2.9525530724891675</v>
      </c>
      <c r="AT90" s="22">
        <f>'Activity data'!AT85*CREF*NtoN2O*kgtoGg</f>
        <v>2.9519208827736665</v>
      </c>
      <c r="AU90" s="22">
        <f>'Activity data'!AU85*CREF*NtoN2O*kgtoGg</f>
        <v>2.9512817649977383</v>
      </c>
      <c r="AV90" s="22">
        <f>'Activity data'!AV85*CREF*NtoN2O*kgtoGg</f>
        <v>2.9506356354381276</v>
      </c>
      <c r="AW90" s="22">
        <f>'Activity data'!AW85*CREF*NtoN2O*kgtoGg</f>
        <v>2.9499841919268817</v>
      </c>
      <c r="AX90" s="22">
        <f>'Activity data'!AX85*CREF*NtoN2O*kgtoGg</f>
        <v>2.9491696885564358</v>
      </c>
      <c r="AY90" s="22">
        <f>'Activity data'!AY85*CREF*NtoN2O*kgtoGg</f>
        <v>2.9483509263004222</v>
      </c>
      <c r="AZ90" s="22">
        <f>'Activity data'!AZ85*CREF*NtoN2O*kgtoGg</f>
        <v>2.9475260564682833</v>
      </c>
      <c r="BA90" s="22">
        <f>'Activity data'!BA85*CREF*NtoN2O*kgtoGg</f>
        <v>2.946804854078716</v>
      </c>
      <c r="BB90" s="22">
        <f>'Activity data'!BB85*CREF*NtoN2O*kgtoGg</f>
        <v>2.9461075520801292</v>
      </c>
      <c r="BC90" s="22">
        <f>'Activity data'!BC85*CREF*NtoN2O*kgtoGg</f>
        <v>2.9454886990371523</v>
      </c>
      <c r="BD90" s="22">
        <f>'Activity data'!BD85*CREF*NtoN2O*kgtoGg</f>
        <v>2.9448560774063299</v>
      </c>
      <c r="BE90" s="22">
        <f>'Activity data'!BE85*CREF*NtoN2O*kgtoGg</f>
        <v>2.9441460722666171</v>
      </c>
      <c r="BF90" s="22">
        <f>'Activity data'!BF85*CREF*NtoN2O*kgtoGg</f>
        <v>2.9434313456207168</v>
      </c>
      <c r="BG90" s="22">
        <f>'Activity data'!BG85*CREF*NtoN2O*kgtoGg</f>
        <v>2.9427118527970517</v>
      </c>
      <c r="BH90" s="22">
        <f>'Activity data'!BH85*CREF*NtoN2O*kgtoGg</f>
        <v>2.9422264135727829</v>
      </c>
      <c r="BI90" s="22">
        <f>'Activity data'!BI85*CREF*NtoN2O*kgtoGg</f>
        <v>2.9417377273456204</v>
      </c>
      <c r="BJ90" s="22">
        <f>'Activity data'!BJ85*CREF*NtoN2O*kgtoGg</f>
        <v>2.9412457685660023</v>
      </c>
      <c r="BK90" s="22">
        <f>'Activity data'!BK85*CREF*NtoN2O*kgtoGg</f>
        <v>2.9407505114458816</v>
      </c>
      <c r="BL90" s="22">
        <f>'Activity data'!BL85*CREF*NtoN2O*kgtoGg</f>
        <v>2.9402519299559691</v>
      </c>
      <c r="BM90" s="22">
        <f>'Activity data'!BM85*CREF*NtoN2O*kgtoGg</f>
        <v>2.9397538440391613</v>
      </c>
      <c r="BN90" s="22">
        <f>'Activity data'!BN85*CREF*NtoN2O*kgtoGg</f>
        <v>2.9392533417122384</v>
      </c>
      <c r="BO90" s="22">
        <f>'Activity data'!BO85*CREF*NtoN2O*kgtoGg</f>
        <v>2.9387504069106911</v>
      </c>
      <c r="BP90" s="22">
        <f>'Activity data'!BP85*CREF*NtoN2O*kgtoGg</f>
        <v>2.9382450234421302</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0.3212604956265851</v>
      </c>
      <c r="AE91" s="22">
        <f>'Activity data'!AE50*ManureNEF*NtoN2O*kgtoGg</f>
        <v>0.32007198516663837</v>
      </c>
      <c r="AF91" s="22">
        <f>'Activity data'!AF50*ManureNEF*NtoN2O*kgtoGg</f>
        <v>0.31908079736297568</v>
      </c>
      <c r="AG91" s="22">
        <f>'Activity data'!AG50*ManureNEF*NtoN2O*kgtoGg</f>
        <v>0.31827110812119741</v>
      </c>
      <c r="AH91" s="22">
        <f>'Activity data'!AH50*ManureNEF*NtoN2O*kgtoGg</f>
        <v>0.31765750031550738</v>
      </c>
      <c r="AI91" s="22">
        <f>'Activity data'!AI50*ManureNEF*NtoN2O*kgtoGg</f>
        <v>0.3172015910533274</v>
      </c>
      <c r="AJ91" s="22">
        <f>'Activity data'!AJ50*ManureNEF*NtoN2O*kgtoGg</f>
        <v>0.31685278578450987</v>
      </c>
      <c r="AK91" s="22">
        <f>'Activity data'!AK50*ManureNEF*NtoN2O*kgtoGg</f>
        <v>0.31660765686096626</v>
      </c>
      <c r="AL91" s="22">
        <f>'Activity data'!AL50*ManureNEF*NtoN2O*kgtoGg</f>
        <v>0.3164592571271595</v>
      </c>
      <c r="AM91" s="22">
        <f>'Activity data'!AM50*ManureNEF*NtoN2O*kgtoGg</f>
        <v>0.3158805985159085</v>
      </c>
      <c r="AN91" s="22">
        <f>'Activity data'!AN50*ManureNEF*NtoN2O*kgtoGg</f>
        <v>0.31537817204756563</v>
      </c>
      <c r="AO91" s="22">
        <f>'Activity data'!AO50*ManureNEF*NtoN2O*kgtoGg</f>
        <v>0.31494679056545083</v>
      </c>
      <c r="AP91" s="22">
        <f>'Activity data'!AP50*ManureNEF*NtoN2O*kgtoGg</f>
        <v>0.31458187355043282</v>
      </c>
      <c r="AQ91" s="22">
        <f>'Activity data'!AQ50*ManureNEF*NtoN2O*kgtoGg</f>
        <v>0.31425530142965902</v>
      </c>
      <c r="AR91" s="22">
        <f>'Activity data'!AR50*ManureNEF*NtoN2O*kgtoGg</f>
        <v>0.3138196450002535</v>
      </c>
      <c r="AS91" s="22">
        <f>'Activity data'!AS50*ManureNEF*NtoN2O*kgtoGg</f>
        <v>0.31343731654766604</v>
      </c>
      <c r="AT91" s="22">
        <f>'Activity data'!AT50*ManureNEF*NtoN2O*kgtoGg</f>
        <v>0.31310531834518618</v>
      </c>
      <c r="AU91" s="22">
        <f>'Activity data'!AU50*ManureNEF*NtoN2O*kgtoGg</f>
        <v>0.31282094844810637</v>
      </c>
      <c r="AV91" s="22">
        <f>'Activity data'!AV50*ManureNEF*NtoN2O*kgtoGg</f>
        <v>0.31258223139530367</v>
      </c>
      <c r="AW91" s="22">
        <f>'Activity data'!AW50*ManureNEF*NtoN2O*kgtoGg</f>
        <v>0.3121678229351566</v>
      </c>
      <c r="AX91" s="22">
        <f>'Activity data'!AX50*ManureNEF*NtoN2O*kgtoGg</f>
        <v>0.31179384912604829</v>
      </c>
      <c r="AY91" s="22">
        <f>'Activity data'!AY50*ManureNEF*NtoN2O*kgtoGg</f>
        <v>0.31145792682853513</v>
      </c>
      <c r="AZ91" s="22">
        <f>'Activity data'!AZ50*ManureNEF*NtoN2O*kgtoGg</f>
        <v>0.31118645392189259</v>
      </c>
      <c r="BA91" s="22">
        <f>'Activity data'!BA50*ManureNEF*NtoN2O*kgtoGg</f>
        <v>0.31095705991476918</v>
      </c>
      <c r="BB91" s="22">
        <f>'Activity data'!BB50*ManureNEF*NtoN2O*kgtoGg</f>
        <v>0.31061372948145133</v>
      </c>
      <c r="BC91" s="22">
        <f>'Activity data'!BC50*ManureNEF*NtoN2O*kgtoGg</f>
        <v>0.31029843392470402</v>
      </c>
      <c r="BD91" s="22">
        <f>'Activity data'!BD50*ManureNEF*NtoN2O*kgtoGg</f>
        <v>0.30999394647981371</v>
      </c>
      <c r="BE91" s="22">
        <f>'Activity data'!BE50*ManureNEF*NtoN2O*kgtoGg</f>
        <v>0.30971751965690525</v>
      </c>
      <c r="BF91" s="22">
        <f>'Activity data'!BF50*ManureNEF*NtoN2O*kgtoGg</f>
        <v>0.30946804470796258</v>
      </c>
      <c r="BG91" s="22">
        <f>'Activity data'!BG50*ManureNEF*NtoN2O*kgtoGg</f>
        <v>0.30914680228567676</v>
      </c>
      <c r="BH91" s="22">
        <f>'Activity data'!BH50*ManureNEF*NtoN2O*kgtoGg</f>
        <v>0.30884935082096621</v>
      </c>
      <c r="BI91" s="22">
        <f>'Activity data'!BI50*ManureNEF*NtoN2O*kgtoGg</f>
        <v>0.30857477719055737</v>
      </c>
      <c r="BJ91" s="22">
        <f>'Activity data'!BJ50*ManureNEF*NtoN2O*kgtoGg</f>
        <v>0.30832222907672518</v>
      </c>
      <c r="BK91" s="22">
        <f>'Activity data'!BK50*ManureNEF*NtoN2O*kgtoGg</f>
        <v>0.30809090982431109</v>
      </c>
      <c r="BL91" s="22">
        <f>'Activity data'!BL50*ManureNEF*NtoN2O*kgtoGg</f>
        <v>0.30772245944264909</v>
      </c>
      <c r="BM91" s="22">
        <f>'Activity data'!BM50*ManureNEF*NtoN2O*kgtoGg</f>
        <v>0.30737322056361854</v>
      </c>
      <c r="BN91" s="22">
        <f>'Activity data'!BN50*ManureNEF*NtoN2O*kgtoGg</f>
        <v>0.30704250955122248</v>
      </c>
      <c r="BO91" s="22">
        <f>'Activity data'!BO50*ManureNEF*NtoN2O*kgtoGg</f>
        <v>0.30672968359779873</v>
      </c>
      <c r="BP91" s="22">
        <f>'Activity data'!BP50*ManureNEF*NtoN2O*kgtoGg</f>
        <v>0.30643413759945359</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0.93935629687564615</v>
      </c>
      <c r="AE92" s="22">
        <f>'Activity data'!AE51*ManureNEF*NtoN2O*kgtoGg</f>
        <v>0.93588112703792314</v>
      </c>
      <c r="AF92" s="22">
        <f>'Activity data'!AF51*ManureNEF*NtoN2O*kgtoGg</f>
        <v>0.93298292287827111</v>
      </c>
      <c r="AG92" s="22">
        <f>'Activity data'!AG51*ManureNEF*NtoN2O*kgtoGg</f>
        <v>0.93061541520729685</v>
      </c>
      <c r="AH92" s="22">
        <f>'Activity data'!AH51*ManureNEF*NtoN2O*kgtoGg</f>
        <v>0.92882124392282939</v>
      </c>
      <c r="AI92" s="22">
        <f>'Activity data'!AI51*ManureNEF*NtoN2O*kgtoGg</f>
        <v>0.92748817856912846</v>
      </c>
      <c r="AJ92" s="22">
        <f>'Activity data'!AJ51*ManureNEF*NtoN2O*kgtoGg</f>
        <v>0.92646828216073818</v>
      </c>
      <c r="AK92" s="22">
        <f>'Activity data'!AK51*ManureNEF*NtoN2O*kgtoGg</f>
        <v>0.92575153235485874</v>
      </c>
      <c r="AL92" s="22">
        <f>'Activity data'!AL51*ManureNEF*NtoN2O*kgtoGg</f>
        <v>0.92531761587180594</v>
      </c>
      <c r="AM92" s="22">
        <f>'Activity data'!AM51*ManureNEF*NtoN2O*kgtoGg</f>
        <v>0.92362563501010819</v>
      </c>
      <c r="AN92" s="22">
        <f>'Activity data'!AN51*ManureNEF*NtoN2O*kgtoGg</f>
        <v>0.92215655470555791</v>
      </c>
      <c r="AO92" s="22">
        <f>'Activity data'!AO51*ManureNEF*NtoN2O*kgtoGg</f>
        <v>0.92089520786367596</v>
      </c>
      <c r="AP92" s="22">
        <f>'Activity data'!AP51*ManureNEF*NtoN2O*kgtoGg</f>
        <v>0.9198282011804374</v>
      </c>
      <c r="AQ92" s="22">
        <f>'Activity data'!AQ51*ManureNEF*NtoN2O*kgtoGg</f>
        <v>0.91887331384692084</v>
      </c>
      <c r="AR92" s="22">
        <f>'Activity data'!AR51*ManureNEF*NtoN2O*kgtoGg</f>
        <v>0.91759946718414243</v>
      </c>
      <c r="AS92" s="22">
        <f>'Activity data'!AS51*ManureNEF*NtoN2O*kgtoGg</f>
        <v>0.91648154996648912</v>
      </c>
      <c r="AT92" s="22">
        <f>'Activity data'!AT51*ManureNEF*NtoN2O*kgtoGg</f>
        <v>0.9155107969287013</v>
      </c>
      <c r="AU92" s="22">
        <f>'Activity data'!AU51*ManureNEF*NtoN2O*kgtoGg</f>
        <v>0.91467930766344685</v>
      </c>
      <c r="AV92" s="22">
        <f>'Activity data'!AV51*ManureNEF*NtoN2O*kgtoGg</f>
        <v>0.91398130598015714</v>
      </c>
      <c r="AW92" s="22">
        <f>'Activity data'!AW51*ManureNEF*NtoN2O*kgtoGg</f>
        <v>0.91276958775828754</v>
      </c>
      <c r="AX92" s="22">
        <f>'Activity data'!AX51*ManureNEF*NtoN2O*kgtoGg</f>
        <v>0.91167609927391191</v>
      </c>
      <c r="AY92" s="22">
        <f>'Activity data'!AY51*ManureNEF*NtoN2O*kgtoGg</f>
        <v>0.91069387229697063</v>
      </c>
      <c r="AZ92" s="22">
        <f>'Activity data'!AZ51*ManureNEF*NtoN2O*kgtoGg</f>
        <v>0.90990009345470013</v>
      </c>
      <c r="BA92" s="22">
        <f>'Activity data'!BA51*ManureNEF*NtoN2O*kgtoGg</f>
        <v>0.9092293520844088</v>
      </c>
      <c r="BB92" s="22">
        <f>'Activity data'!BB51*ManureNEF*NtoN2O*kgtoGg</f>
        <v>0.90822546393495818</v>
      </c>
      <c r="BC92" s="22">
        <f>'Activity data'!BC51*ManureNEF*NtoN2O*kgtoGg</f>
        <v>0.90730354894497511</v>
      </c>
      <c r="BD92" s="22">
        <f>'Activity data'!BD51*ManureNEF*NtoN2O*kgtoGg</f>
        <v>0.90641323655807771</v>
      </c>
      <c r="BE92" s="22">
        <f>'Activity data'!BE51*ManureNEF*NtoN2O*kgtoGg</f>
        <v>0.90560497260947725</v>
      </c>
      <c r="BF92" s="22">
        <f>'Activity data'!BF51*ManureNEF*NtoN2O*kgtoGg</f>
        <v>0.90487551515239129</v>
      </c>
      <c r="BG92" s="22">
        <f>'Activity data'!BG51*ManureNEF*NtoN2O*kgtoGg</f>
        <v>0.90393621170143557</v>
      </c>
      <c r="BH92" s="22">
        <f>'Activity data'!BH51*ManureNEF*NtoN2O*kgtoGg</f>
        <v>0.90306647231488024</v>
      </c>
      <c r="BI92" s="22">
        <f>'Activity data'!BI51*ManureNEF*NtoN2O*kgtoGg</f>
        <v>0.90226362704696894</v>
      </c>
      <c r="BJ92" s="22">
        <f>'Activity data'!BJ51*ManureNEF*NtoN2O*kgtoGg</f>
        <v>0.90152518374559265</v>
      </c>
      <c r="BK92" s="22">
        <f>'Activity data'!BK51*ManureNEF*NtoN2O*kgtoGg</f>
        <v>0.90084881301435793</v>
      </c>
      <c r="BL92" s="22">
        <f>'Activity data'!BL51*ManureNEF*NtoN2O*kgtoGg</f>
        <v>0.89977147487035303</v>
      </c>
      <c r="BM92" s="22">
        <f>'Activity data'!BM51*ManureNEF*NtoN2O*kgtoGg</f>
        <v>0.89875031059837729</v>
      </c>
      <c r="BN92" s="22">
        <f>'Activity data'!BN51*ManureNEF*NtoN2O*kgtoGg</f>
        <v>0.89778332126676186</v>
      </c>
      <c r="BO92" s="22">
        <f>'Activity data'!BO51*ManureNEF*NtoN2O*kgtoGg</f>
        <v>0.89686862732469597</v>
      </c>
      <c r="BP92" s="22">
        <f>'Activity data'!BP51*ManureNEF*NtoN2O*kgtoGg</f>
        <v>0.89600445946608498</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5.0250265429980012E-2</v>
      </c>
      <c r="AE93" s="22">
        <f>'Activity data'!AE52*ManureNEF*NtoN2O*kgtoGg</f>
        <v>5.0064363438008838E-2</v>
      </c>
      <c r="AF93" s="22">
        <f>'Activity data'!AF52*ManureNEF*NtoN2O*kgtoGg</f>
        <v>4.9909325856659602E-2</v>
      </c>
      <c r="AG93" s="22">
        <f>'Activity data'!AG52*ManureNEF*NtoN2O*kgtoGg</f>
        <v>4.9782677545183243E-2</v>
      </c>
      <c r="AH93" s="22">
        <f>'Activity data'!AH52*ManureNEF*NtoN2O*kgtoGg</f>
        <v>4.9686699497693491E-2</v>
      </c>
      <c r="AI93" s="22">
        <f>'Activity data'!AI52*ManureNEF*NtoN2O*kgtoGg</f>
        <v>4.961538801760676E-2</v>
      </c>
      <c r="AJ93" s="22">
        <f>'Activity data'!AJ52*ManureNEF*NtoN2O*kgtoGg</f>
        <v>4.9560829310326945E-2</v>
      </c>
      <c r="AK93" s="22">
        <f>'Activity data'!AK52*ManureNEF*NtoN2O*kgtoGg</f>
        <v>4.9522487237024057E-2</v>
      </c>
      <c r="AL93" s="22">
        <f>'Activity data'!AL52*ManureNEF*NtoN2O*kgtoGg</f>
        <v>4.9499275151769127E-2</v>
      </c>
      <c r="AM93" s="22">
        <f>'Activity data'!AM52*ManureNEF*NtoN2O*kgtoGg</f>
        <v>4.9408763715708549E-2</v>
      </c>
      <c r="AN93" s="22">
        <f>'Activity data'!AN52*ManureNEF*NtoN2O*kgtoGg</f>
        <v>4.9330176202656111E-2</v>
      </c>
      <c r="AO93" s="22">
        <f>'Activity data'!AO52*ManureNEF*NtoN2O*kgtoGg</f>
        <v>4.9262701258575091E-2</v>
      </c>
      <c r="AP93" s="22">
        <f>'Activity data'!AP52*ManureNEF*NtoN2O*kgtoGg</f>
        <v>4.9205622417216772E-2</v>
      </c>
      <c r="AQ93" s="22">
        <f>'Activity data'!AQ52*ManureNEF*NtoN2O*kgtoGg</f>
        <v>4.9154541328896489E-2</v>
      </c>
      <c r="AR93" s="22">
        <f>'Activity data'!AR52*ManureNEF*NtoN2O*kgtoGg</f>
        <v>4.9086397714876315E-2</v>
      </c>
      <c r="AS93" s="22">
        <f>'Activity data'!AS52*ManureNEF*NtoN2O*kgtoGg</f>
        <v>4.9026595446980036E-2</v>
      </c>
      <c r="AT93" s="22">
        <f>'Activity data'!AT52*ManureNEF*NtoN2O*kgtoGg</f>
        <v>4.8974665632938182E-2</v>
      </c>
      <c r="AU93" s="22">
        <f>'Activity data'!AU52*ManureNEF*NtoN2O*kgtoGg</f>
        <v>4.8930185645504033E-2</v>
      </c>
      <c r="AV93" s="22">
        <f>'Activity data'!AV52*ManureNEF*NtoN2O*kgtoGg</f>
        <v>4.8892846491050551E-2</v>
      </c>
      <c r="AW93" s="22">
        <f>'Activity data'!AW52*ManureNEF*NtoN2O*kgtoGg</f>
        <v>4.8828026398314912E-2</v>
      </c>
      <c r="AX93" s="22">
        <f>'Activity data'!AX52*ManureNEF*NtoN2O*kgtoGg</f>
        <v>4.8769530929910342E-2</v>
      </c>
      <c r="AY93" s="22">
        <f>'Activity data'!AY52*ManureNEF*NtoN2O*kgtoGg</f>
        <v>4.8716987324818273E-2</v>
      </c>
      <c r="AZ93" s="22">
        <f>'Activity data'!AZ52*ManureNEF*NtoN2O*kgtoGg</f>
        <v>4.8674524632387868E-2</v>
      </c>
      <c r="BA93" s="22">
        <f>'Activity data'!BA52*ManureNEF*NtoN2O*kgtoGg</f>
        <v>4.8638643750975687E-2</v>
      </c>
      <c r="BB93" s="22">
        <f>'Activity data'!BB52*ManureNEF*NtoN2O*kgtoGg</f>
        <v>4.8584941395288385E-2</v>
      </c>
      <c r="BC93" s="22">
        <f>'Activity data'!BC52*ManureNEF*NtoN2O*kgtoGg</f>
        <v>4.8535624141436355E-2</v>
      </c>
      <c r="BD93" s="22">
        <f>'Activity data'!BD52*ManureNEF*NtoN2O*kgtoGg</f>
        <v>4.8487997448661724E-2</v>
      </c>
      <c r="BE93" s="22">
        <f>'Activity data'!BE52*ManureNEF*NtoN2O*kgtoGg</f>
        <v>4.8444759884715298E-2</v>
      </c>
      <c r="BF93" s="22">
        <f>'Activity data'!BF52*ManureNEF*NtoN2O*kgtoGg</f>
        <v>4.8405738023723485E-2</v>
      </c>
      <c r="BG93" s="22">
        <f>'Activity data'!BG52*ManureNEF*NtoN2O*kgtoGg</f>
        <v>4.8355490585252264E-2</v>
      </c>
      <c r="BH93" s="22">
        <f>'Activity data'!BH52*ManureNEF*NtoN2O*kgtoGg</f>
        <v>4.8308964431997448E-2</v>
      </c>
      <c r="BI93" s="22">
        <f>'Activity data'!BI52*ManureNEF*NtoN2O*kgtoGg</f>
        <v>4.8266016736915274E-2</v>
      </c>
      <c r="BJ93" s="22">
        <f>'Activity data'!BJ52*ManureNEF*NtoN2O*kgtoGg</f>
        <v>4.82265141839196E-2</v>
      </c>
      <c r="BK93" s="22">
        <f>'Activity data'!BK52*ManureNEF*NtoN2O*kgtoGg</f>
        <v>4.8190332163437426E-2</v>
      </c>
      <c r="BL93" s="22">
        <f>'Activity data'!BL52*ManureNEF*NtoN2O*kgtoGg</f>
        <v>4.8132700647180872E-2</v>
      </c>
      <c r="BM93" s="22">
        <f>'Activity data'!BM52*ManureNEF*NtoN2O*kgtoGg</f>
        <v>4.807807411634793E-2</v>
      </c>
      <c r="BN93" s="22">
        <f>'Activity data'!BN52*ManureNEF*NtoN2O*kgtoGg</f>
        <v>4.8026345639365059E-2</v>
      </c>
      <c r="BO93" s="22">
        <f>'Activity data'!BO52*ManureNEF*NtoN2O*kgtoGg</f>
        <v>4.797741467086155E-2</v>
      </c>
      <c r="BP93" s="22">
        <f>'Activity data'!BP52*ManureNEF*NtoN2O*kgtoGg</f>
        <v>4.7931186562937336E-2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0.41833791516635194</v>
      </c>
      <c r="AE94" s="22">
        <f>'Activity data'!AE53*ManureNEF*NtoN2O*kgtoGg</f>
        <v>0.40366101148177203</v>
      </c>
      <c r="AF94" s="22">
        <f>'Activity data'!AF53*ManureNEF*NtoN2O*kgtoGg</f>
        <v>0.38964502305530757</v>
      </c>
      <c r="AG94" s="22">
        <f>'Activity data'!AG53*ManureNEF*NtoN2O*kgtoGg</f>
        <v>0.3762218701355049</v>
      </c>
      <c r="AH94" s="22">
        <f>'Activity data'!AH53*ManureNEF*NtoN2O*kgtoGg</f>
        <v>0.36343250046538894</v>
      </c>
      <c r="AI94" s="22">
        <f>'Activity data'!AI53*ManureNEF*NtoN2O*kgtoGg</f>
        <v>0.35112367938034478</v>
      </c>
      <c r="AJ94" s="22">
        <f>'Activity data'!AJ53*ManureNEF*NtoN2O*kgtoGg</f>
        <v>0.33927405517497011</v>
      </c>
      <c r="AK94" s="22">
        <f>'Activity data'!AK53*ManureNEF*NtoN2O*kgtoGg</f>
        <v>0.32784517195567026</v>
      </c>
      <c r="AL94" s="22">
        <f>'Activity data'!AL53*ManureNEF*NtoN2O*kgtoGg</f>
        <v>0.31680626299856335</v>
      </c>
      <c r="AM94" s="22">
        <f>'Activity data'!AM53*ManureNEF*NtoN2O*kgtoGg</f>
        <v>0.30997059096822305</v>
      </c>
      <c r="AN94" s="22">
        <f>'Activity data'!AN53*ManureNEF*NtoN2O*kgtoGg</f>
        <v>0.30336431208135273</v>
      </c>
      <c r="AO94" s="22">
        <f>'Activity data'!AO53*ManureNEF*NtoN2O*kgtoGg</f>
        <v>0.29697099832662199</v>
      </c>
      <c r="AP94" s="22">
        <f>'Activity data'!AP53*ManureNEF*NtoN2O*kgtoGg</f>
        <v>0.29077603401079039</v>
      </c>
      <c r="AQ94" s="22">
        <f>'Activity data'!AQ53*ManureNEF*NtoN2O*kgtoGg</f>
        <v>0.28469373480835869</v>
      </c>
      <c r="AR94" s="22">
        <f>'Activity data'!AR53*ManureNEF*NtoN2O*kgtoGg</f>
        <v>0.27894212258238404</v>
      </c>
      <c r="AS94" s="22">
        <f>'Activity data'!AS53*ManureNEF*NtoN2O*kgtoGg</f>
        <v>0.27335216828399761</v>
      </c>
      <c r="AT94" s="22">
        <f>'Activity data'!AT53*ManureNEF*NtoN2O*kgtoGg</f>
        <v>0.26791437501841825</v>
      </c>
      <c r="AU94" s="22">
        <f>'Activity data'!AU53*ManureNEF*NtoN2O*kgtoGg</f>
        <v>0.26262012309000754</v>
      </c>
      <c r="AV94" s="22">
        <f>'Activity data'!AV53*ManureNEF*NtoN2O*kgtoGg</f>
        <v>0.25746288179916826</v>
      </c>
      <c r="AW94" s="22">
        <f>'Activity data'!AW53*ManureNEF*NtoN2O*kgtoGg</f>
        <v>0.25019961617665587</v>
      </c>
      <c r="AX94" s="22">
        <f>'Activity data'!AX53*ManureNEF*NtoN2O*kgtoGg</f>
        <v>0.24311374281462875</v>
      </c>
      <c r="AY94" s="22">
        <f>'Activity data'!AY53*ManureNEF*NtoN2O*kgtoGg</f>
        <v>0.23619589367507429</v>
      </c>
      <c r="AZ94" s="22">
        <f>'Activity data'!AZ53*ManureNEF*NtoN2O*kgtoGg</f>
        <v>0.22951127639477625</v>
      </c>
      <c r="BA94" s="22">
        <f>'Activity data'!BA53*ManureNEF*NtoN2O*kgtoGg</f>
        <v>0.2229957365718731</v>
      </c>
      <c r="BB94" s="22">
        <f>'Activity data'!BB53*ManureNEF*NtoN2O*kgtoGg</f>
        <v>0.21667463588752683</v>
      </c>
      <c r="BC94" s="22">
        <f>'Activity data'!BC53*ManureNEF*NtoN2O*kgtoGg</f>
        <v>0.21048274489038044</v>
      </c>
      <c r="BD94" s="22">
        <f>'Activity data'!BD53*ManureNEF*NtoN2O*kgtoGg</f>
        <v>0.20437764599011332</v>
      </c>
      <c r="BE94" s="22">
        <f>'Activity data'!BE53*ManureNEF*NtoN2O*kgtoGg</f>
        <v>0.19839974324919199</v>
      </c>
      <c r="BF94" s="22">
        <f>'Activity data'!BF53*ManureNEF*NtoN2O*kgtoGg</f>
        <v>0.19254431231362781</v>
      </c>
      <c r="BG94" s="22">
        <f>'Activity data'!BG53*ManureNEF*NtoN2O*kgtoGg</f>
        <v>0.18788920921367464</v>
      </c>
      <c r="BH94" s="22">
        <f>'Activity data'!BH53*ManureNEF*NtoN2O*kgtoGg</f>
        <v>0.18332380071816012</v>
      </c>
      <c r="BI94" s="22">
        <f>'Activity data'!BI53*ManureNEF*NtoN2O*kgtoGg</f>
        <v>0.17884487345115196</v>
      </c>
      <c r="BJ94" s="22">
        <f>'Activity data'!BJ53*ManureNEF*NtoN2O*kgtoGg</f>
        <v>0.1744494091624427</v>
      </c>
      <c r="BK94" s="22">
        <f>'Activity data'!BK53*ManureNEF*NtoN2O*kgtoGg</f>
        <v>0.17013456883997427</v>
      </c>
      <c r="BL94" s="22">
        <f>'Activity data'!BL53*ManureNEF*NtoN2O*kgtoGg</f>
        <v>0.16589882272445358</v>
      </c>
      <c r="BM94" s="22">
        <f>'Activity data'!BM53*ManureNEF*NtoN2O*kgtoGg</f>
        <v>0.16173889092988122</v>
      </c>
      <c r="BN94" s="22">
        <f>'Activity data'!BN53*ManureNEF*NtoN2O*kgtoGg</f>
        <v>0.15765236538386415</v>
      </c>
      <c r="BO94" s="22">
        <f>'Activity data'!BO53*ManureNEF*NtoN2O*kgtoGg</f>
        <v>0.15363696857542014</v>
      </c>
      <c r="BP94" s="22">
        <f>'Activity data'!BP53*ManureNEF*NtoN2O*kgtoGg</f>
        <v>0.14969054397786355</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2.7822611536323341</v>
      </c>
      <c r="AE95" s="22">
        <f>'Activity data'!AE54*ManureNEF*NtoN2O*kgtoGg</f>
        <v>2.6846487271780588</v>
      </c>
      <c r="AF95" s="22">
        <f>'Activity data'!AF54*ManureNEF*NtoN2O*kgtoGg</f>
        <v>2.5914318832943168</v>
      </c>
      <c r="AG95" s="22">
        <f>'Activity data'!AG54*ManureNEF*NtoN2O*kgtoGg</f>
        <v>2.502157840531106</v>
      </c>
      <c r="AH95" s="22">
        <f>'Activity data'!AH54*ManureNEF*NtoN2O*kgtoGg</f>
        <v>2.4170989321162244</v>
      </c>
      <c r="AI95" s="22">
        <f>'Activity data'!AI54*ManureNEF*NtoN2O*kgtoGg</f>
        <v>2.3352360325071584</v>
      </c>
      <c r="AJ95" s="22">
        <f>'Activity data'!AJ54*ManureNEF*NtoN2O*kgtoGg</f>
        <v>2.2564271368357129</v>
      </c>
      <c r="AK95" s="22">
        <f>'Activity data'!AK54*ManureNEF*NtoN2O*kgtoGg</f>
        <v>2.1804164845432612</v>
      </c>
      <c r="AL95" s="22">
        <f>'Activity data'!AL54*ManureNEF*NtoN2O*kgtoGg</f>
        <v>2.1069994538215071</v>
      </c>
      <c r="AM95" s="22">
        <f>'Activity data'!AM54*ManureNEF*NtoN2O*kgtoGg</f>
        <v>2.0615371037463914</v>
      </c>
      <c r="AN95" s="22">
        <f>'Activity data'!AN54*ManureNEF*NtoN2O*kgtoGg</f>
        <v>2.0176003902651569</v>
      </c>
      <c r="AO95" s="22">
        <f>'Activity data'!AO54*ManureNEF*NtoN2O*kgtoGg</f>
        <v>1.9750800547710692</v>
      </c>
      <c r="AP95" s="22">
        <f>'Activity data'!AP54*ManureNEF*NtoN2O*kgtoGg</f>
        <v>1.9338788919330732</v>
      </c>
      <c r="AQ95" s="22">
        <f>'Activity data'!AQ54*ManureNEF*NtoN2O*kgtoGg</f>
        <v>1.8934270366692112</v>
      </c>
      <c r="AR95" s="22">
        <f>'Activity data'!AR54*ManureNEF*NtoN2O*kgtoGg</f>
        <v>1.8551744980229772</v>
      </c>
      <c r="AS95" s="22">
        <f>'Activity data'!AS54*ManureNEF*NtoN2O*kgtoGg</f>
        <v>1.8179971059407987</v>
      </c>
      <c r="AT95" s="22">
        <f>'Activity data'!AT54*ManureNEF*NtoN2O*kgtoGg</f>
        <v>1.7818316989437084</v>
      </c>
      <c r="AU95" s="22">
        <f>'Activity data'!AU54*ManureNEF*NtoN2O*kgtoGg</f>
        <v>1.7466209495854952</v>
      </c>
      <c r="AV95" s="22">
        <f>'Activity data'!AV54*ManureNEF*NtoN2O*kgtoGg</f>
        <v>1.7123214238116844</v>
      </c>
      <c r="AW95" s="22">
        <f>'Activity data'!AW54*ManureNEF*NtoN2O*kgtoGg</f>
        <v>1.6640152553832415</v>
      </c>
      <c r="AX95" s="22">
        <f>'Activity data'!AX54*ManureNEF*NtoN2O*kgtoGg</f>
        <v>1.6168888786433113</v>
      </c>
      <c r="AY95" s="22">
        <f>'Activity data'!AY54*ManureNEF*NtoN2O*kgtoGg</f>
        <v>1.5708799891071636</v>
      </c>
      <c r="AZ95" s="22">
        <f>'Activity data'!AZ54*ManureNEF*NtoN2O*kgtoGg</f>
        <v>1.5264222665063392</v>
      </c>
      <c r="BA95" s="22">
        <f>'Activity data'!BA54*ManureNEF*NtoN2O*kgtoGg</f>
        <v>1.4830890359121212</v>
      </c>
      <c r="BB95" s="22">
        <f>'Activity data'!BB54*ManureNEF*NtoN2O*kgtoGg</f>
        <v>1.4410489715415229</v>
      </c>
      <c r="BC95" s="22">
        <f>'Activity data'!BC54*ManureNEF*NtoN2O*kgtoGg</f>
        <v>1.3998682485797138</v>
      </c>
      <c r="BD95" s="22">
        <f>'Activity data'!BD54*ManureNEF*NtoN2O*kgtoGg</f>
        <v>1.3592647582110677</v>
      </c>
      <c r="BE95" s="22">
        <f>'Activity data'!BE54*ManureNEF*NtoN2O*kgtoGg</f>
        <v>1.3195072177795628</v>
      </c>
      <c r="BF95" s="22">
        <f>'Activity data'!BF54*ManureNEF*NtoN2O*kgtoGg</f>
        <v>1.280564206784925</v>
      </c>
      <c r="BG95" s="22">
        <f>'Activity data'!BG54*ManureNEF*NtoN2O*kgtoGg</f>
        <v>1.2496042769014404</v>
      </c>
      <c r="BH95" s="22">
        <f>'Activity data'!BH54*ManureNEF*NtoN2O*kgtoGg</f>
        <v>1.2192408834651036</v>
      </c>
      <c r="BI95" s="22">
        <f>'Activity data'!BI54*ManureNEF*NtoN2O*kgtoGg</f>
        <v>1.1894526551139002</v>
      </c>
      <c r="BJ95" s="22">
        <f>'Activity data'!BJ54*ManureNEF*NtoN2O*kgtoGg</f>
        <v>1.1602195182183568</v>
      </c>
      <c r="BK95" s="22">
        <f>'Activity data'!BK54*ManureNEF*NtoN2O*kgtoGg</f>
        <v>1.1315225912172351</v>
      </c>
      <c r="BL95" s="22">
        <f>'Activity data'!BL54*ManureNEF*NtoN2O*kgtoGg</f>
        <v>1.1033517000629491</v>
      </c>
      <c r="BM95" s="22">
        <f>'Activity data'!BM54*ManureNEF*NtoN2O*kgtoGg</f>
        <v>1.0756850310516157</v>
      </c>
      <c r="BN95" s="22">
        <f>'Activity data'!BN54*ManureNEF*NtoN2O*kgtoGg</f>
        <v>1.0485065686942454</v>
      </c>
      <c r="BO95" s="22">
        <f>'Activity data'!BO54*ManureNEF*NtoN2O*kgtoGg</f>
        <v>1.0218011658332347</v>
      </c>
      <c r="BP95" s="22">
        <f>'Activity data'!BP54*ManureNEF*NtoN2O*kgtoGg</f>
        <v>0.99555447994736479</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0.35149346361784928</v>
      </c>
      <c r="AE96" s="22">
        <f>'Activity data'!AE55*ManureNEF*NtoN2O*kgtoGg</f>
        <v>0.35314923542576909</v>
      </c>
      <c r="AF96" s="22">
        <f>'Activity data'!AF55*ManureNEF*NtoN2O*kgtoGg</f>
        <v>0.35476435694867137</v>
      </c>
      <c r="AG96" s="22">
        <f>'Activity data'!AG55*ManureNEF*NtoN2O*kgtoGg</f>
        <v>0.35633711629966169</v>
      </c>
      <c r="AH96" s="22">
        <f>'Activity data'!AH55*ManureNEF*NtoN2O*kgtoGg</f>
        <v>0.35796252484530311</v>
      </c>
      <c r="AI96" s="22">
        <f>'Activity data'!AI55*ManureNEF*NtoN2O*kgtoGg</f>
        <v>0.35954322730266902</v>
      </c>
      <c r="AJ96" s="22">
        <f>'Activity data'!AJ55*ManureNEF*NtoN2O*kgtoGg</f>
        <v>0.36109867335589813</v>
      </c>
      <c r="AK96" s="22">
        <f>'Activity data'!AK55*ManureNEF*NtoN2O*kgtoGg</f>
        <v>0.36262642185459121</v>
      </c>
      <c r="AL96" s="22">
        <f>'Activity data'!AL55*ManureNEF*NtoN2O*kgtoGg</f>
        <v>0.36412714012882463</v>
      </c>
      <c r="AM96" s="22">
        <f>'Activity data'!AM55*ManureNEF*NtoN2O*kgtoGg</f>
        <v>0.36440993086455947</v>
      </c>
      <c r="AN96" s="22">
        <f>'Activity data'!AN55*ManureNEF*NtoN2O*kgtoGg</f>
        <v>0.36468084373233628</v>
      </c>
      <c r="AO96" s="22">
        <f>'Activity data'!AO55*ManureNEF*NtoN2O*kgtoGg</f>
        <v>0.36493971995138391</v>
      </c>
      <c r="AP96" s="22">
        <f>'Activity data'!AP55*ManureNEF*NtoN2O*kgtoGg</f>
        <v>0.36518639865919506</v>
      </c>
      <c r="AQ96" s="22">
        <f>'Activity data'!AQ55*ManureNEF*NtoN2O*kgtoGg</f>
        <v>0.36532752730032353</v>
      </c>
      <c r="AR96" s="22">
        <f>'Activity data'!AR55*ManureNEF*NtoN2O*kgtoGg</f>
        <v>0.36565808781612513</v>
      </c>
      <c r="AS96" s="22">
        <f>'Activity data'!AS55*ManureNEF*NtoN2O*kgtoGg</f>
        <v>0.36597887019733838</v>
      </c>
      <c r="AT96" s="22">
        <f>'Activity data'!AT55*ManureNEF*NtoN2O*kgtoGg</f>
        <v>0.36628976114270767</v>
      </c>
      <c r="AU96" s="22">
        <f>'Activity data'!AU55*ManureNEF*NtoN2O*kgtoGg</f>
        <v>0.36659064606776198</v>
      </c>
      <c r="AV96" s="22">
        <f>'Activity data'!AV55*ManureNEF*NtoN2O*kgtoGg</f>
        <v>0.36688328709037804</v>
      </c>
      <c r="AW96" s="22">
        <f>'Activity data'!AW55*ManureNEF*NtoN2O*kgtoGg</f>
        <v>0.36796289691566592</v>
      </c>
      <c r="AX96" s="22">
        <f>'Activity data'!AX55*ManureNEF*NtoN2O*kgtoGg</f>
        <v>0.36903038333037225</v>
      </c>
      <c r="AY96" s="22">
        <f>'Activity data'!AY55*ManureNEF*NtoN2O*kgtoGg</f>
        <v>0.37008374473911143</v>
      </c>
      <c r="AZ96" s="22">
        <f>'Activity data'!AZ55*ManureNEF*NtoN2O*kgtoGg</f>
        <v>0.37124034371032161</v>
      </c>
      <c r="BA96" s="22">
        <f>'Activity data'!BA55*ManureNEF*NtoN2O*kgtoGg</f>
        <v>0.37241582785778149</v>
      </c>
      <c r="BB96" s="22">
        <f>'Activity data'!BB55*ManureNEF*NtoN2O*kgtoGg</f>
        <v>0.37366771979902164</v>
      </c>
      <c r="BC96" s="22">
        <f>'Activity data'!BC55*ManureNEF*NtoN2O*kgtoGg</f>
        <v>0.37489878262801296</v>
      </c>
      <c r="BD96" s="22">
        <f>'Activity data'!BD55*ManureNEF*NtoN2O*kgtoGg</f>
        <v>0.37603971320069179</v>
      </c>
      <c r="BE96" s="22">
        <f>'Activity data'!BE55*ManureNEF*NtoN2O*kgtoGg</f>
        <v>0.3771688219929038</v>
      </c>
      <c r="BF96" s="22">
        <f>'Activity data'!BF55*ManureNEF*NtoN2O*kgtoGg</f>
        <v>0.3782860164961212</v>
      </c>
      <c r="BG96" s="22">
        <f>'Activity data'!BG55*ManureNEF*NtoN2O*kgtoGg</f>
        <v>0.37918002157489589</v>
      </c>
      <c r="BH96" s="22">
        <f>'Activity data'!BH55*ManureNEF*NtoN2O*kgtoGg</f>
        <v>0.38006703547346321</v>
      </c>
      <c r="BI96" s="22">
        <f>'Activity data'!BI55*ManureNEF*NtoN2O*kgtoGg</f>
        <v>0.38094700474467064</v>
      </c>
      <c r="BJ96" s="22">
        <f>'Activity data'!BJ55*ManureNEF*NtoN2O*kgtoGg</f>
        <v>0.38181987553795949</v>
      </c>
      <c r="BK96" s="22">
        <f>'Activity data'!BK55*ManureNEF*NtoN2O*kgtoGg</f>
        <v>0.38268559359641635</v>
      </c>
      <c r="BL96" s="22">
        <f>'Activity data'!BL55*ManureNEF*NtoN2O*kgtoGg</f>
        <v>0.38354674979091202</v>
      </c>
      <c r="BM96" s="22">
        <f>'Activity data'!BM55*ManureNEF*NtoN2O*kgtoGg</f>
        <v>0.38440170999650131</v>
      </c>
      <c r="BN96" s="22">
        <f>'Activity data'!BN55*ManureNEF*NtoN2O*kgtoGg</f>
        <v>0.38525043914501744</v>
      </c>
      <c r="BO96" s="22">
        <f>'Activity data'!BO55*ManureNEF*NtoN2O*kgtoGg</f>
        <v>0.38609290194840307</v>
      </c>
      <c r="BP96" s="22">
        <f>'Activity data'!BP55*ManureNEF*NtoN2O*kgtoGg</f>
        <v>0.38692906289737822</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5.8428519540668328E-2</v>
      </c>
      <c r="AE97" s="22">
        <f>'Activity data'!AE56*ManureNEF*NtoN2O*kgtoGg</f>
        <v>5.8440077631364537E-2</v>
      </c>
      <c r="AF97" s="22">
        <f>'Activity data'!AF56*ManureNEF*NtoN2O*kgtoGg</f>
        <v>5.8493508743340576E-2</v>
      </c>
      <c r="AG97" s="22">
        <f>'Activity data'!AG56*ManureNEF*NtoN2O*kgtoGg</f>
        <v>5.8586278732062139E-2</v>
      </c>
      <c r="AH97" s="22">
        <f>'Activity data'!AH56*ManureNEF*NtoN2O*kgtoGg</f>
        <v>5.8716619981417334E-2</v>
      </c>
      <c r="AI97" s="22">
        <f>'Activity data'!AI56*ManureNEF*NtoN2O*kgtoGg</f>
        <v>5.8882730667135966E-2</v>
      </c>
      <c r="AJ97" s="22">
        <f>'Activity data'!AJ56*ManureNEF*NtoN2O*kgtoGg</f>
        <v>5.9069210668115511E-2</v>
      </c>
      <c r="AK97" s="22">
        <f>'Activity data'!AK56*ManureNEF*NtoN2O*kgtoGg</f>
        <v>5.9276315756965549E-2</v>
      </c>
      <c r="AL97" s="22">
        <f>'Activity data'!AL56*ManureNEF*NtoN2O*kgtoGg</f>
        <v>5.9502857863762651E-2</v>
      </c>
      <c r="AM97" s="22">
        <f>'Activity data'!AM56*ManureNEF*NtoN2O*kgtoGg</f>
        <v>5.9571576064585137E-2</v>
      </c>
      <c r="AN97" s="22">
        <f>'Activity data'!AN56*ManureNEF*NtoN2O*kgtoGg</f>
        <v>5.9655077067859982E-2</v>
      </c>
      <c r="AO97" s="22">
        <f>'Activity data'!AO56*ManureNEF*NtoN2O*kgtoGg</f>
        <v>5.9752461487963024E-2</v>
      </c>
      <c r="AP97" s="22">
        <f>'Activity data'!AP56*ManureNEF*NtoN2O*kgtoGg</f>
        <v>5.986293824976769E-2</v>
      </c>
      <c r="AQ97" s="22">
        <f>'Activity data'!AQ56*ManureNEF*NtoN2O*kgtoGg</f>
        <v>5.9985606602931944E-2</v>
      </c>
      <c r="AR97" s="22">
        <f>'Activity data'!AR56*ManureNEF*NtoN2O*kgtoGg</f>
        <v>6.005527300770222E-2</v>
      </c>
      <c r="AS97" s="22">
        <f>'Activity data'!AS56*ManureNEF*NtoN2O*kgtoGg</f>
        <v>6.0135442796186767E-2</v>
      </c>
      <c r="AT97" s="22">
        <f>'Activity data'!AT56*ManureNEF*NtoN2O*kgtoGg</f>
        <v>6.0225590674427412E-2</v>
      </c>
      <c r="AU97" s="22">
        <f>'Activity data'!AU56*ManureNEF*NtoN2O*kgtoGg</f>
        <v>6.0325244817294801E-2</v>
      </c>
      <c r="AV97" s="22">
        <f>'Activity data'!AV56*ManureNEF*NtoN2O*kgtoGg</f>
        <v>6.0433984160237868E-2</v>
      </c>
      <c r="AW97" s="22">
        <f>'Activity data'!AW56*ManureNEF*NtoN2O*kgtoGg</f>
        <v>6.0498474709502176E-2</v>
      </c>
      <c r="AX97" s="22">
        <f>'Activity data'!AX56*ManureNEF*NtoN2O*kgtoGg</f>
        <v>6.0570831651989995E-2</v>
      </c>
      <c r="AY97" s="22">
        <f>'Activity data'!AY56*ManureNEF*NtoN2O*kgtoGg</f>
        <v>6.0650715356982923E-2</v>
      </c>
      <c r="AZ97" s="22">
        <f>'Activity data'!AZ56*ManureNEF*NtoN2O*kgtoGg</f>
        <v>6.0738055702513991E-2</v>
      </c>
      <c r="BA97" s="22">
        <f>'Activity data'!BA56*ManureNEF*NtoN2O*kgtoGg</f>
        <v>6.0832398699306317E-2</v>
      </c>
      <c r="BB97" s="22">
        <f>'Activity data'!BB56*ManureNEF*NtoN2O*kgtoGg</f>
        <v>6.0883927819959535E-2</v>
      </c>
      <c r="BC97" s="22">
        <f>'Activity data'!BC56*ManureNEF*NtoN2O*kgtoGg</f>
        <v>6.0941496235505987E-2</v>
      </c>
      <c r="BD97" s="22">
        <f>'Activity data'!BD56*ManureNEF*NtoN2O*kgtoGg</f>
        <v>6.1004739905451001E-2</v>
      </c>
      <c r="BE97" s="22">
        <f>'Activity data'!BE56*ManureNEF*NtoN2O*kgtoGg</f>
        <v>6.1073600687747566E-2</v>
      </c>
      <c r="BF97" s="22">
        <f>'Activity data'!BF56*ManureNEF*NtoN2O*kgtoGg</f>
        <v>6.1147881909028978E-2</v>
      </c>
      <c r="BG97" s="22">
        <f>'Activity data'!BG56*ManureNEF*NtoN2O*kgtoGg</f>
        <v>6.1181638315238256E-2</v>
      </c>
      <c r="BH97" s="22">
        <f>'Activity data'!BH56*ManureNEF*NtoN2O*kgtoGg</f>
        <v>6.122017185037433E-2</v>
      </c>
      <c r="BI97" s="22">
        <f>'Activity data'!BI56*ManureNEF*NtoN2O*kgtoGg</f>
        <v>6.1263315269687334E-2</v>
      </c>
      <c r="BJ97" s="22">
        <f>'Activity data'!BJ56*ManureNEF*NtoN2O*kgtoGg</f>
        <v>6.1310912756499081E-2</v>
      </c>
      <c r="BK97" s="22">
        <f>'Activity data'!BK56*ManureNEF*NtoN2O*kgtoGg</f>
        <v>6.1362818951560968E-2</v>
      </c>
      <c r="BL97" s="22">
        <f>'Activity data'!BL56*ManureNEF*NtoN2O*kgtoGg</f>
        <v>6.1372188878017854E-2</v>
      </c>
      <c r="BM97" s="22">
        <f>'Activity data'!BM56*ManureNEF*NtoN2O*kgtoGg</f>
        <v>6.1385386955974945E-2</v>
      </c>
      <c r="BN97" s="22">
        <f>'Activity data'!BN56*ManureNEF*NtoN2O*kgtoGg</f>
        <v>6.1402285836708322E-2</v>
      </c>
      <c r="BO97" s="22">
        <f>'Activity data'!BO56*ManureNEF*NtoN2O*kgtoGg</f>
        <v>6.1422765937877724E-2</v>
      </c>
      <c r="BP97" s="22">
        <f>'Activity data'!BP56*ManureNEF*NtoN2O*kgtoGg</f>
        <v>6.1446714846432167E-2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4.7552872648607025E-2</v>
      </c>
      <c r="AE98" s="22">
        <f>'Activity data'!AE57*ManureNEF*NtoN2O*kgtoGg</f>
        <v>4.7562279363328852E-2</v>
      </c>
      <c r="AF98" s="22">
        <f>'Activity data'!AF57*ManureNEF*NtoN2O*kgtoGg</f>
        <v>4.7605765025523349E-2</v>
      </c>
      <c r="AG98" s="22">
        <f>'Activity data'!AG57*ManureNEF*NtoN2O*kgtoGg</f>
        <v>4.7681267186008826E-2</v>
      </c>
      <c r="AH98" s="22">
        <f>'Activity data'!AH57*ManureNEF*NtoN2O*kgtoGg</f>
        <v>4.7787347245544391E-2</v>
      </c>
      <c r="AI98" s="22">
        <f>'Activity data'!AI57*ManureNEF*NtoN2O*kgtoGg</f>
        <v>4.792253876409814E-2</v>
      </c>
      <c r="AJ98" s="22">
        <f>'Activity data'!AJ57*ManureNEF*NtoN2O*kgtoGg</f>
        <v>4.8074308136449258E-2</v>
      </c>
      <c r="AK98" s="22">
        <f>'Activity data'!AK57*ManureNEF*NtoN2O*kgtoGg</f>
        <v>4.8242863526734486E-2</v>
      </c>
      <c r="AL98" s="22">
        <f>'Activity data'!AL57*ManureNEF*NtoN2O*kgtoGg</f>
        <v>4.8427238007531834E-2</v>
      </c>
      <c r="AM98" s="22">
        <f>'Activity data'!AM57*ManureNEF*NtoN2O*kgtoGg</f>
        <v>4.8483165282055346E-2</v>
      </c>
      <c r="AN98" s="22">
        <f>'Activity data'!AN57*ManureNEF*NtoN2O*kgtoGg</f>
        <v>4.8551123748331336E-2</v>
      </c>
      <c r="AO98" s="22">
        <f>'Activity data'!AO57*ManureNEF*NtoN2O*kgtoGg</f>
        <v>4.8630381428716243E-2</v>
      </c>
      <c r="AP98" s="22">
        <f>'Activity data'!AP57*ManureNEF*NtoN2O*kgtoGg</f>
        <v>4.8720294495588866E-2</v>
      </c>
      <c r="AQ98" s="22">
        <f>'Activity data'!AQ57*ManureNEF*NtoN2O*kgtoGg</f>
        <v>4.8820129860610802E-2</v>
      </c>
      <c r="AR98" s="22">
        <f>'Activity data'!AR57*ManureNEF*NtoN2O*kgtoGg</f>
        <v>4.8876828844257328E-2</v>
      </c>
      <c r="AS98" s="22">
        <f>'Activity data'!AS57*ManureNEF*NtoN2O*kgtoGg</f>
        <v>4.8942076154509941E-2</v>
      </c>
      <c r="AT98" s="22">
        <f>'Activity data'!AT57*ManureNEF*NtoN2O*kgtoGg</f>
        <v>4.9015444273490548E-2</v>
      </c>
      <c r="AU98" s="22">
        <f>'Activity data'!AU57*ManureNEF*NtoN2O*kgtoGg</f>
        <v>4.9096549199679554E-2</v>
      </c>
      <c r="AV98" s="22">
        <f>'Activity data'!AV57*ManureNEF*NtoN2O*kgtoGg</f>
        <v>4.9185048243768223E-2</v>
      </c>
      <c r="AW98" s="22">
        <f>'Activity data'!AW57*ManureNEF*NtoN2O*kgtoGg</f>
        <v>4.9237534784593015E-2</v>
      </c>
      <c r="AX98" s="22">
        <f>'Activity data'!AX57*ManureNEF*NtoN2O*kgtoGg</f>
        <v>4.9296423500213661E-2</v>
      </c>
      <c r="AY98" s="22">
        <f>'Activity data'!AY57*ManureNEF*NtoN2O*kgtoGg</f>
        <v>4.9361437977391773E-2</v>
      </c>
      <c r="AZ98" s="22">
        <f>'Activity data'!AZ57*ManureNEF*NtoN2O*kgtoGg</f>
        <v>4.9432521146378007E-2</v>
      </c>
      <c r="BA98" s="22">
        <f>'Activity data'!BA57*ManureNEF*NtoN2O*kgtoGg</f>
        <v>4.9509303521612265E-2</v>
      </c>
      <c r="BB98" s="22">
        <f>'Activity data'!BB57*ManureNEF*NtoN2O*kgtoGg</f>
        <v>4.9551241221409893E-2</v>
      </c>
      <c r="BC98" s="22">
        <f>'Activity data'!BC57*ManureNEF*NtoN2O*kgtoGg</f>
        <v>4.9598094086322153E-2</v>
      </c>
      <c r="BD98" s="22">
        <f>'Activity data'!BD57*ManureNEF*NtoN2O*kgtoGg</f>
        <v>4.9649565836870829E-2</v>
      </c>
      <c r="BE98" s="22">
        <f>'Activity data'!BE57*ManureNEF*NtoN2O*kgtoGg</f>
        <v>4.970560915333299E-2</v>
      </c>
      <c r="BF98" s="22">
        <f>'Activity data'!BF57*ManureNEF*NtoN2O*kgtoGg</f>
        <v>4.9766063970322134E-2</v>
      </c>
      <c r="BG98" s="22">
        <f>'Activity data'!BG57*ManureNEF*NtoN2O*kgtoGg</f>
        <v>4.9793537096428406E-2</v>
      </c>
      <c r="BH98" s="22">
        <f>'Activity data'!BH57*ManureNEF*NtoN2O*kgtoGg</f>
        <v>4.9824898156120338E-2</v>
      </c>
      <c r="BI98" s="22">
        <f>'Activity data'!BI57*ManureNEF*NtoN2O*kgtoGg</f>
        <v>4.9860011034905297E-2</v>
      </c>
      <c r="BJ98" s="22">
        <f>'Activity data'!BJ57*ManureNEF*NtoN2O*kgtoGg</f>
        <v>4.9898748919187629E-2</v>
      </c>
      <c r="BK98" s="22">
        <f>'Activity data'!BK57*ManureNEF*NtoN2O*kgtoGg</f>
        <v>4.994099350629775E-2</v>
      </c>
      <c r="BL98" s="22">
        <f>'Activity data'!BL57*ManureNEF*NtoN2O*kgtoGg</f>
        <v>4.9948619352768509E-2</v>
      </c>
      <c r="BM98" s="22">
        <f>'Activity data'!BM57*ManureNEF*NtoN2O*kgtoGg</f>
        <v>4.9959360794195315E-2</v>
      </c>
      <c r="BN98" s="22">
        <f>'Activity data'!BN57*ManureNEF*NtoN2O*kgtoGg</f>
        <v>4.9973114186027498E-2</v>
      </c>
      <c r="BO98" s="22">
        <f>'Activity data'!BO57*ManureNEF*NtoN2O*kgtoGg</f>
        <v>4.9989782204495105E-2</v>
      </c>
      <c r="BP98" s="22">
        <f>'Activity data'!BP57*ManureNEF*NtoN2O*kgtoGg</f>
        <v>5.0009273360655082E-2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7.2275859860462584E-3</v>
      </c>
      <c r="AE99" s="22">
        <f>'Activity data'!AE58*ManureNEF*NtoN2O*kgtoGg</f>
        <v>7.242381004833074E-3</v>
      </c>
      <c r="AF99" s="22">
        <f>'Activity data'!AF58*ManureNEF*NtoN2O*kgtoGg</f>
        <v>7.2639262324688033E-3</v>
      </c>
      <c r="AG99" s="22">
        <f>'Activity data'!AG58*ManureNEF*NtoN2O*kgtoGg</f>
        <v>7.2918340200157344E-3</v>
      </c>
      <c r="AH99" s="22">
        <f>'Activity data'!AH58*ManureNEF*NtoN2O*kgtoGg</f>
        <v>7.3258458881081687E-3</v>
      </c>
      <c r="AI99" s="22">
        <f>'Activity data'!AI58*ManureNEF*NtoN2O*kgtoGg</f>
        <v>7.3656808569468662E-3</v>
      </c>
      <c r="AJ99" s="22">
        <f>'Activity data'!AJ58*ManureNEF*NtoN2O*kgtoGg</f>
        <v>7.4084261306057789E-3</v>
      </c>
      <c r="AK99" s="22">
        <f>'Activity data'!AK58*ManureNEF*NtoN2O*kgtoGg</f>
        <v>7.4541969953242403E-3</v>
      </c>
      <c r="AL99" s="22">
        <f>'Activity data'!AL58*ManureNEF*NtoN2O*kgtoGg</f>
        <v>7.5028198271569731E-3</v>
      </c>
      <c r="AM99" s="22">
        <f>'Activity data'!AM58*ManureNEF*NtoN2O*kgtoGg</f>
        <v>7.5204611816336057E-3</v>
      </c>
      <c r="AN99" s="22">
        <f>'Activity data'!AN58*ManureNEF*NtoN2O*kgtoGg</f>
        <v>7.5403231156220725E-3</v>
      </c>
      <c r="AO99" s="22">
        <f>'Activity data'!AO58*ManureNEF*NtoN2O*kgtoGg</f>
        <v>7.5622657908142807E-3</v>
      </c>
      <c r="AP99" s="22">
        <f>'Activity data'!AP58*ManureNEF*NtoN2O*kgtoGg</f>
        <v>7.5861663771142193E-3</v>
      </c>
      <c r="AQ99" s="22">
        <f>'Activity data'!AQ58*ManureNEF*NtoN2O*kgtoGg</f>
        <v>7.6118782845728183E-3</v>
      </c>
      <c r="AR99" s="22">
        <f>'Activity data'!AR58*ManureNEF*NtoN2O*kgtoGg</f>
        <v>7.6271116592017468E-3</v>
      </c>
      <c r="AS99" s="22">
        <f>'Activity data'!AS58*ManureNEF*NtoN2O*kgtoGg</f>
        <v>7.6439328747093371E-3</v>
      </c>
      <c r="AT99" s="22">
        <f>'Activity data'!AT58*ManureNEF*NtoN2O*kgtoGg</f>
        <v>7.662258618405254E-3</v>
      </c>
      <c r="AU99" s="22">
        <f>'Activity data'!AU58*ManureNEF*NtoN2O*kgtoGg</f>
        <v>7.6820141209904503E-3</v>
      </c>
      <c r="AV99" s="22">
        <f>'Activity data'!AV58*ManureNEF*NtoN2O*kgtoGg</f>
        <v>7.7031328221717627E-3</v>
      </c>
      <c r="AW99" s="22">
        <f>'Activity data'!AW58*ManureNEF*NtoN2O*kgtoGg</f>
        <v>7.7156622018237173E-3</v>
      </c>
      <c r="AX99" s="22">
        <f>'Activity data'!AX58*ManureNEF*NtoN2O*kgtoGg</f>
        <v>7.7293884544177042E-3</v>
      </c>
      <c r="AY99" s="22">
        <f>'Activity data'!AY58*ManureNEF*NtoN2O*kgtoGg</f>
        <v>7.7442565758723764E-3</v>
      </c>
      <c r="AZ99" s="22">
        <f>'Activity data'!AZ58*ManureNEF*NtoN2O*kgtoGg</f>
        <v>7.7602609273305896E-3</v>
      </c>
      <c r="BA99" s="22">
        <f>'Activity data'!BA58*ManureNEF*NtoN2O*kgtoGg</f>
        <v>7.7773237785287632E-3</v>
      </c>
      <c r="BB99" s="22">
        <f>'Activity data'!BB58*ManureNEF*NtoN2O*kgtoGg</f>
        <v>7.7862358685951965E-3</v>
      </c>
      <c r="BC99" s="22">
        <f>'Activity data'!BC58*ManureNEF*NtoN2O*kgtoGg</f>
        <v>7.7960741829241316E-3</v>
      </c>
      <c r="BD99" s="22">
        <f>'Activity data'!BD58*ManureNEF*NtoN2O*kgtoGg</f>
        <v>7.8067761254039247E-3</v>
      </c>
      <c r="BE99" s="22">
        <f>'Activity data'!BE58*ManureNEF*NtoN2O*kgtoGg</f>
        <v>7.8183352210276919E-3</v>
      </c>
      <c r="BF99" s="22">
        <f>'Activity data'!BF58*ManureNEF*NtoN2O*kgtoGg</f>
        <v>7.8307190509112074E-3</v>
      </c>
      <c r="BG99" s="22">
        <f>'Activity data'!BG58*ManureNEF*NtoN2O*kgtoGg</f>
        <v>7.8355088374875721E-3</v>
      </c>
      <c r="BH99" s="22">
        <f>'Activity data'!BH58*ManureNEF*NtoN2O*kgtoGg</f>
        <v>7.8410412347195632E-3</v>
      </c>
      <c r="BI99" s="22">
        <f>'Activity data'!BI58*ManureNEF*NtoN2O*kgtoGg</f>
        <v>7.8472881098219094E-3</v>
      </c>
      <c r="BJ99" s="22">
        <f>'Activity data'!BJ58*ManureNEF*NtoN2O*kgtoGg</f>
        <v>7.8542232560217598E-3</v>
      </c>
      <c r="BK99" s="22">
        <f>'Activity data'!BK58*ManureNEF*NtoN2O*kgtoGg</f>
        <v>7.8618222276428344E-3</v>
      </c>
      <c r="BL99" s="22">
        <f>'Activity data'!BL58*ManureNEF*NtoN2O*kgtoGg</f>
        <v>7.8615724124184039E-3</v>
      </c>
      <c r="BM99" s="22">
        <f>'Activity data'!BM58*ManureNEF*NtoN2O*kgtoGg</f>
        <v>7.8619304609572841E-3</v>
      </c>
      <c r="BN99" s="22">
        <f>'Activity data'!BN58*ManureNEF*NtoN2O*kgtoGg</f>
        <v>7.8628744803337369E-3</v>
      </c>
      <c r="BO99" s="22">
        <f>'Activity data'!BO58*ManureNEF*NtoN2O*kgtoGg</f>
        <v>7.8643839154919036E-3</v>
      </c>
      <c r="BP99" s="22">
        <f>'Activity data'!BP58*ManureNEF*NtoN2O*kgtoGg</f>
        <v>7.8664394456533591E-3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8.7208481803079607E-2</v>
      </c>
      <c r="AE100" s="22">
        <f>'Activity data'!AE59*ManureNEF*NtoN2O*kgtoGg</f>
        <v>8.7386999378538027E-2</v>
      </c>
      <c r="AF100" s="22">
        <f>'Activity data'!AF59*ManureNEF*NtoN2O*kgtoGg</f>
        <v>8.7646965374908181E-2</v>
      </c>
      <c r="AG100" s="22">
        <f>'Activity data'!AG59*ManureNEF*NtoN2O*kgtoGg</f>
        <v>8.7983702397082628E-2</v>
      </c>
      <c r="AH100" s="22">
        <f>'Activity data'!AH59*ManureNEF*NtoN2O*kgtoGg</f>
        <v>8.8394091617681927E-2</v>
      </c>
      <c r="AI100" s="22">
        <f>'Activity data'!AI59*ManureNEF*NtoN2O*kgtoGg</f>
        <v>8.8874742717759081E-2</v>
      </c>
      <c r="AJ100" s="22">
        <f>'Activity data'!AJ59*ManureNEF*NtoN2O*kgtoGg</f>
        <v>8.939050972865982E-2</v>
      </c>
      <c r="AK100" s="22">
        <f>'Activity data'!AK59*ManureNEF*NtoN2O*kgtoGg</f>
        <v>8.9942783700995482E-2</v>
      </c>
      <c r="AL100" s="22">
        <f>'Activity data'!AL59*ManureNEF*NtoN2O*kgtoGg</f>
        <v>9.0529469677929644E-2</v>
      </c>
      <c r="AM100" s="22">
        <f>'Activity data'!AM59*ManureNEF*NtoN2O*kgtoGg</f>
        <v>9.0742331308884594E-2</v>
      </c>
      <c r="AN100" s="22">
        <f>'Activity data'!AN59*ManureNEF*NtoN2O*kgtoGg</f>
        <v>9.0981986584124638E-2</v>
      </c>
      <c r="AO100" s="22">
        <f>'Activity data'!AO59*ManureNEF*NtoN2O*kgtoGg</f>
        <v>9.1246748206318423E-2</v>
      </c>
      <c r="AP100" s="22">
        <f>'Activity data'!AP59*ManureNEF*NtoN2O*kgtoGg</f>
        <v>9.1535134100231744E-2</v>
      </c>
      <c r="AQ100" s="22">
        <f>'Activity data'!AQ59*ManureNEF*NtoN2O*kgtoGg</f>
        <v>9.1845375502832061E-2</v>
      </c>
      <c r="AR100" s="22">
        <f>'Activity data'!AR59*ManureNEF*NtoN2O*kgtoGg</f>
        <v>9.2029182305918361E-2</v>
      </c>
      <c r="AS100" s="22">
        <f>'Activity data'!AS59*ManureNEF*NtoN2O*kgtoGg</f>
        <v>9.223214809135924E-2</v>
      </c>
      <c r="AT100" s="22">
        <f>'Activity data'!AT59*ManureNEF*NtoN2O*kgtoGg</f>
        <v>9.2453267603284622E-2</v>
      </c>
      <c r="AU100" s="22">
        <f>'Activity data'!AU59*ManureNEF*NtoN2O*kgtoGg</f>
        <v>9.2691638670891141E-2</v>
      </c>
      <c r="AV100" s="22">
        <f>'Activity data'!AV59*ManureNEF*NtoN2O*kgtoGg</f>
        <v>9.2946458173728E-2</v>
      </c>
      <c r="AW100" s="22">
        <f>'Activity data'!AW59*ManureNEF*NtoN2O*kgtoGg</f>
        <v>9.3097638412813488E-2</v>
      </c>
      <c r="AX100" s="22">
        <f>'Activity data'!AX59*ManureNEF*NtoN2O*kgtoGg</f>
        <v>9.3263260191907976E-2</v>
      </c>
      <c r="AY100" s="22">
        <f>'Activity data'!AY59*ManureNEF*NtoN2O*kgtoGg</f>
        <v>9.3442659828498822E-2</v>
      </c>
      <c r="AZ100" s="22">
        <f>'Activity data'!AZ59*ManureNEF*NtoN2O*kgtoGg</f>
        <v>9.363576928380081E-2</v>
      </c>
      <c r="BA100" s="22">
        <f>'Activity data'!BA59*ManureNEF*NtoN2O*kgtoGg</f>
        <v>9.384165065983667E-2</v>
      </c>
      <c r="BB100" s="22">
        <f>'Activity data'!BB59*ManureNEF*NtoN2O*kgtoGg</f>
        <v>9.3949184467927827E-2</v>
      </c>
      <c r="BC100" s="22">
        <f>'Activity data'!BC59*ManureNEF*NtoN2O*kgtoGg</f>
        <v>9.4067894152985096E-2</v>
      </c>
      <c r="BD100" s="22">
        <f>'Activity data'!BD59*ManureNEF*NtoN2O*kgtoGg</f>
        <v>9.4197024426607379E-2</v>
      </c>
      <c r="BE100" s="22">
        <f>'Activity data'!BE59*ManureNEF*NtoN2O*kgtoGg</f>
        <v>9.4336497160976931E-2</v>
      </c>
      <c r="BF100" s="22">
        <f>'Activity data'!BF59*ManureNEF*NtoN2O*kgtoGg</f>
        <v>9.4485921187911284E-2</v>
      </c>
      <c r="BG100" s="22">
        <f>'Activity data'!BG59*ManureNEF*NtoN2O*kgtoGg</f>
        <v>9.4543715037239684E-2</v>
      </c>
      <c r="BH100" s="22">
        <f>'Activity data'!BH59*ManureNEF*NtoN2O*kgtoGg</f>
        <v>9.4610469270847528E-2</v>
      </c>
      <c r="BI100" s="22">
        <f>'Activity data'!BI59*ManureNEF*NtoN2O*kgtoGg</f>
        <v>9.4685844436876845E-2</v>
      </c>
      <c r="BJ100" s="22">
        <f>'Activity data'!BJ59*ManureNEF*NtoN2O*kgtoGg</f>
        <v>9.4769524322849644E-2</v>
      </c>
      <c r="BK100" s="22">
        <f>'Activity data'!BK59*ManureNEF*NtoN2O*kgtoGg</f>
        <v>9.4861213965784119E-2</v>
      </c>
      <c r="BL100" s="22">
        <f>'Activity data'!BL59*ManureNEF*NtoN2O*kgtoGg</f>
        <v>9.4858199680447911E-2</v>
      </c>
      <c r="BM100" s="22">
        <f>'Activity data'!BM59*ManureNEF*NtoN2O*kgtoGg</f>
        <v>9.4862519915384996E-2</v>
      </c>
      <c r="BN100" s="22">
        <f>'Activity data'!BN59*ManureNEF*NtoN2O*kgtoGg</f>
        <v>9.4873910509252993E-2</v>
      </c>
      <c r="BO100" s="22">
        <f>'Activity data'!BO59*ManureNEF*NtoN2O*kgtoGg</f>
        <v>9.4892123443527016E-2</v>
      </c>
      <c r="BP100" s="22">
        <f>'Activity data'!BP59*ManureNEF*NtoN2O*kgtoGg</f>
        <v>9.4916925592547066E-2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0.12626883334723477</v>
      </c>
      <c r="AE103" s="22">
        <f>'Activity data'!AE62*ManureNEF*NtoN2O*kgtoGg</f>
        <v>0.12270422863048289</v>
      </c>
      <c r="AF103" s="22">
        <f>'Activity data'!AF62*ManureNEF*NtoN2O*kgtoGg</f>
        <v>0.11935603880247242</v>
      </c>
      <c r="AG103" s="22">
        <f>'Activity data'!AG62*ManureNEF*NtoN2O*kgtoGg</f>
        <v>0.11619955650114423</v>
      </c>
      <c r="AH103" s="22">
        <f>'Activity data'!AH62*ManureNEF*NtoN2O*kgtoGg</f>
        <v>0.11323615946177737</v>
      </c>
      <c r="AI103" s="22">
        <f>'Activity data'!AI62*ManureNEF*NtoN2O*kgtoGg</f>
        <v>0.1104251608701798</v>
      </c>
      <c r="AJ103" s="22">
        <f>'Activity data'!AJ62*ManureNEF*NtoN2O*kgtoGg</f>
        <v>0.10775133843236338</v>
      </c>
      <c r="AK103" s="22">
        <f>'Activity data'!AK62*ManureNEF*NtoN2O*kgtoGg</f>
        <v>0.10520206674859954</v>
      </c>
      <c r="AL103" s="22">
        <f>'Activity data'!AL62*ManureNEF*NtoN2O*kgtoGg</f>
        <v>0.10276650963369346</v>
      </c>
      <c r="AM103" s="22">
        <f>'Activity data'!AM62*ManureNEF*NtoN2O*kgtoGg</f>
        <v>0.1004319496858537</v>
      </c>
      <c r="AN103" s="22">
        <f>'Activity data'!AN62*ManureNEF*NtoN2O*kgtoGg</f>
        <v>9.8192753624260262E-2</v>
      </c>
      <c r="AO103" s="22">
        <f>'Activity data'!AO62*ManureNEF*NtoN2O*kgtoGg</f>
        <v>9.6041434898660488E-2</v>
      </c>
      <c r="AP103" s="22">
        <f>'Activity data'!AP62*ManureNEF*NtoN2O*kgtoGg</f>
        <v>9.3971354985985509E-2</v>
      </c>
      <c r="AQ103" s="22">
        <f>'Activity data'!AQ62*ManureNEF*NtoN2O*kgtoGg</f>
        <v>9.1960041423597649E-2</v>
      </c>
      <c r="AR103" s="22">
        <f>'Activity data'!AR62*ManureNEF*NtoN2O*kgtoGg</f>
        <v>9.0034758651502469E-2</v>
      </c>
      <c r="AS103" s="22">
        <f>'Activity data'!AS62*ManureNEF*NtoN2O*kgtoGg</f>
        <v>8.8174763761609445E-2</v>
      </c>
      <c r="AT103" s="22">
        <f>'Activity data'!AT62*ManureNEF*NtoN2O*kgtoGg</f>
        <v>8.6375771459177686E-2</v>
      </c>
      <c r="AU103" s="22">
        <f>'Activity data'!AU62*ManureNEF*NtoN2O*kgtoGg</f>
        <v>8.4633904743920546E-2</v>
      </c>
      <c r="AV103" s="22">
        <f>'Activity data'!AV62*ManureNEF*NtoN2O*kgtoGg</f>
        <v>8.2945941566635581E-2</v>
      </c>
      <c r="AW103" s="22">
        <f>'Activity data'!AW62*ManureNEF*NtoN2O*kgtoGg</f>
        <v>8.1267914102031158E-2</v>
      </c>
      <c r="AX103" s="22">
        <f>'Activity data'!AX62*ManureNEF*NtoN2O*kgtoGg</f>
        <v>7.9639213945981113E-2</v>
      </c>
      <c r="AY103" s="22">
        <f>'Activity data'!AY62*ManureNEF*NtoN2O*kgtoGg</f>
        <v>7.8056800794519057E-2</v>
      </c>
      <c r="AZ103" s="22">
        <f>'Activity data'!AZ62*ManureNEF*NtoN2O*kgtoGg</f>
        <v>7.6534968317502464E-2</v>
      </c>
      <c r="BA103" s="22">
        <f>'Activity data'!BA62*ManureNEF*NtoN2O*kgtoGg</f>
        <v>7.5058418544340436E-2</v>
      </c>
      <c r="BB103" s="22">
        <f>'Activity data'!BB62*ManureNEF*NtoN2O*kgtoGg</f>
        <v>7.3619633637543938E-2</v>
      </c>
      <c r="BC103" s="22">
        <f>'Activity data'!BC62*ManureNEF*NtoN2O*kgtoGg</f>
        <v>7.2216105015769833E-2</v>
      </c>
      <c r="BD103" s="22">
        <f>'Activity data'!BD62*ManureNEF*NtoN2O*kgtoGg</f>
        <v>7.0837137326228275E-2</v>
      </c>
      <c r="BE103" s="22">
        <f>'Activity data'!BE62*ManureNEF*NtoN2O*kgtoGg</f>
        <v>6.9491727068339559E-2</v>
      </c>
      <c r="BF103" s="22">
        <f>'Activity data'!BF62*ManureNEF*NtoN2O*kgtoGg</f>
        <v>6.8178304783902494E-2</v>
      </c>
      <c r="BG103" s="22">
        <f>'Activity data'!BG62*ManureNEF*NtoN2O*kgtoGg</f>
        <v>6.6915797917494704E-2</v>
      </c>
      <c r="BH103" s="22">
        <f>'Activity data'!BH62*ManureNEF*NtoN2O*kgtoGg</f>
        <v>6.5681696123344777E-2</v>
      </c>
      <c r="BI103" s="22">
        <f>'Activity data'!BI62*ManureNEF*NtoN2O*kgtoGg</f>
        <v>6.4474750985627827E-2</v>
      </c>
      <c r="BJ103" s="22">
        <f>'Activity data'!BJ62*ManureNEF*NtoN2O*kgtoGg</f>
        <v>6.329379461469789E-2</v>
      </c>
      <c r="BK103" s="22">
        <f>'Activity data'!BK62*ManureNEF*NtoN2O*kgtoGg</f>
        <v>6.2137732865325097E-2</v>
      </c>
      <c r="BL103" s="22">
        <f>'Activity data'!BL62*ManureNEF*NtoN2O*kgtoGg</f>
        <v>6.0995354465016978E-2</v>
      </c>
      <c r="BM103" s="22">
        <f>'Activity data'!BM62*ManureNEF*NtoN2O*kgtoGg</f>
        <v>5.9876244703045797E-2</v>
      </c>
      <c r="BN103" s="22">
        <f>'Activity data'!BN62*ManureNEF*NtoN2O*kgtoGg</f>
        <v>5.8779485808564971E-2</v>
      </c>
      <c r="BO103" s="22">
        <f>'Activity data'!BO62*ManureNEF*NtoN2O*kgtoGg</f>
        <v>5.770421339085529E-2</v>
      </c>
      <c r="BP103" s="22">
        <f>'Activity data'!BP62*ManureNEF*NtoN2O*kgtoGg</f>
        <v>5.6649612374739589E-2</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3.2034885207487235E-2</v>
      </c>
      <c r="AE104" s="22">
        <f>'Activity data'!AE63*ManureNEF*NtoN2O*kgtoGg</f>
        <v>3.1130531378564218E-2</v>
      </c>
      <c r="AF104" s="22">
        <f>'Activity data'!AF63*ManureNEF*NtoN2O*kgtoGg</f>
        <v>3.0281082833346153E-2</v>
      </c>
      <c r="AG104" s="22">
        <f>'Activity data'!AG63*ManureNEF*NtoN2O*kgtoGg</f>
        <v>2.9480271219727731E-2</v>
      </c>
      <c r="AH104" s="22">
        <f>'Activity data'!AH63*ManureNEF*NtoN2O*kgtoGg</f>
        <v>2.8728446074410479E-2</v>
      </c>
      <c r="AI104" s="22">
        <f>'Activity data'!AI63*ManureNEF*NtoN2O*kgtoGg</f>
        <v>2.8015284997261677E-2</v>
      </c>
      <c r="AJ104" s="22">
        <f>'Activity data'!AJ63*ManureNEF*NtoN2O*kgtoGg</f>
        <v>2.7336926034166615E-2</v>
      </c>
      <c r="AK104" s="22">
        <f>'Activity data'!AK63*ManureNEF*NtoN2O*kgtoGg</f>
        <v>2.6690166073001113E-2</v>
      </c>
      <c r="AL104" s="22">
        <f>'Activity data'!AL63*ManureNEF*NtoN2O*kgtoGg</f>
        <v>2.607225593220068E-2</v>
      </c>
      <c r="AM104" s="22">
        <f>'Activity data'!AM63*ManureNEF*NtoN2O*kgtoGg</f>
        <v>2.5479969158366467E-2</v>
      </c>
      <c r="AN104" s="22">
        <f>'Activity data'!AN63*ManureNEF*NtoN2O*kgtoGg</f>
        <v>2.491187656664241E-2</v>
      </c>
      <c r="AO104" s="22">
        <f>'Activity data'!AO63*ManureNEF*NtoN2O*kgtoGg</f>
        <v>2.4366078790640257E-2</v>
      </c>
      <c r="AP104" s="22">
        <f>'Activity data'!AP63*ManureNEF*NtoN2O*kgtoGg</f>
        <v>2.3840891611706678E-2</v>
      </c>
      <c r="AQ104" s="22">
        <f>'Activity data'!AQ63*ManureNEF*NtoN2O*kgtoGg</f>
        <v>2.3330613680254103E-2</v>
      </c>
      <c r="AR104" s="22">
        <f>'Activity data'!AR63*ManureNEF*NtoN2O*kgtoGg</f>
        <v>2.2842162088827632E-2</v>
      </c>
      <c r="AS104" s="22">
        <f>'Activity data'!AS63*ManureNEF*NtoN2O*kgtoGg</f>
        <v>2.2370274282432993E-2</v>
      </c>
      <c r="AT104" s="22">
        <f>'Activity data'!AT63*ManureNEF*NtoN2O*kgtoGg</f>
        <v>2.1913863065430042E-2</v>
      </c>
      <c r="AU104" s="22">
        <f>'Activity data'!AU63*ManureNEF*NtoN2O*kgtoGg</f>
        <v>2.1471944828040802E-2</v>
      </c>
      <c r="AV104" s="22">
        <f>'Activity data'!AV63*ManureNEF*NtoN2O*kgtoGg</f>
        <v>2.1043702124078471E-2</v>
      </c>
      <c r="AW104" s="22">
        <f>'Activity data'!AW63*ManureNEF*NtoN2O*kgtoGg</f>
        <v>2.061798014836505E-2</v>
      </c>
      <c r="AX104" s="22">
        <f>'Activity data'!AX63*ManureNEF*NtoN2O*kgtoGg</f>
        <v>2.0204772699199819E-2</v>
      </c>
      <c r="AY104" s="22">
        <f>'Activity data'!AY63*ManureNEF*NtoN2O*kgtoGg</f>
        <v>1.980330843985641E-2</v>
      </c>
      <c r="AZ104" s="22">
        <f>'Activity data'!AZ63*ManureNEF*NtoN2O*kgtoGg</f>
        <v>1.941721372896138E-2</v>
      </c>
      <c r="BA104" s="22">
        <f>'Activity data'!BA63*ManureNEF*NtoN2O*kgtoGg</f>
        <v>1.9042607412956939E-2</v>
      </c>
      <c r="BB104" s="22">
        <f>'Activity data'!BB63*ManureNEF*NtoN2O*kgtoGg</f>
        <v>1.867758218776347E-2</v>
      </c>
      <c r="BC104" s="22">
        <f>'Activity data'!BC63*ManureNEF*NtoN2O*kgtoGg</f>
        <v>1.8321501616714603E-2</v>
      </c>
      <c r="BD104" s="22">
        <f>'Activity data'!BD63*ManureNEF*NtoN2O*kgtoGg</f>
        <v>1.7971652247964855E-2</v>
      </c>
      <c r="BE104" s="22">
        <f>'Activity data'!BE63*ManureNEF*NtoN2O*kgtoGg</f>
        <v>1.7630316527772392E-2</v>
      </c>
      <c r="BF104" s="22">
        <f>'Activity data'!BF63*ManureNEF*NtoN2O*kgtoGg</f>
        <v>1.7297096278598229E-2</v>
      </c>
      <c r="BG104" s="22">
        <f>'Activity data'!BG63*ManureNEF*NtoN2O*kgtoGg</f>
        <v>1.697679346541061E-2</v>
      </c>
      <c r="BH104" s="22">
        <f>'Activity data'!BH63*ManureNEF*NtoN2O*kgtoGg</f>
        <v>1.6663697127526272E-2</v>
      </c>
      <c r="BI104" s="22">
        <f>'Activity data'!BI63*ManureNEF*NtoN2O*kgtoGg</f>
        <v>1.6357490537083068E-2</v>
      </c>
      <c r="BJ104" s="22">
        <f>'Activity data'!BJ63*ManureNEF*NtoN2O*kgtoGg</f>
        <v>1.6057877396017963E-2</v>
      </c>
      <c r="BK104" s="22">
        <f>'Activity data'!BK63*ManureNEF*NtoN2O*kgtoGg</f>
        <v>1.5764580115507885E-2</v>
      </c>
      <c r="BL104" s="22">
        <f>'Activity data'!BL63*ManureNEF*NtoN2O*kgtoGg</f>
        <v>1.5474754352908605E-2</v>
      </c>
      <c r="BM104" s="22">
        <f>'Activity data'!BM63*ManureNEF*NtoN2O*kgtoGg</f>
        <v>1.5190831932712189E-2</v>
      </c>
      <c r="BN104" s="22">
        <f>'Activity data'!BN63*ManureNEF*NtoN2O*kgtoGg</f>
        <v>1.4912580012950127E-2</v>
      </c>
      <c r="BO104" s="22">
        <f>'Activity data'!BO63*ManureNEF*NtoN2O*kgtoGg</f>
        <v>1.4639779294396081E-2</v>
      </c>
      <c r="BP104" s="22">
        <f>'Activity data'!BP63*ManureNEF*NtoN2O*kgtoGg</f>
        <v>1.4372222989365042E-2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0.16174656558000883</v>
      </c>
      <c r="AE105" s="22">
        <f>'Activity data'!AE64*ManureNEF*NtoN2O*kgtoGg</f>
        <v>0.16201232115737479</v>
      </c>
      <c r="AF105" s="22">
        <f>'Activity data'!AF64*ManureNEF*NtoN2O*kgtoGg</f>
        <v>0.16228843333037896</v>
      </c>
      <c r="AG105" s="22">
        <f>'Activity data'!AG64*ManureNEF*NtoN2O*kgtoGg</f>
        <v>0.16257536633805816</v>
      </c>
      <c r="AH105" s="22">
        <f>'Activity data'!AH64*ManureNEF*NtoN2O*kgtoGg</f>
        <v>0.16290379833758867</v>
      </c>
      <c r="AI105" s="22">
        <f>'Activity data'!AI64*ManureNEF*NtoN2O*kgtoGg</f>
        <v>0.16324402316249279</v>
      </c>
      <c r="AJ105" s="22">
        <f>'Activity data'!AJ64*ManureNEF*NtoN2O*kgtoGg</f>
        <v>0.16358827634756365</v>
      </c>
      <c r="AK105" s="22">
        <f>'Activity data'!AK64*ManureNEF*NtoN2O*kgtoGg</f>
        <v>0.16393778264720224</v>
      </c>
      <c r="AL105" s="22">
        <f>'Activity data'!AL64*ManureNEF*NtoN2O*kgtoGg</f>
        <v>0.1642930222180658</v>
      </c>
      <c r="AM105" s="22">
        <f>'Activity data'!AM64*ManureNEF*NtoN2O*kgtoGg</f>
        <v>0.16455108144204661</v>
      </c>
      <c r="AN105" s="22">
        <f>'Activity data'!AN64*ManureNEF*NtoN2O*kgtoGg</f>
        <v>0.16481187800593541</v>
      </c>
      <c r="AO105" s="22">
        <f>'Activity data'!AO64*ManureNEF*NtoN2O*kgtoGg</f>
        <v>0.1650754600876769</v>
      </c>
      <c r="AP105" s="22">
        <f>'Activity data'!AP64*ManureNEF*NtoN2O*kgtoGg</f>
        <v>0.16534187460101107</v>
      </c>
      <c r="AQ105" s="22">
        <f>'Activity data'!AQ64*ManureNEF*NtoN2O*kgtoGg</f>
        <v>0.16558325138476762</v>
      </c>
      <c r="AR105" s="22">
        <f>'Activity data'!AR64*ManureNEF*NtoN2O*kgtoGg</f>
        <v>0.16581660943129051</v>
      </c>
      <c r="AS105" s="22">
        <f>'Activity data'!AS64*ManureNEF*NtoN2O*kgtoGg</f>
        <v>0.16605210351228464</v>
      </c>
      <c r="AT105" s="22">
        <f>'Activity data'!AT64*ManureNEF*NtoN2O*kgtoGg</f>
        <v>0.1662897642620553</v>
      </c>
      <c r="AU105" s="22">
        <f>'Activity data'!AU64*ManureNEF*NtoN2O*kgtoGg</f>
        <v>0.16652962173576494</v>
      </c>
      <c r="AV105" s="22">
        <f>'Activity data'!AV64*ManureNEF*NtoN2O*kgtoGg</f>
        <v>0.166772260746959</v>
      </c>
      <c r="AW105" s="22">
        <f>'Activity data'!AW64*ManureNEF*NtoN2O*kgtoGg</f>
        <v>0.16690915945180718</v>
      </c>
      <c r="AX105" s="22">
        <f>'Activity data'!AX64*ManureNEF*NtoN2O*kgtoGg</f>
        <v>0.16704830329187675</v>
      </c>
      <c r="AY105" s="22">
        <f>'Activity data'!AY64*ManureNEF*NtoN2O*kgtoGg</f>
        <v>0.16718915763375114</v>
      </c>
      <c r="AZ105" s="22">
        <f>'Activity data'!AZ64*ManureNEF*NtoN2O*kgtoGg</f>
        <v>0.16736576476093079</v>
      </c>
      <c r="BA105" s="22">
        <f>'Activity data'!BA64*ManureNEF*NtoN2O*kgtoGg</f>
        <v>0.16755335755225309</v>
      </c>
      <c r="BB105" s="22">
        <f>'Activity data'!BB64*ManureNEF*NtoN2O*kgtoGg</f>
        <v>0.16771139292138121</v>
      </c>
      <c r="BC105" s="22">
        <f>'Activity data'!BC64*ManureNEF*NtoN2O*kgtoGg</f>
        <v>0.16786784952890466</v>
      </c>
      <c r="BD105" s="22">
        <f>'Activity data'!BD64*ManureNEF*NtoN2O*kgtoGg</f>
        <v>0.16800314547700079</v>
      </c>
      <c r="BE105" s="22">
        <f>'Activity data'!BE64*ManureNEF*NtoN2O*kgtoGg</f>
        <v>0.16813976700826619</v>
      </c>
      <c r="BF105" s="22">
        <f>'Activity data'!BF64*ManureNEF*NtoN2O*kgtoGg</f>
        <v>0.16827772739112093</v>
      </c>
      <c r="BG105" s="22">
        <f>'Activity data'!BG64*ManureNEF*NtoN2O*kgtoGg</f>
        <v>0.16843594572611123</v>
      </c>
      <c r="BH105" s="22">
        <f>'Activity data'!BH64*ManureNEF*NtoN2O*kgtoGg</f>
        <v>0.16859513168158369</v>
      </c>
      <c r="BI105" s="22">
        <f>'Activity data'!BI64*ManureNEF*NtoN2O*kgtoGg</f>
        <v>0.16875529408321491</v>
      </c>
      <c r="BJ105" s="22">
        <f>'Activity data'!BJ64*ManureNEF*NtoN2O*kgtoGg</f>
        <v>0.16891644163635058</v>
      </c>
      <c r="BK105" s="22">
        <f>'Activity data'!BK64*ManureNEF*NtoN2O*kgtoGg</f>
        <v>0.16907858293973974</v>
      </c>
      <c r="BL105" s="22">
        <f>'Activity data'!BL64*ManureNEF*NtoN2O*kgtoGg</f>
        <v>0.16918690037101561</v>
      </c>
      <c r="BM105" s="22">
        <f>'Activity data'!BM64*ManureNEF*NtoN2O*kgtoGg</f>
        <v>0.16929588499744863</v>
      </c>
      <c r="BN105" s="22">
        <f>'Activity data'!BN64*ManureNEF*NtoN2O*kgtoGg</f>
        <v>0.16940554228652371</v>
      </c>
      <c r="BO105" s="22">
        <f>'Activity data'!BO64*ManureNEF*NtoN2O*kgtoGg</f>
        <v>0.16951587761769826</v>
      </c>
      <c r="BP105" s="22">
        <f>'Activity data'!BP64*ManureNEF*NtoN2O*kgtoGg</f>
        <v>0.16962689629063185</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0.83159863506785525</v>
      </c>
      <c r="AE106" s="22">
        <f>'Activity data'!AE65*ManureNEF*NtoN2O*kgtoGg</f>
        <v>0.80589391810390076</v>
      </c>
      <c r="AF106" s="22">
        <f>'Activity data'!AF65*ManureNEF*NtoN2O*kgtoGg</f>
        <v>0.78069232794461962</v>
      </c>
      <c r="AG106" s="22">
        <f>'Activity data'!AG65*ManureNEF*NtoN2O*kgtoGg</f>
        <v>0.75588504033767623</v>
      </c>
      <c r="AH106" s="22">
        <f>'Activity data'!AH65*ManureNEF*NtoN2O*kgtoGg</f>
        <v>0.73171865492808419</v>
      </c>
      <c r="AI106" s="22">
        <f>'Activity data'!AI65*ManureNEF*NtoN2O*kgtoGg</f>
        <v>0.70776257337358495</v>
      </c>
      <c r="AJ106" s="22">
        <f>'Activity data'!AJ65*ManureNEF*NtoN2O*kgtoGg</f>
        <v>0.68432283372860203</v>
      </c>
      <c r="AK106" s="22">
        <f>'Activity data'!AK65*ManureNEF*NtoN2O*kgtoGg</f>
        <v>0.66130065652728853</v>
      </c>
      <c r="AL106" s="22">
        <f>'Activity data'!AL65*ManureNEF*NtoN2O*kgtoGg</f>
        <v>0.63865086351331068</v>
      </c>
      <c r="AM106" s="22">
        <f>'Activity data'!AM65*ManureNEF*NtoN2O*kgtoGg</f>
        <v>0.62100597748863295</v>
      </c>
      <c r="AN106" s="22">
        <f>'Activity data'!AN65*ManureNEF*NtoN2O*kgtoGg</f>
        <v>0.60368995642511092</v>
      </c>
      <c r="AO106" s="22">
        <f>'Activity data'!AO65*ManureNEF*NtoN2O*kgtoGg</f>
        <v>0.58667284618609927</v>
      </c>
      <c r="AP106" s="22">
        <f>'Activity data'!AP65*ManureNEF*NtoN2O*kgtoGg</f>
        <v>0.56992792535555226</v>
      </c>
      <c r="AQ106" s="22">
        <f>'Activity data'!AQ65*ManureNEF*NtoN2O*kgtoGg</f>
        <v>0.55314258771508262</v>
      </c>
      <c r="AR106" s="22">
        <f>'Activity data'!AR65*ManureNEF*NtoN2O*kgtoGg</f>
        <v>0.53857442594544891</v>
      </c>
      <c r="AS106" s="22">
        <f>'Activity data'!AS65*ManureNEF*NtoN2O*kgtoGg</f>
        <v>0.52422221972672689</v>
      </c>
      <c r="AT106" s="22">
        <f>'Activity data'!AT65*ManureNEF*NtoN2O*kgtoGg</f>
        <v>0.51006933517705522</v>
      </c>
      <c r="AU106" s="22">
        <f>'Activity data'!AU65*ManureNEF*NtoN2O*kgtoGg</f>
        <v>0.49610064088952549</v>
      </c>
      <c r="AV106" s="22">
        <f>'Activity data'!AV65*ManureNEF*NtoN2O*kgtoGg</f>
        <v>0.48230784574507779</v>
      </c>
      <c r="AW106" s="22">
        <f>'Activity data'!AW65*ManureNEF*NtoN2O*kgtoGg</f>
        <v>0.46927544665551674</v>
      </c>
      <c r="AX106" s="22">
        <f>'Activity data'!AX65*ManureNEF*NtoN2O*kgtoGg</f>
        <v>0.45641064779668761</v>
      </c>
      <c r="AY106" s="22">
        <f>'Activity data'!AY65*ManureNEF*NtoN2O*kgtoGg</f>
        <v>0.44369742299823112</v>
      </c>
      <c r="AZ106" s="22">
        <f>'Activity data'!AZ65*ManureNEF*NtoN2O*kgtoGg</f>
        <v>0.43145490323681079</v>
      </c>
      <c r="BA106" s="22">
        <f>'Activity data'!BA65*ManureNEF*NtoN2O*kgtoGg</f>
        <v>0.419429566758793</v>
      </c>
      <c r="BB106" s="22">
        <f>'Activity data'!BB65*ManureNEF*NtoN2O*kgtoGg</f>
        <v>0.40878025243152311</v>
      </c>
      <c r="BC106" s="22">
        <f>'Activity data'!BC65*ManureNEF*NtoN2O*kgtoGg</f>
        <v>0.39821912587151603</v>
      </c>
      <c r="BD106" s="22">
        <f>'Activity data'!BD65*ManureNEF*NtoN2O*kgtoGg</f>
        <v>0.38755564231462697</v>
      </c>
      <c r="BE106" s="22">
        <f>'Activity data'!BE65*ManureNEF*NtoN2O*kgtoGg</f>
        <v>0.37699793111976981</v>
      </c>
      <c r="BF106" s="22">
        <f>'Activity data'!BF65*ManureNEF*NtoN2O*kgtoGg</f>
        <v>0.36654019784660186</v>
      </c>
      <c r="BG106" s="22">
        <f>'Activity data'!BG65*ManureNEF*NtoN2O*kgtoGg</f>
        <v>0.35778325861127597</v>
      </c>
      <c r="BH106" s="22">
        <f>'Activity data'!BH65*ManureNEF*NtoN2O*kgtoGg</f>
        <v>0.3491125434213217</v>
      </c>
      <c r="BI106" s="22">
        <f>'Activity data'!BI65*ManureNEF*NtoN2O*kgtoGg</f>
        <v>0.34052379503145336</v>
      </c>
      <c r="BJ106" s="22">
        <f>'Activity data'!BJ65*ManureNEF*NtoN2O*kgtoGg</f>
        <v>0.33201301572782577</v>
      </c>
      <c r="BK106" s="22">
        <f>'Activity data'!BK65*ManureNEF*NtoN2O*kgtoGg</f>
        <v>0.32357644589976131</v>
      </c>
      <c r="BL106" s="22">
        <f>'Activity data'!BL65*ManureNEF*NtoN2O*kgtoGg</f>
        <v>0.31614753444622401</v>
      </c>
      <c r="BM106" s="22">
        <f>'Activity data'!BM65*ManureNEF*NtoN2O*kgtoGg</f>
        <v>0.30878881208051739</v>
      </c>
      <c r="BN106" s="22">
        <f>'Activity data'!BN65*ManureNEF*NtoN2O*kgtoGg</f>
        <v>0.30149732882234392</v>
      </c>
      <c r="BO106" s="22">
        <f>'Activity data'!BO65*ManureNEF*NtoN2O*kgtoGg</f>
        <v>0.29427029740626315</v>
      </c>
      <c r="BP106" s="22">
        <f>'Activity data'!BP65*ManureNEF*NtoN2O*kgtoGg</f>
        <v>0.2871050811612546</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1.085961036850458</v>
      </c>
      <c r="AE108" s="22">
        <f>'Activity data'!AE67*UDCPPEF*NtoN2O*kgtoGg</f>
        <v>1.081943499465807</v>
      </c>
      <c r="AF108" s="22">
        <f>'Activity data'!AF67*UDCPPEF*NtoN2O*kgtoGg</f>
        <v>1.078592974425747</v>
      </c>
      <c r="AG108" s="22">
        <f>'Activity data'!AG67*UDCPPEF*NtoN2O*kgtoGg</f>
        <v>1.0758559713379154</v>
      </c>
      <c r="AH108" s="22">
        <f>'Activity data'!AH67*UDCPPEF*NtoN2O*kgtoGg</f>
        <v>1.0737817848818836</v>
      </c>
      <c r="AI108" s="22">
        <f>'Activity data'!AI67*UDCPPEF*NtoN2O*kgtoGg</f>
        <v>1.0722406688660442</v>
      </c>
      <c r="AJ108" s="22">
        <f>'Activity data'!AJ67*UDCPPEF*NtoN2O*kgtoGg</f>
        <v>1.0710615978736859</v>
      </c>
      <c r="AK108" s="22">
        <f>'Activity data'!AK67*UDCPPEF*NtoN2O*kgtoGg</f>
        <v>1.0702329853813399</v>
      </c>
      <c r="AL108" s="22">
        <f>'Activity data'!AL67*UDCPPEF*NtoN2O*kgtoGg</f>
        <v>1.0697313478286774</v>
      </c>
      <c r="AM108" s="22">
        <f>'Activity data'!AM67*UDCPPEF*NtoN2O*kgtoGg</f>
        <v>1.0677753005897204</v>
      </c>
      <c r="AN108" s="22">
        <f>'Activity data'!AN67*UDCPPEF*NtoN2O*kgtoGg</f>
        <v>1.0660769418561362</v>
      </c>
      <c r="AO108" s="22">
        <f>'Activity data'!AO67*UDCPPEF*NtoN2O*kgtoGg</f>
        <v>1.0646187374146543</v>
      </c>
      <c r="AP108" s="22">
        <f>'Activity data'!AP67*UDCPPEF*NtoN2O*kgtoGg</f>
        <v>1.0633852036768063</v>
      </c>
      <c r="AQ108" s="22">
        <f>'Activity data'!AQ67*UDCPPEF*NtoN2O*kgtoGg</f>
        <v>1.0622812876843015</v>
      </c>
      <c r="AR108" s="22">
        <f>'Activity data'!AR67*UDCPPEF*NtoN2O*kgtoGg</f>
        <v>1.0608086325828234</v>
      </c>
      <c r="AS108" s="22">
        <f>'Activity data'!AS67*UDCPPEF*NtoN2O*kgtoGg</f>
        <v>1.0595162427358258</v>
      </c>
      <c r="AT108" s="22">
        <f>'Activity data'!AT67*UDCPPEF*NtoN2O*kgtoGg</f>
        <v>1.0583939848886721</v>
      </c>
      <c r="AU108" s="22">
        <f>'Activity data'!AU67*UDCPPEF*NtoN2O*kgtoGg</f>
        <v>1.0574327256224818</v>
      </c>
      <c r="AV108" s="22">
        <f>'Activity data'!AV67*UDCPPEF*NtoN2O*kgtoGg</f>
        <v>1.0566257872602971</v>
      </c>
      <c r="AW108" s="22">
        <f>'Activity data'!AW67*UDCPPEF*NtoN2O*kgtoGg</f>
        <v>1.0552249569459971</v>
      </c>
      <c r="AX108" s="22">
        <f>'Activity data'!AX67*UDCPPEF*NtoN2O*kgtoGg</f>
        <v>1.0539608084091465</v>
      </c>
      <c r="AY108" s="22">
        <f>'Activity data'!AY67*UDCPPEF*NtoN2O*kgtoGg</f>
        <v>1.0528252858924518</v>
      </c>
      <c r="AZ108" s="22">
        <f>'Activity data'!AZ67*UDCPPEF*NtoN2O*kgtoGg</f>
        <v>1.0519076224909827</v>
      </c>
      <c r="BA108" s="22">
        <f>'Activity data'!BA67*UDCPPEF*NtoN2O*kgtoGg</f>
        <v>1.0511321989415132</v>
      </c>
      <c r="BB108" s="22">
        <f>'Activity data'!BB67*UDCPPEF*NtoN2O*kgtoGg</f>
        <v>1.0499716346068879</v>
      </c>
      <c r="BC108" s="22">
        <f>'Activity data'!BC67*UDCPPEF*NtoN2O*kgtoGg</f>
        <v>1.0489058369306072</v>
      </c>
      <c r="BD108" s="22">
        <f>'Activity data'!BD67*UDCPPEF*NtoN2O*kgtoGg</f>
        <v>1.0478765740555809</v>
      </c>
      <c r="BE108" s="22">
        <f>'Activity data'!BE67*UDCPPEF*NtoN2O*kgtoGg</f>
        <v>1.0469421648664476</v>
      </c>
      <c r="BF108" s="22">
        <f>'Activity data'!BF67*UDCPPEF*NtoN2O*kgtoGg</f>
        <v>1.046098861447851</v>
      </c>
      <c r="BG108" s="22">
        <f>'Activity data'!BG67*UDCPPEF*NtoN2O*kgtoGg</f>
        <v>1.0450129615045496</v>
      </c>
      <c r="BH108" s="22">
        <f>'Activity data'!BH67*UDCPPEF*NtoN2O*kgtoGg</f>
        <v>1.0440074824449483</v>
      </c>
      <c r="BI108" s="22">
        <f>'Activity data'!BI67*UDCPPEF*NtoN2O*kgtoGg</f>
        <v>1.0430793376265537</v>
      </c>
      <c r="BJ108" s="22">
        <f>'Activity data'!BJ67*UDCPPEF*NtoN2O*kgtoGg</f>
        <v>1.0422256459486621</v>
      </c>
      <c r="BK108" s="22">
        <f>'Activity data'!BK67*UDCPPEF*NtoN2O*kgtoGg</f>
        <v>1.0414437144674658</v>
      </c>
      <c r="BL108" s="22">
        <f>'Activity data'!BL67*UDCPPEF*NtoN2O*kgtoGg</f>
        <v>1.040198236844339</v>
      </c>
      <c r="BM108" s="22">
        <f>'Activity data'!BM67*UDCPPEF*NtoN2O*kgtoGg</f>
        <v>1.0390177001137308</v>
      </c>
      <c r="BN108" s="22">
        <f>'Activity data'!BN67*UDCPPEF*NtoN2O*kgtoGg</f>
        <v>1.0378997933719791</v>
      </c>
      <c r="BO108" s="22">
        <f>'Activity data'!BO67*UDCPPEF*NtoN2O*kgtoGg</f>
        <v>1.0368423437279723</v>
      </c>
      <c r="BP108" s="22">
        <f>'Activity data'!BP67*UDCPPEF*NtoN2O*kgtoGg</f>
        <v>1.0358433057411387</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0.73954689633587933</v>
      </c>
      <c r="AE109" s="22">
        <f>'Activity data'!AE68*UDCPPEF*NtoN2O*kgtoGg</f>
        <v>0.73681092588858876</v>
      </c>
      <c r="AF109" s="22">
        <f>'Activity data'!AF68*UDCPPEF*NtoN2O*kgtoGg</f>
        <v>0.73452919541172146</v>
      </c>
      <c r="AG109" s="22">
        <f>'Activity data'!AG68*UDCPPEF*NtoN2O*kgtoGg</f>
        <v>0.73266527758209266</v>
      </c>
      <c r="AH109" s="22">
        <f>'Activity data'!AH68*UDCPPEF*NtoN2O*kgtoGg</f>
        <v>0.73125274241376936</v>
      </c>
      <c r="AI109" s="22">
        <f>'Activity data'!AI68*UDCPPEF*NtoN2O*kgtoGg</f>
        <v>0.73020323186253167</v>
      </c>
      <c r="AJ109" s="22">
        <f>'Activity data'!AJ68*UDCPPEF*NtoN2O*kgtoGg</f>
        <v>0.72940027644942829</v>
      </c>
      <c r="AK109" s="22">
        <f>'Activity data'!AK68*UDCPPEF*NtoN2O*kgtoGg</f>
        <v>0.72883598567270114</v>
      </c>
      <c r="AL109" s="22">
        <f>'Activity data'!AL68*UDCPPEF*NtoN2O*kgtoGg</f>
        <v>0.72849436706709003</v>
      </c>
      <c r="AM109" s="22">
        <f>'Activity data'!AM68*UDCPPEF*NtoN2O*kgtoGg</f>
        <v>0.7271622855139136</v>
      </c>
      <c r="AN109" s="22">
        <f>'Activity data'!AN68*UDCPPEF*NtoN2O*kgtoGg</f>
        <v>0.72600569159602313</v>
      </c>
      <c r="AO109" s="22">
        <f>'Activity data'!AO68*UDCPPEF*NtoN2O*kgtoGg</f>
        <v>0.7250126443942112</v>
      </c>
      <c r="AP109" s="22">
        <f>'Activity data'!AP68*UDCPPEF*NtoN2O*kgtoGg</f>
        <v>0.72417259947879042</v>
      </c>
      <c r="AQ109" s="22">
        <f>'Activity data'!AQ68*UDCPPEF*NtoN2O*kgtoGg</f>
        <v>0.72342082513480477</v>
      </c>
      <c r="AR109" s="22">
        <f>'Activity data'!AR68*UDCPPEF*NtoN2O*kgtoGg</f>
        <v>0.72241793693466283</v>
      </c>
      <c r="AS109" s="22">
        <f>'Activity data'!AS68*UDCPPEF*NtoN2O*kgtoGg</f>
        <v>0.72153781060621269</v>
      </c>
      <c r="AT109" s="22">
        <f>'Activity data'!AT68*UDCPPEF*NtoN2O*kgtoGg</f>
        <v>0.7207735453337144</v>
      </c>
      <c r="AU109" s="22">
        <f>'Activity data'!AU68*UDCPPEF*NtoN2O*kgtoGg</f>
        <v>0.72011892119641863</v>
      </c>
      <c r="AV109" s="22">
        <f>'Activity data'!AV68*UDCPPEF*NtoN2O*kgtoGg</f>
        <v>0.71956939065062764</v>
      </c>
      <c r="AW109" s="22">
        <f>'Activity data'!AW68*UDCPPEF*NtoN2O*kgtoGg</f>
        <v>0.71861541562198539</v>
      </c>
      <c r="AX109" s="22">
        <f>'Activity data'!AX68*UDCPPEF*NtoN2O*kgtoGg</f>
        <v>0.71775452181897481</v>
      </c>
      <c r="AY109" s="22">
        <f>'Activity data'!AY68*UDCPPEF*NtoN2O*kgtoGg</f>
        <v>0.71698122321576085</v>
      </c>
      <c r="AZ109" s="22">
        <f>'Activity data'!AZ68*UDCPPEF*NtoN2O*kgtoGg</f>
        <v>0.71635628816062702</v>
      </c>
      <c r="BA109" s="22">
        <f>'Activity data'!BA68*UDCPPEF*NtoN2O*kgtoGg</f>
        <v>0.71582821941792252</v>
      </c>
      <c r="BB109" s="22">
        <f>'Activity data'!BB68*UDCPPEF*NtoN2O*kgtoGg</f>
        <v>0.71503786716535966</v>
      </c>
      <c r="BC109" s="22">
        <f>'Activity data'!BC68*UDCPPEF*NtoN2O*kgtoGg</f>
        <v>0.71431205165553113</v>
      </c>
      <c r="BD109" s="22">
        <f>'Activity data'!BD68*UDCPPEF*NtoN2O*kgtoGg</f>
        <v>0.71361111659533116</v>
      </c>
      <c r="BE109" s="22">
        <f>'Activity data'!BE68*UDCPPEF*NtoN2O*kgtoGg</f>
        <v>0.71297477754422212</v>
      </c>
      <c r="BF109" s="22">
        <f>'Activity data'!BF68*UDCPPEF*NtoN2O*kgtoGg</f>
        <v>0.71240048214620155</v>
      </c>
      <c r="BG109" s="22">
        <f>'Activity data'!BG68*UDCPPEF*NtoN2O*kgtoGg</f>
        <v>0.71166097685499052</v>
      </c>
      <c r="BH109" s="22">
        <f>'Activity data'!BH68*UDCPPEF*NtoN2O*kgtoGg</f>
        <v>0.71097623873582605</v>
      </c>
      <c r="BI109" s="22">
        <f>'Activity data'!BI68*UDCPPEF*NtoN2O*kgtoGg</f>
        <v>0.71034416576405124</v>
      </c>
      <c r="BJ109" s="22">
        <f>'Activity data'!BJ68*UDCPPEF*NtoN2O*kgtoGg</f>
        <v>0.7097627958903735</v>
      </c>
      <c r="BK109" s="22">
        <f>'Activity data'!BK68*UDCPPEF*NtoN2O*kgtoGg</f>
        <v>0.70923029520163527</v>
      </c>
      <c r="BL109" s="22">
        <f>'Activity data'!BL68*UDCPPEF*NtoN2O*kgtoGg</f>
        <v>0.70838211641861848</v>
      </c>
      <c r="BM109" s="22">
        <f>'Activity data'!BM68*UDCPPEF*NtoN2O*kgtoGg</f>
        <v>0.70757816282773867</v>
      </c>
      <c r="BN109" s="22">
        <f>'Activity data'!BN68*UDCPPEF*NtoN2O*kgtoGg</f>
        <v>0.70681686068778937</v>
      </c>
      <c r="BO109" s="22">
        <f>'Activity data'!BO68*UDCPPEF*NtoN2O*kgtoGg</f>
        <v>0.70609673024505759</v>
      </c>
      <c r="BP109" s="22">
        <f>'Activity data'!BP68*UDCPPEF*NtoN2O*kgtoGg</f>
        <v>0.70541637854051831</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16.057414925577145</v>
      </c>
      <c r="AE110" s="22">
        <f>'Activity data'!AE69*UDCPPEF*NtoN2O*kgtoGg</f>
        <v>15.494059026573066</v>
      </c>
      <c r="AF110" s="22">
        <f>'Activity data'!AF69*UDCPPEF*NtoN2O*kgtoGg</f>
        <v>14.956071592021907</v>
      </c>
      <c r="AG110" s="22">
        <f>'Activity data'!AG69*UDCPPEF*NtoN2O*kgtoGg</f>
        <v>14.440839459746652</v>
      </c>
      <c r="AH110" s="22">
        <f>'Activity data'!AH69*UDCPPEF*NtoN2O*kgtoGg</f>
        <v>13.949934361297755</v>
      </c>
      <c r="AI110" s="22">
        <f>'Activity data'!AI69*UDCPPEF*NtoN2O*kgtoGg</f>
        <v>13.477474562073839</v>
      </c>
      <c r="AJ110" s="22">
        <f>'Activity data'!AJ69*UDCPPEF*NtoN2O*kgtoGg</f>
        <v>13.022640501665521</v>
      </c>
      <c r="AK110" s="22">
        <f>'Activity data'!AK69*UDCPPEF*NtoN2O*kgtoGg</f>
        <v>12.58395609526815</v>
      </c>
      <c r="AL110" s="22">
        <f>'Activity data'!AL69*UDCPPEF*NtoN2O*kgtoGg</f>
        <v>12.160240397924653</v>
      </c>
      <c r="AM110" s="22">
        <f>'Activity data'!AM69*UDCPPEF*NtoN2O*kgtoGg</f>
        <v>11.897861067467147</v>
      </c>
      <c r="AN110" s="22">
        <f>'Activity data'!AN69*UDCPPEF*NtoN2O*kgtoGg</f>
        <v>11.644286726354952</v>
      </c>
      <c r="AO110" s="22">
        <f>'Activity data'!AO69*UDCPPEF*NtoN2O*kgtoGg</f>
        <v>11.398886804456197</v>
      </c>
      <c r="AP110" s="22">
        <f>'Activity data'!AP69*UDCPPEF*NtoN2O*kgtoGg</f>
        <v>11.161100295363672</v>
      </c>
      <c r="AQ110" s="22">
        <f>'Activity data'!AQ69*UDCPPEF*NtoN2O*kgtoGg</f>
        <v>10.927638305775384</v>
      </c>
      <c r="AR110" s="22">
        <f>'Activity data'!AR69*UDCPPEF*NtoN2O*kgtoGg</f>
        <v>10.706869351647066</v>
      </c>
      <c r="AS110" s="22">
        <f>'Activity data'!AS69*UDCPPEF*NtoN2O*kgtoGg</f>
        <v>10.492305449284753</v>
      </c>
      <c r="AT110" s="22">
        <f>'Activity data'!AT69*UDCPPEF*NtoN2O*kgtoGg</f>
        <v>10.283582071414033</v>
      </c>
      <c r="AU110" s="22">
        <f>'Activity data'!AU69*UDCPPEF*NtoN2O*kgtoGg</f>
        <v>10.08036836103059</v>
      </c>
      <c r="AV110" s="22">
        <f>'Activity data'!AV69*UDCPPEF*NtoN2O*kgtoGg</f>
        <v>9.8824136448165607</v>
      </c>
      <c r="AW110" s="22">
        <f>'Activity data'!AW69*UDCPPEF*NtoN2O*kgtoGg</f>
        <v>9.6036216310231524</v>
      </c>
      <c r="AX110" s="22">
        <f>'Activity data'!AX69*UDCPPEF*NtoN2O*kgtoGg</f>
        <v>9.3316386130867599</v>
      </c>
      <c r="AY110" s="22">
        <f>'Activity data'!AY69*UDCPPEF*NtoN2O*kgtoGg</f>
        <v>9.0661050097503271</v>
      </c>
      <c r="AZ110" s="22">
        <f>'Activity data'!AZ69*UDCPPEF*NtoN2O*kgtoGg</f>
        <v>8.8095237404055542</v>
      </c>
      <c r="BA110" s="22">
        <f>'Activity data'!BA69*UDCPPEF*NtoN2O*kgtoGg</f>
        <v>8.5594323128597747</v>
      </c>
      <c r="BB110" s="22">
        <f>'Activity data'!BB69*UDCPPEF*NtoN2O*kgtoGg</f>
        <v>8.3168042057838587</v>
      </c>
      <c r="BC110" s="22">
        <f>'Activity data'!BC69*UDCPPEF*NtoN2O*kgtoGg</f>
        <v>8.0791356624590449</v>
      </c>
      <c r="BD110" s="22">
        <f>'Activity data'!BD69*UDCPPEF*NtoN2O*kgtoGg</f>
        <v>7.8447985329538428</v>
      </c>
      <c r="BE110" s="22">
        <f>'Activity data'!BE69*UDCPPEF*NtoN2O*kgtoGg</f>
        <v>7.6153436802720158</v>
      </c>
      <c r="BF110" s="22">
        <f>'Activity data'!BF69*UDCPPEF*NtoN2O*kgtoGg</f>
        <v>7.3905897655735933</v>
      </c>
      <c r="BG110" s="22">
        <f>'Activity data'!BG69*UDCPPEF*NtoN2O*kgtoGg</f>
        <v>7.2119090405248842</v>
      </c>
      <c r="BH110" s="22">
        <f>'Activity data'!BH69*UDCPPEF*NtoN2O*kgtoGg</f>
        <v>7.0366711386768515</v>
      </c>
      <c r="BI110" s="22">
        <f>'Activity data'!BI69*UDCPPEF*NtoN2O*kgtoGg</f>
        <v>6.8647527183270451</v>
      </c>
      <c r="BJ110" s="22">
        <f>'Activity data'!BJ69*UDCPPEF*NtoN2O*kgtoGg</f>
        <v>6.6960379274472928</v>
      </c>
      <c r="BK110" s="22">
        <f>'Activity data'!BK69*UDCPPEF*NtoN2O*kgtoGg</f>
        <v>6.5304177938575974</v>
      </c>
      <c r="BL110" s="22">
        <f>'Activity data'!BL69*UDCPPEF*NtoN2O*kgtoGg</f>
        <v>6.3678335995244808</v>
      </c>
      <c r="BM110" s="22">
        <f>'Activity data'!BM69*UDCPPEF*NtoN2O*kgtoGg</f>
        <v>6.2081594498338211</v>
      </c>
      <c r="BN110" s="22">
        <f>'Activity data'!BN69*UDCPPEF*NtoN2O*kgtoGg</f>
        <v>6.0513029137240775</v>
      </c>
      <c r="BO110" s="22">
        <f>'Activity data'!BO69*UDCPPEF*NtoN2O*kgtoGg</f>
        <v>5.8971765715817837</v>
      </c>
      <c r="BP110" s="22">
        <f>'Activity data'!BP69*UDCPPEF*NtoN2O*kgtoGg</f>
        <v>5.7456976476351675</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10.096915476891533</v>
      </c>
      <c r="AE111" s="22">
        <f>'Activity data'!AE70*UDCPPEF*NtoN2O*kgtoGg</f>
        <v>9.7426768325010205</v>
      </c>
      <c r="AF111" s="22">
        <f>'Activity data'!AF70*UDCPPEF*NtoN2O*kgtoGg</f>
        <v>9.4043898990519548</v>
      </c>
      <c r="AG111" s="22">
        <f>'Activity data'!AG70*UDCPPEF*NtoN2O*kgtoGg</f>
        <v>9.0804115180564331</v>
      </c>
      <c r="AH111" s="22">
        <f>'Activity data'!AH70*UDCPPEF*NtoN2O*kgtoGg</f>
        <v>8.7717299955830725</v>
      </c>
      <c r="AI111" s="22">
        <f>'Activity data'!AI70*UDCPPEF*NtoN2O*kgtoGg</f>
        <v>8.474646892163074</v>
      </c>
      <c r="AJ111" s="22">
        <f>'Activity data'!AJ70*UDCPPEF*NtoN2O*kgtoGg</f>
        <v>8.1886468675489574</v>
      </c>
      <c r="AK111" s="22">
        <f>'Activity data'!AK70*UDCPPEF*NtoN2O*kgtoGg</f>
        <v>7.9128017584231252</v>
      </c>
      <c r="AL111" s="22">
        <f>'Activity data'!AL70*UDCPPEF*NtoN2O*kgtoGg</f>
        <v>7.6463689856425647</v>
      </c>
      <c r="AM111" s="22">
        <f>'Activity data'!AM70*UDCPPEF*NtoN2O*kgtoGg</f>
        <v>7.4813846506925481</v>
      </c>
      <c r="AN111" s="22">
        <f>'Activity data'!AN70*UDCPPEF*NtoN2O*kgtoGg</f>
        <v>7.3219369001558112</v>
      </c>
      <c r="AO111" s="22">
        <f>'Activity data'!AO70*UDCPPEF*NtoN2O*kgtoGg</f>
        <v>7.1676292310240415</v>
      </c>
      <c r="AP111" s="22">
        <f>'Activity data'!AP70*UDCPPEF*NtoN2O*kgtoGg</f>
        <v>7.0181088820151851</v>
      </c>
      <c r="AQ111" s="22">
        <f>'Activity data'!AQ70*UDCPPEF*NtoN2O*kgtoGg</f>
        <v>6.8713077943640739</v>
      </c>
      <c r="AR111" s="22">
        <f>'Activity data'!AR70*UDCPPEF*NtoN2O*kgtoGg</f>
        <v>6.7324880976640289</v>
      </c>
      <c r="AS111" s="22">
        <f>'Activity data'!AS70*UDCPPEF*NtoN2O*kgtoGg</f>
        <v>6.5975701425270907</v>
      </c>
      <c r="AT111" s="22">
        <f>'Activity data'!AT70*UDCPPEF*NtoN2O*kgtoGg</f>
        <v>6.4663247139086195</v>
      </c>
      <c r="AU111" s="22">
        <f>'Activity data'!AU70*UDCPPEF*NtoN2O*kgtoGg</f>
        <v>6.3385437686570398</v>
      </c>
      <c r="AV111" s="22">
        <f>'Activity data'!AV70*UDCPPEF*NtoN2O*kgtoGg</f>
        <v>6.2140696831875637</v>
      </c>
      <c r="AW111" s="22">
        <f>'Activity data'!AW70*UDCPPEF*NtoN2O*kgtoGg</f>
        <v>6.0387650396972452</v>
      </c>
      <c r="AX111" s="22">
        <f>'Activity data'!AX70*UDCPPEF*NtoN2O*kgtoGg</f>
        <v>5.8677418983023388</v>
      </c>
      <c r="AY111" s="22">
        <f>'Activity data'!AY70*UDCPPEF*NtoN2O*kgtoGg</f>
        <v>5.7007741540179309</v>
      </c>
      <c r="AZ111" s="22">
        <f>'Activity data'!AZ70*UDCPPEF*NtoN2O*kgtoGg</f>
        <v>5.5394356445794566</v>
      </c>
      <c r="BA111" s="22">
        <f>'Activity data'!BA70*UDCPPEF*NtoN2O*kgtoGg</f>
        <v>5.3821779529068925</v>
      </c>
      <c r="BB111" s="22">
        <f>'Activity data'!BB70*UDCPPEF*NtoN2O*kgtoGg</f>
        <v>5.2296132031748828</v>
      </c>
      <c r="BC111" s="22">
        <f>'Activity data'!BC70*UDCPPEF*NtoN2O*kgtoGg</f>
        <v>5.0801670311360576</v>
      </c>
      <c r="BD111" s="22">
        <f>'Activity data'!BD70*UDCPPEF*NtoN2O*kgtoGg</f>
        <v>4.9328156547982287</v>
      </c>
      <c r="BE111" s="22">
        <f>'Activity data'!BE70*UDCPPEF*NtoN2O*kgtoGg</f>
        <v>4.7885342580709951</v>
      </c>
      <c r="BF111" s="22">
        <f>'Activity data'!BF70*UDCPPEF*NtoN2O*kgtoGg</f>
        <v>4.6472088149452908</v>
      </c>
      <c r="BG111" s="22">
        <f>'Activity data'!BG70*UDCPPEF*NtoN2O*kgtoGg</f>
        <v>4.5348542306907111</v>
      </c>
      <c r="BH111" s="22">
        <f>'Activity data'!BH70*UDCPPEF*NtoN2O*kgtoGg</f>
        <v>4.4246644964459394</v>
      </c>
      <c r="BI111" s="22">
        <f>'Activity data'!BI70*UDCPPEF*NtoN2O*kgtoGg</f>
        <v>4.3165620548488306</v>
      </c>
      <c r="BJ111" s="22">
        <f>'Activity data'!BJ70*UDCPPEF*NtoN2O*kgtoGg</f>
        <v>4.2104740580504876</v>
      </c>
      <c r="BK111" s="22">
        <f>'Activity data'!BK70*UDCPPEF*NtoN2O*kgtoGg</f>
        <v>4.1063319842560952</v>
      </c>
      <c r="BL111" s="22">
        <f>'Activity data'!BL70*UDCPPEF*NtoN2O*kgtoGg</f>
        <v>4.0040989115187671</v>
      </c>
      <c r="BM111" s="22">
        <f>'Activity data'!BM70*UDCPPEF*NtoN2O*kgtoGg</f>
        <v>3.9036956772034439</v>
      </c>
      <c r="BN111" s="22">
        <f>'Activity data'!BN70*UDCPPEF*NtoN2O*kgtoGg</f>
        <v>3.8050641605839552</v>
      </c>
      <c r="BO111" s="22">
        <f>'Activity data'!BO70*UDCPPEF*NtoN2O*kgtoGg</f>
        <v>3.7081493921367374</v>
      </c>
      <c r="BP111" s="22">
        <f>'Activity data'!BP70*UDCPPEF*NtoN2O*kgtoGg</f>
        <v>3.6128993223896306</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5.8076540507290808</v>
      </c>
      <c r="AE113" s="22">
        <f>'Activity data'!AE72*UDSOEF*NtoN2O*kgtoGg</f>
        <v>5.8088028970934626</v>
      </c>
      <c r="AF113" s="22">
        <f>'Activity data'!AF72*UDSOEF*NtoN2O*kgtoGg</f>
        <v>5.8141138208742138</v>
      </c>
      <c r="AG113" s="22">
        <f>'Activity data'!AG72*UDSOEF*NtoN2O*kgtoGg</f>
        <v>5.8233349342109957</v>
      </c>
      <c r="AH113" s="22">
        <f>'Activity data'!AH72*UDSOEF*NtoN2O*kgtoGg</f>
        <v>5.8362905403216034</v>
      </c>
      <c r="AI113" s="22">
        <f>'Activity data'!AI72*UDSOEF*NtoN2O*kgtoGg</f>
        <v>5.8528015422153219</v>
      </c>
      <c r="AJ113" s="22">
        <f>'Activity data'!AJ72*UDSOEF*NtoN2O*kgtoGg</f>
        <v>5.8713372049632877</v>
      </c>
      <c r="AK113" s="22">
        <f>'Activity data'!AK72*UDSOEF*NtoN2O*kgtoGg</f>
        <v>5.8919229517465759</v>
      </c>
      <c r="AL113" s="22">
        <f>'Activity data'!AL72*UDSOEF*NtoN2O*kgtoGg</f>
        <v>5.9144406912776128</v>
      </c>
      <c r="AM113" s="22">
        <f>'Activity data'!AM72*UDSOEF*NtoN2O*kgtoGg</f>
        <v>5.9212711148533428</v>
      </c>
      <c r="AN113" s="22">
        <f>'Activity data'!AN72*UDSOEF*NtoN2O*kgtoGg</f>
        <v>5.9295709133716246</v>
      </c>
      <c r="AO113" s="22">
        <f>'Activity data'!AO72*UDSOEF*NtoN2O*kgtoGg</f>
        <v>5.9392506900686133</v>
      </c>
      <c r="AP113" s="22">
        <f>'Activity data'!AP72*UDSOEF*NtoN2O*kgtoGg</f>
        <v>5.9502318139829322</v>
      </c>
      <c r="AQ113" s="22">
        <f>'Activity data'!AQ72*UDSOEF*NtoN2O*kgtoGg</f>
        <v>5.9624247527010672</v>
      </c>
      <c r="AR113" s="22">
        <f>'Activity data'!AR72*UDSOEF*NtoN2O*kgtoGg</f>
        <v>5.9693494254643777</v>
      </c>
      <c r="AS113" s="22">
        <f>'Activity data'!AS72*UDSOEF*NtoN2O*kgtoGg</f>
        <v>5.9773181092595271</v>
      </c>
      <c r="AT113" s="22">
        <f>'Activity data'!AT72*UDSOEF*NtoN2O*kgtoGg</f>
        <v>5.9862785911328462</v>
      </c>
      <c r="AU113" s="22">
        <f>'Activity data'!AU72*UDSOEF*NtoN2O*kgtoGg</f>
        <v>5.9961839728033999</v>
      </c>
      <c r="AV113" s="22">
        <f>'Activity data'!AV72*UDSOEF*NtoN2O*kgtoGg</f>
        <v>6.0069924014694269</v>
      </c>
      <c r="AW113" s="22">
        <f>'Activity data'!AW72*UDSOEF*NtoN2O*kgtoGg</f>
        <v>6.0134026066673849</v>
      </c>
      <c r="AX113" s="22">
        <f>'Activity data'!AX72*UDSOEF*NtoN2O*kgtoGg</f>
        <v>6.0205947123965959</v>
      </c>
      <c r="AY113" s="22">
        <f>'Activity data'!AY72*UDSOEF*NtoN2O*kgtoGg</f>
        <v>6.0285349601820375</v>
      </c>
      <c r="AZ113" s="22">
        <f>'Activity data'!AZ72*UDSOEF*NtoN2O*kgtoGg</f>
        <v>6.0372163800691627</v>
      </c>
      <c r="BA113" s="22">
        <f>'Activity data'!BA72*UDSOEF*NtoN2O*kgtoGg</f>
        <v>6.0465938466177969</v>
      </c>
      <c r="BB113" s="22">
        <f>'Activity data'!BB72*UDSOEF*NtoN2O*kgtoGg</f>
        <v>6.0517157170441696</v>
      </c>
      <c r="BC113" s="22">
        <f>'Activity data'!BC72*UDSOEF*NtoN2O*kgtoGg</f>
        <v>6.0574378788304148</v>
      </c>
      <c r="BD113" s="22">
        <f>'Activity data'!BD72*UDSOEF*NtoN2O*kgtoGg</f>
        <v>6.0637241472285641</v>
      </c>
      <c r="BE113" s="22">
        <f>'Activity data'!BE72*UDSOEF*NtoN2O*kgtoGg</f>
        <v>6.0705687430592477</v>
      </c>
      <c r="BF113" s="22">
        <f>'Activity data'!BF72*UDSOEF*NtoN2O*kgtoGg</f>
        <v>6.0779521174637239</v>
      </c>
      <c r="BG113" s="22">
        <f>'Activity data'!BG72*UDSOEF*NtoN2O*kgtoGg</f>
        <v>6.0813074229001876</v>
      </c>
      <c r="BH113" s="22">
        <f>'Activity data'!BH72*UDSOEF*NtoN2O*kgtoGg</f>
        <v>6.0851375634408216</v>
      </c>
      <c r="BI113" s="22">
        <f>'Activity data'!BI72*UDSOEF*NtoN2O*kgtoGg</f>
        <v>6.0894259153604864</v>
      </c>
      <c r="BJ113" s="22">
        <f>'Activity data'!BJ72*UDSOEF*NtoN2O*kgtoGg</f>
        <v>6.0941569908568374</v>
      </c>
      <c r="BK113" s="22">
        <f>'Activity data'!BK72*UDSOEF*NtoN2O*kgtoGg</f>
        <v>6.0993163415708187</v>
      </c>
      <c r="BL113" s="22">
        <f>'Activity data'!BL72*UDSOEF*NtoN2O*kgtoGg</f>
        <v>6.1002476896824973</v>
      </c>
      <c r="BM113" s="22">
        <f>'Activity data'!BM72*UDSOEF*NtoN2O*kgtoGg</f>
        <v>6.1015595468288346</v>
      </c>
      <c r="BN113" s="22">
        <f>'Activity data'!BN72*UDSOEF*NtoN2O*kgtoGg</f>
        <v>6.1032392548535377</v>
      </c>
      <c r="BO113" s="22">
        <f>'Activity data'!BO72*UDSOEF*NtoN2O*kgtoGg</f>
        <v>6.1052749275601341</v>
      </c>
      <c r="BP113" s="22">
        <f>'Activity data'!BP72*UDSOEF*NtoN2O*kgtoGg</f>
        <v>6.1076553913622336</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0.6483056741655725</v>
      </c>
      <c r="AE114" s="22">
        <f>'Activity data'!AE73*UDSOEF*NtoN2O*kgtoGg</f>
        <v>0.6484339193417259</v>
      </c>
      <c r="AF114" s="22">
        <f>'Activity data'!AF73*UDSOEF*NtoN2O*kgtoGg</f>
        <v>0.64902677525084951</v>
      </c>
      <c r="AG114" s="22">
        <f>'Activity data'!AG73*UDSOEF*NtoN2O*kgtoGg</f>
        <v>0.65005612377025879</v>
      </c>
      <c r="AH114" s="22">
        <f>'Activity data'!AH73*UDSOEF*NtoN2O*kgtoGg</f>
        <v>0.6515023519512757</v>
      </c>
      <c r="AI114" s="22">
        <f>'Activity data'!AI73*UDSOEF*NtoN2O*kgtoGg</f>
        <v>0.65334546728155485</v>
      </c>
      <c r="AJ114" s="22">
        <f>'Activity data'!AJ73*UDSOEF*NtoN2O*kgtoGg</f>
        <v>0.65541459454515583</v>
      </c>
      <c r="AK114" s="22">
        <f>'Activity data'!AK73*UDSOEF*NtoN2O*kgtoGg</f>
        <v>0.65771257171975461</v>
      </c>
      <c r="AL114" s="22">
        <f>'Activity data'!AL73*UDSOEF*NtoN2O*kgtoGg</f>
        <v>0.66022621633078649</v>
      </c>
      <c r="AM114" s="22">
        <f>'Activity data'!AM73*UDSOEF*NtoN2O*kgtoGg</f>
        <v>0.66098869328317034</v>
      </c>
      <c r="AN114" s="22">
        <f>'Activity data'!AN73*UDSOEF*NtoN2O*kgtoGg</f>
        <v>0.66191519586525149</v>
      </c>
      <c r="AO114" s="22">
        <f>'Activity data'!AO73*UDSOEF*NtoN2O*kgtoGg</f>
        <v>0.66299574475857348</v>
      </c>
      <c r="AP114" s="22">
        <f>'Activity data'!AP73*UDSOEF*NtoN2O*kgtoGg</f>
        <v>0.66422156242611796</v>
      </c>
      <c r="AQ114" s="22">
        <f>'Activity data'!AQ73*UDSOEF*NtoN2O*kgtoGg</f>
        <v>0.66558265440691977</v>
      </c>
      <c r="AR114" s="22">
        <f>'Activity data'!AR73*UDSOEF*NtoN2O*kgtoGg</f>
        <v>0.66635565235152538</v>
      </c>
      <c r="AS114" s="22">
        <f>'Activity data'!AS73*UDSOEF*NtoN2O*kgtoGg</f>
        <v>0.66724519275370875</v>
      </c>
      <c r="AT114" s="22">
        <f>'Activity data'!AT73*UDSOEF*NtoN2O*kgtoGg</f>
        <v>0.66824544710615275</v>
      </c>
      <c r="AU114" s="22">
        <f>'Activity data'!AU73*UDSOEF*NtoN2O*kgtoGg</f>
        <v>0.66935118017594331</v>
      </c>
      <c r="AV114" s="22">
        <f>'Activity data'!AV73*UDSOEF*NtoN2O*kgtoGg</f>
        <v>0.67055771995462043</v>
      </c>
      <c r="AW114" s="22">
        <f>'Activity data'!AW73*UDSOEF*NtoN2O*kgtoGg</f>
        <v>0.6712732881282929</v>
      </c>
      <c r="AX114" s="22">
        <f>'Activity data'!AX73*UDSOEF*NtoN2O*kgtoGg</f>
        <v>0.67207613948836331</v>
      </c>
      <c r="AY114" s="22">
        <f>'Activity data'!AY73*UDSOEF*NtoN2O*kgtoGg</f>
        <v>0.67296250559223536</v>
      </c>
      <c r="AZ114" s="22">
        <f>'Activity data'!AZ73*UDSOEF*NtoN2O*kgtoGg</f>
        <v>0.6739316083871808</v>
      </c>
      <c r="BA114" s="22">
        <f>'Activity data'!BA73*UDSOEF*NtoN2O*kgtoGg</f>
        <v>0.67497841054166086</v>
      </c>
      <c r="BB114" s="22">
        <f>'Activity data'!BB73*UDSOEF*NtoN2O*kgtoGg</f>
        <v>0.67555016251427391</v>
      </c>
      <c r="BC114" s="22">
        <f>'Activity data'!BC73*UDSOEF*NtoN2O*kgtoGg</f>
        <v>0.6761889247274</v>
      </c>
      <c r="BD114" s="22">
        <f>'Activity data'!BD73*UDSOEF*NtoN2O*kgtoGg</f>
        <v>0.67689065789474268</v>
      </c>
      <c r="BE114" s="22">
        <f>'Activity data'!BE73*UDSOEF*NtoN2O*kgtoGg</f>
        <v>0.6776547168892425</v>
      </c>
      <c r="BF114" s="22">
        <f>'Activity data'!BF73*UDSOEF*NtoN2O*kgtoGg</f>
        <v>0.67847891948104622</v>
      </c>
      <c r="BG114" s="22">
        <f>'Activity data'!BG73*UDSOEF*NtoN2O*kgtoGg</f>
        <v>0.67885347063957202</v>
      </c>
      <c r="BH114" s="22">
        <f>'Activity data'!BH73*UDSOEF*NtoN2O*kgtoGg</f>
        <v>0.67928102741613883</v>
      </c>
      <c r="BI114" s="22">
        <f>'Activity data'!BI73*UDSOEF*NtoN2O*kgtoGg</f>
        <v>0.6797597341121735</v>
      </c>
      <c r="BJ114" s="22">
        <f>'Activity data'!BJ73*UDSOEF*NtoN2O*kgtoGg</f>
        <v>0.6802878618316277</v>
      </c>
      <c r="BK114" s="22">
        <f>'Activity data'!BK73*UDSOEF*NtoN2O*kgtoGg</f>
        <v>0.68086379771101513</v>
      </c>
      <c r="BL114" s="22">
        <f>'Activity data'!BL73*UDSOEF*NtoN2O*kgtoGg</f>
        <v>0.68096776366011447</v>
      </c>
      <c r="BM114" s="22">
        <f>'Activity data'!BM73*UDSOEF*NtoN2O*kgtoGg</f>
        <v>0.6811142056527395</v>
      </c>
      <c r="BN114" s="22">
        <f>'Activity data'!BN73*UDSOEF*NtoN2O*kgtoGg</f>
        <v>0.6813017106648912</v>
      </c>
      <c r="BO114" s="22">
        <f>'Activity data'!BO73*UDSOEF*NtoN2O*kgtoGg</f>
        <v>0.68152895184608131</v>
      </c>
      <c r="BP114" s="22">
        <f>'Activity data'!BP73*UDSOEF*NtoN2O*kgtoGg</f>
        <v>0.68179468189414671</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0.71840463114315212</v>
      </c>
      <c r="AE115" s="22">
        <f>'Activity data'!AE74*UDSOEF*NtoN2O*kgtoGg</f>
        <v>0.71987522035991414</v>
      </c>
      <c r="AF115" s="22">
        <f>'Activity data'!AF74*UDSOEF*NtoN2O*kgtoGg</f>
        <v>0.72201676407069415</v>
      </c>
      <c r="AG115" s="22">
        <f>'Activity data'!AG74*UDSOEF*NtoN2O*kgtoGg</f>
        <v>0.72479073090517843</v>
      </c>
      <c r="AH115" s="22">
        <f>'Activity data'!AH74*UDSOEF*NtoN2O*kgtoGg</f>
        <v>0.7281714286372577</v>
      </c>
      <c r="AI115" s="22">
        <f>'Activity data'!AI74*UDSOEF*NtoN2O*kgtoGg</f>
        <v>0.7321309285519475</v>
      </c>
      <c r="AJ115" s="22">
        <f>'Activity data'!AJ74*UDSOEF*NtoN2O*kgtoGg</f>
        <v>0.73637970575298373</v>
      </c>
      <c r="AK115" s="22">
        <f>'Activity data'!AK74*UDSOEF*NtoN2O*kgtoGg</f>
        <v>0.74092921941475898</v>
      </c>
      <c r="AL115" s="22">
        <f>'Activity data'!AL74*UDSOEF*NtoN2O*kgtoGg</f>
        <v>0.74576221173548241</v>
      </c>
      <c r="AM115" s="22">
        <f>'Activity data'!AM74*UDSOEF*NtoN2O*kgtoGg</f>
        <v>0.7475157198611716</v>
      </c>
      <c r="AN115" s="22">
        <f>'Activity data'!AN74*UDSOEF*NtoN2O*kgtoGg</f>
        <v>0.74948994823954329</v>
      </c>
      <c r="AO115" s="22">
        <f>'Activity data'!AO74*UDSOEF*NtoN2O*kgtoGg</f>
        <v>0.75167099727973286</v>
      </c>
      <c r="AP115" s="22">
        <f>'Activity data'!AP74*UDSOEF*NtoN2O*kgtoGg</f>
        <v>0.75404665796617254</v>
      </c>
      <c r="AQ115" s="22">
        <f>'Activity data'!AQ74*UDSOEF*NtoN2O*kgtoGg</f>
        <v>0.7566023596111533</v>
      </c>
      <c r="AR115" s="22">
        <f>'Activity data'!AR74*UDSOEF*NtoN2O*kgtoGg</f>
        <v>0.75811652034234223</v>
      </c>
      <c r="AS115" s="22">
        <f>'Activity data'!AS74*UDSOEF*NtoN2O*kgtoGg</f>
        <v>0.75978850863074732</v>
      </c>
      <c r="AT115" s="22">
        <f>'Activity data'!AT74*UDSOEF*NtoN2O*kgtoGg</f>
        <v>0.76161004339570293</v>
      </c>
      <c r="AU115" s="22">
        <f>'Activity data'!AU74*UDSOEF*NtoN2O*kgtoGg</f>
        <v>0.76357369274905085</v>
      </c>
      <c r="AV115" s="22">
        <f>'Activity data'!AV74*UDSOEF*NtoN2O*kgtoGg</f>
        <v>0.76567284075803654</v>
      </c>
      <c r="AW115" s="22">
        <f>'Activity data'!AW74*UDSOEF*NtoN2O*kgtoGg</f>
        <v>0.76691823090416456</v>
      </c>
      <c r="AX115" s="22">
        <f>'Activity data'!AX74*UDSOEF*NtoN2O*kgtoGg</f>
        <v>0.76828258733669941</v>
      </c>
      <c r="AY115" s="22">
        <f>'Activity data'!AY74*UDSOEF*NtoN2O*kgtoGg</f>
        <v>0.76976044278249534</v>
      </c>
      <c r="AZ115" s="22">
        <f>'Activity data'!AZ74*UDSOEF*NtoN2O*kgtoGg</f>
        <v>0.77135123675273909</v>
      </c>
      <c r="BA115" s="22">
        <f>'Activity data'!BA74*UDSOEF*NtoN2O*kgtoGg</f>
        <v>0.77304724304653383</v>
      </c>
      <c r="BB115" s="22">
        <f>'Activity data'!BB74*UDSOEF*NtoN2O*kgtoGg</f>
        <v>0.77393308332422139</v>
      </c>
      <c r="BC115" s="22">
        <f>'Activity data'!BC74*UDSOEF*NtoN2O*kgtoGg</f>
        <v>0.77491098806173608</v>
      </c>
      <c r="BD115" s="22">
        <f>'Activity data'!BD74*UDSOEF*NtoN2O*kgtoGg</f>
        <v>0.77597473535641415</v>
      </c>
      <c r="BE115" s="22">
        <f>'Activity data'!BE74*UDSOEF*NtoN2O*kgtoGg</f>
        <v>0.77712368160817413</v>
      </c>
      <c r="BF115" s="22">
        <f>'Activity data'!BF74*UDSOEF*NtoN2O*kgtoGg</f>
        <v>0.7783546044580415</v>
      </c>
      <c r="BG115" s="22">
        <f>'Activity data'!BG74*UDSOEF*NtoN2O*kgtoGg</f>
        <v>0.77883069770207791</v>
      </c>
      <c r="BH115" s="22">
        <f>'Activity data'!BH74*UDSOEF*NtoN2O*kgtoGg</f>
        <v>0.77938060465586012</v>
      </c>
      <c r="BI115" s="22">
        <f>'Activity data'!BI74*UDSOEF*NtoN2O*kgtoGg</f>
        <v>0.78000152898832253</v>
      </c>
      <c r="BJ115" s="22">
        <f>'Activity data'!BJ74*UDSOEF*NtoN2O*kgtoGg</f>
        <v>0.78069086580939173</v>
      </c>
      <c r="BK115" s="22">
        <f>'Activity data'!BK74*UDSOEF*NtoN2O*kgtoGg</f>
        <v>0.78144618527775145</v>
      </c>
      <c r="BL115" s="22">
        <f>'Activity data'!BL74*UDSOEF*NtoN2O*kgtoGg</f>
        <v>0.78142135424640757</v>
      </c>
      <c r="BM115" s="22">
        <f>'Activity data'!BM74*UDSOEF*NtoN2O*kgtoGg</f>
        <v>0.78145694340840477</v>
      </c>
      <c r="BN115" s="22">
        <f>'Activity data'!BN74*UDSOEF*NtoN2O*kgtoGg</f>
        <v>0.78155077665967854</v>
      </c>
      <c r="BO115" s="22">
        <f>'Activity data'!BO74*UDSOEF*NtoN2O*kgtoGg</f>
        <v>0.78170081087720733</v>
      </c>
      <c r="BP115" s="22">
        <f>'Activity data'!BP74*UDSOEF*NtoN2O*kgtoGg</f>
        <v>0.78190512562217129</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1.188945071859034</v>
      </c>
      <c r="AE116" s="22">
        <f>'Activity data'!AE75*UDSOEF*NtoN2O*kgtoGg</f>
        <v>1.19137886714125</v>
      </c>
      <c r="AF116" s="22">
        <f>'Activity data'!AF75*UDSOEF*NtoN2O*kgtoGg</f>
        <v>1.1949230784822193</v>
      </c>
      <c r="AG116" s="22">
        <f>'Activity data'!AG75*UDSOEF*NtoN2O*kgtoGg</f>
        <v>1.1995139372467465</v>
      </c>
      <c r="AH116" s="22">
        <f>'Activity data'!AH75*UDSOEF*NtoN2O*kgtoGg</f>
        <v>1.2051089233224974</v>
      </c>
      <c r="AI116" s="22">
        <f>'Activity data'!AI75*UDSOEF*NtoN2O*kgtoGg</f>
        <v>1.2116618152534773</v>
      </c>
      <c r="AJ116" s="22">
        <f>'Activity data'!AJ75*UDSOEF*NtoN2O*kgtoGg</f>
        <v>1.2186934552173805</v>
      </c>
      <c r="AK116" s="22">
        <f>'Activity data'!AK75*UDSOEF*NtoN2O*kgtoGg</f>
        <v>1.2262228079150597</v>
      </c>
      <c r="AL116" s="22">
        <f>'Activity data'!AL75*UDSOEF*NtoN2O*kgtoGg</f>
        <v>1.2342213120351029</v>
      </c>
      <c r="AM116" s="22">
        <f>'Activity data'!AM75*UDSOEF*NtoN2O*kgtoGg</f>
        <v>1.2371233323647681</v>
      </c>
      <c r="AN116" s="22">
        <f>'Activity data'!AN75*UDSOEF*NtoN2O*kgtoGg</f>
        <v>1.2403906402292146</v>
      </c>
      <c r="AO116" s="22">
        <f>'Activity data'!AO75*UDSOEF*NtoN2O*kgtoGg</f>
        <v>1.2440002320879</v>
      </c>
      <c r="AP116" s="22">
        <f>'Activity data'!AP75*UDSOEF*NtoN2O*kgtoGg</f>
        <v>1.2479319022680568</v>
      </c>
      <c r="AQ116" s="22">
        <f>'Activity data'!AQ75*UDSOEF*NtoN2O*kgtoGg</f>
        <v>1.2521615365774945</v>
      </c>
      <c r="AR116" s="22">
        <f>'Activity data'!AR75*UDSOEF*NtoN2O*kgtoGg</f>
        <v>1.2546674418310351</v>
      </c>
      <c r="AS116" s="22">
        <f>'Activity data'!AS75*UDSOEF*NtoN2O*kgtoGg</f>
        <v>1.2574345484858767</v>
      </c>
      <c r="AT116" s="22">
        <f>'Activity data'!AT75*UDSOEF*NtoN2O*kgtoGg</f>
        <v>1.260449151521728</v>
      </c>
      <c r="AU116" s="22">
        <f>'Activity data'!AU75*UDSOEF*NtoN2O*kgtoGg</f>
        <v>1.2636989513146484</v>
      </c>
      <c r="AV116" s="22">
        <f>'Activity data'!AV75*UDSOEF*NtoN2O*kgtoGg</f>
        <v>1.2671729986303164</v>
      </c>
      <c r="AW116" s="22">
        <f>'Activity data'!AW75*UDSOEF*NtoN2O*kgtoGg</f>
        <v>1.2692340940250171</v>
      </c>
      <c r="AX116" s="22">
        <f>'Activity data'!AX75*UDSOEF*NtoN2O*kgtoGg</f>
        <v>1.2714920762072035</v>
      </c>
      <c r="AY116" s="22">
        <f>'Activity data'!AY75*UDSOEF*NtoN2O*kgtoGg</f>
        <v>1.2739378969508743</v>
      </c>
      <c r="AZ116" s="22">
        <f>'Activity data'!AZ75*UDSOEF*NtoN2O*kgtoGg</f>
        <v>1.2765706286584291</v>
      </c>
      <c r="BA116" s="22">
        <f>'Activity data'!BA75*UDSOEF*NtoN2O*kgtoGg</f>
        <v>1.2793774846243215</v>
      </c>
      <c r="BB116" s="22">
        <f>'Activity data'!BB75*UDSOEF*NtoN2O*kgtoGg</f>
        <v>1.2808435322901539</v>
      </c>
      <c r="BC116" s="22">
        <f>'Activity data'!BC75*UDSOEF*NtoN2O*kgtoGg</f>
        <v>1.2824619447669301</v>
      </c>
      <c r="BD116" s="22">
        <f>'Activity data'!BD75*UDSOEF*NtoN2O*kgtoGg</f>
        <v>1.2842224249321241</v>
      </c>
      <c r="BE116" s="22">
        <f>'Activity data'!BE75*UDSOEF*NtoN2O*kgtoGg</f>
        <v>1.2861239076406736</v>
      </c>
      <c r="BF116" s="22">
        <f>'Activity data'!BF75*UDSOEF*NtoN2O*kgtoGg</f>
        <v>1.2881610599539317</v>
      </c>
      <c r="BG116" s="22">
        <f>'Activity data'!BG75*UDSOEF*NtoN2O*kgtoGg</f>
        <v>1.2889489846021092</v>
      </c>
      <c r="BH116" s="22">
        <f>'Activity data'!BH75*UDSOEF*NtoN2O*kgtoGg</f>
        <v>1.2898590694405656</v>
      </c>
      <c r="BI116" s="22">
        <f>'Activity data'!BI75*UDSOEF*NtoN2O*kgtoGg</f>
        <v>1.2908866865981887</v>
      </c>
      <c r="BJ116" s="22">
        <f>'Activity data'!BJ75*UDSOEF*NtoN2O*kgtoGg</f>
        <v>1.2920275250348188</v>
      </c>
      <c r="BK116" s="22">
        <f>'Activity data'!BK75*UDSOEF*NtoN2O*kgtoGg</f>
        <v>1.2932775634124343</v>
      </c>
      <c r="BL116" s="22">
        <f>'Activity data'!BL75*UDSOEF*NtoN2O*kgtoGg</f>
        <v>1.2932364685599436</v>
      </c>
      <c r="BM116" s="22">
        <f>'Activity data'!BM75*UDSOEF*NtoN2O*kgtoGg</f>
        <v>1.2932953679001395</v>
      </c>
      <c r="BN116" s="22">
        <f>'Activity data'!BN75*UDSOEF*NtoN2O*kgtoGg</f>
        <v>1.2934506600249982</v>
      </c>
      <c r="BO116" s="22">
        <f>'Activity data'!BO75*UDSOEF*NtoN2O*kgtoGg</f>
        <v>1.2936989636074192</v>
      </c>
      <c r="BP116" s="22">
        <f>'Activity data'!BP75*UDSOEF*NtoN2O*kgtoGg</f>
        <v>1.2940371003601665</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0.19380986323418589</v>
      </c>
      <c r="AE117" s="22">
        <f>'Activity data'!AE76*UDSOEF*NtoN2O*kgtoGg</f>
        <v>0.19184297799504391</v>
      </c>
      <c r="AF117" s="22">
        <f>'Activity data'!AF76*UDSOEF*NtoN2O*kgtoGg</f>
        <v>0.1898638525788629</v>
      </c>
      <c r="AG117" s="22">
        <f>'Activity data'!AG76*UDSOEF*NtoN2O*kgtoGg</f>
        <v>0.18787359086677344</v>
      </c>
      <c r="AH117" s="22">
        <f>'Activity data'!AH76*UDSOEF*NtoN2O*kgtoGg</f>
        <v>0.18589924281416015</v>
      </c>
      <c r="AI117" s="22">
        <f>'Activity data'!AI76*UDSOEF*NtoN2O*kgtoGg</f>
        <v>0.18391515595488728</v>
      </c>
      <c r="AJ117" s="22">
        <f>'Activity data'!AJ76*UDSOEF*NtoN2O*kgtoGg</f>
        <v>0.18196799287561832</v>
      </c>
      <c r="AK117" s="22">
        <f>'Activity data'!AK76*UDSOEF*NtoN2O*kgtoGg</f>
        <v>0.18005181994307048</v>
      </c>
      <c r="AL117" s="22">
        <f>'Activity data'!AL76*UDSOEF*NtoN2O*kgtoGg</f>
        <v>0.17816644198321877</v>
      </c>
      <c r="AM117" s="22">
        <f>'Activity data'!AM76*UDSOEF*NtoN2O*kgtoGg</f>
        <v>0.17683923093715823</v>
      </c>
      <c r="AN117" s="22">
        <f>'Activity data'!AN76*UDSOEF*NtoN2O*kgtoGg</f>
        <v>0.17552712767356735</v>
      </c>
      <c r="AO117" s="22">
        <f>'Activity data'!AO76*UDSOEF*NtoN2O*kgtoGg</f>
        <v>0.17422996021897436</v>
      </c>
      <c r="AP117" s="22">
        <f>'Activity data'!AP76*UDSOEF*NtoN2O*kgtoGg</f>
        <v>0.17294755855749983</v>
      </c>
      <c r="AQ117" s="22">
        <f>'Activity data'!AQ76*UDSOEF*NtoN2O*kgtoGg</f>
        <v>0.17165852501048678</v>
      </c>
      <c r="AR117" s="22">
        <f>'Activity data'!AR76*UDSOEF*NtoN2O*kgtoGg</f>
        <v>0.17058512919242569</v>
      </c>
      <c r="AS117" s="22">
        <f>'Activity data'!AS76*UDSOEF*NtoN2O*kgtoGg</f>
        <v>0.16952219945672525</v>
      </c>
      <c r="AT117" s="22">
        <f>'Activity data'!AT76*UDSOEF*NtoN2O*kgtoGg</f>
        <v>0.16846963375446916</v>
      </c>
      <c r="AU117" s="22">
        <f>'Activity data'!AU76*UDSOEF*NtoN2O*kgtoGg</f>
        <v>0.16742733103176297</v>
      </c>
      <c r="AV117" s="22">
        <f>'Activity data'!AV76*UDSOEF*NtoN2O*kgtoGg</f>
        <v>0.16639559323378517</v>
      </c>
      <c r="AW117" s="22">
        <f>'Activity data'!AW76*UDSOEF*NtoN2O*kgtoGg</f>
        <v>0.16545448880597124</v>
      </c>
      <c r="AX117" s="22">
        <f>'Activity data'!AX76*UDSOEF*NtoN2O*kgtoGg</f>
        <v>0.16452220090724851</v>
      </c>
      <c r="AY117" s="22">
        <f>'Activity data'!AY76*UDSOEF*NtoN2O*kgtoGg</f>
        <v>0.16359825247597135</v>
      </c>
      <c r="AZ117" s="22">
        <f>'Activity data'!AZ76*UDSOEF*NtoN2O*kgtoGg</f>
        <v>0.16270637730400611</v>
      </c>
      <c r="BA117" s="22">
        <f>'Activity data'!BA76*UDSOEF*NtoN2O*kgtoGg</f>
        <v>0.16182869734292057</v>
      </c>
      <c r="BB117" s="22">
        <f>'Activity data'!BB76*UDSOEF*NtoN2O*kgtoGg</f>
        <v>0.16107807973306409</v>
      </c>
      <c r="BC117" s="22">
        <f>'Activity data'!BC76*UDSOEF*NtoN2O*kgtoGg</f>
        <v>0.16033110908394585</v>
      </c>
      <c r="BD117" s="22">
        <f>'Activity data'!BD76*UDSOEF*NtoN2O*kgtoGg</f>
        <v>0.15957448503198424</v>
      </c>
      <c r="BE117" s="22">
        <f>'Activity data'!BE76*UDSOEF*NtoN2O*kgtoGg</f>
        <v>0.15882364240939259</v>
      </c>
      <c r="BF117" s="22">
        <f>'Activity data'!BF76*UDSOEF*NtoN2O*kgtoGg</f>
        <v>0.15807853714511957</v>
      </c>
      <c r="BG117" s="22">
        <f>'Activity data'!BG76*UDSOEF*NtoN2O*kgtoGg</f>
        <v>0.15747691189975865</v>
      </c>
      <c r="BH117" s="22">
        <f>'Activity data'!BH76*UDSOEF*NtoN2O*kgtoGg</f>
        <v>0.15687903682924134</v>
      </c>
      <c r="BI117" s="22">
        <f>'Activity data'!BI76*UDSOEF*NtoN2O*kgtoGg</f>
        <v>0.15628488855942774</v>
      </c>
      <c r="BJ117" s="22">
        <f>'Activity data'!BJ76*UDSOEF*NtoN2O*kgtoGg</f>
        <v>0.15569444386185088</v>
      </c>
      <c r="BK117" s="22">
        <f>'Activity data'!BK76*UDSOEF*NtoN2O*kgtoGg</f>
        <v>0.15510767965280914</v>
      </c>
      <c r="BL117" s="22">
        <f>'Activity data'!BL76*UDSOEF*NtoN2O*kgtoGg</f>
        <v>0.15461098986329117</v>
      </c>
      <c r="BM117" s="22">
        <f>'Activity data'!BM76*UDSOEF*NtoN2O*kgtoGg</f>
        <v>0.15411693256623299</v>
      </c>
      <c r="BN117" s="22">
        <f>'Activity data'!BN76*UDSOEF*NtoN2O*kgtoGg</f>
        <v>0.15362549383352483</v>
      </c>
      <c r="BO117" s="22">
        <f>'Activity data'!BO76*UDSOEF*NtoN2O*kgtoGg</f>
        <v>0.15313665981063013</v>
      </c>
      <c r="BP117" s="22">
        <f>'Activity data'!BP76*UDSOEF*NtoN2O*kgtoGg</f>
        <v>0.1526504167161975</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0.66045074789344516</v>
      </c>
      <c r="AF135" s="22">
        <f>'Activity data'!AF47*ttokg*FracGASF*MSVolatEF*NtoN2O*kgtoGg</f>
        <v>0.66046237378273476</v>
      </c>
      <c r="AG135" s="22">
        <f>'Activity data'!AG47*ttokg*FracGASF*MSVolatEF*NtoN2O*kgtoGg</f>
        <v>0.66047440397698465</v>
      </c>
      <c r="AH135" s="22">
        <f>'Activity data'!AH47*ttokg*FracGASF*MSVolatEF*NtoN2O*kgtoGg</f>
        <v>0.6604868552996549</v>
      </c>
      <c r="AI135" s="22">
        <f>'Activity data'!AI47*ttokg*FracGASF*MSVolatEF*NtoN2O*kgtoGg</f>
        <v>0.6604984694376107</v>
      </c>
      <c r="AJ135" s="22">
        <f>'Activity data'!AJ47*ttokg*FracGASF*MSVolatEF*NtoN2O*kgtoGg</f>
        <v>0.6605105369558264</v>
      </c>
      <c r="AK135" s="22">
        <f>'Activity data'!AK47*ttokg*FracGASF*MSVolatEF*NtoN2O*kgtoGg</f>
        <v>0.66052279269801017</v>
      </c>
      <c r="AL135" s="22">
        <f>'Activity data'!AL47*ttokg*FracGASF*MSVolatEF*NtoN2O*kgtoGg</f>
        <v>0.66053526643572436</v>
      </c>
      <c r="AM135" s="22">
        <f>'Activity data'!AM47*ttokg*FracGASF*MSVolatEF*NtoN2O*kgtoGg</f>
        <v>0.6605479466766232</v>
      </c>
      <c r="AN135" s="22">
        <f>'Activity data'!AN47*ttokg*FracGASF*MSVolatEF*NtoN2O*kgtoGg</f>
        <v>0.66055713966095497</v>
      </c>
      <c r="AO135" s="22">
        <f>'Activity data'!AO47*ttokg*FracGASF*MSVolatEF*NtoN2O*kgtoGg</f>
        <v>0.66056644962507638</v>
      </c>
      <c r="AP135" s="22">
        <f>'Activity data'!AP47*ttokg*FracGASF*MSVolatEF*NtoN2O*kgtoGg</f>
        <v>0.66057587820114994</v>
      </c>
      <c r="AQ135" s="22">
        <f>'Activity data'!AQ47*ttokg*FracGASF*MSVolatEF*NtoN2O*kgtoGg</f>
        <v>0.66058542704780066</v>
      </c>
      <c r="AR135" s="22">
        <f>'Activity data'!AR47*ttokg*FracGASF*MSVolatEF*NtoN2O*kgtoGg</f>
        <v>0.66059629186955149</v>
      </c>
      <c r="AS135" s="22">
        <f>'Activity data'!AS47*ttokg*FracGASF*MSVolatEF*NtoN2O*kgtoGg</f>
        <v>0.66060466822621355</v>
      </c>
      <c r="AT135" s="22">
        <f>'Activity data'!AT47*ttokg*FracGASF*MSVolatEF*NtoN2O*kgtoGg</f>
        <v>0.66061313627695029</v>
      </c>
      <c r="AU135" s="22">
        <f>'Activity data'!AU47*ttokg*FracGASF*MSVolatEF*NtoN2O*kgtoGg</f>
        <v>0.6606216971276262</v>
      </c>
      <c r="AV135" s="22">
        <f>'Activity data'!AV47*ttokg*FracGASF*MSVolatEF*NtoN2O*kgtoGg</f>
        <v>0.66063035189969732</v>
      </c>
      <c r="AW135" s="22">
        <f>'Activity data'!AW47*ttokg*FracGASF*MSVolatEF*NtoN2O*kgtoGg</f>
        <v>0.66063907785105369</v>
      </c>
      <c r="AX135" s="22">
        <f>'Activity data'!AX47*ttokg*FracGASF*MSVolatEF*NtoN2O*kgtoGg</f>
        <v>0.66064998795556351</v>
      </c>
      <c r="AY135" s="22">
        <f>'Activity data'!AY47*ttokg*FracGASF*MSVolatEF*NtoN2O*kgtoGg</f>
        <v>0.66066095510696632</v>
      </c>
      <c r="AZ135" s="22">
        <f>'Activity data'!AZ47*ttokg*FracGASF*MSVolatEF*NtoN2O*kgtoGg</f>
        <v>0.66067200406809079</v>
      </c>
      <c r="BA135" s="22">
        <f>'Activity data'!BA47*ttokg*FracGASF*MSVolatEF*NtoN2O*kgtoGg</f>
        <v>0.6606816644252218</v>
      </c>
      <c r="BB135" s="22">
        <f>'Activity data'!BB47*ttokg*FracGASF*MSVolatEF*NtoN2O*kgtoGg</f>
        <v>0.6606910046415494</v>
      </c>
      <c r="BC135" s="22">
        <f>'Activity data'!BC47*ttokg*FracGASF*MSVolatEF*NtoN2O*kgtoGg</f>
        <v>0.6606992940503108</v>
      </c>
      <c r="BD135" s="22">
        <f>'Activity data'!BD47*ttokg*FracGASF*MSVolatEF*NtoN2O*kgtoGg</f>
        <v>0.66070776788646413</v>
      </c>
      <c r="BE135" s="22">
        <f>'Activity data'!BE47*ttokg*FracGASF*MSVolatEF*NtoN2O*kgtoGg</f>
        <v>0.66071727825874482</v>
      </c>
      <c r="BF135" s="22">
        <f>'Activity data'!BF47*ttokg*FracGASF*MSVolatEF*NtoN2O*kgtoGg</f>
        <v>0.66072685187462643</v>
      </c>
      <c r="BG135" s="22">
        <f>'Activity data'!BG47*ttokg*FracGASF*MSVolatEF*NtoN2O*kgtoGg</f>
        <v>0.66073648933247497</v>
      </c>
      <c r="BH135" s="22">
        <f>'Activity data'!BH47*ttokg*FracGASF*MSVolatEF*NtoN2O*kgtoGg</f>
        <v>0.6607429916906753</v>
      </c>
      <c r="BI135" s="22">
        <f>'Activity data'!BI47*ttokg*FracGASF*MSVolatEF*NtoN2O*kgtoGg</f>
        <v>0.66074953754180898</v>
      </c>
      <c r="BJ135" s="22">
        <f>'Activity data'!BJ47*ttokg*FracGASF*MSVolatEF*NtoN2O*kgtoGg</f>
        <v>0.66075612722810739</v>
      </c>
      <c r="BK135" s="22">
        <f>'Activity data'!BK47*ttokg*FracGASF*MSVolatEF*NtoN2O*kgtoGg</f>
        <v>0.66076276109499599</v>
      </c>
      <c r="BL135" s="22">
        <f>'Activity data'!BL47*ttokg*FracGASF*MSVolatEF*NtoN2O*kgtoGg</f>
        <v>0.66076943949113154</v>
      </c>
      <c r="BM135" s="22">
        <f>'Activity data'!BM47*ttokg*FracGASF*MSVolatEF*NtoN2O*kgtoGg</f>
        <v>0.6607761112491678</v>
      </c>
      <c r="BN135" s="22">
        <f>'Activity data'!BN47*ttokg*FracGASF*MSVolatEF*NtoN2O*kgtoGg</f>
        <v>0.66078281537451855</v>
      </c>
      <c r="BO135" s="22">
        <f>'Activity data'!BO47*ttokg*FracGASF*MSVolatEF*NtoN2O*kgtoGg</f>
        <v>0.66078955208236501</v>
      </c>
      <c r="BP135" s="22">
        <f>'Activity data'!BP47*ttokg*FracGASF*MSVolatEF*NtoN2O*kgtoGg</f>
        <v>0.66079632158960044</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8.7179498721934763E-3</v>
      </c>
      <c r="AF136" s="22">
        <f>'Activity data'!AF48*ttokg*FracGASM*MSVolatEF*NtoN2O*kgtoGg</f>
        <v>8.7181033339321003E-3</v>
      </c>
      <c r="AG136" s="22">
        <f>'Activity data'!AG48*ttokg*FracGASM*MSVolatEF*NtoN2O*kgtoGg</f>
        <v>8.718262132496199E-3</v>
      </c>
      <c r="AH136" s="22">
        <f>'Activity data'!AH48*ttokg*FracGASM*MSVolatEF*NtoN2O*kgtoGg</f>
        <v>8.7184264899554439E-3</v>
      </c>
      <c r="AI136" s="22">
        <f>'Activity data'!AI48*ttokg*FracGASM*MSVolatEF*NtoN2O*kgtoGg</f>
        <v>8.7185797965764651E-3</v>
      </c>
      <c r="AJ136" s="22">
        <f>'Activity data'!AJ48*ttokg*FracGASM*MSVolatEF*NtoN2O*kgtoGg</f>
        <v>8.7187390878169079E-3</v>
      </c>
      <c r="AK136" s="22">
        <f>'Activity data'!AK48*ttokg*FracGASM*MSVolatEF*NtoN2O*kgtoGg</f>
        <v>8.7189008636137343E-3</v>
      </c>
      <c r="AL136" s="22">
        <f>'Activity data'!AL48*ttokg*FracGASM*MSVolatEF*NtoN2O*kgtoGg</f>
        <v>8.7190655169515612E-3</v>
      </c>
      <c r="AM136" s="22">
        <f>'Activity data'!AM48*ttokg*FracGASM*MSVolatEF*NtoN2O*kgtoGg</f>
        <v>8.7192328961314264E-3</v>
      </c>
      <c r="AN136" s="22">
        <f>'Activity data'!AN48*ttokg*FracGASM*MSVolatEF*NtoN2O*kgtoGg</f>
        <v>8.7193542435246053E-3</v>
      </c>
      <c r="AO136" s="22">
        <f>'Activity data'!AO48*ttokg*FracGASM*MSVolatEF*NtoN2O*kgtoGg</f>
        <v>8.7194771350510084E-3</v>
      </c>
      <c r="AP136" s="22">
        <f>'Activity data'!AP48*ttokg*FracGASM*MSVolatEF*NtoN2O*kgtoGg</f>
        <v>8.7196015922551794E-3</v>
      </c>
      <c r="AQ136" s="22">
        <f>'Activity data'!AQ48*ttokg*FracGASM*MSVolatEF*NtoN2O*kgtoGg</f>
        <v>8.7197276370309697E-3</v>
      </c>
      <c r="AR136" s="22">
        <f>'Activity data'!AR48*ttokg*FracGASM*MSVolatEF*NtoN2O*kgtoGg</f>
        <v>8.7198710526780812E-3</v>
      </c>
      <c r="AS136" s="22">
        <f>'Activity data'!AS48*ttokg*FracGASM*MSVolatEF*NtoN2O*kgtoGg</f>
        <v>8.71998162058602E-3</v>
      </c>
      <c r="AT136" s="22">
        <f>'Activity data'!AT48*ttokg*FracGASM*MSVolatEF*NtoN2O*kgtoGg</f>
        <v>8.7200933988557435E-3</v>
      </c>
      <c r="AU136" s="22">
        <f>'Activity data'!AU48*ttokg*FracGASM*MSVolatEF*NtoN2O*kgtoGg</f>
        <v>8.7202064020846706E-3</v>
      </c>
      <c r="AV136" s="22">
        <f>'Activity data'!AV48*ttokg*FracGASM*MSVolatEF*NtoN2O*kgtoGg</f>
        <v>8.7203206450760084E-3</v>
      </c>
      <c r="AW136" s="22">
        <f>'Activity data'!AW48*ttokg*FracGASM*MSVolatEF*NtoN2O*kgtoGg</f>
        <v>8.7204358276339062E-3</v>
      </c>
      <c r="AX136" s="22">
        <f>'Activity data'!AX48*ttokg*FracGASM*MSVolatEF*NtoN2O*kgtoGg</f>
        <v>8.7205798410134403E-3</v>
      </c>
      <c r="AY136" s="22">
        <f>'Activity data'!AY48*ttokg*FracGASM*MSVolatEF*NtoN2O*kgtoGg</f>
        <v>8.7207246074119549E-3</v>
      </c>
      <c r="AZ136" s="22">
        <f>'Activity data'!AZ48*ttokg*FracGASM*MSVolatEF*NtoN2O*kgtoGg</f>
        <v>8.7208704536987959E-3</v>
      </c>
      <c r="BA136" s="22">
        <f>'Activity data'!BA48*ttokg*FracGASM*MSVolatEF*NtoN2O*kgtoGg</f>
        <v>8.7209979704129317E-3</v>
      </c>
      <c r="BB136" s="22">
        <f>'Activity data'!BB48*ttokg*FracGASM*MSVolatEF*NtoN2O*kgtoGg</f>
        <v>8.7211212612684549E-3</v>
      </c>
      <c r="BC136" s="22">
        <f>'Activity data'!BC48*ttokg*FracGASM*MSVolatEF*NtoN2O*kgtoGg</f>
        <v>8.7212306814641056E-3</v>
      </c>
      <c r="BD136" s="22">
        <f>'Activity data'!BD48*ttokg*FracGASM*MSVolatEF*NtoN2O*kgtoGg</f>
        <v>8.7213425361013282E-3</v>
      </c>
      <c r="BE136" s="22">
        <f>'Activity data'!BE48*ttokg*FracGASM*MSVolatEF*NtoN2O*kgtoGg</f>
        <v>8.7214680730154336E-3</v>
      </c>
      <c r="BF136" s="22">
        <f>'Activity data'!BF48*ttokg*FracGASM*MSVolatEF*NtoN2O*kgtoGg</f>
        <v>8.7215944447450663E-3</v>
      </c>
      <c r="BG136" s="22">
        <f>'Activity data'!BG48*ttokg*FracGASM*MSVolatEF*NtoN2O*kgtoGg</f>
        <v>8.7217216591886724E-3</v>
      </c>
      <c r="BH136" s="22">
        <f>'Activity data'!BH48*ttokg*FracGASM*MSVolatEF*NtoN2O*kgtoGg</f>
        <v>8.7218074903169136E-3</v>
      </c>
      <c r="BI136" s="22">
        <f>'Activity data'!BI48*ttokg*FracGASM*MSVolatEF*NtoN2O*kgtoGg</f>
        <v>8.7218938955518806E-3</v>
      </c>
      <c r="BJ136" s="22">
        <f>'Activity data'!BJ48*ttokg*FracGASM*MSVolatEF*NtoN2O*kgtoGg</f>
        <v>8.7219808794110204E-3</v>
      </c>
      <c r="BK136" s="22">
        <f>'Activity data'!BK48*ttokg*FracGASM*MSVolatEF*NtoN2O*kgtoGg</f>
        <v>8.722068446453948E-3</v>
      </c>
      <c r="BL136" s="22">
        <f>'Activity data'!BL48*ttokg*FracGASM*MSVolatEF*NtoN2O*kgtoGg</f>
        <v>8.7221566012829384E-3</v>
      </c>
      <c r="BM136" s="22">
        <f>'Activity data'!BM48*ttokg*FracGASM*MSVolatEF*NtoN2O*kgtoGg</f>
        <v>8.7222446684890147E-3</v>
      </c>
      <c r="BN136" s="22">
        <f>'Activity data'!BN48*ttokg*FracGASM*MSVolatEF*NtoN2O*kgtoGg</f>
        <v>8.7223331629436469E-3</v>
      </c>
      <c r="BO136" s="22">
        <f>'Activity data'!BO48*ttokg*FracGASM*MSVolatEF*NtoN2O*kgtoGg</f>
        <v>8.7224220874872194E-3</v>
      </c>
      <c r="BP136" s="22">
        <f>'Activity data'!BP48*ttokg*FracGASM*MSVolatEF*NtoN2O*kgtoGg</f>
        <v>8.7225114449827248E-3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1.2430051939059463</v>
      </c>
      <c r="AE137" s="22">
        <f>SUM('Activity data'!AE50:AE65)*FracGASM*MSVolatEF*NtoN2O*kgtoGg</f>
        <v>1.2139698372753118</v>
      </c>
      <c r="AF137" s="22">
        <f>SUM('Activity data'!AF50:AF65)*FracGASM*MSVolatEF*NtoN2O*kgtoGg</f>
        <v>1.1862884715366524</v>
      </c>
      <c r="AG137" s="22">
        <f>SUM('Activity data'!AG50:AG65)*FracGASM*MSVolatEF*NtoN2O*kgtoGg</f>
        <v>1.1598138689143449</v>
      </c>
      <c r="AH137" s="22">
        <f>SUM('Activity data'!AH50:AH65)*FracGASM*MSVolatEF*NtoN2O*kgtoGg</f>
        <v>1.1346940729395119</v>
      </c>
      <c r="AI137" s="22">
        <f>SUM('Activity data'!AI50:AI65)*FracGASM*MSVolatEF*NtoN2O*kgtoGg</f>
        <v>1.1105401664479386</v>
      </c>
      <c r="AJ137" s="22">
        <f>SUM('Activity data'!AJ50:AJ65)*FracGASM*MSVolatEF*NtoN2O*kgtoGg</f>
        <v>1.0873247183657364</v>
      </c>
      <c r="AK137" s="22">
        <f>SUM('Activity data'!AK50:AK65)*FracGASM*MSVolatEF*NtoN2O*kgtoGg</f>
        <v>1.0649633173564965</v>
      </c>
      <c r="AL137" s="22">
        <f>SUM('Activity data'!AL50:AL65)*FracGASM*MSVolatEF*NtoN2O*kgtoGg</f>
        <v>1.0433908083546564</v>
      </c>
      <c r="AM137" s="22">
        <f>SUM('Activity data'!AM50:AM65)*FracGASM*MSVolatEF*NtoN2O*kgtoGg</f>
        <v>1.0285238268865915</v>
      </c>
      <c r="AN137" s="22">
        <f>SUM('Activity data'!AN50:AN65)*FracGASM*MSVolatEF*NtoN2O*kgtoGg</f>
        <v>1.0141690848345029</v>
      </c>
      <c r="AO137" s="22">
        <f>SUM('Activity data'!AO50:AO65)*FracGASM*MSVolatEF*NtoN2O*kgtoGg</f>
        <v>1.0002886299227332</v>
      </c>
      <c r="AP137" s="22">
        <f>SUM('Activity data'!AP50:AP65)*FracGASM*MSVolatEF*NtoN2O*kgtoGg</f>
        <v>0.98684872030562065</v>
      </c>
      <c r="AQ137" s="22">
        <f>SUM('Activity data'!AQ50:AQ65)*FracGASM*MSVolatEF*NtoN2O*kgtoGg</f>
        <v>0.97360218796760423</v>
      </c>
      <c r="AR137" s="22">
        <f>SUM('Activity data'!AR50:AR65)*FracGASM*MSVolatEF*NtoN2O*kgtoGg</f>
        <v>0.9612273140509815</v>
      </c>
      <c r="AS137" s="22">
        <f>SUM('Activity data'!AS50:AS65)*FracGASM*MSVolatEF*NtoN2O*kgtoGg</f>
        <v>0.94920931351661775</v>
      </c>
      <c r="AT137" s="22">
        <f>SUM('Activity data'!AT50:AT65)*FracGASM*MSVolatEF*NtoN2O*kgtoGg</f>
        <v>0.93752638222899709</v>
      </c>
      <c r="AU137" s="22">
        <f>SUM('Activity data'!AU50:AU65)*FracGASM*MSVolatEF*NtoN2O*kgtoGg</f>
        <v>0.92615874390128605</v>
      </c>
      <c r="AV137" s="22">
        <f>SUM('Activity data'!AV50:AV65)*FracGASM*MSVolatEF*NtoN2O*kgtoGg</f>
        <v>0.91509247003007987</v>
      </c>
      <c r="AW137" s="22">
        <f>SUM('Activity data'!AW50:AW65)*FracGASM*MSVolatEF*NtoN2O*kgtoGg</f>
        <v>0.90091260320675481</v>
      </c>
      <c r="AX137" s="22">
        <f>SUM('Activity data'!AX50:AX65)*FracGASM*MSVolatEF*NtoN2O*kgtoGg</f>
        <v>0.88708706513009161</v>
      </c>
      <c r="AY137" s="22">
        <f>SUM('Activity data'!AY50:AY65)*FracGASM*MSVolatEF*NtoN2O*kgtoGg</f>
        <v>0.87359483471535537</v>
      </c>
      <c r="AZ137" s="22">
        <f>SUM('Activity data'!AZ50:AZ65)*FracGASM*MSVolatEF*NtoN2O*kgtoGg</f>
        <v>0.86065488314492944</v>
      </c>
      <c r="BA137" s="22">
        <f>SUM('Activity data'!BA50:BA65)*FracGASM*MSVolatEF*NtoN2O*kgtoGg</f>
        <v>0.84807405660391144</v>
      </c>
      <c r="BB137" s="22">
        <f>SUM('Activity data'!BB50:BB65)*FracGASM*MSVolatEF*NtoN2O*kgtoGg</f>
        <v>0.83595498251917488</v>
      </c>
      <c r="BC137" s="22">
        <f>SUM('Activity data'!BC50:BC65)*FracGASM*MSVolatEF*NtoN2O*kgtoGg</f>
        <v>0.82408310475997293</v>
      </c>
      <c r="BD137" s="22">
        <f>SUM('Activity data'!BD50:BD65)*FracGASM*MSVolatEF*NtoN2O*kgtoGg</f>
        <v>0.81232059630971598</v>
      </c>
      <c r="BE137" s="22">
        <f>SUM('Activity data'!BE50:BE65)*FracGASM*MSVolatEF*NtoN2O*kgtoGg</f>
        <v>0.80080736382399798</v>
      </c>
      <c r="BF137" s="22">
        <f>SUM('Activity data'!BF50:BF65)*FracGASM*MSVolatEF*NtoN2O*kgtoGg</f>
        <v>0.78953354917942975</v>
      </c>
      <c r="BG137" s="22">
        <f>SUM('Activity data'!BG50:BG65)*FracGASM*MSVolatEF*NtoN2O*kgtoGg</f>
        <v>0.78031564145381238</v>
      </c>
      <c r="BH137" s="22">
        <f>SUM('Activity data'!BH50:BH65)*FracGASM*MSVolatEF*NtoN2O*kgtoGg</f>
        <v>0.77128123121808168</v>
      </c>
      <c r="BI137" s="22">
        <f>SUM('Activity data'!BI50:BI65)*FracGASM*MSVolatEF*NtoN2O*kgtoGg</f>
        <v>0.76242334875456697</v>
      </c>
      <c r="BJ137" s="22">
        <f>SUM('Activity data'!BJ50:BJ65)*FracGASM*MSVolatEF*NtoN2O*kgtoGg</f>
        <v>0.75373545371088968</v>
      </c>
      <c r="BK137" s="22">
        <f>SUM('Activity data'!BK50:BK65)*FracGASM*MSVolatEF*NtoN2O*kgtoGg</f>
        <v>0.74521139982547036</v>
      </c>
      <c r="BL137" s="22">
        <f>SUM('Activity data'!BL50:BL65)*FracGASM*MSVolatEF*NtoN2O*kgtoGg</f>
        <v>0.73685380629946307</v>
      </c>
      <c r="BM137" s="22">
        <f>SUM('Activity data'!BM50:BM65)*FracGASM*MSVolatEF*NtoN2O*kgtoGg</f>
        <v>0.72864964181931557</v>
      </c>
      <c r="BN137" s="22">
        <f>SUM('Activity data'!BN50:BN65)*FracGASM*MSVolatEF*NtoN2O*kgtoGg</f>
        <v>0.72059373432463647</v>
      </c>
      <c r="BO137" s="22">
        <f>SUM('Activity data'!BO50:BO65)*FracGASM*MSVolatEF*NtoN2O*kgtoGg</f>
        <v>0.71268119703220389</v>
      </c>
      <c r="BP137" s="22">
        <f>SUM('Activity data'!BP50:BP65)*FracGASM*MSVolatEF*NtoN2O*kgtoGg</f>
        <v>0.70490740730247237</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4.5163358060774206</v>
      </c>
      <c r="AE138" s="22">
        <f>SUM('Activity data'!AE66:AE81)*FracGASM*MSVolatEF*NtoN2O*kgtoGg</f>
        <v>4.4245439191148419</v>
      </c>
      <c r="AF138" s="22">
        <f>SUM('Activity data'!AF66:AF81)*FracGASM*MSVolatEF*NtoN2O*kgtoGg</f>
        <v>4.3382753386282147</v>
      </c>
      <c r="AG138" s="22">
        <f>SUM('Activity data'!AG66:AG81)*FracGASM*MSVolatEF*NtoN2O*kgtoGg</f>
        <v>4.2570192003580143</v>
      </c>
      <c r="AH138" s="22">
        <f>SUM('Activity data'!AH66:AH81)*FracGASM*MSVolatEF*NtoN2O*kgtoGg</f>
        <v>4.1809925001127208</v>
      </c>
      <c r="AI138" s="22">
        <f>SUM('Activity data'!AI66:AI81)*FracGASM*MSVolatEF*NtoN2O*kgtoGg</f>
        <v>4.1091556316337012</v>
      </c>
      <c r="AJ138" s="22">
        <f>SUM('Activity data'!AJ66:AJ81)*FracGASM*MSVolatEF*NtoN2O*kgtoGg</f>
        <v>4.0408616293103599</v>
      </c>
      <c r="AK138" s="22">
        <f>SUM('Activity data'!AK66:AK81)*FracGASM*MSVolatEF*NtoN2O*kgtoGg</f>
        <v>3.9758786709080902</v>
      </c>
      <c r="AL138" s="22">
        <f>SUM('Activity data'!AL66:AL81)*FracGASM*MSVolatEF*NtoN2O*kgtoGg</f>
        <v>3.9139749988044539</v>
      </c>
      <c r="AM138" s="22">
        <f>SUM('Activity data'!AM66:AM81)*FracGASM*MSVolatEF*NtoN2O*kgtoGg</f>
        <v>3.873094062971969</v>
      </c>
      <c r="AN138" s="22">
        <f>SUM('Activity data'!AN66:AN81)*FracGASM*MSVolatEF*NtoN2O*kgtoGg</f>
        <v>3.8341375053578468</v>
      </c>
      <c r="AO138" s="22">
        <f>SUM('Activity data'!AO66:AO81)*FracGASM*MSVolatEF*NtoN2O*kgtoGg</f>
        <v>3.7969723808973836</v>
      </c>
      <c r="AP138" s="22">
        <f>SUM('Activity data'!AP66:AP81)*FracGASM*MSVolatEF*NtoN2O*kgtoGg</f>
        <v>3.7614807113793152</v>
      </c>
      <c r="AQ138" s="22">
        <f>SUM('Activity data'!AQ66:AQ81)*FracGASM*MSVolatEF*NtoN2O*kgtoGg</f>
        <v>3.727078901242995</v>
      </c>
      <c r="AR138" s="22">
        <f>SUM('Activity data'!AR66:AR81)*FracGASM*MSVolatEF*NtoN2O*kgtoGg</f>
        <v>3.6930013500049141</v>
      </c>
      <c r="AS138" s="22">
        <f>SUM('Activity data'!AS66:AS81)*FracGASM*MSVolatEF*NtoN2O*kgtoGg</f>
        <v>3.6602827905184205</v>
      </c>
      <c r="AT138" s="22">
        <f>SUM('Activity data'!AT66:AT81)*FracGASM*MSVolatEF*NtoN2O*kgtoGg</f>
        <v>3.6288461192223989</v>
      </c>
      <c r="AU138" s="22">
        <f>SUM('Activity data'!AU66:AU81)*FracGASM*MSVolatEF*NtoN2O*kgtoGg</f>
        <v>3.5986215175513285</v>
      </c>
      <c r="AV138" s="22">
        <f>SUM('Activity data'!AV66:AV81)*FracGASM*MSVolatEF*NtoN2O*kgtoGg</f>
        <v>3.5695542756864564</v>
      </c>
      <c r="AW138" s="22">
        <f>SUM('Activity data'!AW66:AW81)*FracGASM*MSVolatEF*NtoN2O*kgtoGg</f>
        <v>3.525807360320719</v>
      </c>
      <c r="AX138" s="22">
        <f>SUM('Activity data'!AX66:AX81)*FracGASM*MSVolatEF*NtoN2O*kgtoGg</f>
        <v>3.4834312417146589</v>
      </c>
      <c r="AY138" s="22">
        <f>SUM('Activity data'!AY66:AY81)*FracGASM*MSVolatEF*NtoN2O*kgtoGg</f>
        <v>3.4423554931700839</v>
      </c>
      <c r="AZ138" s="22">
        <f>SUM('Activity data'!AZ66:AZ81)*FracGASM*MSVolatEF*NtoN2O*kgtoGg</f>
        <v>3.4030056900836794</v>
      </c>
      <c r="BA138" s="22">
        <f>SUM('Activity data'!BA66:BA81)*FracGASM*MSVolatEF*NtoN2O*kgtoGg</f>
        <v>3.3649503191329719</v>
      </c>
      <c r="BB138" s="22">
        <f>SUM('Activity data'!BB66:BB81)*FracGASM*MSVolatEF*NtoN2O*kgtoGg</f>
        <v>3.3266949203399898</v>
      </c>
      <c r="BC138" s="22">
        <f>SUM('Activity data'!BC66:BC81)*FracGASM*MSVolatEF*NtoN2O*kgtoGg</f>
        <v>3.2894463415979236</v>
      </c>
      <c r="BD138" s="22">
        <f>SUM('Activity data'!BD66:BD81)*FracGASM*MSVolatEF*NtoN2O*kgtoGg</f>
        <v>3.2529155922147783</v>
      </c>
      <c r="BE138" s="22">
        <f>SUM('Activity data'!BE66:BE81)*FracGASM*MSVolatEF*NtoN2O*kgtoGg</f>
        <v>3.2173665406824283</v>
      </c>
      <c r="BF138" s="22">
        <f>SUM('Activity data'!BF66:BF81)*FracGASM*MSVolatEF*NtoN2O*kgtoGg</f>
        <v>3.1827629543973806</v>
      </c>
      <c r="BG138" s="22">
        <f>SUM('Activity data'!BG66:BG81)*FracGASM*MSVolatEF*NtoN2O*kgtoGg</f>
        <v>3.1543553327919684</v>
      </c>
      <c r="BH138" s="22">
        <f>SUM('Activity data'!BH66:BH81)*FracGASM*MSVolatEF*NtoN2O*kgtoGg</f>
        <v>3.1266675102725969</v>
      </c>
      <c r="BI138" s="22">
        <f>SUM('Activity data'!BI66:BI81)*FracGASM*MSVolatEF*NtoN2O*kgtoGg</f>
        <v>3.0996736926660824</v>
      </c>
      <c r="BJ138" s="22">
        <f>SUM('Activity data'!BJ66:BJ81)*FracGASM*MSVolatEF*NtoN2O*kgtoGg</f>
        <v>3.073349694498301</v>
      </c>
      <c r="BK138" s="22">
        <f>SUM('Activity data'!BK66:BK81)*FracGASM*MSVolatEF*NtoN2O*kgtoGg</f>
        <v>3.0476728065889591</v>
      </c>
      <c r="BL138" s="22">
        <f>SUM('Activity data'!BL66:BL81)*FracGASM*MSVolatEF*NtoN2O*kgtoGg</f>
        <v>3.0210762539187854</v>
      </c>
      <c r="BM138" s="22">
        <f>SUM('Activity data'!BM66:BM81)*FracGASM*MSVolatEF*NtoN2O*kgtoGg</f>
        <v>2.9950818125548588</v>
      </c>
      <c r="BN138" s="22">
        <f>SUM('Activity data'!BN66:BN81)*FracGASM*MSVolatEF*NtoN2O*kgtoGg</f>
        <v>2.969670066329821</v>
      </c>
      <c r="BO138" s="22">
        <f>SUM('Activity data'!BO66:BO81)*FracGASM*MSVolatEF*NtoN2O*kgtoGg</f>
        <v>2.9448226807951636</v>
      </c>
      <c r="BP138" s="22">
        <f>SUM('Activity data'!BP66:BP81)*FracGASM*MSVolatEF*NtoN2O*kgtoGg</f>
        <v>2.9205223229073427</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2.2785550802323853E-4</v>
      </c>
      <c r="AF139" s="22">
        <f>'Activity data'!AF47*FracLEACH*MSLeachEF*NtoN2O*kgtoGg</f>
        <v>2.2785951895504348E-4</v>
      </c>
      <c r="AG139" s="22">
        <f>'Activity data'!AG47*FracLEACH*MSLeachEF*NtoN2O*kgtoGg</f>
        <v>2.2786366937205968E-4</v>
      </c>
      <c r="AH139" s="22">
        <f>'Activity data'!AH47*FracLEACH*MSLeachEF*NtoN2O*kgtoGg</f>
        <v>2.278679650783809E-4</v>
      </c>
      <c r="AI139" s="22">
        <f>'Activity data'!AI47*FracLEACH*MSLeachEF*NtoN2O*kgtoGg</f>
        <v>2.2787197195597571E-4</v>
      </c>
      <c r="AJ139" s="22">
        <f>'Activity data'!AJ47*FracLEACH*MSLeachEF*NtoN2O*kgtoGg</f>
        <v>2.2787613524976005E-4</v>
      </c>
      <c r="AK139" s="22">
        <f>'Activity data'!AK47*FracLEACH*MSLeachEF*NtoN2O*kgtoGg</f>
        <v>2.2788036348081345E-4</v>
      </c>
      <c r="AL139" s="22">
        <f>'Activity data'!AL47*FracLEACH*MSLeachEF*NtoN2O*kgtoGg</f>
        <v>2.2788466692032488E-4</v>
      </c>
      <c r="AM139" s="22">
        <f>'Activity data'!AM47*FracLEACH*MSLeachEF*NtoN2O*kgtoGg</f>
        <v>2.2788904160343497E-4</v>
      </c>
      <c r="AN139" s="22">
        <f>'Activity data'!AN47*FracLEACH*MSLeachEF*NtoN2O*kgtoGg</f>
        <v>2.2789221318302944E-4</v>
      </c>
      <c r="AO139" s="22">
        <f>'Activity data'!AO47*FracLEACH*MSLeachEF*NtoN2O*kgtoGg</f>
        <v>2.2789542512065131E-4</v>
      </c>
      <c r="AP139" s="22">
        <f>'Activity data'!AP47*FracLEACH*MSLeachEF*NtoN2O*kgtoGg</f>
        <v>2.2789867797939672E-4</v>
      </c>
      <c r="AQ139" s="22">
        <f>'Activity data'!AQ47*FracLEACH*MSLeachEF*NtoN2O*kgtoGg</f>
        <v>2.2790197233149123E-4</v>
      </c>
      <c r="AR139" s="22">
        <f>'Activity data'!AR47*FracLEACH*MSLeachEF*NtoN2O*kgtoGg</f>
        <v>2.2790572069499523E-4</v>
      </c>
      <c r="AS139" s="22">
        <f>'Activity data'!AS47*FracLEACH*MSLeachEF*NtoN2O*kgtoGg</f>
        <v>2.279086105380436E-4</v>
      </c>
      <c r="AT139" s="22">
        <f>'Activity data'!AT47*FracLEACH*MSLeachEF*NtoN2O*kgtoGg</f>
        <v>2.2791153201554785E-4</v>
      </c>
      <c r="AU139" s="22">
        <f>'Activity data'!AU47*FracLEACH*MSLeachEF*NtoN2O*kgtoGg</f>
        <v>2.2791448550903102E-4</v>
      </c>
      <c r="AV139" s="22">
        <f>'Activity data'!AV47*FracLEACH*MSLeachEF*NtoN2O*kgtoGg</f>
        <v>2.2791747140539555E-4</v>
      </c>
      <c r="AW139" s="22">
        <f>'Activity data'!AW47*FracLEACH*MSLeachEF*NtoN2O*kgtoGg</f>
        <v>2.2792048185861342E-4</v>
      </c>
      <c r="AX139" s="22">
        <f>'Activity data'!AX47*FracLEACH*MSLeachEF*NtoN2O*kgtoGg</f>
        <v>2.2792424584466936E-4</v>
      </c>
      <c r="AY139" s="22">
        <f>'Activity data'!AY47*FracLEACH*MSLeachEF*NtoN2O*kgtoGg</f>
        <v>2.2792802951190336E-4</v>
      </c>
      <c r="AZ139" s="22">
        <f>'Activity data'!AZ47*FracLEACH*MSLeachEF*NtoN2O*kgtoGg</f>
        <v>2.2793184140349124E-4</v>
      </c>
      <c r="BA139" s="22">
        <f>'Activity data'!BA47*FracLEACH*MSLeachEF*NtoN2O*kgtoGg</f>
        <v>2.279351742267015E-4</v>
      </c>
      <c r="BB139" s="22">
        <f>'Activity data'!BB47*FracLEACH*MSLeachEF*NtoN2O*kgtoGg</f>
        <v>2.279383966013345E-4</v>
      </c>
      <c r="BC139" s="22">
        <f>'Activity data'!BC47*FracLEACH*MSLeachEF*NtoN2O*kgtoGg</f>
        <v>2.279412564473572E-4</v>
      </c>
      <c r="BD139" s="22">
        <f>'Activity data'!BD47*FracLEACH*MSLeachEF*NtoN2O*kgtoGg</f>
        <v>2.279441799208301E-4</v>
      </c>
      <c r="BE139" s="22">
        <f>'Activity data'!BE47*FracLEACH*MSLeachEF*NtoN2O*kgtoGg</f>
        <v>2.2794746099926696E-4</v>
      </c>
      <c r="BF139" s="22">
        <f>'Activity data'!BF47*FracLEACH*MSLeachEF*NtoN2O*kgtoGg</f>
        <v>2.2795076389674605E-4</v>
      </c>
      <c r="BG139" s="22">
        <f>'Activity data'!BG47*FracLEACH*MSLeachEF*NtoN2O*kgtoGg</f>
        <v>2.2795408881970381E-4</v>
      </c>
      <c r="BH139" s="22">
        <f>'Activity data'!BH47*FracLEACH*MSLeachEF*NtoN2O*kgtoGg</f>
        <v>2.2795633213328295E-4</v>
      </c>
      <c r="BI139" s="22">
        <f>'Activity data'!BI47*FracLEACH*MSLeachEF*NtoN2O*kgtoGg</f>
        <v>2.2795859045192409E-4</v>
      </c>
      <c r="BJ139" s="22">
        <f>'Activity data'!BJ47*FracLEACH*MSLeachEF*NtoN2O*kgtoGg</f>
        <v>2.2796086389369706E-4</v>
      </c>
      <c r="BK139" s="22">
        <f>'Activity data'!BK47*FracLEACH*MSLeachEF*NtoN2O*kgtoGg</f>
        <v>2.2796315257777355E-4</v>
      </c>
      <c r="BL139" s="22">
        <f>'Activity data'!BL47*FracLEACH*MSLeachEF*NtoN2O*kgtoGg</f>
        <v>2.2796545662444036E-4</v>
      </c>
      <c r="BM139" s="22">
        <f>'Activity data'!BM47*FracLEACH*MSLeachEF*NtoN2O*kgtoGg</f>
        <v>2.2796775838096283E-4</v>
      </c>
      <c r="BN139" s="22">
        <f>'Activity data'!BN47*FracLEACH*MSLeachEF*NtoN2O*kgtoGg</f>
        <v>2.279700713042089E-4</v>
      </c>
      <c r="BO139" s="22">
        <f>'Activity data'!BO47*FracLEACH*MSLeachEF*NtoN2O*kgtoGg</f>
        <v>2.2797239546841589E-4</v>
      </c>
      <c r="BP139" s="22">
        <f>'Activity data'!BP47*FracLEACH*MSLeachEF*NtoN2O*kgtoGg</f>
        <v>2.2797473094841213E-4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1.5038463529533747E-6</v>
      </c>
      <c r="AF140" s="22">
        <f>'Activity data'!AF48*FracLEACH*MSLeachEF*NtoN2O*kgtoGg</f>
        <v>1.5038728251032871E-6</v>
      </c>
      <c r="AG140" s="22">
        <f>'Activity data'!AG48*FracLEACH*MSLeachEF*NtoN2O*kgtoGg</f>
        <v>1.5039002178555941E-6</v>
      </c>
      <c r="AH140" s="22">
        <f>'Activity data'!AH48*FracLEACH*MSLeachEF*NtoN2O*kgtoGg</f>
        <v>1.5039285695173138E-6</v>
      </c>
      <c r="AI140" s="22">
        <f>'Activity data'!AI48*FracLEACH*MSLeachEF*NtoN2O*kgtoGg</f>
        <v>1.5039550149094398E-6</v>
      </c>
      <c r="AJ140" s="22">
        <f>'Activity data'!AJ48*FracLEACH*MSLeachEF*NtoN2O*kgtoGg</f>
        <v>1.5039824926484166E-6</v>
      </c>
      <c r="AK140" s="22">
        <f>'Activity data'!AK48*FracLEACH*MSLeachEF*NtoN2O*kgtoGg</f>
        <v>1.5040103989733689E-6</v>
      </c>
      <c r="AL140" s="22">
        <f>'Activity data'!AL48*FracLEACH*MSLeachEF*NtoN2O*kgtoGg</f>
        <v>1.5040388016741442E-6</v>
      </c>
      <c r="AM140" s="22">
        <f>'Activity data'!AM48*FracLEACH*MSLeachEF*NtoN2O*kgtoGg</f>
        <v>1.5040676745826708E-6</v>
      </c>
      <c r="AN140" s="22">
        <f>'Activity data'!AN48*FracLEACH*MSLeachEF*NtoN2O*kgtoGg</f>
        <v>1.5040886070079945E-6</v>
      </c>
      <c r="AO140" s="22">
        <f>'Activity data'!AO48*FracLEACH*MSLeachEF*NtoN2O*kgtoGg</f>
        <v>1.5041098057962991E-6</v>
      </c>
      <c r="AP140" s="22">
        <f>'Activity data'!AP48*FracLEACH*MSLeachEF*NtoN2O*kgtoGg</f>
        <v>1.5041312746640184E-6</v>
      </c>
      <c r="AQ140" s="22">
        <f>'Activity data'!AQ48*FracLEACH*MSLeachEF*NtoN2O*kgtoGg</f>
        <v>1.5041530173878423E-6</v>
      </c>
      <c r="AR140" s="22">
        <f>'Activity data'!AR48*FracLEACH*MSLeachEF*NtoN2O*kgtoGg</f>
        <v>1.504177756586969E-6</v>
      </c>
      <c r="AS140" s="22">
        <f>'Activity data'!AS48*FracLEACH*MSLeachEF*NtoN2O*kgtoGg</f>
        <v>1.5041968295510883E-6</v>
      </c>
      <c r="AT140" s="22">
        <f>'Activity data'!AT48*FracLEACH*MSLeachEF*NtoN2O*kgtoGg</f>
        <v>1.5042161113026157E-6</v>
      </c>
      <c r="AU140" s="22">
        <f>'Activity data'!AU48*FracLEACH*MSLeachEF*NtoN2O*kgtoGg</f>
        <v>1.5042356043596052E-6</v>
      </c>
      <c r="AV140" s="22">
        <f>'Activity data'!AV48*FracLEACH*MSLeachEF*NtoN2O*kgtoGg</f>
        <v>1.5042553112756111E-6</v>
      </c>
      <c r="AW140" s="22">
        <f>'Activity data'!AW48*FracLEACH*MSLeachEF*NtoN2O*kgtoGg</f>
        <v>1.5042751802668492E-6</v>
      </c>
      <c r="AX140" s="22">
        <f>'Activity data'!AX48*FracLEACH*MSLeachEF*NtoN2O*kgtoGg</f>
        <v>1.5043000225748184E-6</v>
      </c>
      <c r="AY140" s="22">
        <f>'Activity data'!AY48*FracLEACH*MSLeachEF*NtoN2O*kgtoGg</f>
        <v>1.5043249947785626E-6</v>
      </c>
      <c r="AZ140" s="22">
        <f>'Activity data'!AZ48*FracLEACH*MSLeachEF*NtoN2O*kgtoGg</f>
        <v>1.5043501532630426E-6</v>
      </c>
      <c r="BA140" s="22">
        <f>'Activity data'!BA48*FracLEACH*MSLeachEF*NtoN2O*kgtoGg</f>
        <v>1.5043721498962306E-6</v>
      </c>
      <c r="BB140" s="22">
        <f>'Activity data'!BB48*FracLEACH*MSLeachEF*NtoN2O*kgtoGg</f>
        <v>1.5043934175688081E-6</v>
      </c>
      <c r="BC140" s="22">
        <f>'Activity data'!BC48*FracLEACH*MSLeachEF*NtoN2O*kgtoGg</f>
        <v>1.5044122925525578E-6</v>
      </c>
      <c r="BD140" s="22">
        <f>'Activity data'!BD48*FracLEACH*MSLeachEF*NtoN2O*kgtoGg</f>
        <v>1.5044315874774787E-6</v>
      </c>
      <c r="BE140" s="22">
        <f>'Activity data'!BE48*FracLEACH*MSLeachEF*NtoN2O*kgtoGg</f>
        <v>1.5044532425951619E-6</v>
      </c>
      <c r="BF140" s="22">
        <f>'Activity data'!BF48*FracLEACH*MSLeachEF*NtoN2O*kgtoGg</f>
        <v>1.5044750417185242E-6</v>
      </c>
      <c r="BG140" s="22">
        <f>'Activity data'!BG48*FracLEACH*MSLeachEF*NtoN2O*kgtoGg</f>
        <v>1.5044969862100458E-6</v>
      </c>
      <c r="BH140" s="22">
        <f>'Activity data'!BH48*FracLEACH*MSLeachEF*NtoN2O*kgtoGg</f>
        <v>1.5045117920796676E-6</v>
      </c>
      <c r="BI140" s="22">
        <f>'Activity data'!BI48*FracLEACH*MSLeachEF*NtoN2O*kgtoGg</f>
        <v>1.5045266969826993E-6</v>
      </c>
      <c r="BJ140" s="22">
        <f>'Activity data'!BJ48*FracLEACH*MSLeachEF*NtoN2O*kgtoGg</f>
        <v>1.5045417016984008E-6</v>
      </c>
      <c r="BK140" s="22">
        <f>'Activity data'!BK48*FracLEACH*MSLeachEF*NtoN2O*kgtoGg</f>
        <v>1.5045568070133059E-6</v>
      </c>
      <c r="BL140" s="22">
        <f>'Activity data'!BL48*FracLEACH*MSLeachEF*NtoN2O*kgtoGg</f>
        <v>1.5045720137213068E-6</v>
      </c>
      <c r="BM140" s="22">
        <f>'Activity data'!BM48*FracLEACH*MSLeachEF*NtoN2O*kgtoGg</f>
        <v>1.5045872053143549E-6</v>
      </c>
      <c r="BN140" s="22">
        <f>'Activity data'!BN48*FracLEACH*MSLeachEF*NtoN2O*kgtoGg</f>
        <v>1.504602470607779E-6</v>
      </c>
      <c r="BO140" s="22">
        <f>'Activity data'!BO48*FracLEACH*MSLeachEF*NtoN2O*kgtoGg</f>
        <v>1.5046178100915452E-6</v>
      </c>
      <c r="BP140" s="22">
        <f>'Activity data'!BP48*FracLEACH*MSLeachEF*NtoN2O*kgtoGg</f>
        <v>1.5046332242595201E-6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0.21441839594877574</v>
      </c>
      <c r="AE141" s="22">
        <f>SUM('Activity data'!AE50:AE65)*FracLEACH*MSLeachEF*NtoN2O*kgtoGg</f>
        <v>0.20940979692999123</v>
      </c>
      <c r="AF141" s="22">
        <f>SUM('Activity data'!AF50:AF65)*FracLEACH*MSLeachEF*NtoN2O*kgtoGg</f>
        <v>0.2046347613400725</v>
      </c>
      <c r="AG141" s="22">
        <f>SUM('Activity data'!AG50:AG65)*FracLEACH*MSLeachEF*NtoN2O*kgtoGg</f>
        <v>0.20006789238772443</v>
      </c>
      <c r="AH141" s="22">
        <f>SUM('Activity data'!AH50:AH65)*FracLEACH*MSLeachEF*NtoN2O*kgtoGg</f>
        <v>0.19573472758206575</v>
      </c>
      <c r="AI141" s="22">
        <f>SUM('Activity data'!AI50:AI65)*FracLEACH*MSLeachEF*NtoN2O*kgtoGg</f>
        <v>0.19156817871226939</v>
      </c>
      <c r="AJ141" s="22">
        <f>SUM('Activity data'!AJ50:AJ65)*FracLEACH*MSLeachEF*NtoN2O*kgtoGg</f>
        <v>0.18756351391808954</v>
      </c>
      <c r="AK141" s="22">
        <f>SUM('Activity data'!AK50:AK65)*FracLEACH*MSLeachEF*NtoN2O*kgtoGg</f>
        <v>0.18370617224399563</v>
      </c>
      <c r="AL141" s="22">
        <f>SUM('Activity data'!AL50:AL65)*FracLEACH*MSLeachEF*NtoN2O*kgtoGg</f>
        <v>0.17998491444117823</v>
      </c>
      <c r="AM141" s="22">
        <f>SUM('Activity data'!AM50:AM65)*FracLEACH*MSLeachEF*NtoN2O*kgtoGg</f>
        <v>0.17742036013793699</v>
      </c>
      <c r="AN141" s="22">
        <f>SUM('Activity data'!AN50:AN65)*FracLEACH*MSLeachEF*NtoN2O*kgtoGg</f>
        <v>0.17494416713395172</v>
      </c>
      <c r="AO141" s="22">
        <f>SUM('Activity data'!AO50:AO65)*FracLEACH*MSLeachEF*NtoN2O*kgtoGg</f>
        <v>0.17254978866167145</v>
      </c>
      <c r="AP141" s="22">
        <f>SUM('Activity data'!AP50:AP65)*FracLEACH*MSLeachEF*NtoN2O*kgtoGg</f>
        <v>0.17023140425271954</v>
      </c>
      <c r="AQ141" s="22">
        <f>SUM('Activity data'!AQ50:AQ65)*FracLEACH*MSLeachEF*NtoN2O*kgtoGg</f>
        <v>0.16794637742441168</v>
      </c>
      <c r="AR141" s="22">
        <f>SUM('Activity data'!AR50:AR65)*FracLEACH*MSLeachEF*NtoN2O*kgtoGg</f>
        <v>0.16581171167379427</v>
      </c>
      <c r="AS141" s="22">
        <f>SUM('Activity data'!AS50:AS65)*FracLEACH*MSLeachEF*NtoN2O*kgtoGg</f>
        <v>0.16373860658161654</v>
      </c>
      <c r="AT141" s="22">
        <f>SUM('Activity data'!AT50:AT65)*FracLEACH*MSLeachEF*NtoN2O*kgtoGg</f>
        <v>0.16172330093450199</v>
      </c>
      <c r="AU141" s="22">
        <f>SUM('Activity data'!AU50:AU65)*FracLEACH*MSLeachEF*NtoN2O*kgtoGg</f>
        <v>0.15976238332297182</v>
      </c>
      <c r="AV141" s="22">
        <f>SUM('Activity data'!AV50:AV65)*FracLEACH*MSLeachEF*NtoN2O*kgtoGg</f>
        <v>0.15785345108018875</v>
      </c>
      <c r="AW141" s="22">
        <f>SUM('Activity data'!AW50:AW65)*FracLEACH*MSLeachEF*NtoN2O*kgtoGg</f>
        <v>0.15540742405316521</v>
      </c>
      <c r="AX141" s="22">
        <f>SUM('Activity data'!AX50:AX65)*FracLEACH*MSLeachEF*NtoN2O*kgtoGg</f>
        <v>0.1530225187349408</v>
      </c>
      <c r="AY141" s="22">
        <f>SUM('Activity data'!AY50:AY65)*FracLEACH*MSLeachEF*NtoN2O*kgtoGg</f>
        <v>0.1506951089883988</v>
      </c>
      <c r="AZ141" s="22">
        <f>SUM('Activity data'!AZ50:AZ65)*FracLEACH*MSLeachEF*NtoN2O*kgtoGg</f>
        <v>0.14846296734250031</v>
      </c>
      <c r="BA141" s="22">
        <f>SUM('Activity data'!BA50:BA65)*FracLEACH*MSLeachEF*NtoN2O*kgtoGg</f>
        <v>0.14629277476417468</v>
      </c>
      <c r="BB141" s="22">
        <f>SUM('Activity data'!BB50:BB65)*FracLEACH*MSLeachEF*NtoN2O*kgtoGg</f>
        <v>0.14420223448455766</v>
      </c>
      <c r="BC141" s="22">
        <f>SUM('Activity data'!BC50:BC65)*FracLEACH*MSLeachEF*NtoN2O*kgtoGg</f>
        <v>0.14215433557109533</v>
      </c>
      <c r="BD141" s="22">
        <f>SUM('Activity data'!BD50:BD65)*FracLEACH*MSLeachEF*NtoN2O*kgtoGg</f>
        <v>0.14012530286342598</v>
      </c>
      <c r="BE141" s="22">
        <f>SUM('Activity data'!BE50:BE65)*FracLEACH*MSLeachEF*NtoN2O*kgtoGg</f>
        <v>0.13813927025963965</v>
      </c>
      <c r="BF141" s="22">
        <f>SUM('Activity data'!BF50:BF65)*FracLEACH*MSLeachEF*NtoN2O*kgtoGg</f>
        <v>0.13619453723345157</v>
      </c>
      <c r="BG141" s="22">
        <f>SUM('Activity data'!BG50:BG65)*FracLEACH*MSLeachEF*NtoN2O*kgtoGg</f>
        <v>0.1346044481507826</v>
      </c>
      <c r="BH141" s="22">
        <f>SUM('Activity data'!BH50:BH65)*FracLEACH*MSLeachEF*NtoN2O*kgtoGg</f>
        <v>0.13304601238511907</v>
      </c>
      <c r="BI141" s="22">
        <f>SUM('Activity data'!BI50:BI65)*FracLEACH*MSLeachEF*NtoN2O*kgtoGg</f>
        <v>0.13151802766016277</v>
      </c>
      <c r="BJ141" s="22">
        <f>SUM('Activity data'!BJ50:BJ65)*FracLEACH*MSLeachEF*NtoN2O*kgtoGg</f>
        <v>0.13001936576512843</v>
      </c>
      <c r="BK141" s="22">
        <f>SUM('Activity data'!BK50:BK65)*FracLEACH*MSLeachEF*NtoN2O*kgtoGg</f>
        <v>0.12854896646989361</v>
      </c>
      <c r="BL141" s="22">
        <f>SUM('Activity data'!BL50:BL65)*FracLEACH*MSLeachEF*NtoN2O*kgtoGg</f>
        <v>0.12710728158665738</v>
      </c>
      <c r="BM141" s="22">
        <f>SUM('Activity data'!BM50:BM65)*FracLEACH*MSLeachEF*NtoN2O*kgtoGg</f>
        <v>0.12569206321383192</v>
      </c>
      <c r="BN141" s="22">
        <f>SUM('Activity data'!BN50:BN65)*FracLEACH*MSLeachEF*NtoN2O*kgtoGg</f>
        <v>0.12430241917099977</v>
      </c>
      <c r="BO141" s="22">
        <f>SUM('Activity data'!BO50:BO65)*FracLEACH*MSLeachEF*NtoN2O*kgtoGg</f>
        <v>0.12293750648805514</v>
      </c>
      <c r="BP141" s="22">
        <f>SUM('Activity data'!BP50:BP65)*FracLEACH*MSLeachEF*NtoN2O*kgtoGg</f>
        <v>0.12159652775967646</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0.10225952245795539</v>
      </c>
      <c r="AF143" s="22">
        <f>'Activity data'!AF85*FracLEACH*MSLeachEF*NtoN2O*kgtoGg</f>
        <v>0.10222957849664165</v>
      </c>
      <c r="AG143" s="22">
        <f>'Activity data'!AG85*FracLEACH*MSLeachEF*NtoN2O*kgtoGg</f>
        <v>0.10219859319631383</v>
      </c>
      <c r="AH143" s="22">
        <f>'Activity data'!AH85*FracLEACH*MSLeachEF*NtoN2O*kgtoGg</f>
        <v>0.10216652322600432</v>
      </c>
      <c r="AI143" s="22">
        <f>'Activity data'!AI85*FracLEACH*MSLeachEF*NtoN2O*kgtoGg</f>
        <v>0.10213660953175001</v>
      </c>
      <c r="AJ143" s="22">
        <f>'Activity data'!AJ85*FracLEACH*MSLeachEF*NtoN2O*kgtoGg</f>
        <v>0.10210552809878611</v>
      </c>
      <c r="AK143" s="22">
        <f>'Activity data'!AK85*FracLEACH*MSLeachEF*NtoN2O*kgtoGg</f>
        <v>0.10207396187097489</v>
      </c>
      <c r="AL143" s="22">
        <f>'Activity data'!AL85*FracLEACH*MSLeachEF*NtoN2O*kgtoGg</f>
        <v>0.10204183416785929</v>
      </c>
      <c r="AM143" s="22">
        <f>'Activity data'!AM85*FracLEACH*MSLeachEF*NtoN2O*kgtoGg</f>
        <v>0.10200917458944213</v>
      </c>
      <c r="AN143" s="22">
        <f>'Activity data'!AN85*FracLEACH*MSLeachEF*NtoN2O*kgtoGg</f>
        <v>0.10198549688528256</v>
      </c>
      <c r="AO143" s="22">
        <f>'Activity data'!AO85*FracLEACH*MSLeachEF*NtoN2O*kgtoGg</f>
        <v>0.10196151788474886</v>
      </c>
      <c r="AP143" s="22">
        <f>'Activity data'!AP85*FracLEACH*MSLeachEF*NtoN2O*kgtoGg</f>
        <v>0.10193723338399735</v>
      </c>
      <c r="AQ143" s="22">
        <f>'Activity data'!AQ85*FracLEACH*MSLeachEF*NtoN2O*kgtoGg</f>
        <v>0.10191263911102785</v>
      </c>
      <c r="AR143" s="22">
        <f>'Activity data'!AR85*FracLEACH*MSLeachEF*NtoN2O*kgtoGg</f>
        <v>0.10188465537627138</v>
      </c>
      <c r="AS143" s="22">
        <f>'Activity data'!AS85*FracLEACH*MSLeachEF*NtoN2O*kgtoGg</f>
        <v>0.10186308100087627</v>
      </c>
      <c r="AT143" s="22">
        <f>'Activity data'!AT85*FracLEACH*MSLeachEF*NtoN2O*kgtoGg</f>
        <v>0.1018412704556915</v>
      </c>
      <c r="AU143" s="22">
        <f>'Activity data'!AU85*FracLEACH*MSLeachEF*NtoN2O*kgtoGg</f>
        <v>0.10181922089242196</v>
      </c>
      <c r="AV143" s="22">
        <f>'Activity data'!AV85*FracLEACH*MSLeachEF*NtoN2O*kgtoGg</f>
        <v>0.1017969294226154</v>
      </c>
      <c r="AW143" s="22">
        <f>'Activity data'!AW85*FracLEACH*MSLeachEF*NtoN2O*kgtoGg</f>
        <v>0.10177445462147741</v>
      </c>
      <c r="AX143" s="22">
        <f>'Activity data'!AX85*FracLEACH*MSLeachEF*NtoN2O*kgtoGg</f>
        <v>0.10174635425519704</v>
      </c>
      <c r="AY143" s="22">
        <f>'Activity data'!AY85*FracLEACH*MSLeachEF*NtoN2O*kgtoGg</f>
        <v>0.10171810695736455</v>
      </c>
      <c r="AZ143" s="22">
        <f>'Activity data'!AZ85*FracLEACH*MSLeachEF*NtoN2O*kgtoGg</f>
        <v>0.10168964894815576</v>
      </c>
      <c r="BA143" s="22">
        <f>'Activity data'!BA85*FracLEACH*MSLeachEF*NtoN2O*kgtoGg</f>
        <v>0.10166476746571569</v>
      </c>
      <c r="BB143" s="22">
        <f>'Activity data'!BB85*FracLEACH*MSLeachEF*NtoN2O*kgtoGg</f>
        <v>0.10164071054676443</v>
      </c>
      <c r="BC143" s="22">
        <f>'Activity data'!BC85*FracLEACH*MSLeachEF*NtoN2O*kgtoGg</f>
        <v>0.10161936011678174</v>
      </c>
      <c r="BD143" s="22">
        <f>'Activity data'!BD85*FracLEACH*MSLeachEF*NtoN2O*kgtoGg</f>
        <v>0.10159753467051838</v>
      </c>
      <c r="BE143" s="22">
        <f>'Activity data'!BE85*FracLEACH*MSLeachEF*NtoN2O*kgtoGg</f>
        <v>0.10157303949319826</v>
      </c>
      <c r="BF143" s="22">
        <f>'Activity data'!BF85*FracLEACH*MSLeachEF*NtoN2O*kgtoGg</f>
        <v>0.10154838142391472</v>
      </c>
      <c r="BG143" s="22">
        <f>'Activity data'!BG85*FracLEACH*MSLeachEF*NtoN2O*kgtoGg</f>
        <v>0.10152355892149827</v>
      </c>
      <c r="BH143" s="22">
        <f>'Activity data'!BH85*FracLEACH*MSLeachEF*NtoN2O*kgtoGg</f>
        <v>0.101506811268261</v>
      </c>
      <c r="BI143" s="22">
        <f>'Activity data'!BI85*FracLEACH*MSLeachEF*NtoN2O*kgtoGg</f>
        <v>0.10148995159342393</v>
      </c>
      <c r="BJ143" s="22">
        <f>'Activity data'!BJ85*FracLEACH*MSLeachEF*NtoN2O*kgtoGg</f>
        <v>0.1014729790155271</v>
      </c>
      <c r="BK143" s="22">
        <f>'Activity data'!BK85*FracLEACH*MSLeachEF*NtoN2O*kgtoGg</f>
        <v>0.10145589264488292</v>
      </c>
      <c r="BL143" s="22">
        <f>'Activity data'!BL85*FracLEACH*MSLeachEF*NtoN2O*kgtoGg</f>
        <v>0.10143869158348094</v>
      </c>
      <c r="BM143" s="22">
        <f>'Activity data'!BM85*FracLEACH*MSLeachEF*NtoN2O*kgtoGg</f>
        <v>0.10142150761935104</v>
      </c>
      <c r="BN143" s="22">
        <f>'Activity data'!BN85*FracLEACH*MSLeachEF*NtoN2O*kgtoGg</f>
        <v>0.10140424028907224</v>
      </c>
      <c r="BO143" s="22">
        <f>'Activity data'!BO85*FracLEACH*MSLeachEF*NtoN2O*kgtoGg</f>
        <v>0.10138688903841883</v>
      </c>
      <c r="BP143" s="22">
        <f>'Activity data'!BP85*FracLEACH*MSLeachEF*NtoN2O*kgtoGg</f>
        <v>0.10136945330875349</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0.39917815314795824</v>
      </c>
      <c r="AE156" s="22">
        <f>Constants!$H63*'Activity data'!AE5*Constants!$H81*EF!$H206*MMVolatEF*NtoN2O*kgtoGg</f>
        <v>0.39770138455406934</v>
      </c>
      <c r="AF156" s="22">
        <f>Constants!$H63*'Activity data'!AF5*Constants!$H81*EF!$H206*MMVolatEF*NtoN2O*kgtoGg</f>
        <v>0.39646979672339899</v>
      </c>
      <c r="AG156" s="22">
        <f>Constants!$H63*'Activity data'!AG5*Constants!$H81*EF!$H206*MMVolatEF*NtoN2O*kgtoGg</f>
        <v>0.39546372762820431</v>
      </c>
      <c r="AH156" s="22">
        <f>Constants!$H63*'Activity data'!AH5*Constants!$H81*EF!$H206*MMVolatEF*NtoN2O*kgtoGg</f>
        <v>0.39470129703382073</v>
      </c>
      <c r="AI156" s="22">
        <f>Constants!$H63*'Activity data'!AI5*Constants!$H81*EF!$H206*MMVolatEF*NtoN2O*kgtoGg</f>
        <v>0.39413481276402251</v>
      </c>
      <c r="AJ156" s="22">
        <f>Constants!$H63*'Activity data'!AJ5*Constants!$H81*EF!$H206*MMVolatEF*NtoN2O*kgtoGg</f>
        <v>0.39370140920239477</v>
      </c>
      <c r="AK156" s="22">
        <f>Constants!$H63*'Activity data'!AK5*Constants!$H81*EF!$H206*MMVolatEF*NtoN2O*kgtoGg</f>
        <v>0.39339682736829018</v>
      </c>
      <c r="AL156" s="22">
        <f>Constants!$H63*'Activity data'!AL5*Constants!$H81*EF!$H206*MMVolatEF*NtoN2O*kgtoGg</f>
        <v>0.39321243516173171</v>
      </c>
      <c r="AM156" s="22">
        <f>Constants!$H63*'Activity data'!AM5*Constants!$H81*EF!$H206*MMVolatEF*NtoN2O*kgtoGg</f>
        <v>0.39249343024551325</v>
      </c>
      <c r="AN156" s="22">
        <f>Constants!$H63*'Activity data'!AN5*Constants!$H81*EF!$H206*MMVolatEF*NtoN2O*kgtoGg</f>
        <v>0.39186914661134081</v>
      </c>
      <c r="AO156" s="22">
        <f>Constants!$H63*'Activity data'!AO5*Constants!$H81*EF!$H206*MMVolatEF*NtoN2O*kgtoGg</f>
        <v>0.39133313902348937</v>
      </c>
      <c r="AP156" s="22">
        <f>Constants!$H63*'Activity data'!AP5*Constants!$H81*EF!$H206*MMVolatEF*NtoN2O*kgtoGg</f>
        <v>0.39087971601602295</v>
      </c>
      <c r="AQ156" s="22">
        <f>Constants!$H63*'Activity data'!AQ5*Constants!$H81*EF!$H206*MMVolatEF*NtoN2O*kgtoGg</f>
        <v>0.39047393797043445</v>
      </c>
      <c r="AR156" s="22">
        <f>Constants!$H63*'Activity data'!AR5*Constants!$H81*EF!$H206*MMVolatEF*NtoN2O*kgtoGg</f>
        <v>0.38993261860106115</v>
      </c>
      <c r="AS156" s="22">
        <f>Constants!$H63*'Activity data'!AS5*Constants!$H81*EF!$H206*MMVolatEF*NtoN2O*kgtoGg</f>
        <v>0.38945756123273423</v>
      </c>
      <c r="AT156" s="22">
        <f>Constants!$H63*'Activity data'!AT5*Constants!$H81*EF!$H206*MMVolatEF*NtoN2O*kgtoGg</f>
        <v>0.38904504107816046</v>
      </c>
      <c r="AU156" s="22">
        <f>Constants!$H63*'Activity data'!AU5*Constants!$H81*EF!$H206*MMVolatEF*NtoN2O*kgtoGg</f>
        <v>0.3886917008702217</v>
      </c>
      <c r="AV156" s="22">
        <f>Constants!$H63*'Activity data'!AV5*Constants!$H81*EF!$H206*MMVolatEF*NtoN2O*kgtoGg</f>
        <v>0.38839508602476164</v>
      </c>
      <c r="AW156" s="22">
        <f>Constants!$H63*'Activity data'!AW5*Constants!$H81*EF!$H206*MMVolatEF*NtoN2O*kgtoGg</f>
        <v>0.38788016805002673</v>
      </c>
      <c r="AX156" s="22">
        <f>Constants!$H63*'Activity data'!AX5*Constants!$H81*EF!$H206*MMVolatEF*NtoN2O*kgtoGg</f>
        <v>0.38741549163796296</v>
      </c>
      <c r="AY156" s="22">
        <f>Constants!$H63*'Activity data'!AY5*Constants!$H81*EF!$H206*MMVolatEF*NtoN2O*kgtoGg</f>
        <v>0.38699809564888887</v>
      </c>
      <c r="AZ156" s="22">
        <f>Constants!$H63*'Activity data'!AZ5*Constants!$H81*EF!$H206*MMVolatEF*NtoN2O*kgtoGg</f>
        <v>0.38666078043279933</v>
      </c>
      <c r="BA156" s="22">
        <f>Constants!$H63*'Activity data'!BA5*Constants!$H81*EF!$H206*MMVolatEF*NtoN2O*kgtoGg</f>
        <v>0.38637574981947065</v>
      </c>
      <c r="BB156" s="22">
        <f>Constants!$H63*'Activity data'!BB5*Constants!$H81*EF!$H206*MMVolatEF*NtoN2O*kgtoGg</f>
        <v>0.38594914894523619</v>
      </c>
      <c r="BC156" s="22">
        <f>Constants!$H63*'Activity data'!BC5*Constants!$H81*EF!$H206*MMVolatEF*NtoN2O*kgtoGg</f>
        <v>0.38555738245121796</v>
      </c>
      <c r="BD156" s="22">
        <f>Constants!$H63*'Activity data'!BD5*Constants!$H81*EF!$H206*MMVolatEF*NtoN2O*kgtoGg</f>
        <v>0.38517904543947001</v>
      </c>
      <c r="BE156" s="22">
        <f>Constants!$H63*'Activity data'!BE5*Constants!$H81*EF!$H206*MMVolatEF*NtoN2O*kgtoGg</f>
        <v>0.38483557479757258</v>
      </c>
      <c r="BF156" s="22">
        <f>Constants!$H63*'Activity data'!BF5*Constants!$H81*EF!$H206*MMVolatEF*NtoN2O*kgtoGg</f>
        <v>0.38452559286474458</v>
      </c>
      <c r="BG156" s="22">
        <f>Constants!$H63*'Activity data'!BG5*Constants!$H81*EF!$H206*MMVolatEF*NtoN2O*kgtoGg</f>
        <v>0.38412643716839684</v>
      </c>
      <c r="BH156" s="22">
        <f>Constants!$H63*'Activity data'!BH5*Constants!$H81*EF!$H206*MMVolatEF*NtoN2O*kgtoGg</f>
        <v>0.38375684262455884</v>
      </c>
      <c r="BI156" s="22">
        <f>Constants!$H63*'Activity data'!BI5*Constants!$H81*EF!$H206*MMVolatEF*NtoN2O*kgtoGg</f>
        <v>0.38341567464349108</v>
      </c>
      <c r="BJ156" s="22">
        <f>Constants!$H63*'Activity data'!BJ5*Constants!$H81*EF!$H206*MMVolatEF*NtoN2O*kgtoGg</f>
        <v>0.38310187418861752</v>
      </c>
      <c r="BK156" s="22">
        <f>Constants!$H63*'Activity data'!BK5*Constants!$H81*EF!$H206*MMVolatEF*NtoN2O*kgtoGg</f>
        <v>0.38281445138617753</v>
      </c>
      <c r="BL156" s="22">
        <f>Constants!$H63*'Activity data'!BL5*Constants!$H81*EF!$H206*MMVolatEF*NtoN2O*kgtoGg</f>
        <v>0.38235663803881398</v>
      </c>
      <c r="BM156" s="22">
        <f>Constants!$H63*'Activity data'!BM5*Constants!$H81*EF!$H206*MMVolatEF*NtoN2O*kgtoGg</f>
        <v>0.38192269570031706</v>
      </c>
      <c r="BN156" s="22">
        <f>Constants!$H63*'Activity data'!BN5*Constants!$H81*EF!$H206*MMVolatEF*NtoN2O*kgtoGg</f>
        <v>0.38151177492745181</v>
      </c>
      <c r="BO156" s="22">
        <f>Constants!$H63*'Activity data'!BO5*Constants!$H81*EF!$H206*MMVolatEF*NtoN2O*kgtoGg</f>
        <v>0.38112307700771253</v>
      </c>
      <c r="BP156" s="22">
        <f>Constants!$H63*'Activity data'!BP5*Constants!$H81*EF!$H206*MMVolatEF*NtoN2O*kgtoGg</f>
        <v>0.38075585007693302</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3.1492870068663283E-2</v>
      </c>
      <c r="AE157" s="22">
        <f>Constants!$H64*'Activity data'!AE6*Constants!$H82*EF!$H207*MMVolatEF*NtoN2O*kgtoGg</f>
        <v>3.1376361484508404E-2</v>
      </c>
      <c r="AF157" s="22">
        <f>Constants!$H64*'Activity data'!AF6*Constants!$H82*EF!$H207*MMVolatEF*NtoN2O*kgtoGg</f>
        <v>3.1279196258346666E-2</v>
      </c>
      <c r="AG157" s="22">
        <f>Constants!$H64*'Activity data'!AG6*Constants!$H82*EF!$H207*MMVolatEF*NtoN2O*kgtoGg</f>
        <v>3.1199823168799545E-2</v>
      </c>
      <c r="AH157" s="22">
        <f>Constants!$H64*'Activity data'!AH6*Constants!$H82*EF!$H207*MMVolatEF*NtoN2O*kgtoGg</f>
        <v>3.1139671761574627E-2</v>
      </c>
      <c r="AI157" s="22">
        <f>Constants!$H64*'Activity data'!AI6*Constants!$H82*EF!$H207*MMVolatEF*NtoN2O*kgtoGg</f>
        <v>3.109497939711529E-2</v>
      </c>
      <c r="AJ157" s="22">
        <f>Constants!$H64*'Activity data'!AJ6*Constants!$H82*EF!$H207*MMVolatEF*NtoN2O*kgtoGg</f>
        <v>3.106078633833689E-2</v>
      </c>
      <c r="AK157" s="22">
        <f>Constants!$H64*'Activity data'!AK6*Constants!$H82*EF!$H207*MMVolatEF*NtoN2O*kgtoGg</f>
        <v>3.1036756576058849E-2</v>
      </c>
      <c r="AL157" s="22">
        <f>Constants!$H64*'Activity data'!AL6*Constants!$H82*EF!$H207*MMVolatEF*NtoN2O*kgtoGg</f>
        <v>3.1022209087031648E-2</v>
      </c>
      <c r="AM157" s="22">
        <f>Constants!$H64*'Activity data'!AM6*Constants!$H82*EF!$H207*MMVolatEF*NtoN2O*kgtoGg</f>
        <v>3.096548371710189E-2</v>
      </c>
      <c r="AN157" s="22">
        <f>Constants!$H64*'Activity data'!AN6*Constants!$H82*EF!$H207*MMVolatEF*NtoN2O*kgtoGg</f>
        <v>3.0916231313827952E-2</v>
      </c>
      <c r="AO157" s="22">
        <f>Constants!$H64*'Activity data'!AO6*Constants!$H82*EF!$H207*MMVolatEF*NtoN2O*kgtoGg</f>
        <v>3.0873943385024975E-2</v>
      </c>
      <c r="AP157" s="22">
        <f>Constants!$H64*'Activity data'!AP6*Constants!$H82*EF!$H207*MMVolatEF*NtoN2O*kgtoGg</f>
        <v>3.0838170906627375E-2</v>
      </c>
      <c r="AQ157" s="22">
        <f>Constants!$H64*'Activity data'!AQ6*Constants!$H82*EF!$H207*MMVolatEF*NtoN2O*kgtoGg</f>
        <v>3.0806157342844743E-2</v>
      </c>
      <c r="AR157" s="22">
        <f>Constants!$H64*'Activity data'!AR6*Constants!$H82*EF!$H207*MMVolatEF*NtoN2O*kgtoGg</f>
        <v>3.0763450344901886E-2</v>
      </c>
      <c r="AS157" s="22">
        <f>Constants!$H64*'Activity data'!AS6*Constants!$H82*EF!$H207*MMVolatEF*NtoN2O*kgtoGg</f>
        <v>3.0725971039338953E-2</v>
      </c>
      <c r="AT157" s="22">
        <f>Constants!$H64*'Activity data'!AT6*Constants!$H82*EF!$H207*MMVolatEF*NtoN2O*kgtoGg</f>
        <v>3.069342556177149E-2</v>
      </c>
      <c r="AU157" s="22">
        <f>Constants!$H64*'Activity data'!AU6*Constants!$H82*EF!$H207*MMVolatEF*NtoN2O*kgtoGg</f>
        <v>3.0665549043051972E-2</v>
      </c>
      <c r="AV157" s="22">
        <f>Constants!$H64*'Activity data'!AV6*Constants!$H82*EF!$H207*MMVolatEF*NtoN2O*kgtoGg</f>
        <v>3.0642147830548621E-2</v>
      </c>
      <c r="AW157" s="22">
        <f>Constants!$H64*'Activity data'!AW6*Constants!$H82*EF!$H207*MMVolatEF*NtoN2O*kgtoGg</f>
        <v>3.0601523751433921E-2</v>
      </c>
      <c r="AX157" s="22">
        <f>Constants!$H64*'Activity data'!AX6*Constants!$H82*EF!$H207*MMVolatEF*NtoN2O*kgtoGg</f>
        <v>3.0564863443865251E-2</v>
      </c>
      <c r="AY157" s="22">
        <f>Constants!$H64*'Activity data'!AY6*Constants!$H82*EF!$H207*MMVolatEF*NtoN2O*kgtoGg</f>
        <v>3.0531933290881101E-2</v>
      </c>
      <c r="AZ157" s="22">
        <f>Constants!$H64*'Activity data'!AZ6*Constants!$H82*EF!$H207*MMVolatEF*NtoN2O*kgtoGg</f>
        <v>3.0505321052238497E-2</v>
      </c>
      <c r="BA157" s="22">
        <f>Constants!$H64*'Activity data'!BA6*Constants!$H82*EF!$H207*MMVolatEF*NtoN2O*kgtoGg</f>
        <v>3.0482833769303882E-2</v>
      </c>
      <c r="BB157" s="22">
        <f>Constants!$H64*'Activity data'!BB6*Constants!$H82*EF!$H207*MMVolatEF*NtoN2O*kgtoGg</f>
        <v>3.0449177403599759E-2</v>
      </c>
      <c r="BC157" s="22">
        <f>Constants!$H64*'Activity data'!BC6*Constants!$H82*EF!$H207*MMVolatEF*NtoN2O*kgtoGg</f>
        <v>3.0418269270987616E-2</v>
      </c>
      <c r="BD157" s="22">
        <f>Constants!$H64*'Activity data'!BD6*Constants!$H82*EF!$H207*MMVolatEF*NtoN2O*kgtoGg</f>
        <v>3.0388420647611852E-2</v>
      </c>
      <c r="BE157" s="22">
        <f>Constants!$H64*'Activity data'!BE6*Constants!$H82*EF!$H207*MMVolatEF*NtoN2O*kgtoGg</f>
        <v>3.0361322781126982E-2</v>
      </c>
      <c r="BF157" s="22">
        <f>Constants!$H64*'Activity data'!BF6*Constants!$H82*EF!$H207*MMVolatEF*NtoN2O*kgtoGg</f>
        <v>3.033686698198769E-2</v>
      </c>
      <c r="BG157" s="22">
        <f>Constants!$H64*'Activity data'!BG6*Constants!$H82*EF!$H207*MMVolatEF*NtoN2O*kgtoGg</f>
        <v>3.0305375883631941E-2</v>
      </c>
      <c r="BH157" s="22">
        <f>Constants!$H64*'Activity data'!BH6*Constants!$H82*EF!$H207*MMVolatEF*NtoN2O*kgtoGg</f>
        <v>3.0276216990903507E-2</v>
      </c>
      <c r="BI157" s="22">
        <f>Constants!$H64*'Activity data'!BI6*Constants!$H82*EF!$H207*MMVolatEF*NtoN2O*kgtoGg</f>
        <v>3.0249300791170056E-2</v>
      </c>
      <c r="BJ157" s="22">
        <f>Constants!$H64*'Activity data'!BJ6*Constants!$H82*EF!$H207*MMVolatEF*NtoN2O*kgtoGg</f>
        <v>3.0224543732511204E-2</v>
      </c>
      <c r="BK157" s="22">
        <f>Constants!$H64*'Activity data'!BK6*Constants!$H82*EF!$H207*MMVolatEF*NtoN2O*kgtoGg</f>
        <v>3.0201867719556515E-2</v>
      </c>
      <c r="BL157" s="22">
        <f>Constants!$H64*'Activity data'!BL6*Constants!$H82*EF!$H207*MMVolatEF*NtoN2O*kgtoGg</f>
        <v>3.0165748868485828E-2</v>
      </c>
      <c r="BM157" s="22">
        <f>Constants!$H64*'Activity data'!BM6*Constants!$H82*EF!$H207*MMVolatEF*NtoN2O*kgtoGg</f>
        <v>3.0131513303298201E-2</v>
      </c>
      <c r="BN157" s="22">
        <f>Constants!$H64*'Activity data'!BN6*Constants!$H82*EF!$H207*MMVolatEF*NtoN2O*kgtoGg</f>
        <v>3.0099094007787392E-2</v>
      </c>
      <c r="BO157" s="22">
        <f>Constants!$H64*'Activity data'!BO6*Constants!$H82*EF!$H207*MMVolatEF*NtoN2O*kgtoGg</f>
        <v>3.0068427968111197E-2</v>
      </c>
      <c r="BP157" s="22">
        <f>Constants!$H64*'Activity data'!BP6*Constants!$H82*EF!$H207*MMVolatEF*NtoN2O*kgtoGg</f>
        <v>3.0039455866493033E-2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2.9192640644837341E-4</v>
      </c>
      <c r="AE158" s="22">
        <f>Constants!$H65*'Activity data'!AE7*Constants!$H83*EF!$H208*MMVolatEF*NtoN2O*kgtoGg</f>
        <v>2.9084641811391658E-4</v>
      </c>
      <c r="AF158" s="22">
        <f>Constants!$H65*'Activity data'!AF7*Constants!$H83*EF!$H208*MMVolatEF*NtoN2O*kgtoGg</f>
        <v>2.8994573503094269E-4</v>
      </c>
      <c r="AG158" s="22">
        <f>Constants!$H65*'Activity data'!AG7*Constants!$H83*EF!$H208*MMVolatEF*NtoN2O*kgtoGg</f>
        <v>2.8920997799293134E-4</v>
      </c>
      <c r="AH158" s="22">
        <f>Constants!$H65*'Activity data'!AH7*Constants!$H83*EF!$H208*MMVolatEF*NtoN2O*kgtoGg</f>
        <v>2.8865239832122483E-4</v>
      </c>
      <c r="AI158" s="22">
        <f>Constants!$H65*'Activity data'!AI7*Constants!$H83*EF!$H208*MMVolatEF*NtoN2O*kgtoGg</f>
        <v>2.8823811784047302E-4</v>
      </c>
      <c r="AJ158" s="22">
        <f>Constants!$H65*'Activity data'!AJ7*Constants!$H83*EF!$H208*MMVolatEF*NtoN2O*kgtoGg</f>
        <v>2.8792116175635333E-4</v>
      </c>
      <c r="AK158" s="22">
        <f>Constants!$H65*'Activity data'!AK7*Constants!$H83*EF!$H208*MMVolatEF*NtoN2O*kgtoGg</f>
        <v>2.8769841539711885E-4</v>
      </c>
      <c r="AL158" s="22">
        <f>Constants!$H65*'Activity data'!AL7*Constants!$H83*EF!$H208*MMVolatEF*NtoN2O*kgtoGg</f>
        <v>2.8756356594753554E-4</v>
      </c>
      <c r="AM158" s="22">
        <f>Constants!$H65*'Activity data'!AM7*Constants!$H83*EF!$H208*MMVolatEF*NtoN2O*kgtoGg</f>
        <v>2.8703774428180792E-4</v>
      </c>
      <c r="AN158" s="22">
        <f>Constants!$H65*'Activity data'!AN7*Constants!$H83*EF!$H208*MMVolatEF*NtoN2O*kgtoGg</f>
        <v>2.8658119405106179E-4</v>
      </c>
      <c r="AO158" s="22">
        <f>Constants!$H65*'Activity data'!AO7*Constants!$H83*EF!$H208*MMVolatEF*NtoN2O*kgtoGg</f>
        <v>2.8618920173455707E-4</v>
      </c>
      <c r="AP158" s="22">
        <f>Constants!$H65*'Activity data'!AP7*Constants!$H83*EF!$H208*MMVolatEF*NtoN2O*kgtoGg</f>
        <v>2.8585760505741735E-4</v>
      </c>
      <c r="AQ158" s="22">
        <f>Constants!$H65*'Activity data'!AQ7*Constants!$H83*EF!$H208*MMVolatEF*NtoN2O*kgtoGg</f>
        <v>2.8556085202689671E-4</v>
      </c>
      <c r="AR158" s="22">
        <f>Constants!$H65*'Activity data'!AR7*Constants!$H83*EF!$H208*MMVolatEF*NtoN2O*kgtoGg</f>
        <v>2.8516497510578802E-4</v>
      </c>
      <c r="AS158" s="22">
        <f>Constants!$H65*'Activity data'!AS7*Constants!$H83*EF!$H208*MMVolatEF*NtoN2O*kgtoGg</f>
        <v>2.8481755681824183E-4</v>
      </c>
      <c r="AT158" s="22">
        <f>Constants!$H65*'Activity data'!AT7*Constants!$H83*EF!$H208*MMVolatEF*NtoN2O*kgtoGg</f>
        <v>2.8451587315804516E-4</v>
      </c>
      <c r="AU158" s="22">
        <f>Constants!$H65*'Activity data'!AU7*Constants!$H83*EF!$H208*MMVolatEF*NtoN2O*kgtoGg</f>
        <v>2.8425746889332315E-4</v>
      </c>
      <c r="AV158" s="22">
        <f>Constants!$H65*'Activity data'!AV7*Constants!$H83*EF!$H208*MMVolatEF*NtoN2O*kgtoGg</f>
        <v>2.8404054894103721E-4</v>
      </c>
      <c r="AW158" s="22">
        <f>Constants!$H65*'Activity data'!AW7*Constants!$H83*EF!$H208*MMVolatEF*NtoN2O*kgtoGg</f>
        <v>2.8366397985078365E-4</v>
      </c>
      <c r="AX158" s="22">
        <f>Constants!$H65*'Activity data'!AX7*Constants!$H83*EF!$H208*MMVolatEF*NtoN2O*kgtoGg</f>
        <v>2.8332415334959534E-4</v>
      </c>
      <c r="AY158" s="22">
        <f>Constants!$H65*'Activity data'!AY7*Constants!$H83*EF!$H208*MMVolatEF*NtoN2O*kgtoGg</f>
        <v>2.8301890390095821E-4</v>
      </c>
      <c r="AZ158" s="22">
        <f>Constants!$H65*'Activity data'!AZ7*Constants!$H83*EF!$H208*MMVolatEF*NtoN2O*kgtoGg</f>
        <v>2.827722190107738E-4</v>
      </c>
      <c r="BA158" s="22">
        <f>Constants!$H65*'Activity data'!BA7*Constants!$H83*EF!$H208*MMVolatEF*NtoN2O*kgtoGg</f>
        <v>2.8256377082286414E-4</v>
      </c>
      <c r="BB158" s="22">
        <f>Constants!$H65*'Activity data'!BB7*Constants!$H83*EF!$H208*MMVolatEF*NtoN2O*kgtoGg</f>
        <v>2.8225178967053672E-4</v>
      </c>
      <c r="BC158" s="22">
        <f>Constants!$H65*'Activity data'!BC7*Constants!$H83*EF!$H208*MMVolatEF*NtoN2O*kgtoGg</f>
        <v>2.8196528354823601E-4</v>
      </c>
      <c r="BD158" s="22">
        <f>Constants!$H65*'Activity data'!BD7*Constants!$H83*EF!$H208*MMVolatEF*NtoN2O*kgtoGg</f>
        <v>2.8168859865605186E-4</v>
      </c>
      <c r="BE158" s="22">
        <f>Constants!$H65*'Activity data'!BE7*Constants!$H83*EF!$H208*MMVolatEF*NtoN2O*kgtoGg</f>
        <v>2.8143741218850869E-4</v>
      </c>
      <c r="BF158" s="22">
        <f>Constants!$H65*'Activity data'!BF7*Constants!$H83*EF!$H208*MMVolatEF*NtoN2O*kgtoGg</f>
        <v>2.8121071663665854E-4</v>
      </c>
      <c r="BG158" s="22">
        <f>Constants!$H65*'Activity data'!BG7*Constants!$H83*EF!$H208*MMVolatEF*NtoN2O*kgtoGg</f>
        <v>2.8091880665328574E-4</v>
      </c>
      <c r="BH158" s="22">
        <f>Constants!$H65*'Activity data'!BH7*Constants!$H83*EF!$H208*MMVolatEF*NtoN2O*kgtoGg</f>
        <v>2.8064851529045764E-4</v>
      </c>
      <c r="BI158" s="22">
        <f>Constants!$H65*'Activity data'!BI7*Constants!$H83*EF!$H208*MMVolatEF*NtoN2O*kgtoGg</f>
        <v>2.8039901280159921E-4</v>
      </c>
      <c r="BJ158" s="22">
        <f>Constants!$H65*'Activity data'!BJ7*Constants!$H83*EF!$H208*MMVolatEF*NtoN2O*kgtoGg</f>
        <v>2.8016952469356847E-4</v>
      </c>
      <c r="BK158" s="22">
        <f>Constants!$H65*'Activity data'!BK7*Constants!$H83*EF!$H208*MMVolatEF*NtoN2O*kgtoGg</f>
        <v>2.7995932705327702E-4</v>
      </c>
      <c r="BL158" s="22">
        <f>Constants!$H65*'Activity data'!BL7*Constants!$H83*EF!$H208*MMVolatEF*NtoN2O*kgtoGg</f>
        <v>2.7962451963892831E-4</v>
      </c>
      <c r="BM158" s="22">
        <f>Constants!$H65*'Activity data'!BM7*Constants!$H83*EF!$H208*MMVolatEF*NtoN2O*kgtoGg</f>
        <v>2.7930716953726526E-4</v>
      </c>
      <c r="BN158" s="22">
        <f>Constants!$H65*'Activity data'!BN7*Constants!$H83*EF!$H208*MMVolatEF*NtoN2O*kgtoGg</f>
        <v>2.7900665553465368E-4</v>
      </c>
      <c r="BO158" s="22">
        <f>Constants!$H65*'Activity data'!BO7*Constants!$H83*EF!$H208*MMVolatEF*NtoN2O*kgtoGg</f>
        <v>2.7872239351778587E-4</v>
      </c>
      <c r="BP158" s="22">
        <f>Constants!$H65*'Activity data'!BP7*Constants!$H83*EF!$H208*MMVolatEF*NtoN2O*kgtoGg</f>
        <v>2.7845383363441509E-4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3.3805084053846629E-3</v>
      </c>
      <c r="AE159" s="22">
        <f>Constants!$H66*'Activity data'!AE8*Constants!$H84*EF!$H209*MMVolatEF*NtoN2O*kgtoGg</f>
        <v>3.261907163489067E-3</v>
      </c>
      <c r="AF159" s="22">
        <f>Constants!$H66*'Activity data'!AF8*Constants!$H84*EF!$H209*MMVolatEF*NtoN2O*kgtoGg</f>
        <v>3.14864665095198E-3</v>
      </c>
      <c r="AG159" s="22">
        <f>Constants!$H66*'Activity data'!AG8*Constants!$H84*EF!$H209*MMVolatEF*NtoN2O*kgtoGg</f>
        <v>3.0401767283677167E-3</v>
      </c>
      <c r="AH159" s="22">
        <f>Constants!$H66*'Activity data'!AH8*Constants!$H84*EF!$H209*MMVolatEF*NtoN2O*kgtoGg</f>
        <v>2.9368282865890015E-3</v>
      </c>
      <c r="AI159" s="22">
        <f>Constants!$H66*'Activity data'!AI8*Constants!$H84*EF!$H209*MMVolatEF*NtoN2O*kgtoGg</f>
        <v>2.8373630656997558E-3</v>
      </c>
      <c r="AJ159" s="22">
        <f>Constants!$H66*'Activity data'!AJ8*Constants!$H84*EF!$H209*MMVolatEF*NtoN2O*kgtoGg</f>
        <v>2.7416085266664257E-3</v>
      </c>
      <c r="AK159" s="22">
        <f>Constants!$H66*'Activity data'!AK8*Constants!$H84*EF!$H209*MMVolatEF*NtoN2O*kgtoGg</f>
        <v>2.6492539147932952E-3</v>
      </c>
      <c r="AL159" s="22">
        <f>Constants!$H66*'Activity data'!AL8*Constants!$H84*EF!$H209*MMVolatEF*NtoN2O*kgtoGg</f>
        <v>2.5600506100894012E-3</v>
      </c>
      <c r="AM159" s="22">
        <f>Constants!$H66*'Activity data'!AM8*Constants!$H84*EF!$H209*MMVolatEF*NtoN2O*kgtoGg</f>
        <v>2.5048128563088736E-3</v>
      </c>
      <c r="AN159" s="22">
        <f>Constants!$H66*'Activity data'!AN8*Constants!$H84*EF!$H209*MMVolatEF*NtoN2O*kgtoGg</f>
        <v>2.4514287844957798E-3</v>
      </c>
      <c r="AO159" s="22">
        <f>Constants!$H66*'Activity data'!AO8*Constants!$H84*EF!$H209*MMVolatEF*NtoN2O*kgtoGg</f>
        <v>2.3997656430434096E-3</v>
      </c>
      <c r="AP159" s="22">
        <f>Constants!$H66*'Activity data'!AP8*Constants!$H84*EF!$H209*MMVolatEF*NtoN2O*kgtoGg</f>
        <v>2.3497053253397206E-3</v>
      </c>
      <c r="AQ159" s="22">
        <f>Constants!$H66*'Activity data'!AQ8*Constants!$H84*EF!$H209*MMVolatEF*NtoN2O*kgtoGg</f>
        <v>2.3005554327948175E-3</v>
      </c>
      <c r="AR159" s="22">
        <f>Constants!$H66*'Activity data'!AR8*Constants!$H84*EF!$H209*MMVolatEF*NtoN2O*kgtoGg</f>
        <v>2.2540777582414876E-3</v>
      </c>
      <c r="AS159" s="22">
        <f>Constants!$H66*'Activity data'!AS8*Constants!$H84*EF!$H209*MMVolatEF*NtoN2O*kgtoGg</f>
        <v>2.2089064103757382E-3</v>
      </c>
      <c r="AT159" s="22">
        <f>Constants!$H66*'Activity data'!AT8*Constants!$H84*EF!$H209*MMVolatEF*NtoN2O*kgtoGg</f>
        <v>2.1649646466134803E-3</v>
      </c>
      <c r="AU159" s="22">
        <f>Constants!$H66*'Activity data'!AU8*Constants!$H84*EF!$H209*MMVolatEF*NtoN2O*kgtoGg</f>
        <v>2.1221828128485461E-3</v>
      </c>
      <c r="AV159" s="22">
        <f>Constants!$H66*'Activity data'!AV8*Constants!$H84*EF!$H209*MMVolatEF*NtoN2O*kgtoGg</f>
        <v>2.0805081357508546E-3</v>
      </c>
      <c r="AW159" s="22">
        <f>Constants!$H66*'Activity data'!AW8*Constants!$H84*EF!$H209*MMVolatEF*NtoN2O*kgtoGg</f>
        <v>2.0218150802154009E-3</v>
      </c>
      <c r="AX159" s="22">
        <f>Constants!$H66*'Activity data'!AX8*Constants!$H84*EF!$H209*MMVolatEF*NtoN2O*kgtoGg</f>
        <v>1.9645554974919493E-3</v>
      </c>
      <c r="AY159" s="22">
        <f>Constants!$H66*'Activity data'!AY8*Constants!$H84*EF!$H209*MMVolatEF*NtoN2O*kgtoGg</f>
        <v>1.908653686263227E-3</v>
      </c>
      <c r="AZ159" s="22">
        <f>Constants!$H66*'Activity data'!AZ8*Constants!$H84*EF!$H209*MMVolatEF*NtoN2O*kgtoGg</f>
        <v>1.854636576927485E-3</v>
      </c>
      <c r="BA159" s="22">
        <f>Constants!$H66*'Activity data'!BA8*Constants!$H84*EF!$H209*MMVolatEF*NtoN2O*kgtoGg</f>
        <v>1.8019857500757423E-3</v>
      </c>
      <c r="BB159" s="22">
        <f>Constants!$H66*'Activity data'!BB8*Constants!$H84*EF!$H209*MMVolatEF*NtoN2O*kgtoGg</f>
        <v>1.7509061485860759E-3</v>
      </c>
      <c r="BC159" s="22">
        <f>Constants!$H66*'Activity data'!BC8*Constants!$H84*EF!$H209*MMVolatEF*NtoN2O*kgtoGg</f>
        <v>1.7008706657808518E-3</v>
      </c>
      <c r="BD159" s="22">
        <f>Constants!$H66*'Activity data'!BD8*Constants!$H84*EF!$H209*MMVolatEF*NtoN2O*kgtoGg</f>
        <v>1.6515365332534409E-3</v>
      </c>
      <c r="BE159" s="22">
        <f>Constants!$H66*'Activity data'!BE8*Constants!$H84*EF!$H209*MMVolatEF*NtoN2O*kgtoGg</f>
        <v>1.6032302484783193E-3</v>
      </c>
      <c r="BF159" s="22">
        <f>Constants!$H66*'Activity data'!BF8*Constants!$H84*EF!$H209*MMVolatEF*NtoN2O*kgtoGg</f>
        <v>1.5559136348575989E-3</v>
      </c>
      <c r="BG159" s="22">
        <f>Constants!$H66*'Activity data'!BG8*Constants!$H84*EF!$H209*MMVolatEF*NtoN2O*kgtoGg</f>
        <v>1.5182966401105023E-3</v>
      </c>
      <c r="BH159" s="22">
        <f>Constants!$H66*'Activity data'!BH8*Constants!$H84*EF!$H209*MMVolatEF*NtoN2O*kgtoGg</f>
        <v>1.4814044502477585E-3</v>
      </c>
      <c r="BI159" s="22">
        <f>Constants!$H66*'Activity data'!BI8*Constants!$H84*EF!$H209*MMVolatEF*NtoN2O*kgtoGg</f>
        <v>1.4452110985951673E-3</v>
      </c>
      <c r="BJ159" s="22">
        <f>Constants!$H66*'Activity data'!BJ8*Constants!$H84*EF!$H209*MMVolatEF*NtoN2O*kgtoGg</f>
        <v>1.4096921952520618E-3</v>
      </c>
      <c r="BK159" s="22">
        <f>Constants!$H66*'Activity data'!BK8*Constants!$H84*EF!$H209*MMVolatEF*NtoN2O*kgtoGg</f>
        <v>1.3748247987068626E-3</v>
      </c>
      <c r="BL159" s="22">
        <f>Constants!$H66*'Activity data'!BL8*Constants!$H84*EF!$H209*MMVolatEF*NtoN2O*kgtoGg</f>
        <v>1.3405965472683119E-3</v>
      </c>
      <c r="BM159" s="22">
        <f>Constants!$H66*'Activity data'!BM8*Constants!$H84*EF!$H209*MMVolatEF*NtoN2O*kgtoGg</f>
        <v>1.3069809368071207E-3</v>
      </c>
      <c r="BN159" s="22">
        <f>Constants!$H66*'Activity data'!BN8*Constants!$H84*EF!$H209*MMVolatEF*NtoN2O*kgtoGg</f>
        <v>1.2739585081524376E-3</v>
      </c>
      <c r="BO159" s="22">
        <f>Constants!$H66*'Activity data'!BO8*Constants!$H84*EF!$H209*MMVolatEF*NtoN2O*kgtoGg</f>
        <v>1.2415108571751123E-3</v>
      </c>
      <c r="BP159" s="22">
        <f>Constants!$H66*'Activity data'!BP8*Constants!$H84*EF!$H209*MMVolatEF*NtoN2O*kgtoGg</f>
        <v>1.2096205573968776E-3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1.6828192461485893E-2</v>
      </c>
      <c r="AE160" s="22">
        <f>Constants!$H67*'Activity data'!AE9*Constants!$H85*EF!$H210*MMVolatEF*NtoN2O*kgtoGg</f>
        <v>1.6237794720835034E-2</v>
      </c>
      <c r="AF160" s="22">
        <f>Constants!$H67*'Activity data'!AF9*Constants!$H85*EF!$H210*MMVolatEF*NtoN2O*kgtoGg</f>
        <v>1.5673983165086589E-2</v>
      </c>
      <c r="AG160" s="22">
        <f>Constants!$H67*'Activity data'!AG9*Constants!$H85*EF!$H210*MMVolatEF*NtoN2O*kgtoGg</f>
        <v>1.5134019196760719E-2</v>
      </c>
      <c r="AH160" s="22">
        <f>Constants!$H67*'Activity data'!AH9*Constants!$H85*EF!$H210*MMVolatEF*NtoN2O*kgtoGg</f>
        <v>1.4619549992638451E-2</v>
      </c>
      <c r="AI160" s="22">
        <f>Constants!$H67*'Activity data'!AI9*Constants!$H85*EF!$H210*MMVolatEF*NtoN2O*kgtoGg</f>
        <v>1.4124411486938458E-2</v>
      </c>
      <c r="AJ160" s="22">
        <f>Constants!$H67*'Activity data'!AJ9*Constants!$H85*EF!$H210*MMVolatEF*NtoN2O*kgtoGg</f>
        <v>1.3647744779248263E-2</v>
      </c>
      <c r="AK160" s="22">
        <f>Constants!$H67*'Activity data'!AK9*Constants!$H85*EF!$H210*MMVolatEF*NtoN2O*kgtoGg</f>
        <v>1.318800293070521E-2</v>
      </c>
      <c r="AL160" s="22">
        <f>Constants!$H67*'Activity data'!AL9*Constants!$H85*EF!$H210*MMVolatEF*NtoN2O*kgtoGg</f>
        <v>1.2743948309404276E-2</v>
      </c>
      <c r="AM160" s="22">
        <f>Constants!$H67*'Activity data'!AM9*Constants!$H85*EF!$H210*MMVolatEF*NtoN2O*kgtoGg</f>
        <v>1.2468974417820914E-2</v>
      </c>
      <c r="AN160" s="22">
        <f>Constants!$H67*'Activity data'!AN9*Constants!$H85*EF!$H210*MMVolatEF*NtoN2O*kgtoGg</f>
        <v>1.2203228166926353E-2</v>
      </c>
      <c r="AO160" s="22">
        <f>Constants!$H67*'Activity data'!AO9*Constants!$H85*EF!$H210*MMVolatEF*NtoN2O*kgtoGg</f>
        <v>1.1946048718373401E-2</v>
      </c>
      <c r="AP160" s="22">
        <f>Constants!$H67*'Activity data'!AP9*Constants!$H85*EF!$H210*MMVolatEF*NtoN2O*kgtoGg</f>
        <v>1.1696848136691973E-2</v>
      </c>
      <c r="AQ160" s="22">
        <f>Constants!$H67*'Activity data'!AQ9*Constants!$H85*EF!$H210*MMVolatEF*NtoN2O*kgtoGg</f>
        <v>1.1452179657273458E-2</v>
      </c>
      <c r="AR160" s="22">
        <f>Constants!$H67*'Activity data'!AR9*Constants!$H85*EF!$H210*MMVolatEF*NtoN2O*kgtoGg</f>
        <v>1.1220813496106716E-2</v>
      </c>
      <c r="AS160" s="22">
        <f>Constants!$H67*'Activity data'!AS9*Constants!$H85*EF!$H210*MMVolatEF*NtoN2O*kgtoGg</f>
        <v>1.0995950237545151E-2</v>
      </c>
      <c r="AT160" s="22">
        <f>Constants!$H67*'Activity data'!AT9*Constants!$H85*EF!$H210*MMVolatEF*NtoN2O*kgtoGg</f>
        <v>1.0777207856514367E-2</v>
      </c>
      <c r="AU160" s="22">
        <f>Constants!$H67*'Activity data'!AU9*Constants!$H85*EF!$H210*MMVolatEF*NtoN2O*kgtoGg</f>
        <v>1.0564239614428397E-2</v>
      </c>
      <c r="AV160" s="22">
        <f>Constants!$H67*'Activity data'!AV9*Constants!$H85*EF!$H210*MMVolatEF*NtoN2O*kgtoGg</f>
        <v>1.0356782805312607E-2</v>
      </c>
      <c r="AW160" s="22">
        <f>Constants!$H67*'Activity data'!AW9*Constants!$H85*EF!$H210*MMVolatEF*NtoN2O*kgtoGg</f>
        <v>1.0064608399495412E-2</v>
      </c>
      <c r="AX160" s="22">
        <f>Constants!$H67*'Activity data'!AX9*Constants!$H85*EF!$H210*MMVolatEF*NtoN2O*kgtoGg</f>
        <v>9.7795698305038967E-3</v>
      </c>
      <c r="AY160" s="22">
        <f>Constants!$H67*'Activity data'!AY9*Constants!$H85*EF!$H210*MMVolatEF*NtoN2O*kgtoGg</f>
        <v>9.5012902566965519E-3</v>
      </c>
      <c r="AZ160" s="22">
        <f>Constants!$H67*'Activity data'!AZ9*Constants!$H85*EF!$H210*MMVolatEF*NtoN2O*kgtoGg</f>
        <v>9.23239274096576E-3</v>
      </c>
      <c r="BA160" s="22">
        <f>Constants!$H67*'Activity data'!BA9*Constants!$H85*EF!$H210*MMVolatEF*NtoN2O*kgtoGg</f>
        <v>8.9702965881781511E-3</v>
      </c>
      <c r="BB160" s="22">
        <f>Constants!$H67*'Activity data'!BB9*Constants!$H85*EF!$H210*MMVolatEF*NtoN2O*kgtoGg</f>
        <v>8.716022005291469E-3</v>
      </c>
      <c r="BC160" s="22">
        <f>Constants!$H67*'Activity data'!BC9*Constants!$H85*EF!$H210*MMVolatEF*NtoN2O*kgtoGg</f>
        <v>8.4669450518934288E-3</v>
      </c>
      <c r="BD160" s="22">
        <f>Constants!$H67*'Activity data'!BD9*Constants!$H85*EF!$H210*MMVolatEF*NtoN2O*kgtoGg</f>
        <v>8.2213594246637149E-3</v>
      </c>
      <c r="BE160" s="22">
        <f>Constants!$H67*'Activity data'!BE9*Constants!$H85*EF!$H210*MMVolatEF*NtoN2O*kgtoGg</f>
        <v>7.9808904301183238E-3</v>
      </c>
      <c r="BF160" s="22">
        <f>Constants!$H67*'Activity data'!BF9*Constants!$H85*EF!$H210*MMVolatEF*NtoN2O*kgtoGg</f>
        <v>7.7453480249088189E-3</v>
      </c>
      <c r="BG160" s="22">
        <f>Constants!$H67*'Activity data'!BG9*Constants!$H85*EF!$H210*MMVolatEF*NtoN2O*kgtoGg</f>
        <v>7.5580903844845188E-3</v>
      </c>
      <c r="BH160" s="22">
        <f>Constants!$H67*'Activity data'!BH9*Constants!$H85*EF!$H210*MMVolatEF*NtoN2O*kgtoGg</f>
        <v>7.3744408274098979E-3</v>
      </c>
      <c r="BI160" s="22">
        <f>Constants!$H67*'Activity data'!BI9*Constants!$H85*EF!$H210*MMVolatEF*NtoN2O*kgtoGg</f>
        <v>7.1942700914147187E-3</v>
      </c>
      <c r="BJ160" s="22">
        <f>Constants!$H67*'Activity data'!BJ9*Constants!$H85*EF!$H210*MMVolatEF*NtoN2O*kgtoGg</f>
        <v>7.0174567634174812E-3</v>
      </c>
      <c r="BK160" s="22">
        <f>Constants!$H67*'Activity data'!BK9*Constants!$H85*EF!$H210*MMVolatEF*NtoN2O*kgtoGg</f>
        <v>6.8438866404268257E-3</v>
      </c>
      <c r="BL160" s="22">
        <f>Constants!$H67*'Activity data'!BL9*Constants!$H85*EF!$H210*MMVolatEF*NtoN2O*kgtoGg</f>
        <v>6.6734981858646127E-3</v>
      </c>
      <c r="BM160" s="22">
        <f>Constants!$H67*'Activity data'!BM9*Constants!$H85*EF!$H210*MMVolatEF*NtoN2O*kgtoGg</f>
        <v>6.5061594620057402E-3</v>
      </c>
      <c r="BN160" s="22">
        <f>Constants!$H67*'Activity data'!BN9*Constants!$H85*EF!$H210*MMVolatEF*NtoN2O*kgtoGg</f>
        <v>6.3417736009732583E-3</v>
      </c>
      <c r="BO160" s="22">
        <f>Constants!$H67*'Activity data'!BO9*Constants!$H85*EF!$H210*MMVolatEF*NtoN2O*kgtoGg</f>
        <v>6.1802489868945636E-3</v>
      </c>
      <c r="BP160" s="22">
        <f>Constants!$H67*'Activity data'!BP9*Constants!$H85*EF!$H210*MMVolatEF*NtoN2O*kgtoGg</f>
        <v>6.0214988706493834E-3</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0.16200757362190774</v>
      </c>
      <c r="AE161" s="22">
        <f>Constants!$H68*'Activity data'!AE10*Constants!$H86*EF!$H211*MMVolatEF*NtoN2O*kgtoGg</f>
        <v>0.16277073880373394</v>
      </c>
      <c r="AF161" s="22">
        <f>Constants!$H68*'Activity data'!AF10*Constants!$H86*EF!$H211*MMVolatEF*NtoN2O*kgtoGg</f>
        <v>0.16351516777927358</v>
      </c>
      <c r="AG161" s="22">
        <f>Constants!$H68*'Activity data'!AG10*Constants!$H86*EF!$H211*MMVolatEF*NtoN2O*kgtoGg</f>
        <v>0.16424007151922515</v>
      </c>
      <c r="AH161" s="22">
        <f>Constants!$H68*'Activity data'!AH10*Constants!$H86*EF!$H211*MMVolatEF*NtoN2O*kgtoGg</f>
        <v>0.1649892419075257</v>
      </c>
      <c r="AI161" s="22">
        <f>Constants!$H68*'Activity data'!AI10*Constants!$H86*EF!$H211*MMVolatEF*NtoN2O*kgtoGg</f>
        <v>0.165717806720937</v>
      </c>
      <c r="AJ161" s="22">
        <f>Constants!$H68*'Activity data'!AJ10*Constants!$H86*EF!$H211*MMVolatEF*NtoN2O*kgtoGg</f>
        <v>0.16643473055328853</v>
      </c>
      <c r="AK161" s="22">
        <f>Constants!$H68*'Activity data'!AK10*Constants!$H86*EF!$H211*MMVolatEF*NtoN2O*kgtoGg</f>
        <v>0.16713888824894022</v>
      </c>
      <c r="AL161" s="22">
        <f>Constants!$H68*'Activity data'!AL10*Constants!$H86*EF!$H211*MMVolatEF*NtoN2O*kgtoGg</f>
        <v>0.16783058738836706</v>
      </c>
      <c r="AM161" s="22">
        <f>Constants!$H68*'Activity data'!AM10*Constants!$H86*EF!$H211*MMVolatEF*NtoN2O*kgtoGg</f>
        <v>0.16796092904669435</v>
      </c>
      <c r="AN161" s="22">
        <f>Constants!$H68*'Activity data'!AN10*Constants!$H86*EF!$H211*MMVolatEF*NtoN2O*kgtoGg</f>
        <v>0.16808579605252633</v>
      </c>
      <c r="AO161" s="22">
        <f>Constants!$H68*'Activity data'!AO10*Constants!$H86*EF!$H211*MMVolatEF*NtoN2O*kgtoGg</f>
        <v>0.16820511522189191</v>
      </c>
      <c r="AP161" s="22">
        <f>Constants!$H68*'Activity data'!AP10*Constants!$H86*EF!$H211*MMVolatEF*NtoN2O*kgtoGg</f>
        <v>0.16831881241132277</v>
      </c>
      <c r="AQ161" s="22">
        <f>Constants!$H68*'Activity data'!AQ10*Constants!$H86*EF!$H211*MMVolatEF*NtoN2O*kgtoGg</f>
        <v>0.1683838603029178</v>
      </c>
      <c r="AR161" s="22">
        <f>Constants!$H68*'Activity data'!AR10*Constants!$H86*EF!$H211*MMVolatEF*NtoN2O*kgtoGg</f>
        <v>0.16853621962860488</v>
      </c>
      <c r="AS161" s="22">
        <f>Constants!$H68*'Activity data'!AS10*Constants!$H86*EF!$H211*MMVolatEF*NtoN2O*kgtoGg</f>
        <v>0.16868407209421296</v>
      </c>
      <c r="AT161" s="22">
        <f>Constants!$H68*'Activity data'!AT10*Constants!$H86*EF!$H211*MMVolatEF*NtoN2O*kgtoGg</f>
        <v>0.16882736547782776</v>
      </c>
      <c r="AU161" s="22">
        <f>Constants!$H68*'Activity data'!AU10*Constants!$H86*EF!$H211*MMVolatEF*NtoN2O*kgtoGg</f>
        <v>0.16896604696608569</v>
      </c>
      <c r="AV161" s="22">
        <f>Constants!$H68*'Activity data'!AV10*Constants!$H86*EF!$H211*MMVolatEF*NtoN2O*kgtoGg</f>
        <v>0.1691009287403534</v>
      </c>
      <c r="AW161" s="22">
        <f>Constants!$H68*'Activity data'!AW10*Constants!$H86*EF!$H211*MMVolatEF*NtoN2O*kgtoGg</f>
        <v>0.1695985339204128</v>
      </c>
      <c r="AX161" s="22">
        <f>Constants!$H68*'Activity data'!AX10*Constants!$H86*EF!$H211*MMVolatEF*NtoN2O*kgtoGg</f>
        <v>0.17009055127442238</v>
      </c>
      <c r="AY161" s="22">
        <f>Constants!$H68*'Activity data'!AY10*Constants!$H86*EF!$H211*MMVolatEF*NtoN2O*kgtoGg</f>
        <v>0.1705760582429455</v>
      </c>
      <c r="AZ161" s="22">
        <f>Constants!$H68*'Activity data'!AZ10*Constants!$H86*EF!$H211*MMVolatEF*NtoN2O*kgtoGg</f>
        <v>0.1711091486482427</v>
      </c>
      <c r="BA161" s="22">
        <f>Constants!$H68*'Activity data'!BA10*Constants!$H86*EF!$H211*MMVolatEF*NtoN2O*kgtoGg</f>
        <v>0.17165094345887971</v>
      </c>
      <c r="BB161" s="22">
        <f>Constants!$H68*'Activity data'!BB10*Constants!$H86*EF!$H211*MMVolatEF*NtoN2O*kgtoGg</f>
        <v>0.17222795554254577</v>
      </c>
      <c r="BC161" s="22">
        <f>Constants!$H68*'Activity data'!BC10*Constants!$H86*EF!$H211*MMVolatEF*NtoN2O*kgtoGg</f>
        <v>0.17279536723734149</v>
      </c>
      <c r="BD161" s="22">
        <f>Constants!$H68*'Activity data'!BD10*Constants!$H86*EF!$H211*MMVolatEF*NtoN2O*kgtoGg</f>
        <v>0.17332123588891815</v>
      </c>
      <c r="BE161" s="22">
        <f>Constants!$H68*'Activity data'!BE10*Constants!$H86*EF!$H211*MMVolatEF*NtoN2O*kgtoGg</f>
        <v>0.1738416557394003</v>
      </c>
      <c r="BF161" s="22">
        <f>Constants!$H68*'Activity data'!BF10*Constants!$H86*EF!$H211*MMVolatEF*NtoN2O*kgtoGg</f>
        <v>0.17435658415049238</v>
      </c>
      <c r="BG161" s="22">
        <f>Constants!$H68*'Activity data'!BG10*Constants!$H86*EF!$H211*MMVolatEF*NtoN2O*kgtoGg</f>
        <v>0.17476864186595364</v>
      </c>
      <c r="BH161" s="22">
        <f>Constants!$H68*'Activity data'!BH10*Constants!$H86*EF!$H211*MMVolatEF*NtoN2O*kgtoGg</f>
        <v>0.17517747726219882</v>
      </c>
      <c r="BI161" s="22">
        <f>Constants!$H68*'Activity data'!BI10*Constants!$H86*EF!$H211*MMVolatEF*NtoN2O*kgtoGg</f>
        <v>0.17558306570479115</v>
      </c>
      <c r="BJ161" s="22">
        <f>Constants!$H68*'Activity data'!BJ10*Constants!$H86*EF!$H211*MMVolatEF*NtoN2O*kgtoGg</f>
        <v>0.17598538237335917</v>
      </c>
      <c r="BK161" s="22">
        <f>Constants!$H68*'Activity data'!BK10*Constants!$H86*EF!$H211*MMVolatEF*NtoN2O*kgtoGg</f>
        <v>0.17638440226023749</v>
      </c>
      <c r="BL161" s="22">
        <f>Constants!$H68*'Activity data'!BL10*Constants!$H86*EF!$H211*MMVolatEF*NtoN2O*kgtoGg</f>
        <v>0.17678131952903597</v>
      </c>
      <c r="BM161" s="22">
        <f>Constants!$H68*'Activity data'!BM10*Constants!$H86*EF!$H211*MMVolatEF*NtoN2O*kgtoGg</f>
        <v>0.17717538099187274</v>
      </c>
      <c r="BN161" s="22">
        <f>Constants!$H68*'Activity data'!BN10*Constants!$H86*EF!$H211*MMVolatEF*NtoN2O*kgtoGg</f>
        <v>0.17756657048540708</v>
      </c>
      <c r="BO161" s="22">
        <f>Constants!$H68*'Activity data'!BO10*Constants!$H86*EF!$H211*MMVolatEF*NtoN2O*kgtoGg</f>
        <v>0.17795487174494801</v>
      </c>
      <c r="BP161" s="22">
        <f>Constants!$H68*'Activity data'!BP10*Constants!$H86*EF!$H211*MMVolatEF*NtoN2O*kgtoGg</f>
        <v>0.17834026840384043</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1.1732634445917334E-4</v>
      </c>
      <c r="AE162" s="22">
        <f>Constants!$H69*'Activity data'!AE11*Constants!$H87*EF!$H212*MMVolatEF*NtoN2O*kgtoGg</f>
        <v>1.1734955347663563E-4</v>
      </c>
      <c r="AF162" s="22">
        <f>Constants!$H69*'Activity data'!AF11*Constants!$H87*EF!$H212*MMVolatEF*NtoN2O*kgtoGg</f>
        <v>1.1745684486614575E-4</v>
      </c>
      <c r="AG162" s="22">
        <f>Constants!$H69*'Activity data'!AG11*Constants!$H87*EF!$H212*MMVolatEF*NtoN2O*kgtoGg</f>
        <v>1.1764312998406053E-4</v>
      </c>
      <c r="AH162" s="22">
        <f>Constants!$H69*'Activity data'!AH11*Constants!$H87*EF!$H212*MMVolatEF*NtoN2O*kgtoGg</f>
        <v>1.1790485940043642E-4</v>
      </c>
      <c r="AI162" s="22">
        <f>Constants!$H69*'Activity data'!AI11*Constants!$H87*EF!$H212*MMVolatEF*NtoN2O*kgtoGg</f>
        <v>1.1823841499424896E-4</v>
      </c>
      <c r="AJ162" s="22">
        <f>Constants!$H69*'Activity data'!AJ11*Constants!$H87*EF!$H212*MMVolatEF*NtoN2O*kgtoGg</f>
        <v>1.1861287282754117E-4</v>
      </c>
      <c r="AK162" s="22">
        <f>Constants!$H69*'Activity data'!AK11*Constants!$H87*EF!$H212*MMVolatEF*NtoN2O*kgtoGg</f>
        <v>1.1902874649993083E-4</v>
      </c>
      <c r="AL162" s="22">
        <f>Constants!$H69*'Activity data'!AL11*Constants!$H87*EF!$H212*MMVolatEF*NtoN2O*kgtoGg</f>
        <v>1.1948365032884067E-4</v>
      </c>
      <c r="AM162" s="22">
        <f>Constants!$H69*'Activity data'!AM11*Constants!$H87*EF!$H212*MMVolatEF*NtoN2O*kgtoGg</f>
        <v>1.196216386839059E-4</v>
      </c>
      <c r="AN162" s="22">
        <f>Constants!$H69*'Activity data'!AN11*Constants!$H87*EF!$H212*MMVolatEF*NtoN2O*kgtoGg</f>
        <v>1.1978931138124495E-4</v>
      </c>
      <c r="AO162" s="22">
        <f>Constants!$H69*'Activity data'!AO11*Constants!$H87*EF!$H212*MMVolatEF*NtoN2O*kgtoGg</f>
        <v>1.1998486242562857E-4</v>
      </c>
      <c r="AP162" s="22">
        <f>Constants!$H69*'Activity data'!AP11*Constants!$H87*EF!$H212*MMVolatEF*NtoN2O*kgtoGg</f>
        <v>1.2020670331278653E-4</v>
      </c>
      <c r="AQ162" s="22">
        <f>Constants!$H69*'Activity data'!AQ11*Constants!$H87*EF!$H212*MMVolatEF*NtoN2O*kgtoGg</f>
        <v>1.2045302530709226E-4</v>
      </c>
      <c r="AR162" s="22">
        <f>Constants!$H69*'Activity data'!AR11*Constants!$H87*EF!$H212*MMVolatEF*NtoN2O*kgtoGg</f>
        <v>1.2059291768614905E-4</v>
      </c>
      <c r="AS162" s="22">
        <f>Constants!$H69*'Activity data'!AS11*Constants!$H87*EF!$H212*MMVolatEF*NtoN2O*kgtoGg</f>
        <v>1.2075390119716217E-4</v>
      </c>
      <c r="AT162" s="22">
        <f>Constants!$H69*'Activity data'!AT11*Constants!$H87*EF!$H212*MMVolatEF*NtoN2O*kgtoGg</f>
        <v>1.2093492103298679E-4</v>
      </c>
      <c r="AU162" s="22">
        <f>Constants!$H69*'Activity data'!AU11*Constants!$H87*EF!$H212*MMVolatEF*NtoN2O*kgtoGg</f>
        <v>1.2113502975360402E-4</v>
      </c>
      <c r="AV162" s="22">
        <f>Constants!$H69*'Activity data'!AV11*Constants!$H87*EF!$H212*MMVolatEF*NtoN2O*kgtoGg</f>
        <v>1.2135338184786721E-4</v>
      </c>
      <c r="AW162" s="22">
        <f>Constants!$H69*'Activity data'!AW11*Constants!$H87*EF!$H212*MMVolatEF*NtoN2O*kgtoGg</f>
        <v>1.2148288094277547E-4</v>
      </c>
      <c r="AX162" s="22">
        <f>Constants!$H69*'Activity data'!AX11*Constants!$H87*EF!$H212*MMVolatEF*NtoN2O*kgtoGg</f>
        <v>1.2162817600801206E-4</v>
      </c>
      <c r="AY162" s="22">
        <f>Constants!$H69*'Activity data'!AY11*Constants!$H87*EF!$H212*MMVolatEF*NtoN2O*kgtoGg</f>
        <v>1.2178858505418258E-4</v>
      </c>
      <c r="AZ162" s="22">
        <f>Constants!$H69*'Activity data'!AZ11*Constants!$H87*EF!$H212*MMVolatEF*NtoN2O*kgtoGg</f>
        <v>1.2196396727412448E-4</v>
      </c>
      <c r="BA162" s="22">
        <f>Constants!$H69*'Activity data'!BA11*Constants!$H87*EF!$H212*MMVolatEF*NtoN2O*kgtoGg</f>
        <v>1.221534110427838E-4</v>
      </c>
      <c r="BB162" s="22">
        <f>Constants!$H69*'Activity data'!BB11*Constants!$H87*EF!$H212*MMVolatEF*NtoN2O*kgtoGg</f>
        <v>1.2225688317260951E-4</v>
      </c>
      <c r="BC162" s="22">
        <f>Constants!$H69*'Activity data'!BC11*Constants!$H87*EF!$H212*MMVolatEF*NtoN2O*kgtoGg</f>
        <v>1.2237248240061445E-4</v>
      </c>
      <c r="BD162" s="22">
        <f>Constants!$H69*'Activity data'!BD11*Constants!$H87*EF!$H212*MMVolatEF*NtoN2O*kgtoGg</f>
        <v>1.2249947772178916E-4</v>
      </c>
      <c r="BE162" s="22">
        <f>Constants!$H69*'Activity data'!BE11*Constants!$H87*EF!$H212*MMVolatEF*NtoN2O*kgtoGg</f>
        <v>1.2263775238503528E-4</v>
      </c>
      <c r="BF162" s="22">
        <f>Constants!$H69*'Activity data'!BF11*Constants!$H87*EF!$H212*MMVolatEF*NtoN2O*kgtoGg</f>
        <v>1.2278691146391362E-4</v>
      </c>
      <c r="BG162" s="22">
        <f>Constants!$H69*'Activity data'!BG11*Constants!$H87*EF!$H212*MMVolatEF*NtoN2O*kgtoGg</f>
        <v>1.2285469541212498E-4</v>
      </c>
      <c r="BH162" s="22">
        <f>Constants!$H69*'Activity data'!BH11*Constants!$H87*EF!$H212*MMVolatEF*NtoN2O*kgtoGg</f>
        <v>1.2293207198870346E-4</v>
      </c>
      <c r="BI162" s="22">
        <f>Constants!$H69*'Activity data'!BI11*Constants!$H87*EF!$H212*MMVolatEF*NtoN2O*kgtoGg</f>
        <v>1.2301870536081792E-4</v>
      </c>
      <c r="BJ162" s="22">
        <f>Constants!$H69*'Activity data'!BJ11*Constants!$H87*EF!$H212*MMVolatEF*NtoN2O*kgtoGg</f>
        <v>1.2311428264357249E-4</v>
      </c>
      <c r="BK162" s="22">
        <f>Constants!$H69*'Activity data'!BK11*Constants!$H87*EF!$H212*MMVolatEF*NtoN2O*kgtoGg</f>
        <v>1.2321851195092563E-4</v>
      </c>
      <c r="BL162" s="22">
        <f>Constants!$H69*'Activity data'!BL11*Constants!$H87*EF!$H212*MMVolatEF*NtoN2O*kgtoGg</f>
        <v>1.2323732706429286E-4</v>
      </c>
      <c r="BM162" s="22">
        <f>Constants!$H69*'Activity data'!BM11*Constants!$H87*EF!$H212*MMVolatEF*NtoN2O*kgtoGg</f>
        <v>1.2326382922886534E-4</v>
      </c>
      <c r="BN162" s="22">
        <f>Constants!$H69*'Activity data'!BN11*Constants!$H87*EF!$H212*MMVolatEF*NtoN2O*kgtoGg</f>
        <v>1.2329776272431391E-4</v>
      </c>
      <c r="BO162" s="22">
        <f>Constants!$H69*'Activity data'!BO11*Constants!$H87*EF!$H212*MMVolatEF*NtoN2O*kgtoGg</f>
        <v>1.2333888742545727E-4</v>
      </c>
      <c r="BP162" s="22">
        <f>Constants!$H69*'Activity data'!BP11*Constants!$H87*EF!$H212*MMVolatEF*NtoN2O*kgtoGg</f>
        <v>1.2338697760327745E-4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8.0515382114111438E-4</v>
      </c>
      <c r="AE163" s="22">
        <f>Constants!$H70*'Activity data'!AE12*Constants!$H88*EF!$H213*MMVolatEF*NtoN2O*kgtoGg</f>
        <v>8.0531309337601438E-4</v>
      </c>
      <c r="AF163" s="22">
        <f>Constants!$H70*'Activity data'!AF12*Constants!$H88*EF!$H213*MMVolatEF*NtoN2O*kgtoGg</f>
        <v>8.0604938216637784E-4</v>
      </c>
      <c r="AG163" s="22">
        <f>Constants!$H70*'Activity data'!AG12*Constants!$H88*EF!$H213*MMVolatEF*NtoN2O*kgtoGg</f>
        <v>8.0732776661790212E-4</v>
      </c>
      <c r="AH163" s="22">
        <f>Constants!$H70*'Activity data'!AH12*Constants!$H88*EF!$H213*MMVolatEF*NtoN2O*kgtoGg</f>
        <v>8.0912388871368134E-4</v>
      </c>
      <c r="AI163" s="22">
        <f>Constants!$H70*'Activity data'!AI12*Constants!$H88*EF!$H213*MMVolatEF*NtoN2O*kgtoGg</f>
        <v>8.1141291904322137E-4</v>
      </c>
      <c r="AJ163" s="22">
        <f>Constants!$H70*'Activity data'!AJ12*Constants!$H88*EF!$H213*MMVolatEF*NtoN2O*kgtoGg</f>
        <v>8.139826416125324E-4</v>
      </c>
      <c r="AK163" s="22">
        <f>Constants!$H70*'Activity data'!AK12*Constants!$H88*EF!$H213*MMVolatEF*NtoN2O*kgtoGg</f>
        <v>8.1683658100679209E-4</v>
      </c>
      <c r="AL163" s="22">
        <f>Constants!$H70*'Activity data'!AL12*Constants!$H88*EF!$H213*MMVolatEF*NtoN2O*kgtoGg</f>
        <v>8.1995836544307378E-4</v>
      </c>
      <c r="AM163" s="22">
        <f>Constants!$H70*'Activity data'!AM12*Constants!$H88*EF!$H213*MMVolatEF*NtoN2O*kgtoGg</f>
        <v>8.2090531262587292E-4</v>
      </c>
      <c r="AN163" s="22">
        <f>Constants!$H70*'Activity data'!AN12*Constants!$H88*EF!$H213*MMVolatEF*NtoN2O*kgtoGg</f>
        <v>8.2205596905845775E-4</v>
      </c>
      <c r="AO163" s="22">
        <f>Constants!$H70*'Activity data'!AO12*Constants!$H88*EF!$H213*MMVolatEF*NtoN2O*kgtoGg</f>
        <v>8.2339794107113185E-4</v>
      </c>
      <c r="AP163" s="22">
        <f>Constants!$H70*'Activity data'!AP12*Constants!$H88*EF!$H213*MMVolatEF*NtoN2O*kgtoGg</f>
        <v>8.2492032752921115E-4</v>
      </c>
      <c r="AQ163" s="22">
        <f>Constants!$H70*'Activity data'!AQ12*Constants!$H88*EF!$H213*MMVolatEF*NtoN2O*kgtoGg</f>
        <v>8.2661071595698118E-4</v>
      </c>
      <c r="AR163" s="22">
        <f>Constants!$H70*'Activity data'!AR12*Constants!$H88*EF!$H213*MMVolatEF*NtoN2O*kgtoGg</f>
        <v>8.275707295333463E-4</v>
      </c>
      <c r="AS163" s="22">
        <f>Constants!$H70*'Activity data'!AS12*Constants!$H88*EF!$H213*MMVolatEF*NtoN2O*kgtoGg</f>
        <v>8.2867548132315447E-4</v>
      </c>
      <c r="AT163" s="22">
        <f>Constants!$H70*'Activity data'!AT12*Constants!$H88*EF!$H213*MMVolatEF*NtoN2O*kgtoGg</f>
        <v>8.2991773269635097E-4</v>
      </c>
      <c r="AU163" s="22">
        <f>Constants!$H70*'Activity data'!AU12*Constants!$H88*EF!$H213*MMVolatEF*NtoN2O*kgtoGg</f>
        <v>8.3129098183141363E-4</v>
      </c>
      <c r="AV163" s="22">
        <f>Constants!$H70*'Activity data'!AV12*Constants!$H88*EF!$H213*MMVolatEF*NtoN2O*kgtoGg</f>
        <v>8.3278942639525473E-4</v>
      </c>
      <c r="AW163" s="22">
        <f>Constants!$H70*'Activity data'!AW12*Constants!$H88*EF!$H213*MMVolatEF*NtoN2O*kgtoGg</f>
        <v>8.3367811590126712E-4</v>
      </c>
      <c r="AX163" s="22">
        <f>Constants!$H70*'Activity data'!AX12*Constants!$H88*EF!$H213*MMVolatEF*NtoN2O*kgtoGg</f>
        <v>8.3467520549361269E-4</v>
      </c>
      <c r="AY163" s="22">
        <f>Constants!$H70*'Activity data'!AY12*Constants!$H88*EF!$H213*MMVolatEF*NtoN2O*kgtoGg</f>
        <v>8.3577601500971189E-4</v>
      </c>
      <c r="AZ163" s="22">
        <f>Constants!$H70*'Activity data'!AZ12*Constants!$H88*EF!$H213*MMVolatEF*NtoN2O*kgtoGg</f>
        <v>8.3697957815827306E-4</v>
      </c>
      <c r="BA163" s="22">
        <f>Constants!$H70*'Activity data'!BA12*Constants!$H88*EF!$H213*MMVolatEF*NtoN2O*kgtoGg</f>
        <v>8.3827963889851454E-4</v>
      </c>
      <c r="BB163" s="22">
        <f>Constants!$H70*'Activity data'!BB12*Constants!$H88*EF!$H213*MMVolatEF*NtoN2O*kgtoGg</f>
        <v>8.3898971796127577E-4</v>
      </c>
      <c r="BC163" s="22">
        <f>Constants!$H70*'Activity data'!BC12*Constants!$H88*EF!$H213*MMVolatEF*NtoN2O*kgtoGg</f>
        <v>8.3978301941951307E-4</v>
      </c>
      <c r="BD163" s="22">
        <f>Constants!$H70*'Activity data'!BD12*Constants!$H88*EF!$H213*MMVolatEF*NtoN2O*kgtoGg</f>
        <v>8.4065452674024499E-4</v>
      </c>
      <c r="BE163" s="22">
        <f>Constants!$H70*'Activity data'!BE12*Constants!$H88*EF!$H213*MMVolatEF*NtoN2O*kgtoGg</f>
        <v>8.4160343871728506E-4</v>
      </c>
      <c r="BF163" s="22">
        <f>Constants!$H70*'Activity data'!BF12*Constants!$H88*EF!$H213*MMVolatEF*NtoN2O*kgtoGg</f>
        <v>8.4262704516194491E-4</v>
      </c>
      <c r="BG163" s="22">
        <f>Constants!$H70*'Activity data'!BG12*Constants!$H88*EF!$H213*MMVolatEF*NtoN2O*kgtoGg</f>
        <v>8.4309221353624287E-4</v>
      </c>
      <c r="BH163" s="22">
        <f>Constants!$H70*'Activity data'!BH12*Constants!$H88*EF!$H213*MMVolatEF*NtoN2O*kgtoGg</f>
        <v>8.4362321146843071E-4</v>
      </c>
      <c r="BI163" s="22">
        <f>Constants!$H70*'Activity data'!BI12*Constants!$H88*EF!$H213*MMVolatEF*NtoN2O*kgtoGg</f>
        <v>8.4421773430060272E-4</v>
      </c>
      <c r="BJ163" s="22">
        <f>Constants!$H70*'Activity data'!BJ12*Constants!$H88*EF!$H213*MMVolatEF*NtoN2O*kgtoGg</f>
        <v>8.4487363485540902E-4</v>
      </c>
      <c r="BK163" s="22">
        <f>Constants!$H70*'Activity data'!BK12*Constants!$H88*EF!$H213*MMVolatEF*NtoN2O*kgtoGg</f>
        <v>8.4558891006045449E-4</v>
      </c>
      <c r="BL163" s="22">
        <f>Constants!$H70*'Activity data'!BL12*Constants!$H88*EF!$H213*MMVolatEF*NtoN2O*kgtoGg</f>
        <v>8.4571802906175525E-4</v>
      </c>
      <c r="BM163" s="22">
        <f>Constants!$H70*'Activity data'!BM12*Constants!$H88*EF!$H213*MMVolatEF*NtoN2O*kgtoGg</f>
        <v>8.4589990056872506E-4</v>
      </c>
      <c r="BN163" s="22">
        <f>Constants!$H70*'Activity data'!BN12*Constants!$H88*EF!$H213*MMVolatEF*NtoN2O*kgtoGg</f>
        <v>8.4613276969671997E-4</v>
      </c>
      <c r="BO163" s="22">
        <f>Constants!$H70*'Activity data'!BO12*Constants!$H88*EF!$H213*MMVolatEF*NtoN2O*kgtoGg</f>
        <v>8.4641498858303681E-4</v>
      </c>
      <c r="BP163" s="22">
        <f>Constants!$H70*'Activity data'!BP12*Constants!$H88*EF!$H213*MMVolatEF*NtoN2O*kgtoGg</f>
        <v>8.4674500815885975E-4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1.4513224871578833E-5</v>
      </c>
      <c r="AE164" s="22">
        <f>Constants!$H71*'Activity data'!AE13*Constants!$H89*EF!$H214*MMVolatEF*NtoN2O*kgtoGg</f>
        <v>1.4542933744644729E-5</v>
      </c>
      <c r="AF164" s="22">
        <f>Constants!$H71*'Activity data'!AF13*Constants!$H89*EF!$H214*MMVolatEF*NtoN2O*kgtoGg</f>
        <v>1.4586197253953418E-5</v>
      </c>
      <c r="AG164" s="22">
        <f>Constants!$H71*'Activity data'!AG13*Constants!$H89*EF!$H214*MMVolatEF*NtoN2O*kgtoGg</f>
        <v>1.4642236987983401E-5</v>
      </c>
      <c r="AH164" s="22">
        <f>Constants!$H71*'Activity data'!AH13*Constants!$H89*EF!$H214*MMVolatEF*NtoN2O*kgtoGg</f>
        <v>1.4710533911863793E-5</v>
      </c>
      <c r="AI164" s="22">
        <f>Constants!$H71*'Activity data'!AI13*Constants!$H89*EF!$H214*MMVolatEF*NtoN2O*kgtoGg</f>
        <v>1.4790523809130254E-5</v>
      </c>
      <c r="AJ164" s="22">
        <f>Constants!$H71*'Activity data'!AJ13*Constants!$H89*EF!$H214*MMVolatEF*NtoN2O*kgtoGg</f>
        <v>1.4876357691979475E-5</v>
      </c>
      <c r="AK164" s="22">
        <f>Constants!$H71*'Activity data'!AK13*Constants!$H89*EF!$H214*MMVolatEF*NtoN2O*kgtoGg</f>
        <v>1.496826705888402E-5</v>
      </c>
      <c r="AL164" s="22">
        <f>Constants!$H71*'Activity data'!AL13*Constants!$H89*EF!$H214*MMVolatEF*NtoN2O*kgtoGg</f>
        <v>1.5065903267383482E-5</v>
      </c>
      <c r="AM164" s="22">
        <f>Constants!$H71*'Activity data'!AM13*Constants!$H89*EF!$H214*MMVolatEF*NtoN2O*kgtoGg</f>
        <v>1.5101327673963063E-5</v>
      </c>
      <c r="AN164" s="22">
        <f>Constants!$H71*'Activity data'!AN13*Constants!$H89*EF!$H214*MMVolatEF*NtoN2O*kgtoGg</f>
        <v>1.5141211075546332E-5</v>
      </c>
      <c r="AO164" s="22">
        <f>Constants!$H71*'Activity data'!AO13*Constants!$H89*EF!$H214*MMVolatEF*NtoN2O*kgtoGg</f>
        <v>1.5185272672317836E-5</v>
      </c>
      <c r="AP164" s="22">
        <f>Constants!$H71*'Activity data'!AP13*Constants!$H89*EF!$H214*MMVolatEF*NtoN2O*kgtoGg</f>
        <v>1.5233265817498433E-5</v>
      </c>
      <c r="AQ164" s="22">
        <f>Constants!$H71*'Activity data'!AQ13*Constants!$H89*EF!$H214*MMVolatEF*NtoN2O*kgtoGg</f>
        <v>1.5284896153760677E-5</v>
      </c>
      <c r="AR164" s="22">
        <f>Constants!$H71*'Activity data'!AR13*Constants!$H89*EF!$H214*MMVolatEF*NtoN2O*kgtoGg</f>
        <v>1.5315485259441257E-5</v>
      </c>
      <c r="AS164" s="22">
        <f>Constants!$H71*'Activity data'!AS13*Constants!$H89*EF!$H214*MMVolatEF*NtoN2O*kgtoGg</f>
        <v>1.5349262800621161E-5</v>
      </c>
      <c r="AT164" s="22">
        <f>Constants!$H71*'Activity data'!AT13*Constants!$H89*EF!$H214*MMVolatEF*NtoN2O*kgtoGg</f>
        <v>1.5386061482741473E-5</v>
      </c>
      <c r="AU164" s="22">
        <f>Constants!$H71*'Activity data'!AU13*Constants!$H89*EF!$H214*MMVolatEF*NtoN2O*kgtoGg</f>
        <v>1.5425731166647493E-5</v>
      </c>
      <c r="AV164" s="22">
        <f>Constants!$H71*'Activity data'!AV13*Constants!$H89*EF!$H214*MMVolatEF*NtoN2O*kgtoGg</f>
        <v>1.5468138197132054E-5</v>
      </c>
      <c r="AW164" s="22">
        <f>Constants!$H71*'Activity data'!AW13*Constants!$H89*EF!$H214*MMVolatEF*NtoN2O*kgtoGg</f>
        <v>1.549329759402353E-5</v>
      </c>
      <c r="AX164" s="22">
        <f>Constants!$H71*'Activity data'!AX13*Constants!$H89*EF!$H214*MMVolatEF*NtoN2O*kgtoGg</f>
        <v>1.5520860350236356E-5</v>
      </c>
      <c r="AY164" s="22">
        <f>Constants!$H71*'Activity data'!AY13*Constants!$H89*EF!$H214*MMVolatEF*NtoN2O*kgtoGg</f>
        <v>1.5550716015807987E-5</v>
      </c>
      <c r="AZ164" s="22">
        <f>Constants!$H71*'Activity data'!AZ13*Constants!$H89*EF!$H214*MMVolatEF*NtoN2O*kgtoGg</f>
        <v>1.5582853267732106E-5</v>
      </c>
      <c r="BA164" s="22">
        <f>Constants!$H71*'Activity data'!BA13*Constants!$H89*EF!$H214*MMVolatEF*NtoN2O*kgtoGg</f>
        <v>1.5617116021142095E-5</v>
      </c>
      <c r="BB164" s="22">
        <f>Constants!$H71*'Activity data'!BB13*Constants!$H89*EF!$H214*MMVolatEF*NtoN2O*kgtoGg</f>
        <v>1.5635011784327703E-5</v>
      </c>
      <c r="BC164" s="22">
        <f>Constants!$H71*'Activity data'!BC13*Constants!$H89*EF!$H214*MMVolatEF*NtoN2O*kgtoGg</f>
        <v>1.5654767435590624E-5</v>
      </c>
      <c r="BD164" s="22">
        <f>Constants!$H71*'Activity data'!BD13*Constants!$H89*EF!$H214*MMVolatEF*NtoN2O*kgtoGg</f>
        <v>1.567625727992756E-5</v>
      </c>
      <c r="BE164" s="22">
        <f>Constants!$H71*'Activity data'!BE13*Constants!$H89*EF!$H214*MMVolatEF*NtoN2O*kgtoGg</f>
        <v>1.5699468315316648E-5</v>
      </c>
      <c r="BF164" s="22">
        <f>Constants!$H71*'Activity data'!BF13*Constants!$H89*EF!$H214*MMVolatEF*NtoN2O*kgtoGg</f>
        <v>1.5724335443596803E-5</v>
      </c>
      <c r="BG164" s="22">
        <f>Constants!$H71*'Activity data'!BG13*Constants!$H89*EF!$H214*MMVolatEF*NtoN2O*kgtoGg</f>
        <v>1.5733953488930867E-5</v>
      </c>
      <c r="BH164" s="22">
        <f>Constants!$H71*'Activity data'!BH13*Constants!$H89*EF!$H214*MMVolatEF*NtoN2O*kgtoGg</f>
        <v>1.5745062720320409E-5</v>
      </c>
      <c r="BI164" s="22">
        <f>Constants!$H71*'Activity data'!BI13*Constants!$H89*EF!$H214*MMVolatEF*NtoN2O*kgtoGg</f>
        <v>1.5757606646228736E-5</v>
      </c>
      <c r="BJ164" s="22">
        <f>Constants!$H71*'Activity data'!BJ13*Constants!$H89*EF!$H214*MMVolatEF*NtoN2O*kgtoGg</f>
        <v>1.5771532642613974E-5</v>
      </c>
      <c r="BK164" s="22">
        <f>Constants!$H71*'Activity data'!BK13*Constants!$H89*EF!$H214*MMVolatEF*NtoN2O*kgtoGg</f>
        <v>1.5786791621772763E-5</v>
      </c>
      <c r="BL164" s="22">
        <f>Constants!$H71*'Activity data'!BL13*Constants!$H89*EF!$H214*MMVolatEF*NtoN2O*kgtoGg</f>
        <v>1.5786289984775912E-5</v>
      </c>
      <c r="BM164" s="22">
        <f>Constants!$H71*'Activity data'!BM13*Constants!$H89*EF!$H214*MMVolatEF*NtoN2O*kgtoGg</f>
        <v>1.5787008957745549E-5</v>
      </c>
      <c r="BN164" s="22">
        <f>Constants!$H71*'Activity data'!BN13*Constants!$H89*EF!$H214*MMVolatEF*NtoN2O*kgtoGg</f>
        <v>1.5788904578983406E-5</v>
      </c>
      <c r="BO164" s="22">
        <f>Constants!$H71*'Activity data'!BO13*Constants!$H89*EF!$H214*MMVolatEF*NtoN2O*kgtoGg</f>
        <v>1.5791935573276916E-5</v>
      </c>
      <c r="BP164" s="22">
        <f>Constants!$H71*'Activity data'!BP13*Constants!$H89*EF!$H214*MMVolatEF*NtoN2O*kgtoGg</f>
        <v>1.5796063143882246E-5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1.4765930731152526E-3</v>
      </c>
      <c r="AE165" s="22">
        <f>Constants!$H72*'Activity data'!AE14*Constants!$H90*EF!$H215*MMVolatEF*NtoN2O*kgtoGg</f>
        <v>1.4796156898367139E-3</v>
      </c>
      <c r="AF165" s="22">
        <f>Constants!$H72*'Activity data'!AF14*Constants!$H90*EF!$H215*MMVolatEF*NtoN2O*kgtoGg</f>
        <v>1.4840173716634019E-3</v>
      </c>
      <c r="AG165" s="22">
        <f>Constants!$H72*'Activity data'!AG14*Constants!$H90*EF!$H215*MMVolatEF*NtoN2O*kgtoGg</f>
        <v>1.4897189220645082E-3</v>
      </c>
      <c r="AH165" s="22">
        <f>Constants!$H72*'Activity data'!AH14*Constants!$H90*EF!$H215*MMVolatEF*NtoN2O*kgtoGg</f>
        <v>1.496667533803747E-3</v>
      </c>
      <c r="AI165" s="22">
        <f>Constants!$H72*'Activity data'!AI14*Constants!$H90*EF!$H215*MMVolatEF*NtoN2O*kgtoGg</f>
        <v>1.5048058028148026E-3</v>
      </c>
      <c r="AJ165" s="22">
        <f>Constants!$H72*'Activity data'!AJ14*Constants!$H90*EF!$H215*MMVolatEF*NtoN2O*kgtoGg</f>
        <v>1.5135386459957797E-3</v>
      </c>
      <c r="AK165" s="22">
        <f>Constants!$H72*'Activity data'!AK14*Constants!$H90*EF!$H215*MMVolatEF*NtoN2O*kgtoGg</f>
        <v>1.5228896162816064E-3</v>
      </c>
      <c r="AL165" s="22">
        <f>Constants!$H72*'Activity data'!AL14*Constants!$H90*EF!$H215*MMVolatEF*NtoN2O*kgtoGg</f>
        <v>1.5328232423661764E-3</v>
      </c>
      <c r="AM165" s="22">
        <f>Constants!$H72*'Activity data'!AM14*Constants!$H90*EF!$H215*MMVolatEF*NtoN2O*kgtoGg</f>
        <v>1.5364273643885028E-3</v>
      </c>
      <c r="AN165" s="22">
        <f>Constants!$H72*'Activity data'!AN14*Constants!$H90*EF!$H215*MMVolatEF*NtoN2O*kgtoGg</f>
        <v>1.5404851499620897E-3</v>
      </c>
      <c r="AO165" s="22">
        <f>Constants!$H72*'Activity data'!AO14*Constants!$H90*EF!$H215*MMVolatEF*NtoN2O*kgtoGg</f>
        <v>1.5449680301736829E-3</v>
      </c>
      <c r="AP165" s="22">
        <f>Constants!$H72*'Activity data'!AP14*Constants!$H90*EF!$H215*MMVolatEF*NtoN2O*kgtoGg</f>
        <v>1.549850910881297E-3</v>
      </c>
      <c r="AQ165" s="22">
        <f>Constants!$H72*'Activity data'!AQ14*Constants!$H90*EF!$H215*MMVolatEF*NtoN2O*kgtoGg</f>
        <v>1.5551038438139854E-3</v>
      </c>
      <c r="AR165" s="22">
        <f>Constants!$H72*'Activity data'!AR14*Constants!$H90*EF!$H215*MMVolatEF*NtoN2O*kgtoGg</f>
        <v>1.5582160164675761E-3</v>
      </c>
      <c r="AS165" s="22">
        <f>Constants!$H72*'Activity data'!AS14*Constants!$H90*EF!$H215*MMVolatEF*NtoN2O*kgtoGg</f>
        <v>1.5616525844098792E-3</v>
      </c>
      <c r="AT165" s="22">
        <f>Constants!$H72*'Activity data'!AT14*Constants!$H90*EF!$H215*MMVolatEF*NtoN2O*kgtoGg</f>
        <v>1.5653965268898882E-3</v>
      </c>
      <c r="AU165" s="22">
        <f>Constants!$H72*'Activity data'!AU14*Constants!$H90*EF!$H215*MMVolatEF*NtoN2O*kgtoGg</f>
        <v>1.5694325685681929E-3</v>
      </c>
      <c r="AV165" s="22">
        <f>Constants!$H72*'Activity data'!AV14*Constants!$H90*EF!$H215*MMVolatEF*NtoN2O*kgtoGg</f>
        <v>1.5737471112021674E-3</v>
      </c>
      <c r="AW165" s="22">
        <f>Constants!$H72*'Activity data'!AW14*Constants!$H90*EF!$H215*MMVolatEF*NtoN2O*kgtoGg</f>
        <v>1.5763068587084893E-3</v>
      </c>
      <c r="AX165" s="22">
        <f>Constants!$H72*'Activity data'!AX14*Constants!$H90*EF!$H215*MMVolatEF*NtoN2O*kgtoGg</f>
        <v>1.579111126902495E-3</v>
      </c>
      <c r="AY165" s="22">
        <f>Constants!$H72*'Activity data'!AY14*Constants!$H90*EF!$H215*MMVolatEF*NtoN2O*kgtoGg</f>
        <v>1.5821486784712473E-3</v>
      </c>
      <c r="AZ165" s="22">
        <f>Constants!$H72*'Activity data'!AZ14*Constants!$H90*EF!$H215*MMVolatEF*NtoN2O*kgtoGg</f>
        <v>1.5854183613983716E-3</v>
      </c>
      <c r="BA165" s="22">
        <f>Constants!$H72*'Activity data'!BA14*Constants!$H90*EF!$H215*MMVolatEF*NtoN2O*kgtoGg</f>
        <v>1.5889042954205285E-3</v>
      </c>
      <c r="BB165" s="22">
        <f>Constants!$H72*'Activity data'!BB14*Constants!$H90*EF!$H215*MMVolatEF*NtoN2O*kgtoGg</f>
        <v>1.5907250320377723E-3</v>
      </c>
      <c r="BC165" s="22">
        <f>Constants!$H72*'Activity data'!BC14*Constants!$H90*EF!$H215*MMVolatEF*NtoN2O*kgtoGg</f>
        <v>1.5927349959202199E-3</v>
      </c>
      <c r="BD165" s="22">
        <f>Constants!$H72*'Activity data'!BD14*Constants!$H90*EF!$H215*MMVolatEF*NtoN2O*kgtoGg</f>
        <v>1.5949213987060255E-3</v>
      </c>
      <c r="BE165" s="22">
        <f>Constants!$H72*'Activity data'!BE14*Constants!$H90*EF!$H215*MMVolatEF*NtoN2O*kgtoGg</f>
        <v>1.59728291755374E-3</v>
      </c>
      <c r="BF165" s="22">
        <f>Constants!$H72*'Activity data'!BF14*Constants!$H90*EF!$H215*MMVolatEF*NtoN2O*kgtoGg</f>
        <v>1.5998129292976255E-3</v>
      </c>
      <c r="BG165" s="22">
        <f>Constants!$H72*'Activity data'!BG14*Constants!$H90*EF!$H215*MMVolatEF*NtoN2O*kgtoGg</f>
        <v>1.6007914808768135E-3</v>
      </c>
      <c r="BH165" s="22">
        <f>Constants!$H72*'Activity data'!BH14*Constants!$H90*EF!$H215*MMVolatEF*NtoN2O*kgtoGg</f>
        <v>1.6019217475310254E-3</v>
      </c>
      <c r="BI165" s="22">
        <f>Constants!$H72*'Activity data'!BI14*Constants!$H90*EF!$H215*MMVolatEF*NtoN2O*kgtoGg</f>
        <v>1.6031979817429122E-3</v>
      </c>
      <c r="BJ165" s="22">
        <f>Constants!$H72*'Activity data'!BJ14*Constants!$H90*EF!$H215*MMVolatEF*NtoN2O*kgtoGg</f>
        <v>1.6046148294787269E-3</v>
      </c>
      <c r="BK165" s="22">
        <f>Constants!$H72*'Activity data'!BK14*Constants!$H90*EF!$H215*MMVolatEF*NtoN2O*kgtoGg</f>
        <v>1.6061672964960882E-3</v>
      </c>
      <c r="BL165" s="22">
        <f>Constants!$H72*'Activity data'!BL14*Constants!$H90*EF!$H215*MMVolatEF*NtoN2O*kgtoGg</f>
        <v>1.6061162593405752E-3</v>
      </c>
      <c r="BM165" s="22">
        <f>Constants!$H72*'Activity data'!BM14*Constants!$H90*EF!$H215*MMVolatEF*NtoN2O*kgtoGg</f>
        <v>1.6061894085211414E-3</v>
      </c>
      <c r="BN165" s="22">
        <f>Constants!$H72*'Activity data'!BN14*Constants!$H90*EF!$H215*MMVolatEF*NtoN2O*kgtoGg</f>
        <v>1.6063822713213692E-3</v>
      </c>
      <c r="BO165" s="22">
        <f>Constants!$H72*'Activity data'!BO14*Constants!$H90*EF!$H215*MMVolatEF*NtoN2O*kgtoGg</f>
        <v>1.6066906483511501E-3</v>
      </c>
      <c r="BP165" s="22">
        <f>Constants!$H72*'Activity data'!BP14*Constants!$H90*EF!$H215*MMVolatEF*NtoN2O*kgtoGg</f>
        <v>1.6071105923827877E-3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0.13247699047845304</v>
      </c>
      <c r="AE168" s="22">
        <f>Constants!$H75*'Activity data'!AE17*Constants!$H93*EF!$H218*MMVolatEF*NtoN2O*kgtoGg</f>
        <v>0.12873712773796206</v>
      </c>
      <c r="AF168" s="22">
        <f>Constants!$H75*'Activity data'!AF17*Constants!$H93*EF!$H218*MMVolatEF*NtoN2O*kgtoGg</f>
        <v>0.12522432018120239</v>
      </c>
      <c r="AG168" s="22">
        <f>Constants!$H75*'Activity data'!AG17*Constants!$H93*EF!$H218*MMVolatEF*NtoN2O*kgtoGg</f>
        <v>0.12191264567932011</v>
      </c>
      <c r="AH168" s="22">
        <f>Constants!$H75*'Activity data'!AH17*Constants!$H93*EF!$H218*MMVolatEF*NtoN2O*kgtoGg</f>
        <v>0.11880354970558528</v>
      </c>
      <c r="AI168" s="22">
        <f>Constants!$H75*'Activity data'!AI17*Constants!$H93*EF!$H218*MMVolatEF*NtoN2O*kgtoGg</f>
        <v>0.11585434503027199</v>
      </c>
      <c r="AJ168" s="22">
        <f>Constants!$H75*'Activity data'!AJ17*Constants!$H93*EF!$H218*MMVolatEF*NtoN2O*kgtoGg</f>
        <v>0.11304906093723231</v>
      </c>
      <c r="AK168" s="22">
        <f>Constants!$H75*'Activity data'!AK17*Constants!$H93*EF!$H218*MMVolatEF*NtoN2O*kgtoGg</f>
        <v>0.11037445128396772</v>
      </c>
      <c r="AL168" s="22">
        <f>Constants!$H75*'Activity data'!AL17*Constants!$H93*EF!$H218*MMVolatEF*NtoN2O*kgtoGg</f>
        <v>0.10781914711137074</v>
      </c>
      <c r="AM168" s="22">
        <f>Constants!$H75*'Activity data'!AM17*Constants!$H93*EF!$H218*MMVolatEF*NtoN2O*kgtoGg</f>
        <v>0.10536980575148942</v>
      </c>
      <c r="AN168" s="22">
        <f>Constants!$H75*'Activity data'!AN17*Constants!$H93*EF!$H218*MMVolatEF*NtoN2O*kgtoGg</f>
        <v>0.10302051695656289</v>
      </c>
      <c r="AO168" s="22">
        <f>Constants!$H75*'Activity data'!AO17*Constants!$H93*EF!$H218*MMVolatEF*NtoN2O*kgtoGg</f>
        <v>0.10076342609120532</v>
      </c>
      <c r="AP168" s="22">
        <f>Constants!$H75*'Activity data'!AP17*Constants!$H93*EF!$H218*MMVolatEF*NtoN2O*kgtoGg</f>
        <v>9.8591568241478175E-2</v>
      </c>
      <c r="AQ168" s="22">
        <f>Constants!$H75*'Activity data'!AQ17*Constants!$H93*EF!$H218*MMVolatEF*NtoN2O*kgtoGg</f>
        <v>9.6481366059432958E-2</v>
      </c>
      <c r="AR168" s="22">
        <f>Constants!$H75*'Activity data'!AR17*Constants!$H93*EF!$H218*MMVolatEF*NtoN2O*kgtoGg</f>
        <v>9.4461424473643613E-2</v>
      </c>
      <c r="AS168" s="22">
        <f>Constants!$H75*'Activity data'!AS17*Constants!$H93*EF!$H218*MMVolatEF*NtoN2O*kgtoGg</f>
        <v>9.2509980726311919E-2</v>
      </c>
      <c r="AT168" s="22">
        <f>Constants!$H75*'Activity data'!AT17*Constants!$H93*EF!$H218*MMVolatEF*NtoN2O*kgtoGg</f>
        <v>9.062253883109242E-2</v>
      </c>
      <c r="AU168" s="22">
        <f>Constants!$H75*'Activity data'!AU17*Constants!$H93*EF!$H218*MMVolatEF*NtoN2O*kgtoGg</f>
        <v>8.8795031170375516E-2</v>
      </c>
      <c r="AV168" s="22">
        <f>Constants!$H75*'Activity data'!AV17*Constants!$H93*EF!$H218*MMVolatEF*NtoN2O*kgtoGg</f>
        <v>8.7024077279083734E-2</v>
      </c>
      <c r="AW168" s="22">
        <f>Constants!$H75*'Activity data'!AW17*Constants!$H93*EF!$H218*MMVolatEF*NtoN2O*kgtoGg</f>
        <v>8.5263547601584722E-2</v>
      </c>
      <c r="AX168" s="22">
        <f>Constants!$H75*'Activity data'!AX17*Constants!$H93*EF!$H218*MMVolatEF*NtoN2O*kgtoGg</f>
        <v>8.3554770468339562E-2</v>
      </c>
      <c r="AY168" s="22">
        <f>Constants!$H75*'Activity data'!AY17*Constants!$H93*EF!$H218*MMVolatEF*NtoN2O*kgtoGg</f>
        <v>8.1894556095227153E-2</v>
      </c>
      <c r="AZ168" s="22">
        <f>Constants!$H75*'Activity data'!AZ17*Constants!$H93*EF!$H218*MMVolatEF*NtoN2O*kgtoGg</f>
        <v>8.0297900917356668E-2</v>
      </c>
      <c r="BA168" s="22">
        <f>Constants!$H75*'Activity data'!BA17*Constants!$H93*EF!$H218*MMVolatEF*NtoN2O*kgtoGg</f>
        <v>7.8748754821247324E-2</v>
      </c>
      <c r="BB168" s="22">
        <f>Constants!$H75*'Activity data'!BB17*Constants!$H93*EF!$H218*MMVolatEF*NtoN2O*kgtoGg</f>
        <v>7.723923034600283E-2</v>
      </c>
      <c r="BC168" s="22">
        <f>Constants!$H75*'Activity data'!BC17*Constants!$H93*EF!$H218*MMVolatEF*NtoN2O*kgtoGg</f>
        <v>7.576669557289939E-2</v>
      </c>
      <c r="BD168" s="22">
        <f>Constants!$H75*'Activity data'!BD17*Constants!$H93*EF!$H218*MMVolatEF*NtoN2O*kgtoGg</f>
        <v>7.4319929299426962E-2</v>
      </c>
      <c r="BE168" s="22">
        <f>Constants!$H75*'Activity data'!BE17*Constants!$H93*EF!$H218*MMVolatEF*NtoN2O*kgtoGg</f>
        <v>7.2908370348582829E-2</v>
      </c>
      <c r="BF168" s="22">
        <f>Constants!$H75*'Activity data'!BF17*Constants!$H93*EF!$H218*MMVolatEF*NtoN2O*kgtoGg</f>
        <v>7.1530372097889663E-2</v>
      </c>
      <c r="BG168" s="22">
        <f>Constants!$H75*'Activity data'!BG17*Constants!$H93*EF!$H218*MMVolatEF*NtoN2O*kgtoGg</f>
        <v>7.0205792582213405E-2</v>
      </c>
      <c r="BH168" s="22">
        <f>Constants!$H75*'Activity data'!BH17*Constants!$H93*EF!$H218*MMVolatEF*NtoN2O*kgtoGg</f>
        <v>6.8911014707902563E-2</v>
      </c>
      <c r="BI168" s="22">
        <f>Constants!$H75*'Activity data'!BI17*Constants!$H93*EF!$H218*MMVolatEF*NtoN2O*kgtoGg</f>
        <v>6.7644728679285754E-2</v>
      </c>
      <c r="BJ168" s="22">
        <f>Constants!$H75*'Activity data'!BJ17*Constants!$H93*EF!$H218*MMVolatEF*NtoN2O*kgtoGg</f>
        <v>6.6405709186035833E-2</v>
      </c>
      <c r="BK168" s="22">
        <f>Constants!$H75*'Activity data'!BK17*Constants!$H93*EF!$H218*MMVolatEF*NtoN2O*kgtoGg</f>
        <v>6.5192808287973344E-2</v>
      </c>
      <c r="BL168" s="22">
        <f>Constants!$H75*'Activity data'!BL17*Constants!$H93*EF!$H218*MMVolatEF*NtoN2O*kgtoGg</f>
        <v>6.3994263497080761E-2</v>
      </c>
      <c r="BM168" s="22">
        <f>Constants!$H75*'Activity data'!BM17*Constants!$H93*EF!$H218*MMVolatEF*NtoN2O*kgtoGg</f>
        <v>6.2820131374759669E-2</v>
      </c>
      <c r="BN168" s="22">
        <f>Constants!$H75*'Activity data'!BN17*Constants!$H93*EF!$H218*MMVolatEF*NtoN2O*kgtoGg</f>
        <v>6.166944902686991E-2</v>
      </c>
      <c r="BO168" s="22">
        <f>Constants!$H75*'Activity data'!BO17*Constants!$H93*EF!$H218*MMVolatEF*NtoN2O*kgtoGg</f>
        <v>6.0541309563896202E-2</v>
      </c>
      <c r="BP168" s="22">
        <f>Constants!$H75*'Activity data'!BP17*Constants!$H93*EF!$H218*MMVolatEF*NtoN2O*kgtoGg</f>
        <v>5.9434857836522345E-2</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1.2892087949354621E-2</v>
      </c>
      <c r="AE169" s="22">
        <f>Constants!$H76*'Activity data'!AE18*Constants!$H94*EF!$H219*MMVolatEF*NtoN2O*kgtoGg</f>
        <v>1.2528140676739258E-2</v>
      </c>
      <c r="AF169" s="22">
        <f>Constants!$H76*'Activity data'!AF18*Constants!$H94*EF!$H219*MMVolatEF*NtoN2O*kgtoGg</f>
        <v>1.2186289432931985E-2</v>
      </c>
      <c r="AG169" s="22">
        <f>Constants!$H76*'Activity data'!AG18*Constants!$H94*EF!$H219*MMVolatEF*NtoN2O*kgtoGg</f>
        <v>1.1864011588427014E-2</v>
      </c>
      <c r="AH169" s="22">
        <f>Constants!$H76*'Activity data'!AH18*Constants!$H94*EF!$H219*MMVolatEF*NtoN2O*kgtoGg</f>
        <v>1.1561447810433485E-2</v>
      </c>
      <c r="AI169" s="22">
        <f>Constants!$H76*'Activity data'!AI18*Constants!$H94*EF!$H219*MMVolatEF*NtoN2O*kgtoGg</f>
        <v>1.1274443962312626E-2</v>
      </c>
      <c r="AJ169" s="22">
        <f>Constants!$H76*'Activity data'!AJ18*Constants!$H94*EF!$H219*MMVolatEF*NtoN2O*kgtoGg</f>
        <v>1.1001445843018272E-2</v>
      </c>
      <c r="AK169" s="22">
        <f>Constants!$H76*'Activity data'!AK18*Constants!$H94*EF!$H219*MMVolatEF*NtoN2O*kgtoGg</f>
        <v>1.0741164395232154E-2</v>
      </c>
      <c r="AL169" s="22">
        <f>Constants!$H76*'Activity data'!AL18*Constants!$H94*EF!$H219*MMVolatEF*NtoN2O*kgtoGg</f>
        <v>1.0492493241007591E-2</v>
      </c>
      <c r="AM169" s="22">
        <f>Constants!$H76*'Activity data'!AM18*Constants!$H94*EF!$H219*MMVolatEF*NtoN2O*kgtoGg</f>
        <v>1.0254133929586505E-2</v>
      </c>
      <c r="AN169" s="22">
        <f>Constants!$H76*'Activity data'!AN18*Constants!$H94*EF!$H219*MMVolatEF*NtoN2O*kgtoGg</f>
        <v>1.0025511301209749E-2</v>
      </c>
      <c r="AO169" s="22">
        <f>Constants!$H76*'Activity data'!AO18*Constants!$H94*EF!$H219*MMVolatEF*NtoN2O*kgtoGg</f>
        <v>9.8058609767210803E-3</v>
      </c>
      <c r="AP169" s="22">
        <f>Constants!$H76*'Activity data'!AP18*Constants!$H94*EF!$H219*MMVolatEF*NtoN2O*kgtoGg</f>
        <v>9.5945051608087844E-3</v>
      </c>
      <c r="AQ169" s="22">
        <f>Constants!$H76*'Activity data'!AQ18*Constants!$H94*EF!$H219*MMVolatEF*NtoN2O*kgtoGg</f>
        <v>9.3891494079071398E-3</v>
      </c>
      <c r="AR169" s="22">
        <f>Constants!$H76*'Activity data'!AR18*Constants!$H94*EF!$H219*MMVolatEF*NtoN2O*kgtoGg</f>
        <v>9.192577425991607E-3</v>
      </c>
      <c r="AS169" s="22">
        <f>Constants!$H76*'Activity data'!AS18*Constants!$H94*EF!$H219*MMVolatEF*NtoN2O*kgtoGg</f>
        <v>9.0026713575644974E-3</v>
      </c>
      <c r="AT169" s="22">
        <f>Constants!$H76*'Activity data'!AT18*Constants!$H94*EF!$H219*MMVolatEF*NtoN2O*kgtoGg</f>
        <v>8.8189936726730672E-3</v>
      </c>
      <c r="AU169" s="22">
        <f>Constants!$H76*'Activity data'!AU18*Constants!$H94*EF!$H219*MMVolatEF*NtoN2O*kgtoGg</f>
        <v>8.641148528357883E-3</v>
      </c>
      <c r="AV169" s="22">
        <f>Constants!$H76*'Activity data'!AV18*Constants!$H94*EF!$H219*MMVolatEF*NtoN2O*kgtoGg</f>
        <v>8.4688069523730421E-3</v>
      </c>
      <c r="AW169" s="22">
        <f>Constants!$H76*'Activity data'!AW18*Constants!$H94*EF!$H219*MMVolatEF*NtoN2O*kgtoGg</f>
        <v>8.2974798158054457E-3</v>
      </c>
      <c r="AX169" s="22">
        <f>Constants!$H76*'Activity data'!AX18*Constants!$H94*EF!$H219*MMVolatEF*NtoN2O*kgtoGg</f>
        <v>8.1311890130926091E-3</v>
      </c>
      <c r="AY169" s="22">
        <f>Constants!$H76*'Activity data'!AY18*Constants!$H94*EF!$H219*MMVolatEF*NtoN2O*kgtoGg</f>
        <v>7.9696241282348965E-3</v>
      </c>
      <c r="AZ169" s="22">
        <f>Constants!$H76*'Activity data'!AZ18*Constants!$H94*EF!$H219*MMVolatEF*NtoN2O*kgtoGg</f>
        <v>7.8142445494600692E-3</v>
      </c>
      <c r="BA169" s="22">
        <f>Constants!$H76*'Activity data'!BA18*Constants!$H94*EF!$H219*MMVolatEF*NtoN2O*kgtoGg</f>
        <v>7.6634883491168157E-3</v>
      </c>
      <c r="BB169" s="22">
        <f>Constants!$H76*'Activity data'!BB18*Constants!$H94*EF!$H219*MMVolatEF*NtoN2O*kgtoGg</f>
        <v>7.5165879536121293E-3</v>
      </c>
      <c r="BC169" s="22">
        <f>Constants!$H76*'Activity data'!BC18*Constants!$H94*EF!$H219*MMVolatEF*NtoN2O*kgtoGg</f>
        <v>7.3732872359949034E-3</v>
      </c>
      <c r="BD169" s="22">
        <f>Constants!$H76*'Activity data'!BD18*Constants!$H94*EF!$H219*MMVolatEF*NtoN2O*kgtoGg</f>
        <v>7.2324941973517104E-3</v>
      </c>
      <c r="BE169" s="22">
        <f>Constants!$H76*'Activity data'!BE18*Constants!$H94*EF!$H219*MMVolatEF*NtoN2O*kgtoGg</f>
        <v>7.0951273831279145E-3</v>
      </c>
      <c r="BF169" s="22">
        <f>Constants!$H76*'Activity data'!BF18*Constants!$H94*EF!$H219*MMVolatEF*NtoN2O*kgtoGg</f>
        <v>6.9610265511431887E-3</v>
      </c>
      <c r="BG169" s="22">
        <f>Constants!$H76*'Activity data'!BG18*Constants!$H94*EF!$H219*MMVolatEF*NtoN2O*kgtoGg</f>
        <v>6.832124199494514E-3</v>
      </c>
      <c r="BH169" s="22">
        <f>Constants!$H76*'Activity data'!BH18*Constants!$H94*EF!$H219*MMVolatEF*NtoN2O*kgtoGg</f>
        <v>6.7061220147361829E-3</v>
      </c>
      <c r="BI169" s="22">
        <f>Constants!$H76*'Activity data'!BI18*Constants!$H94*EF!$H219*MMVolatEF*NtoN2O*kgtoGg</f>
        <v>6.5828925332163573E-3</v>
      </c>
      <c r="BJ169" s="22">
        <f>Constants!$H76*'Activity data'!BJ18*Constants!$H94*EF!$H219*MMVolatEF*NtoN2O*kgtoGg</f>
        <v>6.462316513031619E-3</v>
      </c>
      <c r="BK169" s="22">
        <f>Constants!$H76*'Activity data'!BK18*Constants!$H94*EF!$H219*MMVolatEF*NtoN2O*kgtoGg</f>
        <v>6.3442822416068306E-3</v>
      </c>
      <c r="BL169" s="22">
        <f>Constants!$H76*'Activity data'!BL18*Constants!$H94*EF!$H219*MMVolatEF*NtoN2O*kgtoGg</f>
        <v>6.22764504446322E-3</v>
      </c>
      <c r="BM169" s="22">
        <f>Constants!$H76*'Activity data'!BM18*Constants!$H94*EF!$H219*MMVolatEF*NtoN2O*kgtoGg</f>
        <v>6.1133835826768564E-3</v>
      </c>
      <c r="BN169" s="22">
        <f>Constants!$H76*'Activity data'!BN18*Constants!$H94*EF!$H219*MMVolatEF*NtoN2O*kgtoGg</f>
        <v>6.0014041515530992E-3</v>
      </c>
      <c r="BO169" s="22">
        <f>Constants!$H76*'Activity data'!BO18*Constants!$H94*EF!$H219*MMVolatEF*NtoN2O*kgtoGg</f>
        <v>5.8916184965252518E-3</v>
      </c>
      <c r="BP169" s="22">
        <f>Constants!$H76*'Activity data'!BP18*Constants!$H94*EF!$H219*MMVolatEF*NtoN2O*kgtoGg</f>
        <v>5.7839433981591026E-3</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6.6398803199747947E-2</v>
      </c>
      <c r="AE170" s="22">
        <f>Constants!$H77*'Activity data'!AE19*Constants!$H95*EF!$H220*MMVolatEF*NtoN2O*kgtoGg</f>
        <v>6.6507898884206398E-2</v>
      </c>
      <c r="AF170" s="22">
        <f>Constants!$H77*'Activity data'!AF19*Constants!$H95*EF!$H220*MMVolatEF*NtoN2O*kgtoGg</f>
        <v>6.662124606886298E-2</v>
      </c>
      <c r="AG170" s="22">
        <f>Constants!$H77*'Activity data'!AG19*Constants!$H95*EF!$H220*MMVolatEF*NtoN2O*kgtoGg</f>
        <v>6.6739035329117624E-2</v>
      </c>
      <c r="AH170" s="22">
        <f>Constants!$H77*'Activity data'!AH19*Constants!$H95*EF!$H220*MMVolatEF*NtoN2O*kgtoGg</f>
        <v>6.6873860397106716E-2</v>
      </c>
      <c r="AI170" s="22">
        <f>Constants!$H77*'Activity data'!AI19*Constants!$H95*EF!$H220*MMVolatEF*NtoN2O*kgtoGg</f>
        <v>6.7013526553921038E-2</v>
      </c>
      <c r="AJ170" s="22">
        <f>Constants!$H77*'Activity data'!AJ19*Constants!$H95*EF!$H220*MMVolatEF*NtoN2O*kgtoGg</f>
        <v>6.7154846398360654E-2</v>
      </c>
      <c r="AK170" s="22">
        <f>Constants!$H77*'Activity data'!AK19*Constants!$H95*EF!$H220*MMVolatEF*NtoN2O*kgtoGg</f>
        <v>6.7298322706024788E-2</v>
      </c>
      <c r="AL170" s="22">
        <f>Constants!$H77*'Activity data'!AL19*Constants!$H95*EF!$H220*MMVolatEF*NtoN2O*kgtoGg</f>
        <v>6.7444152586677589E-2</v>
      </c>
      <c r="AM170" s="22">
        <f>Constants!$H77*'Activity data'!AM19*Constants!$H95*EF!$H220*MMVolatEF*NtoN2O*kgtoGg</f>
        <v>6.7550088830612892E-2</v>
      </c>
      <c r="AN170" s="22">
        <f>Constants!$H77*'Activity data'!AN19*Constants!$H95*EF!$H220*MMVolatEF*NtoN2O*kgtoGg</f>
        <v>6.7657148783686574E-2</v>
      </c>
      <c r="AO170" s="22">
        <f>Constants!$H77*'Activity data'!AO19*Constants!$H95*EF!$H220*MMVolatEF*NtoN2O*kgtoGg</f>
        <v>6.7765352223492364E-2</v>
      </c>
      <c r="AP170" s="22">
        <f>Constants!$H77*'Activity data'!AP19*Constants!$H95*EF!$H220*MMVolatEF*NtoN2O*kgtoGg</f>
        <v>6.7874718408653681E-2</v>
      </c>
      <c r="AQ170" s="22">
        <f>Constants!$H77*'Activity data'!AQ19*Constants!$H95*EF!$H220*MMVolatEF*NtoN2O*kgtoGg</f>
        <v>6.7973806321303731E-2</v>
      </c>
      <c r="AR170" s="22">
        <f>Constants!$H77*'Activity data'!AR19*Constants!$H95*EF!$H220*MMVolatEF*NtoN2O*kgtoGg</f>
        <v>6.8069602451197378E-2</v>
      </c>
      <c r="AS170" s="22">
        <f>Constants!$H77*'Activity data'!AS19*Constants!$H95*EF!$H220*MMVolatEF*NtoN2O*kgtoGg</f>
        <v>6.8166275447514565E-2</v>
      </c>
      <c r="AT170" s="22">
        <f>Constants!$H77*'Activity data'!AT19*Constants!$H95*EF!$H220*MMVolatEF*NtoN2O*kgtoGg</f>
        <v>6.8263837885985765E-2</v>
      </c>
      <c r="AU170" s="22">
        <f>Constants!$H77*'Activity data'!AU19*Constants!$H95*EF!$H220*MMVolatEF*NtoN2O*kgtoGg</f>
        <v>6.8362302104596706E-2</v>
      </c>
      <c r="AV170" s="22">
        <f>Constants!$H77*'Activity data'!AV19*Constants!$H95*EF!$H220*MMVolatEF*NtoN2O*kgtoGg</f>
        <v>6.8461908175953351E-2</v>
      </c>
      <c r="AW170" s="22">
        <f>Constants!$H77*'Activity data'!AW19*Constants!$H95*EF!$H220*MMVolatEF*NtoN2O*kgtoGg</f>
        <v>6.8518106649960608E-2</v>
      </c>
      <c r="AX170" s="22">
        <f>Constants!$H77*'Activity data'!AX19*Constants!$H95*EF!$H220*MMVolatEF*NtoN2O*kgtoGg</f>
        <v>6.8575226777489173E-2</v>
      </c>
      <c r="AY170" s="22">
        <f>Constants!$H77*'Activity data'!AY19*Constants!$H95*EF!$H220*MMVolatEF*NtoN2O*kgtoGg</f>
        <v>6.8633049085446124E-2</v>
      </c>
      <c r="AZ170" s="22">
        <f>Constants!$H77*'Activity data'!AZ19*Constants!$H95*EF!$H220*MMVolatEF*NtoN2O*kgtoGg</f>
        <v>6.8705548318052548E-2</v>
      </c>
      <c r="BA170" s="22">
        <f>Constants!$H77*'Activity data'!BA19*Constants!$H95*EF!$H220*MMVolatEF*NtoN2O*kgtoGg</f>
        <v>6.8782557290626628E-2</v>
      </c>
      <c r="BB170" s="22">
        <f>Constants!$H77*'Activity data'!BB19*Constants!$H95*EF!$H220*MMVolatEF*NtoN2O*kgtoGg</f>
        <v>6.8847432605510198E-2</v>
      </c>
      <c r="BC170" s="22">
        <f>Constants!$H77*'Activity data'!BC19*Constants!$H95*EF!$H220*MMVolatEF*NtoN2O*kgtoGg</f>
        <v>6.8911659820814541E-2</v>
      </c>
      <c r="BD170" s="22">
        <f>Constants!$H77*'Activity data'!BD19*Constants!$H95*EF!$H220*MMVolatEF*NtoN2O*kgtoGg</f>
        <v>6.8967200344961968E-2</v>
      </c>
      <c r="BE170" s="22">
        <f>Constants!$H77*'Activity data'!BE19*Constants!$H95*EF!$H220*MMVolatEF*NtoN2O*kgtoGg</f>
        <v>6.9023285036063808E-2</v>
      </c>
      <c r="BF170" s="22">
        <f>Constants!$H77*'Activity data'!BF19*Constants!$H95*EF!$H220*MMVolatEF*NtoN2O*kgtoGg</f>
        <v>6.9079919340957335E-2</v>
      </c>
      <c r="BG170" s="22">
        <f>Constants!$H77*'Activity data'!BG19*Constants!$H95*EF!$H220*MMVolatEF*NtoN2O*kgtoGg</f>
        <v>6.9144869765406472E-2</v>
      </c>
      <c r="BH170" s="22">
        <f>Constants!$H77*'Activity data'!BH19*Constants!$H95*EF!$H220*MMVolatEF*NtoN2O*kgtoGg</f>
        <v>6.9210217409059208E-2</v>
      </c>
      <c r="BI170" s="22">
        <f>Constants!$H77*'Activity data'!BI19*Constants!$H95*EF!$H220*MMVolatEF*NtoN2O*kgtoGg</f>
        <v>6.9275965894956104E-2</v>
      </c>
      <c r="BJ170" s="22">
        <f>Constants!$H77*'Activity data'!BJ19*Constants!$H95*EF!$H220*MMVolatEF*NtoN2O*kgtoGg</f>
        <v>6.9342118796740501E-2</v>
      </c>
      <c r="BK170" s="22">
        <f>Constants!$H77*'Activity data'!BK19*Constants!$H95*EF!$H220*MMVolatEF*NtoN2O*kgtoGg</f>
        <v>6.9408679644296548E-2</v>
      </c>
      <c r="BL170" s="22">
        <f>Constants!$H77*'Activity data'!BL19*Constants!$H95*EF!$H220*MMVolatEF*NtoN2O*kgtoGg</f>
        <v>6.9453145180715228E-2</v>
      </c>
      <c r="BM170" s="22">
        <f>Constants!$H77*'Activity data'!BM19*Constants!$H95*EF!$H220*MMVolatEF*NtoN2O*kgtoGg</f>
        <v>6.9497884608327634E-2</v>
      </c>
      <c r="BN170" s="22">
        <f>Constants!$H77*'Activity data'!BN19*Constants!$H95*EF!$H220*MMVolatEF*NtoN2O*kgtoGg</f>
        <v>6.9542900171598518E-2</v>
      </c>
      <c r="BO170" s="22">
        <f>Constants!$H77*'Activity data'!BO19*Constants!$H95*EF!$H220*MMVolatEF*NtoN2O*kgtoGg</f>
        <v>6.9588194078856261E-2</v>
      </c>
      <c r="BP170" s="22">
        <f>Constants!$H77*'Activity data'!BP19*Constants!$H95*EF!$H220*MMVolatEF*NtoN2O*kgtoGg</f>
        <v>6.9633768505671295E-2</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0.32826261910573235</v>
      </c>
      <c r="AE171" s="22">
        <f>Constants!$H78*'Activity data'!AE20*Constants!$H96*EF!$H221*MMVolatEF*NtoN2O*kgtoGg</f>
        <v>0.31811602030417135</v>
      </c>
      <c r="AF171" s="22">
        <f>Constants!$H78*'Activity data'!AF20*Constants!$H96*EF!$H221*MMVolatEF*NtoN2O*kgtoGg</f>
        <v>0.30816802418866568</v>
      </c>
      <c r="AG171" s="22">
        <f>Constants!$H78*'Activity data'!AG20*Constants!$H96*EF!$H221*MMVolatEF*NtoN2O*kgtoGg</f>
        <v>0.29837567381750379</v>
      </c>
      <c r="AH171" s="22">
        <f>Constants!$H78*'Activity data'!AH20*Constants!$H96*EF!$H221*MMVolatEF*NtoN2O*kgtoGg</f>
        <v>0.2888363111558227</v>
      </c>
      <c r="AI171" s="22">
        <f>Constants!$H78*'Activity data'!AI20*Constants!$H96*EF!$H221*MMVolatEF*NtoN2O*kgtoGg</f>
        <v>0.27937996317378355</v>
      </c>
      <c r="AJ171" s="22">
        <f>Constants!$H78*'Activity data'!AJ20*Constants!$H96*EF!$H221*MMVolatEF*NtoN2O*kgtoGg</f>
        <v>0.27012743436655345</v>
      </c>
      <c r="AK171" s="22">
        <f>Constants!$H78*'Activity data'!AK20*Constants!$H96*EF!$H221*MMVolatEF*NtoN2O*kgtoGg</f>
        <v>0.26103973283971921</v>
      </c>
      <c r="AL171" s="22">
        <f>Constants!$H78*'Activity data'!AL20*Constants!$H96*EF!$H221*MMVolatEF*NtoN2O*kgtoGg</f>
        <v>0.25209902507104365</v>
      </c>
      <c r="AM171" s="22">
        <f>Constants!$H78*'Activity data'!AM20*Constants!$H96*EF!$H221*MMVolatEF*NtoN2O*kgtoGg</f>
        <v>0.24513393848235512</v>
      </c>
      <c r="AN171" s="22">
        <f>Constants!$H78*'Activity data'!AN20*Constants!$H96*EF!$H221*MMVolatEF*NtoN2O*kgtoGg</f>
        <v>0.23829866700991217</v>
      </c>
      <c r="AO171" s="22">
        <f>Constants!$H78*'Activity data'!AO20*Constants!$H96*EF!$H221*MMVolatEF*NtoN2O*kgtoGg</f>
        <v>0.23158138665240766</v>
      </c>
      <c r="AP171" s="22">
        <f>Constants!$H78*'Activity data'!AP20*Constants!$H96*EF!$H221*MMVolatEF*NtoN2O*kgtoGg</f>
        <v>0.22497154948245485</v>
      </c>
      <c r="AQ171" s="22">
        <f>Constants!$H78*'Activity data'!AQ20*Constants!$H96*EF!$H221*MMVolatEF*NtoN2O*kgtoGg</f>
        <v>0.21834575830858524</v>
      </c>
      <c r="AR171" s="22">
        <f>Constants!$H78*'Activity data'!AR20*Constants!$H96*EF!$H221*MMVolatEF*NtoN2O*kgtoGg</f>
        <v>0.21259516813636137</v>
      </c>
      <c r="AS171" s="22">
        <f>Constants!$H78*'Activity data'!AS20*Constants!$H96*EF!$H221*MMVolatEF*NtoN2O*kgtoGg</f>
        <v>0.20692982357633952</v>
      </c>
      <c r="AT171" s="22">
        <f>Constants!$H78*'Activity data'!AT20*Constants!$H96*EF!$H221*MMVolatEF*NtoN2O*kgtoGg</f>
        <v>0.20134315862252178</v>
      </c>
      <c r="AU171" s="22">
        <f>Constants!$H78*'Activity data'!AU20*Constants!$H96*EF!$H221*MMVolatEF*NtoN2O*kgtoGg</f>
        <v>0.1958292003511285</v>
      </c>
      <c r="AV171" s="22">
        <f>Constants!$H78*'Activity data'!AV20*Constants!$H96*EF!$H221*MMVolatEF*NtoN2O*kgtoGg</f>
        <v>0.1903846759520044</v>
      </c>
      <c r="AW171" s="22">
        <f>Constants!$H78*'Activity data'!AW20*Constants!$H96*EF!$H221*MMVolatEF*NtoN2O*kgtoGg</f>
        <v>0.18524030789033555</v>
      </c>
      <c r="AX171" s="22">
        <f>Constants!$H78*'Activity data'!AX20*Constants!$H96*EF!$H221*MMVolatEF*NtoN2O*kgtoGg</f>
        <v>0.18016209781448195</v>
      </c>
      <c r="AY171" s="22">
        <f>Constants!$H78*'Activity data'!AY20*Constants!$H96*EF!$H221*MMVolatEF*NtoN2O*kgtoGg</f>
        <v>0.17514371960456487</v>
      </c>
      <c r="AZ171" s="22">
        <f>Constants!$H78*'Activity data'!AZ20*Constants!$H96*EF!$H221*MMVolatEF*NtoN2O*kgtoGg</f>
        <v>0.17031114601453054</v>
      </c>
      <c r="BA171" s="22">
        <f>Constants!$H78*'Activity data'!BA20*Constants!$H96*EF!$H221*MMVolatEF*NtoN2O*kgtoGg</f>
        <v>0.16556430266794459</v>
      </c>
      <c r="BB171" s="22">
        <f>Constants!$H78*'Activity data'!BB20*Constants!$H96*EF!$H221*MMVolatEF*NtoN2O*kgtoGg</f>
        <v>0.16136062595981177</v>
      </c>
      <c r="BC171" s="22">
        <f>Constants!$H78*'Activity data'!BC20*Constants!$H96*EF!$H221*MMVolatEF*NtoN2O*kgtoGg</f>
        <v>0.15719176021244052</v>
      </c>
      <c r="BD171" s="22">
        <f>Constants!$H78*'Activity data'!BD20*Constants!$H96*EF!$H221*MMVolatEF*NtoN2O*kgtoGg</f>
        <v>0.15298249038735276</v>
      </c>
      <c r="BE171" s="22">
        <f>Constants!$H78*'Activity data'!BE20*Constants!$H96*EF!$H221*MMVolatEF*NtoN2O*kgtoGg</f>
        <v>0.14881497281043543</v>
      </c>
      <c r="BF171" s="22">
        <f>Constants!$H78*'Activity data'!BF20*Constants!$H96*EF!$H221*MMVolatEF*NtoN2O*kgtoGg</f>
        <v>0.14468692020260601</v>
      </c>
      <c r="BG171" s="22">
        <f>Constants!$H78*'Activity data'!BG20*Constants!$H96*EF!$H221*MMVolatEF*NtoN2O*kgtoGg</f>
        <v>0.14123023366234574</v>
      </c>
      <c r="BH171" s="22">
        <f>Constants!$H78*'Activity data'!BH20*Constants!$H96*EF!$H221*MMVolatEF*NtoN2O*kgtoGg</f>
        <v>0.1378075829294691</v>
      </c>
      <c r="BI171" s="22">
        <f>Constants!$H78*'Activity data'!BI20*Constants!$H96*EF!$H221*MMVolatEF*NtoN2O*kgtoGg</f>
        <v>0.13441728751241577</v>
      </c>
      <c r="BJ171" s="22">
        <f>Constants!$H78*'Activity data'!BJ20*Constants!$H96*EF!$H221*MMVolatEF*NtoN2O*kgtoGg</f>
        <v>0.13105776936624702</v>
      </c>
      <c r="BK171" s="22">
        <f>Constants!$H78*'Activity data'!BK20*Constants!$H96*EF!$H221*MMVolatEF*NtoN2O*kgtoGg</f>
        <v>0.1277275444341163</v>
      </c>
      <c r="BL171" s="22">
        <f>Constants!$H78*'Activity data'!BL20*Constants!$H96*EF!$H221*MMVolatEF*NtoN2O*kgtoGg</f>
        <v>0.12479507938666735</v>
      </c>
      <c r="BM171" s="22">
        <f>Constants!$H78*'Activity data'!BM20*Constants!$H96*EF!$H221*MMVolatEF*NtoN2O*kgtoGg</f>
        <v>0.12189032055809895</v>
      </c>
      <c r="BN171" s="22">
        <f>Constants!$H78*'Activity data'!BN20*Constants!$H96*EF!$H221*MMVolatEF*NtoN2O*kgtoGg</f>
        <v>0.11901210348250418</v>
      </c>
      <c r="BO171" s="22">
        <f>Constants!$H78*'Activity data'!BO20*Constants!$H96*EF!$H221*MMVolatEF*NtoN2O*kgtoGg</f>
        <v>0.11615932792352494</v>
      </c>
      <c r="BP171" s="22">
        <f>Constants!$H78*'Activity data'!BP20*Constants!$H96*EF!$H221*MMVolatEF*NtoN2O*kgtoGg</f>
        <v>0.11333095308996892</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8.9904989447738337E-2</v>
      </c>
      <c r="AE172" s="22">
        <f>Constants!$H63*'Activity data'!AE5*Constants!$H81*FracLEACHMM*MMLeachEF*NtoN2O*kgtoGg</f>
        <v>8.957238390857418E-2</v>
      </c>
      <c r="AF172" s="22">
        <f>Constants!$H63*'Activity data'!AF5*Constants!$H81*FracLEACHMM*MMLeachEF*NtoN2O*kgtoGg</f>
        <v>8.9294999262026803E-2</v>
      </c>
      <c r="AG172" s="22">
        <f>Constants!$H63*'Activity data'!AG5*Constants!$H81*FracLEACHMM*MMLeachEF*NtoN2O*kgtoGg</f>
        <v>8.9068407123469417E-2</v>
      </c>
      <c r="AH172" s="22">
        <f>Constants!$H63*'Activity data'!AH5*Constants!$H81*FracLEACHMM*MMLeachEF*NtoN2O*kgtoGg</f>
        <v>8.8896688521130793E-2</v>
      </c>
      <c r="AI172" s="22">
        <f>Constants!$H63*'Activity data'!AI5*Constants!$H81*FracLEACHMM*MMLeachEF*NtoN2O*kgtoGg</f>
        <v>8.8769101973878939E-2</v>
      </c>
      <c r="AJ172" s="22">
        <f>Constants!$H63*'Activity data'!AJ5*Constants!$H81*FracLEACHMM*MMLeachEF*NtoN2O*kgtoGg</f>
        <v>8.86714885590979E-2</v>
      </c>
      <c r="AK172" s="22">
        <f>Constants!$H63*'Activity data'!AK5*Constants!$H81*FracLEACHMM*MMLeachEF*NtoN2O*kgtoGg</f>
        <v>8.86028890469122E-2</v>
      </c>
      <c r="AL172" s="22">
        <f>Constants!$H63*'Activity data'!AL5*Constants!$H81*FracLEACHMM*MMLeachEF*NtoN2O*kgtoGg</f>
        <v>8.8561359270660292E-2</v>
      </c>
      <c r="AM172" s="22">
        <f>Constants!$H63*'Activity data'!AM5*Constants!$H81*FracLEACHMM*MMLeachEF*NtoN2O*kgtoGg</f>
        <v>8.8399421226466948E-2</v>
      </c>
      <c r="AN172" s="22">
        <f>Constants!$H63*'Activity data'!AN5*Constants!$H81*FracLEACHMM*MMLeachEF*NtoN2O*kgtoGg</f>
        <v>8.825881680435603E-2</v>
      </c>
      <c r="AO172" s="22">
        <f>Constants!$H63*'Activity data'!AO5*Constants!$H81*FracLEACHMM*MMLeachEF*NtoN2O*kgtoGg</f>
        <v>8.8138094374659762E-2</v>
      </c>
      <c r="AP172" s="22">
        <f>Constants!$H63*'Activity data'!AP5*Constants!$H81*FracLEACHMM*MMLeachEF*NtoN2O*kgtoGg</f>
        <v>8.8035972075680854E-2</v>
      </c>
      <c r="AQ172" s="22">
        <f>Constants!$H63*'Activity data'!AQ5*Constants!$H81*FracLEACHMM*MMLeachEF*NtoN2O*kgtoGg</f>
        <v>8.7944580623971716E-2</v>
      </c>
      <c r="AR172" s="22">
        <f>Constants!$H63*'Activity data'!AR5*Constants!$H81*FracLEACHMM*MMLeachEF*NtoN2O*kgtoGg</f>
        <v>8.7822661847085856E-2</v>
      </c>
      <c r="AS172" s="22">
        <f>Constants!$H63*'Activity data'!AS5*Constants!$H81*FracLEACHMM*MMLeachEF*NtoN2O*kgtoGg</f>
        <v>8.7715666944309517E-2</v>
      </c>
      <c r="AT172" s="22">
        <f>Constants!$H63*'Activity data'!AT5*Constants!$H81*FracLEACHMM*MMLeachEF*NtoN2O*kgtoGg</f>
        <v>8.7622756999585688E-2</v>
      </c>
      <c r="AU172" s="22">
        <f>Constants!$H63*'Activity data'!AU5*Constants!$H81*FracLEACHMM*MMLeachEF*NtoN2O*kgtoGg</f>
        <v>8.7543175871671555E-2</v>
      </c>
      <c r="AV172" s="22">
        <f>Constants!$H63*'Activity data'!AV5*Constants!$H81*FracLEACHMM*MMLeachEF*NtoN2O*kgtoGg</f>
        <v>8.7476370726297645E-2</v>
      </c>
      <c r="AW172" s="22">
        <f>Constants!$H63*'Activity data'!AW5*Constants!$H81*FracLEACHMM*MMLeachEF*NtoN2O*kgtoGg</f>
        <v>8.7360398209465465E-2</v>
      </c>
      <c r="AX172" s="22">
        <f>Constants!$H63*'Activity data'!AX5*Constants!$H81*FracLEACHMM*MMLeachEF*NtoN2O*kgtoGg</f>
        <v>8.7255741359901565E-2</v>
      </c>
      <c r="AY172" s="22">
        <f>Constants!$H63*'Activity data'!AY5*Constants!$H81*FracLEACHMM*MMLeachEF*NtoN2O*kgtoGg</f>
        <v>8.7161733254254234E-2</v>
      </c>
      <c r="AZ172" s="22">
        <f>Constants!$H63*'Activity data'!AZ5*Constants!$H81*FracLEACHMM*MMLeachEF*NtoN2O*kgtoGg</f>
        <v>8.7085761358738592E-2</v>
      </c>
      <c r="BA172" s="22">
        <f>Constants!$H63*'Activity data'!BA5*Constants!$H81*FracLEACHMM*MMLeachEF*NtoN2O*kgtoGg</f>
        <v>8.7021565274655543E-2</v>
      </c>
      <c r="BB172" s="22">
        <f>Constants!$H63*'Activity data'!BB5*Constants!$H81*FracLEACHMM*MMLeachEF*NtoN2O*kgtoGg</f>
        <v>8.692548399667481E-2</v>
      </c>
      <c r="BC172" s="22">
        <f>Constants!$H63*'Activity data'!BC5*Constants!$H81*FracLEACHMM*MMLeachEF*NtoN2O*kgtoGg</f>
        <v>8.6837248299823866E-2</v>
      </c>
      <c r="BD172" s="22">
        <f>Constants!$H63*'Activity data'!BD5*Constants!$H81*FracLEACHMM*MMLeachEF*NtoN2O*kgtoGg</f>
        <v>8.6752037261141918E-2</v>
      </c>
      <c r="BE172" s="22">
        <f>Constants!$H63*'Activity data'!BE5*Constants!$H81*FracLEACHMM*MMLeachEF*NtoN2O*kgtoGg</f>
        <v>8.6674679008462277E-2</v>
      </c>
      <c r="BF172" s="22">
        <f>Constants!$H63*'Activity data'!BF5*Constants!$H81*FracLEACHMM*MMLeachEF*NtoN2O*kgtoGg</f>
        <v>8.6604863257825362E-2</v>
      </c>
      <c r="BG172" s="22">
        <f>Constants!$H63*'Activity data'!BG5*Constants!$H81*FracLEACHMM*MMLeachEF*NtoN2O*kgtoGg</f>
        <v>8.6514963326215513E-2</v>
      </c>
      <c r="BH172" s="22">
        <f>Constants!$H63*'Activity data'!BH5*Constants!$H81*FracLEACHMM*MMLeachEF*NtoN2O*kgtoGg</f>
        <v>8.6431721311837559E-2</v>
      </c>
      <c r="BI172" s="22">
        <f>Constants!$H63*'Activity data'!BI5*Constants!$H81*FracLEACHMM*MMLeachEF*NtoN2O*kgtoGg</f>
        <v>8.635488167646195E-2</v>
      </c>
      <c r="BJ172" s="22">
        <f>Constants!$H63*'Activity data'!BJ5*Constants!$H81*FracLEACHMM*MMLeachEF*NtoN2O*kgtoGg</f>
        <v>8.6284205898337282E-2</v>
      </c>
      <c r="BK172" s="22">
        <f>Constants!$H63*'Activity data'!BK5*Constants!$H81*FracLEACHMM*MMLeachEF*NtoN2O*kgtoGg</f>
        <v>8.6219471032922879E-2</v>
      </c>
      <c r="BL172" s="22">
        <f>Constants!$H63*'Activity data'!BL5*Constants!$H81*FracLEACHMM*MMLeachEF*NtoN2O*kgtoGg</f>
        <v>8.6116359918651783E-2</v>
      </c>
      <c r="BM172" s="22">
        <f>Constants!$H63*'Activity data'!BM5*Constants!$H81*FracLEACHMM*MMLeachEF*NtoN2O*kgtoGg</f>
        <v>8.6018625157729067E-2</v>
      </c>
      <c r="BN172" s="22">
        <f>Constants!$H63*'Activity data'!BN5*Constants!$H81*FracLEACHMM*MMLeachEF*NtoN2O*kgtoGg</f>
        <v>8.5926075434110766E-2</v>
      </c>
      <c r="BO172" s="22">
        <f>Constants!$H63*'Activity data'!BO5*Constants!$H81*FracLEACHMM*MMLeachEF*NtoN2O*kgtoGg</f>
        <v>8.5838530857592923E-2</v>
      </c>
      <c r="BP172" s="22">
        <f>Constants!$H63*'Activity data'!BP5*Constants!$H81*FracLEACHMM*MMLeachEF*NtoN2O*kgtoGg</f>
        <v>8.5755822089399317E-2</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2.7149025921261453E-2</v>
      </c>
      <c r="AE173" s="22">
        <f>Constants!$H64*'Activity data'!AE6*Constants!$H82*FracLEACHMM*MMLeachEF*NtoN2O*kgtoGg</f>
        <v>2.7048587486645178E-2</v>
      </c>
      <c r="AF173" s="22">
        <f>Constants!$H64*'Activity data'!AF6*Constants!$H82*FracLEACHMM*MMLeachEF*NtoN2O*kgtoGg</f>
        <v>2.6964824360643676E-2</v>
      </c>
      <c r="AG173" s="22">
        <f>Constants!$H64*'Activity data'!AG6*Constants!$H82*FracLEACHMM*MMLeachEF*NtoN2O*kgtoGg</f>
        <v>2.6896399283447881E-2</v>
      </c>
      <c r="AH173" s="22">
        <f>Constants!$H64*'Activity data'!AH6*Constants!$H82*FracLEACHMM*MMLeachEF*NtoN2O*kgtoGg</f>
        <v>2.6844544622047092E-2</v>
      </c>
      <c r="AI173" s="22">
        <f>Constants!$H64*'Activity data'!AI6*Constants!$H82*FracLEACHMM*MMLeachEF*NtoN2O*kgtoGg</f>
        <v>2.6806016721651109E-2</v>
      </c>
      <c r="AJ173" s="22">
        <f>Constants!$H64*'Activity data'!AJ6*Constants!$H82*FracLEACHMM*MMLeachEF*NtoN2O*kgtoGg</f>
        <v>2.6776539946842145E-2</v>
      </c>
      <c r="AK173" s="22">
        <f>Constants!$H64*'Activity data'!AK6*Constants!$H82*FracLEACHMM*MMLeachEF*NtoN2O*kgtoGg</f>
        <v>2.67558246345335E-2</v>
      </c>
      <c r="AL173" s="22">
        <f>Constants!$H64*'Activity data'!AL6*Constants!$H82*FracLEACHMM*MMLeachEF*NtoN2O*kgtoGg</f>
        <v>2.6743283695716942E-2</v>
      </c>
      <c r="AM173" s="22">
        <f>Constants!$H64*'Activity data'!AM6*Constants!$H82*FracLEACHMM*MMLeachEF*NtoN2O*kgtoGg</f>
        <v>2.6694382514743008E-2</v>
      </c>
      <c r="AN173" s="22">
        <f>Constants!$H64*'Activity data'!AN6*Constants!$H82*FracLEACHMM*MMLeachEF*NtoN2O*kgtoGg</f>
        <v>2.6651923546403413E-2</v>
      </c>
      <c r="AO173" s="22">
        <f>Constants!$H64*'Activity data'!AO6*Constants!$H82*FracLEACHMM*MMLeachEF*NtoN2O*kgtoGg</f>
        <v>2.6615468435366361E-2</v>
      </c>
      <c r="AP173" s="22">
        <f>Constants!$H64*'Activity data'!AP6*Constants!$H82*FracLEACHMM*MMLeachEF*NtoN2O*kgtoGg</f>
        <v>2.6584630091920157E-2</v>
      </c>
      <c r="AQ173" s="22">
        <f>Constants!$H64*'Activity data'!AQ6*Constants!$H82*FracLEACHMM*MMLeachEF*NtoN2O*kgtoGg</f>
        <v>2.6557032192107539E-2</v>
      </c>
      <c r="AR173" s="22">
        <f>Constants!$H64*'Activity data'!AR6*Constants!$H82*FracLEACHMM*MMLeachEF*NtoN2O*kgtoGg</f>
        <v>2.6520215814570595E-2</v>
      </c>
      <c r="AS173" s="22">
        <f>Constants!$H64*'Activity data'!AS6*Constants!$H82*FracLEACHMM*MMLeachEF*NtoN2O*kgtoGg</f>
        <v>2.6487906068395652E-2</v>
      </c>
      <c r="AT173" s="22">
        <f>Constants!$H64*'Activity data'!AT6*Constants!$H82*FracLEACHMM*MMLeachEF*NtoN2O*kgtoGg</f>
        <v>2.6459849622216799E-2</v>
      </c>
      <c r="AU173" s="22">
        <f>Constants!$H64*'Activity data'!AU6*Constants!$H82*FracLEACHMM*MMLeachEF*NtoN2O*kgtoGg</f>
        <v>2.6435818140562051E-2</v>
      </c>
      <c r="AV173" s="22">
        <f>Constants!$H64*'Activity data'!AV6*Constants!$H82*FracLEACHMM*MMLeachEF*NtoN2O*kgtoGg</f>
        <v>2.6415644681507429E-2</v>
      </c>
      <c r="AW173" s="22">
        <f>Constants!$H64*'Activity data'!AW6*Constants!$H82*FracLEACHMM*MMLeachEF*NtoN2O*kgtoGg</f>
        <v>2.6380623923649933E-2</v>
      </c>
      <c r="AX173" s="22">
        <f>Constants!$H64*'Activity data'!AX6*Constants!$H82*FracLEACHMM*MMLeachEF*NtoN2O*kgtoGg</f>
        <v>2.6349020210228665E-2</v>
      </c>
      <c r="AY173" s="22">
        <f>Constants!$H64*'Activity data'!AY6*Constants!$H82*FracLEACHMM*MMLeachEF*NtoN2O*kgtoGg</f>
        <v>2.6320632147311295E-2</v>
      </c>
      <c r="AZ173" s="22">
        <f>Constants!$H64*'Activity data'!AZ6*Constants!$H82*FracLEACHMM*MMLeachEF*NtoN2O*kgtoGg</f>
        <v>2.6297690562274566E-2</v>
      </c>
      <c r="BA173" s="22">
        <f>Constants!$H64*'Activity data'!BA6*Constants!$H82*FracLEACHMM*MMLeachEF*NtoN2O*kgtoGg</f>
        <v>2.6278304973537833E-2</v>
      </c>
      <c r="BB173" s="22">
        <f>Constants!$H64*'Activity data'!BB6*Constants!$H82*FracLEACHMM*MMLeachEF*NtoN2O*kgtoGg</f>
        <v>2.624929086517221E-2</v>
      </c>
      <c r="BC173" s="22">
        <f>Constants!$H64*'Activity data'!BC6*Constants!$H82*FracLEACHMM*MMLeachEF*NtoN2O*kgtoGg</f>
        <v>2.6222645923265189E-2</v>
      </c>
      <c r="BD173" s="22">
        <f>Constants!$H64*'Activity data'!BD6*Constants!$H82*FracLEACHMM*MMLeachEF*NtoN2O*kgtoGg</f>
        <v>2.6196914351389523E-2</v>
      </c>
      <c r="BE173" s="22">
        <f>Constants!$H64*'Activity data'!BE6*Constants!$H82*FracLEACHMM*MMLeachEF*NtoN2O*kgtoGg</f>
        <v>2.6173554121661193E-2</v>
      </c>
      <c r="BF173" s="22">
        <f>Constants!$H64*'Activity data'!BF6*Constants!$H82*FracLEACHMM*MMLeachEF*NtoN2O*kgtoGg</f>
        <v>2.6152471536196278E-2</v>
      </c>
      <c r="BG173" s="22">
        <f>Constants!$H64*'Activity data'!BG6*Constants!$H82*FracLEACHMM*MMLeachEF*NtoN2O*kgtoGg</f>
        <v>2.6125324037613747E-2</v>
      </c>
      <c r="BH173" s="22">
        <f>Constants!$H64*'Activity data'!BH6*Constants!$H82*FracLEACHMM*MMLeachEF*NtoN2O*kgtoGg</f>
        <v>2.6100187061123718E-2</v>
      </c>
      <c r="BI173" s="22">
        <f>Constants!$H64*'Activity data'!BI6*Constants!$H82*FracLEACHMM*MMLeachEF*NtoN2O*kgtoGg</f>
        <v>2.6076983440663847E-2</v>
      </c>
      <c r="BJ173" s="22">
        <f>Constants!$H64*'Activity data'!BJ6*Constants!$H82*FracLEACHMM*MMLeachEF*NtoN2O*kgtoGg</f>
        <v>2.6055641148716557E-2</v>
      </c>
      <c r="BK173" s="22">
        <f>Constants!$H64*'Activity data'!BK6*Constants!$H82*FracLEACHMM*MMLeachEF*NtoN2O*kgtoGg</f>
        <v>2.6036092861686653E-2</v>
      </c>
      <c r="BL173" s="22">
        <f>Constants!$H64*'Activity data'!BL6*Constants!$H82*FracLEACHMM*MMLeachEF*NtoN2O*kgtoGg</f>
        <v>2.6004955921108477E-2</v>
      </c>
      <c r="BM173" s="22">
        <f>Constants!$H64*'Activity data'!BM6*Constants!$H82*FracLEACHMM*MMLeachEF*NtoN2O*kgtoGg</f>
        <v>2.5975442502843275E-2</v>
      </c>
      <c r="BN173" s="22">
        <f>Constants!$H64*'Activity data'!BN6*Constants!$H82*FracLEACHMM*MMLeachEF*NtoN2O*kgtoGg</f>
        <v>2.5947494834299478E-2</v>
      </c>
      <c r="BO173" s="22">
        <f>Constants!$H64*'Activity data'!BO6*Constants!$H82*FracLEACHMM*MMLeachEF*NtoN2O*kgtoGg</f>
        <v>2.5921058593199306E-2</v>
      </c>
      <c r="BP173" s="22">
        <f>Constants!$H64*'Activity data'!BP6*Constants!$H82*FracLEACHMM*MMLeachEF*NtoN2O*kgtoGg</f>
        <v>2.5896082643528474E-2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1.4596320322418674E-3</v>
      </c>
      <c r="AE174" s="22">
        <f>Constants!$H65*'Activity data'!AE7*Constants!$H83*FracLEACHMM*MMLeachEF*NtoN2O*kgtoGg</f>
        <v>1.454232090569583E-3</v>
      </c>
      <c r="AF174" s="22">
        <f>Constants!$H65*'Activity data'!AF7*Constants!$H83*FracLEACHMM*MMLeachEF*NtoN2O*kgtoGg</f>
        <v>1.4497286751547136E-3</v>
      </c>
      <c r="AG174" s="22">
        <f>Constants!$H65*'Activity data'!AG7*Constants!$H83*FracLEACHMM*MMLeachEF*NtoN2O*kgtoGg</f>
        <v>1.4460498899646565E-3</v>
      </c>
      <c r="AH174" s="22">
        <f>Constants!$H65*'Activity data'!AH7*Constants!$H83*FracLEACHMM*MMLeachEF*NtoN2O*kgtoGg</f>
        <v>1.4432619916061242E-3</v>
      </c>
      <c r="AI174" s="22">
        <f>Constants!$H65*'Activity data'!AI7*Constants!$H83*FracLEACHMM*MMLeachEF*NtoN2O*kgtoGg</f>
        <v>1.4411905892023652E-3</v>
      </c>
      <c r="AJ174" s="22">
        <f>Constants!$H65*'Activity data'!AJ7*Constants!$H83*FracLEACHMM*MMLeachEF*NtoN2O*kgtoGg</f>
        <v>1.4396058087817664E-3</v>
      </c>
      <c r="AK174" s="22">
        <f>Constants!$H65*'Activity data'!AK7*Constants!$H83*FracLEACHMM*MMLeachEF*NtoN2O*kgtoGg</f>
        <v>1.4384920769855945E-3</v>
      </c>
      <c r="AL174" s="22">
        <f>Constants!$H65*'Activity data'!AL7*Constants!$H83*FracLEACHMM*MMLeachEF*NtoN2O*kgtoGg</f>
        <v>1.4378178297376782E-3</v>
      </c>
      <c r="AM174" s="22">
        <f>Constants!$H65*'Activity data'!AM7*Constants!$H83*FracLEACHMM*MMLeachEF*NtoN2O*kgtoGg</f>
        <v>1.4351887214090399E-3</v>
      </c>
      <c r="AN174" s="22">
        <f>Constants!$H65*'Activity data'!AN7*Constants!$H83*FracLEACHMM*MMLeachEF*NtoN2O*kgtoGg</f>
        <v>1.432905970255309E-3</v>
      </c>
      <c r="AO174" s="22">
        <f>Constants!$H65*'Activity data'!AO7*Constants!$H83*FracLEACHMM*MMLeachEF*NtoN2O*kgtoGg</f>
        <v>1.4309460086727854E-3</v>
      </c>
      <c r="AP174" s="22">
        <f>Constants!$H65*'Activity data'!AP7*Constants!$H83*FracLEACHMM*MMLeachEF*NtoN2O*kgtoGg</f>
        <v>1.4292880252870866E-3</v>
      </c>
      <c r="AQ174" s="22">
        <f>Constants!$H65*'Activity data'!AQ7*Constants!$H83*FracLEACHMM*MMLeachEF*NtoN2O*kgtoGg</f>
        <v>1.4278042601344836E-3</v>
      </c>
      <c r="AR174" s="22">
        <f>Constants!$H65*'Activity data'!AR7*Constants!$H83*FracLEACHMM*MMLeachEF*NtoN2O*kgtoGg</f>
        <v>1.4258248755289399E-3</v>
      </c>
      <c r="AS174" s="22">
        <f>Constants!$H65*'Activity data'!AS7*Constants!$H83*FracLEACHMM*MMLeachEF*NtoN2O*kgtoGg</f>
        <v>1.4240877840912094E-3</v>
      </c>
      <c r="AT174" s="22">
        <f>Constants!$H65*'Activity data'!AT7*Constants!$H83*FracLEACHMM*MMLeachEF*NtoN2O*kgtoGg</f>
        <v>1.4225793657902258E-3</v>
      </c>
      <c r="AU174" s="22">
        <f>Constants!$H65*'Activity data'!AU7*Constants!$H83*FracLEACHMM*MMLeachEF*NtoN2O*kgtoGg</f>
        <v>1.4212873444666158E-3</v>
      </c>
      <c r="AV174" s="22">
        <f>Constants!$H65*'Activity data'!AV7*Constants!$H83*FracLEACHMM*MMLeachEF*NtoN2O*kgtoGg</f>
        <v>1.4202027447051864E-3</v>
      </c>
      <c r="AW174" s="22">
        <f>Constants!$H65*'Activity data'!AW7*Constants!$H83*FracLEACHMM*MMLeachEF*NtoN2O*kgtoGg</f>
        <v>1.4183198992539186E-3</v>
      </c>
      <c r="AX174" s="22">
        <f>Constants!$H65*'Activity data'!AX7*Constants!$H83*FracLEACHMM*MMLeachEF*NtoN2O*kgtoGg</f>
        <v>1.4166207667479767E-3</v>
      </c>
      <c r="AY174" s="22">
        <f>Constants!$H65*'Activity data'!AY7*Constants!$H83*FracLEACHMM*MMLeachEF*NtoN2O*kgtoGg</f>
        <v>1.415094519504791E-3</v>
      </c>
      <c r="AZ174" s="22">
        <f>Constants!$H65*'Activity data'!AZ7*Constants!$H83*FracLEACHMM*MMLeachEF*NtoN2O*kgtoGg</f>
        <v>1.4138610950538688E-3</v>
      </c>
      <c r="BA174" s="22">
        <f>Constants!$H65*'Activity data'!BA7*Constants!$H83*FracLEACHMM*MMLeachEF*NtoN2O*kgtoGg</f>
        <v>1.4128188541143209E-3</v>
      </c>
      <c r="BB174" s="22">
        <f>Constants!$H65*'Activity data'!BB7*Constants!$H83*FracLEACHMM*MMLeachEF*NtoN2O*kgtoGg</f>
        <v>1.4112589483526836E-3</v>
      </c>
      <c r="BC174" s="22">
        <f>Constants!$H65*'Activity data'!BC7*Constants!$H83*FracLEACHMM*MMLeachEF*NtoN2O*kgtoGg</f>
        <v>1.4098264177411798E-3</v>
      </c>
      <c r="BD174" s="22">
        <f>Constants!$H65*'Activity data'!BD7*Constants!$H83*FracLEACHMM*MMLeachEF*NtoN2O*kgtoGg</f>
        <v>1.408442993280259E-3</v>
      </c>
      <c r="BE174" s="22">
        <f>Constants!$H65*'Activity data'!BE7*Constants!$H83*FracLEACHMM*MMLeachEF*NtoN2O*kgtoGg</f>
        <v>1.4071870609425436E-3</v>
      </c>
      <c r="BF174" s="22">
        <f>Constants!$H65*'Activity data'!BF7*Constants!$H83*FracLEACHMM*MMLeachEF*NtoN2O*kgtoGg</f>
        <v>1.4060535831832929E-3</v>
      </c>
      <c r="BG174" s="22">
        <f>Constants!$H65*'Activity data'!BG7*Constants!$H83*FracLEACHMM*MMLeachEF*NtoN2O*kgtoGg</f>
        <v>1.4045940332664288E-3</v>
      </c>
      <c r="BH174" s="22">
        <f>Constants!$H65*'Activity data'!BH7*Constants!$H83*FracLEACHMM*MMLeachEF*NtoN2O*kgtoGg</f>
        <v>1.4032425764522883E-3</v>
      </c>
      <c r="BI174" s="22">
        <f>Constants!$H65*'Activity data'!BI7*Constants!$H83*FracLEACHMM*MMLeachEF*NtoN2O*kgtoGg</f>
        <v>1.4019950640079958E-3</v>
      </c>
      <c r="BJ174" s="22">
        <f>Constants!$H65*'Activity data'!BJ7*Constants!$H83*FracLEACHMM*MMLeachEF*NtoN2O*kgtoGg</f>
        <v>1.4008476234678422E-3</v>
      </c>
      <c r="BK174" s="22">
        <f>Constants!$H65*'Activity data'!BK7*Constants!$H83*FracLEACHMM*MMLeachEF*NtoN2O*kgtoGg</f>
        <v>1.3997966352663851E-3</v>
      </c>
      <c r="BL174" s="22">
        <f>Constants!$H65*'Activity data'!BL7*Constants!$H83*FracLEACHMM*MMLeachEF*NtoN2O*kgtoGg</f>
        <v>1.3981225981946417E-3</v>
      </c>
      <c r="BM174" s="22">
        <f>Constants!$H65*'Activity data'!BM7*Constants!$H83*FracLEACHMM*MMLeachEF*NtoN2O*kgtoGg</f>
        <v>1.3965358476863263E-3</v>
      </c>
      <c r="BN174" s="22">
        <f>Constants!$H65*'Activity data'!BN7*Constants!$H83*FracLEACHMM*MMLeachEF*NtoN2O*kgtoGg</f>
        <v>1.3950332776732687E-3</v>
      </c>
      <c r="BO174" s="22">
        <f>Constants!$H65*'Activity data'!BO7*Constants!$H83*FracLEACHMM*MMLeachEF*NtoN2O*kgtoGg</f>
        <v>1.3936119675889294E-3</v>
      </c>
      <c r="BP174" s="22">
        <f>Constants!$H65*'Activity data'!BP7*Constants!$H83*FracLEACHMM*MMLeachEF*NtoN2O*kgtoGg</f>
        <v>1.3922691681720757E-3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3.1692266300481213E-2</v>
      </c>
      <c r="AE175" s="22">
        <f>Constants!$H66*'Activity data'!AE8*Constants!$H84*FracLEACHMM*MMLeachEF*NtoN2O*kgtoGg</f>
        <v>3.0580379657710006E-2</v>
      </c>
      <c r="AF175" s="22">
        <f>Constants!$H66*'Activity data'!AF8*Constants!$H84*FracLEACHMM*MMLeachEF*NtoN2O*kgtoGg</f>
        <v>2.9518562352674815E-2</v>
      </c>
      <c r="AG175" s="22">
        <f>Constants!$H66*'Activity data'!AG8*Constants!$H84*FracLEACHMM*MMLeachEF*NtoN2O*kgtoGg</f>
        <v>2.8501656828447342E-2</v>
      </c>
      <c r="AH175" s="22">
        <f>Constants!$H66*'Activity data'!AH8*Constants!$H84*FracLEACHMM*MMLeachEF*NtoN2O*kgtoGg</f>
        <v>2.7532765186771887E-2</v>
      </c>
      <c r="AI175" s="22">
        <f>Constants!$H66*'Activity data'!AI8*Constants!$H84*FracLEACHMM*MMLeachEF*NtoN2O*kgtoGg</f>
        <v>2.6600278740935211E-2</v>
      </c>
      <c r="AJ175" s="22">
        <f>Constants!$H66*'Activity data'!AJ8*Constants!$H84*FracLEACHMM*MMLeachEF*NtoN2O*kgtoGg</f>
        <v>2.5702579937497735E-2</v>
      </c>
      <c r="AK175" s="22">
        <f>Constants!$H66*'Activity data'!AK8*Constants!$H84*FracLEACHMM*MMLeachEF*NtoN2O*kgtoGg</f>
        <v>2.4836755451187145E-2</v>
      </c>
      <c r="AL175" s="22">
        <f>Constants!$H66*'Activity data'!AL8*Constants!$H84*FracLEACHMM*MMLeachEF*NtoN2O*kgtoGg</f>
        <v>2.4000474469588133E-2</v>
      </c>
      <c r="AM175" s="22">
        <f>Constants!$H66*'Activity data'!AM8*Constants!$H84*FracLEACHMM*MMLeachEF*NtoN2O*kgtoGg</f>
        <v>2.3482620527895688E-2</v>
      </c>
      <c r="AN175" s="22">
        <f>Constants!$H66*'Activity data'!AN8*Constants!$H84*FracLEACHMM*MMLeachEF*NtoN2O*kgtoGg</f>
        <v>2.2982144854647935E-2</v>
      </c>
      <c r="AO175" s="22">
        <f>Constants!$H66*'Activity data'!AO8*Constants!$H84*FracLEACHMM*MMLeachEF*NtoN2O*kgtoGg</f>
        <v>2.2497802903531969E-2</v>
      </c>
      <c r="AP175" s="22">
        <f>Constants!$H66*'Activity data'!AP8*Constants!$H84*FracLEACHMM*MMLeachEF*NtoN2O*kgtoGg</f>
        <v>2.2028487425059876E-2</v>
      </c>
      <c r="AQ175" s="22">
        <f>Constants!$H66*'Activity data'!AQ8*Constants!$H84*FracLEACHMM*MMLeachEF*NtoN2O*kgtoGg</f>
        <v>2.1567707182451414E-2</v>
      </c>
      <c r="AR175" s="22">
        <f>Constants!$H66*'Activity data'!AR8*Constants!$H84*FracLEACHMM*MMLeachEF*NtoN2O*kgtoGg</f>
        <v>2.1131978983513943E-2</v>
      </c>
      <c r="AS175" s="22">
        <f>Constants!$H66*'Activity data'!AS8*Constants!$H84*FracLEACHMM*MMLeachEF*NtoN2O*kgtoGg</f>
        <v>2.070849759727255E-2</v>
      </c>
      <c r="AT175" s="22">
        <f>Constants!$H66*'Activity data'!AT8*Constants!$H84*FracLEACHMM*MMLeachEF*NtoN2O*kgtoGg</f>
        <v>2.0296543562001376E-2</v>
      </c>
      <c r="AU175" s="22">
        <f>Constants!$H66*'Activity data'!AU8*Constants!$H84*FracLEACHMM*MMLeachEF*NtoN2O*kgtoGg</f>
        <v>1.9895463870455116E-2</v>
      </c>
      <c r="AV175" s="22">
        <f>Constants!$H66*'Activity data'!AV8*Constants!$H84*FracLEACHMM*MMLeachEF*NtoN2O*kgtoGg</f>
        <v>1.9504763772664264E-2</v>
      </c>
      <c r="AW175" s="22">
        <f>Constants!$H66*'Activity data'!AW8*Constants!$H84*FracLEACHMM*MMLeachEF*NtoN2O*kgtoGg</f>
        <v>1.8954516377019386E-2</v>
      </c>
      <c r="AX175" s="22">
        <f>Constants!$H66*'Activity data'!AX8*Constants!$H84*FracLEACHMM*MMLeachEF*NtoN2O*kgtoGg</f>
        <v>1.8417707788987027E-2</v>
      </c>
      <c r="AY175" s="22">
        <f>Constants!$H66*'Activity data'!AY8*Constants!$H84*FracLEACHMM*MMLeachEF*NtoN2O*kgtoGg</f>
        <v>1.7893628308717751E-2</v>
      </c>
      <c r="AZ175" s="22">
        <f>Constants!$H66*'Activity data'!AZ8*Constants!$H84*FracLEACHMM*MMLeachEF*NtoN2O*kgtoGg</f>
        <v>1.7387217908695171E-2</v>
      </c>
      <c r="BA175" s="22">
        <f>Constants!$H66*'Activity data'!BA8*Constants!$H84*FracLEACHMM*MMLeachEF*NtoN2O*kgtoGg</f>
        <v>1.6893616406960084E-2</v>
      </c>
      <c r="BB175" s="22">
        <f>Constants!$H66*'Activity data'!BB8*Constants!$H84*FracLEACHMM*MMLeachEF*NtoN2O*kgtoGg</f>
        <v>1.6414745142994458E-2</v>
      </c>
      <c r="BC175" s="22">
        <f>Constants!$H66*'Activity data'!BC8*Constants!$H84*FracLEACHMM*MMLeachEF*NtoN2O*kgtoGg</f>
        <v>1.5945662491695486E-2</v>
      </c>
      <c r="BD175" s="22">
        <f>Constants!$H66*'Activity data'!BD8*Constants!$H84*FracLEACHMM*MMLeachEF*NtoN2O*kgtoGg</f>
        <v>1.5483154999251009E-2</v>
      </c>
      <c r="BE175" s="22">
        <f>Constants!$H66*'Activity data'!BE8*Constants!$H84*FracLEACHMM*MMLeachEF*NtoN2O*kgtoGg</f>
        <v>1.5030283579484242E-2</v>
      </c>
      <c r="BF175" s="22">
        <f>Constants!$H66*'Activity data'!BF8*Constants!$H84*FracLEACHMM*MMLeachEF*NtoN2O*kgtoGg</f>
        <v>1.4586690326789989E-2</v>
      </c>
      <c r="BG175" s="22">
        <f>Constants!$H66*'Activity data'!BG8*Constants!$H84*FracLEACHMM*MMLeachEF*NtoN2O*kgtoGg</f>
        <v>1.4234031001035957E-2</v>
      </c>
      <c r="BH175" s="22">
        <f>Constants!$H66*'Activity data'!BH8*Constants!$H84*FracLEACHMM*MMLeachEF*NtoN2O*kgtoGg</f>
        <v>1.3888166721072737E-2</v>
      </c>
      <c r="BI175" s="22">
        <f>Constants!$H66*'Activity data'!BI8*Constants!$H84*FracLEACHMM*MMLeachEF*NtoN2O*kgtoGg</f>
        <v>1.354885404932969E-2</v>
      </c>
      <c r="BJ175" s="22">
        <f>Constants!$H66*'Activity data'!BJ8*Constants!$H84*FracLEACHMM*MMLeachEF*NtoN2O*kgtoGg</f>
        <v>1.3215864330488082E-2</v>
      </c>
      <c r="BK175" s="22">
        <f>Constants!$H66*'Activity data'!BK8*Constants!$H84*FracLEACHMM*MMLeachEF*NtoN2O*kgtoGg</f>
        <v>1.2888982487876836E-2</v>
      </c>
      <c r="BL175" s="22">
        <f>Constants!$H66*'Activity data'!BL8*Constants!$H84*FracLEACHMM*MMLeachEF*NtoN2O*kgtoGg</f>
        <v>1.2568092630640425E-2</v>
      </c>
      <c r="BM175" s="22">
        <f>Constants!$H66*'Activity data'!BM8*Constants!$H84*FracLEACHMM*MMLeachEF*NtoN2O*kgtoGg</f>
        <v>1.2252946282566757E-2</v>
      </c>
      <c r="BN175" s="22">
        <f>Constants!$H66*'Activity data'!BN8*Constants!$H84*FracLEACHMM*MMLeachEF*NtoN2O*kgtoGg</f>
        <v>1.19433610139291E-2</v>
      </c>
      <c r="BO175" s="22">
        <f>Constants!$H66*'Activity data'!BO8*Constants!$H84*FracLEACHMM*MMLeachEF*NtoN2O*kgtoGg</f>
        <v>1.1639164286016678E-2</v>
      </c>
      <c r="BP175" s="22">
        <f>Constants!$H66*'Activity data'!BP8*Constants!$H84*FracLEACHMM*MMLeachEF*NtoN2O*kgtoGg</f>
        <v>1.1340192725595725E-2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4.2070481153714721E-2</v>
      </c>
      <c r="AE176" s="22">
        <f>Constants!$H67*'Activity data'!AE9*Constants!$H85*FracLEACHMM*MMLeachEF*NtoN2O*kgtoGg</f>
        <v>4.0594486802087583E-2</v>
      </c>
      <c r="AF176" s="22">
        <f>Constants!$H67*'Activity data'!AF9*Constants!$H85*FracLEACHMM*MMLeachEF*NtoN2O*kgtoGg</f>
        <v>3.9184957912716478E-2</v>
      </c>
      <c r="AG176" s="22">
        <f>Constants!$H67*'Activity data'!AG9*Constants!$H85*FracLEACHMM*MMLeachEF*NtoN2O*kgtoGg</f>
        <v>3.78350479919018E-2</v>
      </c>
      <c r="AH176" s="22">
        <f>Constants!$H67*'Activity data'!AH9*Constants!$H85*FracLEACHMM*MMLeachEF*NtoN2O*kgtoGg</f>
        <v>3.6548874981596133E-2</v>
      </c>
      <c r="AI176" s="22">
        <f>Constants!$H67*'Activity data'!AI9*Constants!$H85*FracLEACHMM*MMLeachEF*NtoN2O*kgtoGg</f>
        <v>3.5311028717346135E-2</v>
      </c>
      <c r="AJ176" s="22">
        <f>Constants!$H67*'Activity data'!AJ9*Constants!$H85*FracLEACHMM*MMLeachEF*NtoN2O*kgtoGg</f>
        <v>3.4119361948120652E-2</v>
      </c>
      <c r="AK176" s="22">
        <f>Constants!$H67*'Activity data'!AK9*Constants!$H85*FracLEACHMM*MMLeachEF*NtoN2O*kgtoGg</f>
        <v>3.2970007326763022E-2</v>
      </c>
      <c r="AL176" s="22">
        <f>Constants!$H67*'Activity data'!AL9*Constants!$H85*FracLEACHMM*MMLeachEF*NtoN2O*kgtoGg</f>
        <v>3.1859870773510698E-2</v>
      </c>
      <c r="AM176" s="22">
        <f>Constants!$H67*'Activity data'!AM9*Constants!$H85*FracLEACHMM*MMLeachEF*NtoN2O*kgtoGg</f>
        <v>3.117243604455229E-2</v>
      </c>
      <c r="AN176" s="22">
        <f>Constants!$H67*'Activity data'!AN9*Constants!$H85*FracLEACHMM*MMLeachEF*NtoN2O*kgtoGg</f>
        <v>3.0508070417315885E-2</v>
      </c>
      <c r="AO176" s="22">
        <f>Constants!$H67*'Activity data'!AO9*Constants!$H85*FracLEACHMM*MMLeachEF*NtoN2O*kgtoGg</f>
        <v>2.9865121795933508E-2</v>
      </c>
      <c r="AP176" s="22">
        <f>Constants!$H67*'Activity data'!AP9*Constants!$H85*FracLEACHMM*MMLeachEF*NtoN2O*kgtoGg</f>
        <v>2.9242120341729936E-2</v>
      </c>
      <c r="AQ176" s="22">
        <f>Constants!$H67*'Activity data'!AQ9*Constants!$H85*FracLEACHMM*MMLeachEF*NtoN2O*kgtoGg</f>
        <v>2.8630449143183634E-2</v>
      </c>
      <c r="AR176" s="22">
        <f>Constants!$H67*'Activity data'!AR9*Constants!$H85*FracLEACHMM*MMLeachEF*NtoN2O*kgtoGg</f>
        <v>2.8052033740266793E-2</v>
      </c>
      <c r="AS176" s="22">
        <f>Constants!$H67*'Activity data'!AS9*Constants!$H85*FracLEACHMM*MMLeachEF*NtoN2O*kgtoGg</f>
        <v>2.7489875593862876E-2</v>
      </c>
      <c r="AT176" s="22">
        <f>Constants!$H67*'Activity data'!AT9*Constants!$H85*FracLEACHMM*MMLeachEF*NtoN2O*kgtoGg</f>
        <v>2.6943019641285915E-2</v>
      </c>
      <c r="AU176" s="22">
        <f>Constants!$H67*'Activity data'!AU9*Constants!$H85*FracLEACHMM*MMLeachEF*NtoN2O*kgtoGg</f>
        <v>2.6410599036070997E-2</v>
      </c>
      <c r="AV176" s="22">
        <f>Constants!$H67*'Activity data'!AV9*Constants!$H85*FracLEACHMM*MMLeachEF*NtoN2O*kgtoGg</f>
        <v>2.5891957013281515E-2</v>
      </c>
      <c r="AW176" s="22">
        <f>Constants!$H67*'Activity data'!AW9*Constants!$H85*FracLEACHMM*MMLeachEF*NtoN2O*kgtoGg</f>
        <v>2.5161520998738526E-2</v>
      </c>
      <c r="AX176" s="22">
        <f>Constants!$H67*'Activity data'!AX9*Constants!$H85*FracLEACHMM*MMLeachEF*NtoN2O*kgtoGg</f>
        <v>2.4448924576259745E-2</v>
      </c>
      <c r="AY176" s="22">
        <f>Constants!$H67*'Activity data'!AY9*Constants!$H85*FracLEACHMM*MMLeachEF*NtoN2O*kgtoGg</f>
        <v>2.3753225641741382E-2</v>
      </c>
      <c r="AZ176" s="22">
        <f>Constants!$H67*'Activity data'!AZ9*Constants!$H85*FracLEACHMM*MMLeachEF*NtoN2O*kgtoGg</f>
        <v>2.3080981852414403E-2</v>
      </c>
      <c r="BA176" s="22">
        <f>Constants!$H67*'Activity data'!BA9*Constants!$H85*FracLEACHMM*MMLeachEF*NtoN2O*kgtoGg</f>
        <v>2.242574147044538E-2</v>
      </c>
      <c r="BB176" s="22">
        <f>Constants!$H67*'Activity data'!BB9*Constants!$H85*FracLEACHMM*MMLeachEF*NtoN2O*kgtoGg</f>
        <v>2.1790055013228671E-2</v>
      </c>
      <c r="BC176" s="22">
        <f>Constants!$H67*'Activity data'!BC9*Constants!$H85*FracLEACHMM*MMLeachEF*NtoN2O*kgtoGg</f>
        <v>2.1167362629733576E-2</v>
      </c>
      <c r="BD176" s="22">
        <f>Constants!$H67*'Activity data'!BD9*Constants!$H85*FracLEACHMM*MMLeachEF*NtoN2O*kgtoGg</f>
        <v>2.0553398561659289E-2</v>
      </c>
      <c r="BE176" s="22">
        <f>Constants!$H67*'Activity data'!BE9*Constants!$H85*FracLEACHMM*MMLeachEF*NtoN2O*kgtoGg</f>
        <v>1.9952226075295804E-2</v>
      </c>
      <c r="BF176" s="22">
        <f>Constants!$H67*'Activity data'!BF9*Constants!$H85*FracLEACHMM*MMLeachEF*NtoN2O*kgtoGg</f>
        <v>1.936337006227205E-2</v>
      </c>
      <c r="BG176" s="22">
        <f>Constants!$H67*'Activity data'!BG9*Constants!$H85*FracLEACHMM*MMLeachEF*NtoN2O*kgtoGg</f>
        <v>1.8895225961211296E-2</v>
      </c>
      <c r="BH176" s="22">
        <f>Constants!$H67*'Activity data'!BH9*Constants!$H85*FracLEACHMM*MMLeachEF*NtoN2O*kgtoGg</f>
        <v>1.8436102068524744E-2</v>
      </c>
      <c r="BI176" s="22">
        <f>Constants!$H67*'Activity data'!BI9*Constants!$H85*FracLEACHMM*MMLeachEF*NtoN2O*kgtoGg</f>
        <v>1.7985675228536797E-2</v>
      </c>
      <c r="BJ176" s="22">
        <f>Constants!$H67*'Activity data'!BJ9*Constants!$H85*FracLEACHMM*MMLeachEF*NtoN2O*kgtoGg</f>
        <v>1.7543641908543704E-2</v>
      </c>
      <c r="BK176" s="22">
        <f>Constants!$H67*'Activity data'!BK9*Constants!$H85*FracLEACHMM*MMLeachEF*NtoN2O*kgtoGg</f>
        <v>1.7109716601067065E-2</v>
      </c>
      <c r="BL176" s="22">
        <f>Constants!$H67*'Activity data'!BL9*Constants!$H85*FracLEACHMM*MMLeachEF*NtoN2O*kgtoGg</f>
        <v>1.6683745464661531E-2</v>
      </c>
      <c r="BM176" s="22">
        <f>Constants!$H67*'Activity data'!BM9*Constants!$H85*FracLEACHMM*MMLeachEF*NtoN2O*kgtoGg</f>
        <v>1.6265398655014352E-2</v>
      </c>
      <c r="BN176" s="22">
        <f>Constants!$H67*'Activity data'!BN9*Constants!$H85*FracLEACHMM*MMLeachEF*NtoN2O*kgtoGg</f>
        <v>1.5854434002433148E-2</v>
      </c>
      <c r="BO176" s="22">
        <f>Constants!$H67*'Activity data'!BO9*Constants!$H85*FracLEACHMM*MMLeachEF*NtoN2O*kgtoGg</f>
        <v>1.5450622467236408E-2</v>
      </c>
      <c r="BP176" s="22">
        <f>Constants!$H67*'Activity data'!BP9*Constants!$H85*FracLEACHMM*MMLeachEF*NtoN2O*kgtoGg</f>
        <v>1.505374717662346E-2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4.293486933442784E-2</v>
      </c>
      <c r="AE177" s="22">
        <f>Constants!$H68*'Activity data'!AE10*Constants!$H86*FracLEACHMM*MMLeachEF*NtoN2O*kgtoGg</f>
        <v>4.3137121591095576E-2</v>
      </c>
      <c r="AF177" s="22">
        <f>Constants!$H68*'Activity data'!AF10*Constants!$H86*FracLEACHMM*MMLeachEF*NtoN2O*kgtoGg</f>
        <v>4.3334408422068975E-2</v>
      </c>
      <c r="AG177" s="22">
        <f>Constants!$H68*'Activity data'!AG10*Constants!$H86*FracLEACHMM*MMLeachEF*NtoN2O*kgtoGg</f>
        <v>4.3526520720642711E-2</v>
      </c>
      <c r="AH177" s="22">
        <f>Constants!$H68*'Activity data'!AH10*Constants!$H86*FracLEACHMM*MMLeachEF*NtoN2O*kgtoGg</f>
        <v>4.37250641097683E-2</v>
      </c>
      <c r="AI177" s="22">
        <f>Constants!$H68*'Activity data'!AI10*Constants!$H86*FracLEACHMM*MMLeachEF*NtoN2O*kgtoGg</f>
        <v>4.3918146657492142E-2</v>
      </c>
      <c r="AJ177" s="22">
        <f>Constants!$H68*'Activity data'!AJ10*Constants!$H86*FracLEACHMM*MMLeachEF*NtoN2O*kgtoGg</f>
        <v>4.4108144139564098E-2</v>
      </c>
      <c r="AK177" s="22">
        <f>Constants!$H68*'Activity data'!AK10*Constants!$H86*FracLEACHMM*MMLeachEF*NtoN2O*kgtoGg</f>
        <v>4.4294758369860493E-2</v>
      </c>
      <c r="AL177" s="22">
        <f>Constants!$H68*'Activity data'!AL10*Constants!$H86*FracLEACHMM*MMLeachEF*NtoN2O*kgtoGg</f>
        <v>4.4478070862641446E-2</v>
      </c>
      <c r="AM177" s="22">
        <f>Constants!$H68*'Activity data'!AM10*Constants!$H86*FracLEACHMM*MMLeachEF*NtoN2O*kgtoGg</f>
        <v>4.4512613704954337E-2</v>
      </c>
      <c r="AN177" s="22">
        <f>Constants!$H68*'Activity data'!AN10*Constants!$H86*FracLEACHMM*MMLeachEF*NtoN2O*kgtoGg</f>
        <v>4.4545705667630657E-2</v>
      </c>
      <c r="AO177" s="22">
        <f>Constants!$H68*'Activity data'!AO10*Constants!$H86*FracLEACHMM*MMLeachEF*NtoN2O*kgtoGg</f>
        <v>4.4577327355625071E-2</v>
      </c>
      <c r="AP177" s="22">
        <f>Constants!$H68*'Activity data'!AP10*Constants!$H86*FracLEACHMM*MMLeachEF*NtoN2O*kgtoGg</f>
        <v>4.4607459119608513E-2</v>
      </c>
      <c r="AQ177" s="22">
        <f>Constants!$H68*'Activity data'!AQ10*Constants!$H86*FracLEACHMM*MMLeachEF*NtoN2O*kgtoGg</f>
        <v>4.4624697960137232E-2</v>
      </c>
      <c r="AR177" s="22">
        <f>Constants!$H68*'Activity data'!AR10*Constants!$H86*FracLEACHMM*MMLeachEF*NtoN2O*kgtoGg</f>
        <v>4.4665075873305184E-2</v>
      </c>
      <c r="AS177" s="22">
        <f>Constants!$H68*'Activity data'!AS10*Constants!$H86*FracLEACHMM*MMLeachEF*NtoN2O*kgtoGg</f>
        <v>4.47042593889257E-2</v>
      </c>
      <c r="AT177" s="22">
        <f>Constants!$H68*'Activity data'!AT10*Constants!$H86*FracLEACHMM*MMLeachEF*NtoN2O*kgtoGg</f>
        <v>4.4742234667268843E-2</v>
      </c>
      <c r="AU177" s="22">
        <f>Constants!$H68*'Activity data'!AU10*Constants!$H86*FracLEACHMM*MMLeachEF*NtoN2O*kgtoGg</f>
        <v>4.4778987711860167E-2</v>
      </c>
      <c r="AV177" s="22">
        <f>Constants!$H68*'Activity data'!AV10*Constants!$H86*FracLEACHMM*MMLeachEF*NtoN2O*kgtoGg</f>
        <v>4.4814733765111331E-2</v>
      </c>
      <c r="AW177" s="22">
        <f>Constants!$H68*'Activity data'!AW10*Constants!$H86*FracLEACHMM*MMLeachEF*NtoN2O*kgtoGg</f>
        <v>4.4946607929438026E-2</v>
      </c>
      <c r="AX177" s="22">
        <f>Constants!$H68*'Activity data'!AX10*Constants!$H86*FracLEACHMM*MMLeachEF*NtoN2O*kgtoGg</f>
        <v>4.507700122113667E-2</v>
      </c>
      <c r="AY177" s="22">
        <f>Constants!$H68*'Activity data'!AY10*Constants!$H86*FracLEACHMM*MMLeachEF*NtoN2O*kgtoGg</f>
        <v>4.5205669145656935E-2</v>
      </c>
      <c r="AZ177" s="22">
        <f>Constants!$H68*'Activity data'!AZ10*Constants!$H86*FracLEACHMM*MMLeachEF*NtoN2O*kgtoGg</f>
        <v>4.5346947521619087E-2</v>
      </c>
      <c r="BA177" s="22">
        <f>Constants!$H68*'Activity data'!BA10*Constants!$H86*FracLEACHMM*MMLeachEF*NtoN2O*kgtoGg</f>
        <v>4.5490532718784379E-2</v>
      </c>
      <c r="BB177" s="22">
        <f>Constants!$H68*'Activity data'!BB10*Constants!$H86*FracLEACHMM*MMLeachEF*NtoN2O*kgtoGg</f>
        <v>4.5643451115515675E-2</v>
      </c>
      <c r="BC177" s="22">
        <f>Constants!$H68*'Activity data'!BC10*Constants!$H86*FracLEACHMM*MMLeachEF*NtoN2O*kgtoGg</f>
        <v>4.5793825239578138E-2</v>
      </c>
      <c r="BD177" s="22">
        <f>Constants!$H68*'Activity data'!BD10*Constants!$H86*FracLEACHMM*MMLeachEF*NtoN2O*kgtoGg</f>
        <v>4.5933189723211545E-2</v>
      </c>
      <c r="BE177" s="22">
        <f>Constants!$H68*'Activity data'!BE10*Constants!$H86*FracLEACHMM*MMLeachEF*NtoN2O*kgtoGg</f>
        <v>4.6071110178286308E-2</v>
      </c>
      <c r="BF177" s="22">
        <f>Constants!$H68*'Activity data'!BF10*Constants!$H86*FracLEACHMM*MMLeachEF*NtoN2O*kgtoGg</f>
        <v>4.6207575304900807E-2</v>
      </c>
      <c r="BG177" s="22">
        <f>Constants!$H68*'Activity data'!BG10*Constants!$H86*FracLEACHMM*MMLeachEF*NtoN2O*kgtoGg</f>
        <v>4.6316777879669695E-2</v>
      </c>
      <c r="BH177" s="22">
        <f>Constants!$H68*'Activity data'!BH10*Constants!$H86*FracLEACHMM*MMLeachEF*NtoN2O*kgtoGg</f>
        <v>4.6425126482914893E-2</v>
      </c>
      <c r="BI177" s="22">
        <f>Constants!$H68*'Activity data'!BI10*Constants!$H86*FracLEACHMM*MMLeachEF*NtoN2O*kgtoGg</f>
        <v>4.6532614586075403E-2</v>
      </c>
      <c r="BJ177" s="22">
        <f>Constants!$H68*'Activity data'!BJ10*Constants!$H86*FracLEACHMM*MMLeachEF*NtoN2O*kgtoGg</f>
        <v>4.6639235611314271E-2</v>
      </c>
      <c r="BK177" s="22">
        <f>Constants!$H68*'Activity data'!BK10*Constants!$H86*FracLEACHMM*MMLeachEF*NtoN2O*kgtoGg</f>
        <v>4.6744982931158349E-2</v>
      </c>
      <c r="BL177" s="22">
        <f>Constants!$H68*'Activity data'!BL10*Constants!$H86*FracLEACHMM*MMLeachEF*NtoN2O*kgtoGg</f>
        <v>4.6850173020062537E-2</v>
      </c>
      <c r="BM177" s="22">
        <f>Constants!$H68*'Activity data'!BM10*Constants!$H86*FracLEACHMM*MMLeachEF*NtoN2O*kgtoGg</f>
        <v>4.6954606269930942E-2</v>
      </c>
      <c r="BN177" s="22">
        <f>Constants!$H68*'Activity data'!BN10*Constants!$H86*FracLEACHMM*MMLeachEF*NtoN2O*kgtoGg</f>
        <v>4.705827839719269E-2</v>
      </c>
      <c r="BO177" s="22">
        <f>Constants!$H68*'Activity data'!BO10*Constants!$H86*FracLEACHMM*MMLeachEF*NtoN2O*kgtoGg</f>
        <v>4.7161185091417319E-2</v>
      </c>
      <c r="BP177" s="22">
        <f>Constants!$H68*'Activity data'!BP10*Constants!$H86*FracLEACHMM*MMLeachEF*NtoN2O*kgtoGg</f>
        <v>4.7263322015152057E-2</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4.3997379172190012E-3</v>
      </c>
      <c r="AE178" s="22">
        <f>Constants!$H69*'Activity data'!AE11*Constants!$H87*FracLEACHMM*MMLeachEF*NtoN2O*kgtoGg</f>
        <v>4.4006082553738361E-3</v>
      </c>
      <c r="AF178" s="22">
        <f>Constants!$H69*'Activity data'!AF11*Constants!$H87*FracLEACHMM*MMLeachEF*NtoN2O*kgtoGg</f>
        <v>4.4046316824804654E-3</v>
      </c>
      <c r="AG178" s="22">
        <f>Constants!$H69*'Activity data'!AG11*Constants!$H87*FracLEACHMM*MMLeachEF*NtoN2O*kgtoGg</f>
        <v>4.4116173744022701E-3</v>
      </c>
      <c r="AH178" s="22">
        <f>Constants!$H69*'Activity data'!AH11*Constants!$H87*FracLEACHMM*MMLeachEF*NtoN2O*kgtoGg</f>
        <v>4.4214322275163654E-3</v>
      </c>
      <c r="AI178" s="22">
        <f>Constants!$H69*'Activity data'!AI11*Constants!$H87*FracLEACHMM*MMLeachEF*NtoN2O*kgtoGg</f>
        <v>4.4339405622843345E-3</v>
      </c>
      <c r="AJ178" s="22">
        <f>Constants!$H69*'Activity data'!AJ11*Constants!$H87*FracLEACHMM*MMLeachEF*NtoN2O*kgtoGg</f>
        <v>4.4479827310327938E-3</v>
      </c>
      <c r="AK178" s="22">
        <f>Constants!$H69*'Activity data'!AK11*Constants!$H87*FracLEACHMM*MMLeachEF*NtoN2O*kgtoGg</f>
        <v>4.4635779937474062E-3</v>
      </c>
      <c r="AL178" s="22">
        <f>Constants!$H69*'Activity data'!AL11*Constants!$H87*FracLEACHMM*MMLeachEF*NtoN2O*kgtoGg</f>
        <v>4.4806368873315247E-3</v>
      </c>
      <c r="AM178" s="22">
        <f>Constants!$H69*'Activity data'!AM11*Constants!$H87*FracLEACHMM*MMLeachEF*NtoN2O*kgtoGg</f>
        <v>4.4858114506464708E-3</v>
      </c>
      <c r="AN178" s="22">
        <f>Constants!$H69*'Activity data'!AN11*Constants!$H87*FracLEACHMM*MMLeachEF*NtoN2O*kgtoGg</f>
        <v>4.4920991767966852E-3</v>
      </c>
      <c r="AO178" s="22">
        <f>Constants!$H69*'Activity data'!AO11*Constants!$H87*FracLEACHMM*MMLeachEF*NtoN2O*kgtoGg</f>
        <v>4.4994323409610713E-3</v>
      </c>
      <c r="AP178" s="22">
        <f>Constants!$H69*'Activity data'!AP11*Constants!$H87*FracLEACHMM*MMLeachEF*NtoN2O*kgtoGg</f>
        <v>4.5077513742294954E-3</v>
      </c>
      <c r="AQ178" s="22">
        <f>Constants!$H69*'Activity data'!AQ11*Constants!$H87*FracLEACHMM*MMLeachEF*NtoN2O*kgtoGg</f>
        <v>4.5169884490159594E-3</v>
      </c>
      <c r="AR178" s="22">
        <f>Constants!$H69*'Activity data'!AR11*Constants!$H87*FracLEACHMM*MMLeachEF*NtoN2O*kgtoGg</f>
        <v>4.5222344132305886E-3</v>
      </c>
      <c r="AS178" s="22">
        <f>Constants!$H69*'Activity data'!AS11*Constants!$H87*FracLEACHMM*MMLeachEF*NtoN2O*kgtoGg</f>
        <v>4.5282712948935822E-3</v>
      </c>
      <c r="AT178" s="22">
        <f>Constants!$H69*'Activity data'!AT11*Constants!$H87*FracLEACHMM*MMLeachEF*NtoN2O*kgtoGg</f>
        <v>4.5350595387370039E-3</v>
      </c>
      <c r="AU178" s="22">
        <f>Constants!$H69*'Activity data'!AU11*Constants!$H87*FracLEACHMM*MMLeachEF*NtoN2O*kgtoGg</f>
        <v>4.5425636157601507E-3</v>
      </c>
      <c r="AV178" s="22">
        <f>Constants!$H69*'Activity data'!AV11*Constants!$H87*FracLEACHMM*MMLeachEF*NtoN2O*kgtoGg</f>
        <v>4.5507518192950203E-3</v>
      </c>
      <c r="AW178" s="22">
        <f>Constants!$H69*'Activity data'!AW11*Constants!$H87*FracLEACHMM*MMLeachEF*NtoN2O*kgtoGg</f>
        <v>4.55560803535408E-3</v>
      </c>
      <c r="AX178" s="22">
        <f>Constants!$H69*'Activity data'!AX11*Constants!$H87*FracLEACHMM*MMLeachEF*NtoN2O*kgtoGg</f>
        <v>4.5610566003004525E-3</v>
      </c>
      <c r="AY178" s="22">
        <f>Constants!$H69*'Activity data'!AY11*Constants!$H87*FracLEACHMM*MMLeachEF*NtoN2O*kgtoGg</f>
        <v>4.5670719395318471E-3</v>
      </c>
      <c r="AZ178" s="22">
        <f>Constants!$H69*'Activity data'!AZ11*Constants!$H87*FracLEACHMM*MMLeachEF*NtoN2O*kgtoGg</f>
        <v>4.573648772779668E-3</v>
      </c>
      <c r="BA178" s="22">
        <f>Constants!$H69*'Activity data'!BA11*Constants!$H87*FracLEACHMM*MMLeachEF*NtoN2O*kgtoGg</f>
        <v>4.5807529141043916E-3</v>
      </c>
      <c r="BB178" s="22">
        <f>Constants!$H69*'Activity data'!BB11*Constants!$H87*FracLEACHMM*MMLeachEF*NtoN2O*kgtoGg</f>
        <v>4.5846331189728562E-3</v>
      </c>
      <c r="BC178" s="22">
        <f>Constants!$H69*'Activity data'!BC11*Constants!$H87*FracLEACHMM*MMLeachEF*NtoN2O*kgtoGg</f>
        <v>4.5889680900230417E-3</v>
      </c>
      <c r="BD178" s="22">
        <f>Constants!$H69*'Activity data'!BD11*Constants!$H87*FracLEACHMM*MMLeachEF*NtoN2O*kgtoGg</f>
        <v>4.5937304145670941E-3</v>
      </c>
      <c r="BE178" s="22">
        <f>Constants!$H69*'Activity data'!BE11*Constants!$H87*FracLEACHMM*MMLeachEF*NtoN2O*kgtoGg</f>
        <v>4.5989157144388235E-3</v>
      </c>
      <c r="BF178" s="22">
        <f>Constants!$H69*'Activity data'!BF11*Constants!$H87*FracLEACHMM*MMLeachEF*NtoN2O*kgtoGg</f>
        <v>4.6045091798967612E-3</v>
      </c>
      <c r="BG178" s="22">
        <f>Constants!$H69*'Activity data'!BG11*Constants!$H87*FracLEACHMM*MMLeachEF*NtoN2O*kgtoGg</f>
        <v>4.607051077954687E-3</v>
      </c>
      <c r="BH178" s="22">
        <f>Constants!$H69*'Activity data'!BH11*Constants!$H87*FracLEACHMM*MMLeachEF*NtoN2O*kgtoGg</f>
        <v>4.60995269957638E-3</v>
      </c>
      <c r="BI178" s="22">
        <f>Constants!$H69*'Activity data'!BI11*Constants!$H87*FracLEACHMM*MMLeachEF*NtoN2O*kgtoGg</f>
        <v>4.6132014510306711E-3</v>
      </c>
      <c r="BJ178" s="22">
        <f>Constants!$H69*'Activity data'!BJ11*Constants!$H87*FracLEACHMM*MMLeachEF*NtoN2O*kgtoGg</f>
        <v>4.6167855991339673E-3</v>
      </c>
      <c r="BK178" s="22">
        <f>Constants!$H69*'Activity data'!BK11*Constants!$H87*FracLEACHMM*MMLeachEF*NtoN2O*kgtoGg</f>
        <v>4.6206941981597116E-3</v>
      </c>
      <c r="BL178" s="22">
        <f>Constants!$H69*'Activity data'!BL11*Constants!$H87*FracLEACHMM*MMLeachEF*NtoN2O*kgtoGg</f>
        <v>4.6213997649109818E-3</v>
      </c>
      <c r="BM178" s="22">
        <f>Constants!$H69*'Activity data'!BM11*Constants!$H87*FracLEACHMM*MMLeachEF*NtoN2O*kgtoGg</f>
        <v>4.6223935960824506E-3</v>
      </c>
      <c r="BN178" s="22">
        <f>Constants!$H69*'Activity data'!BN11*Constants!$H87*FracLEACHMM*MMLeachEF*NtoN2O*kgtoGg</f>
        <v>4.6236661021617706E-3</v>
      </c>
      <c r="BO178" s="22">
        <f>Constants!$H69*'Activity data'!BO11*Constants!$H87*FracLEACHMM*MMLeachEF*NtoN2O*kgtoGg</f>
        <v>4.6252082784546478E-3</v>
      </c>
      <c r="BP178" s="22">
        <f>Constants!$H69*'Activity data'!BP11*Constants!$H87*FracLEACHMM*MMLeachEF*NtoN2O*kgtoGg</f>
        <v>4.6270116601229046E-3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3.6597900960959745E-3</v>
      </c>
      <c r="AE179" s="22">
        <f>Constants!$H70*'Activity data'!AE12*Constants!$H88*FracLEACHMM*MMLeachEF*NtoN2O*kgtoGg</f>
        <v>3.6605140608000652E-3</v>
      </c>
      <c r="AF179" s="22">
        <f>Constants!$H70*'Activity data'!AF12*Constants!$H88*FracLEACHMM*MMLeachEF*NtoN2O*kgtoGg</f>
        <v>3.6638608280289901E-3</v>
      </c>
      <c r="AG179" s="22">
        <f>Constants!$H70*'Activity data'!AG12*Constants!$H88*FracLEACHMM*MMLeachEF*NtoN2O*kgtoGg</f>
        <v>3.6696716664450101E-3</v>
      </c>
      <c r="AH179" s="22">
        <f>Constants!$H70*'Activity data'!AH12*Constants!$H88*FracLEACHMM*MMLeachEF*NtoN2O*kgtoGg</f>
        <v>3.6778358577894601E-3</v>
      </c>
      <c r="AI179" s="22">
        <f>Constants!$H70*'Activity data'!AI12*Constants!$H88*FracLEACHMM*MMLeachEF*NtoN2O*kgtoGg</f>
        <v>3.6882405411055516E-3</v>
      </c>
      <c r="AJ179" s="22">
        <f>Constants!$H70*'Activity data'!AJ12*Constants!$H88*FracLEACHMM*MMLeachEF*NtoN2O*kgtoGg</f>
        <v>3.699921098238784E-3</v>
      </c>
      <c r="AK179" s="22">
        <f>Constants!$H70*'Activity data'!AK12*Constants!$H88*FracLEACHMM*MMLeachEF*NtoN2O*kgtoGg</f>
        <v>3.7128935500308734E-3</v>
      </c>
      <c r="AL179" s="22">
        <f>Constants!$H70*'Activity data'!AL12*Constants!$H88*FracLEACHMM*MMLeachEF*NtoN2O*kgtoGg</f>
        <v>3.7270834792866993E-3</v>
      </c>
      <c r="AM179" s="22">
        <f>Constants!$H70*'Activity data'!AM12*Constants!$H88*FracLEACHMM*MMLeachEF*NtoN2O*kgtoGg</f>
        <v>3.7313877846630586E-3</v>
      </c>
      <c r="AN179" s="22">
        <f>Constants!$H70*'Activity data'!AN12*Constants!$H88*FracLEACHMM*MMLeachEF*NtoN2O*kgtoGg</f>
        <v>3.7366180411748076E-3</v>
      </c>
      <c r="AO179" s="22">
        <f>Constants!$H70*'Activity data'!AO12*Constants!$H88*FracLEACHMM*MMLeachEF*NtoN2O*kgtoGg</f>
        <v>3.7427179139596905E-3</v>
      </c>
      <c r="AP179" s="22">
        <f>Constants!$H70*'Activity data'!AP12*Constants!$H88*FracLEACHMM*MMLeachEF*NtoN2O*kgtoGg</f>
        <v>3.7496378524055057E-3</v>
      </c>
      <c r="AQ179" s="22">
        <f>Constants!$H70*'Activity data'!AQ12*Constants!$H88*FracLEACHMM*MMLeachEF*NtoN2O*kgtoGg</f>
        <v>3.7573214361680965E-3</v>
      </c>
      <c r="AR179" s="22">
        <f>Constants!$H70*'Activity data'!AR12*Constants!$H88*FracLEACHMM*MMLeachEF*NtoN2O*kgtoGg</f>
        <v>3.7616851342424833E-3</v>
      </c>
      <c r="AS179" s="22">
        <f>Constants!$H70*'Activity data'!AS12*Constants!$H88*FracLEACHMM*MMLeachEF*NtoN2O*kgtoGg</f>
        <v>3.7667067332870655E-3</v>
      </c>
      <c r="AT179" s="22">
        <f>Constants!$H70*'Activity data'!AT12*Constants!$H88*FracLEACHMM*MMLeachEF*NtoN2O*kgtoGg</f>
        <v>3.7723533304379587E-3</v>
      </c>
      <c r="AU179" s="22">
        <f>Constants!$H70*'Activity data'!AU12*Constants!$H88*FracLEACHMM*MMLeachEF*NtoN2O*kgtoGg</f>
        <v>3.7785953719609707E-3</v>
      </c>
      <c r="AV179" s="22">
        <f>Constants!$H70*'Activity data'!AV12*Constants!$H88*FracLEACHMM*MMLeachEF*NtoN2O*kgtoGg</f>
        <v>3.7854064836147935E-3</v>
      </c>
      <c r="AW179" s="22">
        <f>Constants!$H70*'Activity data'!AW12*Constants!$H88*FracLEACHMM*MMLeachEF*NtoN2O*kgtoGg</f>
        <v>3.7894459813693957E-3</v>
      </c>
      <c r="AX179" s="22">
        <f>Constants!$H70*'Activity data'!AX12*Constants!$H88*FracLEACHMM*MMLeachEF*NtoN2O*kgtoGg</f>
        <v>3.7939782067891482E-3</v>
      </c>
      <c r="AY179" s="22">
        <f>Constants!$H70*'Activity data'!AY12*Constants!$H88*FracLEACHMM*MMLeachEF*NtoN2O*kgtoGg</f>
        <v>3.7989818864077813E-3</v>
      </c>
      <c r="AZ179" s="22">
        <f>Constants!$H70*'Activity data'!AZ12*Constants!$H88*FracLEACHMM*MMLeachEF*NtoN2O*kgtoGg</f>
        <v>3.8044526279921499E-3</v>
      </c>
      <c r="BA179" s="22">
        <f>Constants!$H70*'Activity data'!BA12*Constants!$H88*FracLEACHMM*MMLeachEF*NtoN2O*kgtoGg</f>
        <v>3.8103619949932475E-3</v>
      </c>
      <c r="BB179" s="22">
        <f>Constants!$H70*'Activity data'!BB12*Constants!$H88*FracLEACHMM*MMLeachEF*NtoN2O*kgtoGg</f>
        <v>3.8135896270967079E-3</v>
      </c>
      <c r="BC179" s="22">
        <f>Constants!$H70*'Activity data'!BC12*Constants!$H88*FracLEACHMM*MMLeachEF*NtoN2O*kgtoGg</f>
        <v>3.817195542815969E-3</v>
      </c>
      <c r="BD179" s="22">
        <f>Constants!$H70*'Activity data'!BD12*Constants!$H88*FracLEACHMM*MMLeachEF*NtoN2O*kgtoGg</f>
        <v>3.8211569397283863E-3</v>
      </c>
      <c r="BE179" s="22">
        <f>Constants!$H70*'Activity data'!BE12*Constants!$H88*FracLEACHMM*MMLeachEF*NtoN2O*kgtoGg</f>
        <v>3.8254701759876599E-3</v>
      </c>
      <c r="BF179" s="22">
        <f>Constants!$H70*'Activity data'!BF12*Constants!$H88*FracLEACHMM*MMLeachEF*NtoN2O*kgtoGg</f>
        <v>3.8301229325542942E-3</v>
      </c>
      <c r="BG179" s="22">
        <f>Constants!$H70*'Activity data'!BG12*Constants!$H88*FracLEACHMM*MMLeachEF*NtoN2O*kgtoGg</f>
        <v>3.8322373342556501E-3</v>
      </c>
      <c r="BH179" s="22">
        <f>Constants!$H70*'Activity data'!BH12*Constants!$H88*FracLEACHMM*MMLeachEF*NtoN2O*kgtoGg</f>
        <v>3.8346509612201393E-3</v>
      </c>
      <c r="BI179" s="22">
        <f>Constants!$H70*'Activity data'!BI12*Constants!$H88*FracLEACHMM*MMLeachEF*NtoN2O*kgtoGg</f>
        <v>3.8373533377300132E-3</v>
      </c>
      <c r="BJ179" s="22">
        <f>Constants!$H70*'Activity data'!BJ12*Constants!$H88*FracLEACHMM*MMLeachEF*NtoN2O*kgtoGg</f>
        <v>3.8403347038882224E-3</v>
      </c>
      <c r="BK179" s="22">
        <f>Constants!$H70*'Activity data'!BK12*Constants!$H88*FracLEACHMM*MMLeachEF*NtoN2O*kgtoGg</f>
        <v>3.8435859548202477E-3</v>
      </c>
      <c r="BL179" s="22">
        <f>Constants!$H70*'Activity data'!BL12*Constants!$H88*FracLEACHMM*MMLeachEF*NtoN2O*kgtoGg</f>
        <v>3.8441728593716141E-3</v>
      </c>
      <c r="BM179" s="22">
        <f>Constants!$H70*'Activity data'!BM12*Constants!$H88*FracLEACHMM*MMLeachEF*NtoN2O*kgtoGg</f>
        <v>3.8449995480396596E-3</v>
      </c>
      <c r="BN179" s="22">
        <f>Constants!$H70*'Activity data'!BN12*Constants!$H88*FracLEACHMM*MMLeachEF*NtoN2O*kgtoGg</f>
        <v>3.8460580440760001E-3</v>
      </c>
      <c r="BO179" s="22">
        <f>Constants!$H70*'Activity data'!BO12*Constants!$H88*FracLEACHMM*MMLeachEF*NtoN2O*kgtoGg</f>
        <v>3.8473408571956208E-3</v>
      </c>
      <c r="BP179" s="22">
        <f>Constants!$H70*'Activity data'!BP12*Constants!$H88*FracLEACHMM*MMLeachEF*NtoN2O*kgtoGg</f>
        <v>3.8488409461766349E-3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5.4424593268420618E-4</v>
      </c>
      <c r="AE180" s="22">
        <f>Constants!$H71*'Activity data'!AE13*Constants!$H89*FracLEACHMM*MMLeachEF*NtoN2O*kgtoGg</f>
        <v>5.4536001542417739E-4</v>
      </c>
      <c r="AF180" s="22">
        <f>Constants!$H71*'Activity data'!AF13*Constants!$H89*FracLEACHMM*MMLeachEF*NtoN2O*kgtoGg</f>
        <v>5.4698239702325314E-4</v>
      </c>
      <c r="AG180" s="22">
        <f>Constants!$H71*'Activity data'!AG13*Constants!$H89*FracLEACHMM*MMLeachEF*NtoN2O*kgtoGg</f>
        <v>5.4908388704937743E-4</v>
      </c>
      <c r="AH180" s="22">
        <f>Constants!$H71*'Activity data'!AH13*Constants!$H89*FracLEACHMM*MMLeachEF*NtoN2O*kgtoGg</f>
        <v>5.5164502169489232E-4</v>
      </c>
      <c r="AI180" s="22">
        <f>Constants!$H71*'Activity data'!AI13*Constants!$H89*FracLEACHMM*MMLeachEF*NtoN2O*kgtoGg</f>
        <v>5.5464464284238444E-4</v>
      </c>
      <c r="AJ180" s="22">
        <f>Constants!$H71*'Activity data'!AJ13*Constants!$H89*FracLEACHMM*MMLeachEF*NtoN2O*kgtoGg</f>
        <v>5.5786341344923028E-4</v>
      </c>
      <c r="AK180" s="22">
        <f>Constants!$H71*'Activity data'!AK13*Constants!$H89*FracLEACHMM*MMLeachEF*NtoN2O*kgtoGg</f>
        <v>5.613100147081508E-4</v>
      </c>
      <c r="AL180" s="22">
        <f>Constants!$H71*'Activity data'!AL13*Constants!$H89*FracLEACHMM*MMLeachEF*NtoN2O*kgtoGg</f>
        <v>5.649713725268806E-4</v>
      </c>
      <c r="AM180" s="22">
        <f>Constants!$H71*'Activity data'!AM13*Constants!$H89*FracLEACHMM*MMLeachEF*NtoN2O*kgtoGg</f>
        <v>5.6629978777361493E-4</v>
      </c>
      <c r="AN180" s="22">
        <f>Constants!$H71*'Activity data'!AN13*Constants!$H89*FracLEACHMM*MMLeachEF*NtoN2O*kgtoGg</f>
        <v>5.6779541533298725E-4</v>
      </c>
      <c r="AO180" s="22">
        <f>Constants!$H71*'Activity data'!AO13*Constants!$H89*FracLEACHMM*MMLeachEF*NtoN2O*kgtoGg</f>
        <v>5.6944772521191878E-4</v>
      </c>
      <c r="AP180" s="22">
        <f>Constants!$H71*'Activity data'!AP13*Constants!$H89*FracLEACHMM*MMLeachEF*NtoN2O*kgtoGg</f>
        <v>5.7124746815619121E-4</v>
      </c>
      <c r="AQ180" s="22">
        <f>Constants!$H71*'Activity data'!AQ13*Constants!$H89*FracLEACHMM*MMLeachEF*NtoN2O*kgtoGg</f>
        <v>5.7318360576602534E-4</v>
      </c>
      <c r="AR180" s="22">
        <f>Constants!$H71*'Activity data'!AR13*Constants!$H89*FracLEACHMM*MMLeachEF*NtoN2O*kgtoGg</f>
        <v>5.7433069722904724E-4</v>
      </c>
      <c r="AS180" s="22">
        <f>Constants!$H71*'Activity data'!AS13*Constants!$H89*FracLEACHMM*MMLeachEF*NtoN2O*kgtoGg</f>
        <v>5.7559735502329349E-4</v>
      </c>
      <c r="AT180" s="22">
        <f>Constants!$H71*'Activity data'!AT13*Constants!$H89*FracLEACHMM*MMLeachEF*NtoN2O*kgtoGg</f>
        <v>5.7697730560280522E-4</v>
      </c>
      <c r="AU180" s="22">
        <f>Constants!$H71*'Activity data'!AU13*Constants!$H89*FracLEACHMM*MMLeachEF*NtoN2O*kgtoGg</f>
        <v>5.7846491874928097E-4</v>
      </c>
      <c r="AV180" s="22">
        <f>Constants!$H71*'Activity data'!AV13*Constants!$H89*FracLEACHMM*MMLeachEF*NtoN2O*kgtoGg</f>
        <v>5.8005518239245195E-4</v>
      </c>
      <c r="AW180" s="22">
        <f>Constants!$H71*'Activity data'!AW13*Constants!$H89*FracLEACHMM*MMLeachEF*NtoN2O*kgtoGg</f>
        <v>5.8099865977588236E-4</v>
      </c>
      <c r="AX180" s="22">
        <f>Constants!$H71*'Activity data'!AX13*Constants!$H89*FracLEACHMM*MMLeachEF*NtoN2O*kgtoGg</f>
        <v>5.8203226313386324E-4</v>
      </c>
      <c r="AY180" s="22">
        <f>Constants!$H71*'Activity data'!AY13*Constants!$H89*FracLEACHMM*MMLeachEF*NtoN2O*kgtoGg</f>
        <v>5.831518505927995E-4</v>
      </c>
      <c r="AZ180" s="22">
        <f>Constants!$H71*'Activity data'!AZ13*Constants!$H89*FracLEACHMM*MMLeachEF*NtoN2O*kgtoGg</f>
        <v>5.8435699753995414E-4</v>
      </c>
      <c r="BA180" s="22">
        <f>Constants!$H71*'Activity data'!BA13*Constants!$H89*FracLEACHMM*MMLeachEF*NtoN2O*kgtoGg</f>
        <v>5.8564185079282868E-4</v>
      </c>
      <c r="BB180" s="22">
        <f>Constants!$H71*'Activity data'!BB13*Constants!$H89*FracLEACHMM*MMLeachEF*NtoN2O*kgtoGg</f>
        <v>5.8631294191228902E-4</v>
      </c>
      <c r="BC180" s="22">
        <f>Constants!$H71*'Activity data'!BC13*Constants!$H89*FracLEACHMM*MMLeachEF*NtoN2O*kgtoGg</f>
        <v>5.870537788346485E-4</v>
      </c>
      <c r="BD180" s="22">
        <f>Constants!$H71*'Activity data'!BD13*Constants!$H89*FracLEACHMM*MMLeachEF*NtoN2O*kgtoGg</f>
        <v>5.8785964799728358E-4</v>
      </c>
      <c r="BE180" s="22">
        <f>Constants!$H71*'Activity data'!BE13*Constants!$H89*FracLEACHMM*MMLeachEF*NtoN2O*kgtoGg</f>
        <v>5.8873006182437427E-4</v>
      </c>
      <c r="BF180" s="22">
        <f>Constants!$H71*'Activity data'!BF13*Constants!$H89*FracLEACHMM*MMLeachEF*NtoN2O*kgtoGg</f>
        <v>5.8966257913488005E-4</v>
      </c>
      <c r="BG180" s="22">
        <f>Constants!$H71*'Activity data'!BG13*Constants!$H89*FracLEACHMM*MMLeachEF*NtoN2O*kgtoGg</f>
        <v>5.9002325583490769E-4</v>
      </c>
      <c r="BH180" s="22">
        <f>Constants!$H71*'Activity data'!BH13*Constants!$H89*FracLEACHMM*MMLeachEF*NtoN2O*kgtoGg</f>
        <v>5.904398520120153E-4</v>
      </c>
      <c r="BI180" s="22">
        <f>Constants!$H71*'Activity data'!BI13*Constants!$H89*FracLEACHMM*MMLeachEF*NtoN2O*kgtoGg</f>
        <v>5.9091024923357751E-4</v>
      </c>
      <c r="BJ180" s="22">
        <f>Constants!$H71*'Activity data'!BJ13*Constants!$H89*FracLEACHMM*MMLeachEF*NtoN2O*kgtoGg</f>
        <v>5.9143247409802399E-4</v>
      </c>
      <c r="BK180" s="22">
        <f>Constants!$H71*'Activity data'!BK13*Constants!$H89*FracLEACHMM*MMLeachEF*NtoN2O*kgtoGg</f>
        <v>5.9200468581647851E-4</v>
      </c>
      <c r="BL180" s="22">
        <f>Constants!$H71*'Activity data'!BL13*Constants!$H89*FracLEACHMM*MMLeachEF*NtoN2O*kgtoGg</f>
        <v>5.9198587442909668E-4</v>
      </c>
      <c r="BM180" s="22">
        <f>Constants!$H71*'Activity data'!BM13*Constants!$H89*FracLEACHMM*MMLeachEF*NtoN2O*kgtoGg</f>
        <v>5.9201283591545821E-4</v>
      </c>
      <c r="BN180" s="22">
        <f>Constants!$H71*'Activity data'!BN13*Constants!$H89*FracLEACHMM*MMLeachEF*NtoN2O*kgtoGg</f>
        <v>5.920839217118777E-4</v>
      </c>
      <c r="BO180" s="22">
        <f>Constants!$H71*'Activity data'!BO13*Constants!$H89*FracLEACHMM*MMLeachEF*NtoN2O*kgtoGg</f>
        <v>5.9219758399788427E-4</v>
      </c>
      <c r="BP180" s="22">
        <f>Constants!$H71*'Activity data'!BP13*Constants!$H89*FracLEACHMM*MMLeachEF*NtoN2O*kgtoGg</f>
        <v>5.9235236789558421E-4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6.711786695978419E-3</v>
      </c>
      <c r="AE181" s="22">
        <f>Constants!$H72*'Activity data'!AE14*Constants!$H90*FracLEACHMM*MMLeachEF*NtoN2O*kgtoGg</f>
        <v>6.7255258628941533E-3</v>
      </c>
      <c r="AF181" s="22">
        <f>Constants!$H72*'Activity data'!AF14*Constants!$H90*FracLEACHMM*MMLeachEF*NtoN2O*kgtoGg</f>
        <v>6.7455335075609175E-3</v>
      </c>
      <c r="AG181" s="22">
        <f>Constants!$H72*'Activity data'!AG14*Constants!$H90*FracLEACHMM*MMLeachEF*NtoN2O*kgtoGg</f>
        <v>6.7714496457477631E-3</v>
      </c>
      <c r="AH181" s="22">
        <f>Constants!$H72*'Activity data'!AH14*Constants!$H90*FracLEACHMM*MMLeachEF*NtoN2O*kgtoGg</f>
        <v>6.8030342445624861E-3</v>
      </c>
      <c r="AI181" s="22">
        <f>Constants!$H72*'Activity data'!AI14*Constants!$H90*FracLEACHMM*MMLeachEF*NtoN2O*kgtoGg</f>
        <v>6.8400263764309211E-3</v>
      </c>
      <c r="AJ181" s="22">
        <f>Constants!$H72*'Activity data'!AJ14*Constants!$H90*FracLEACHMM*MMLeachEF*NtoN2O*kgtoGg</f>
        <v>6.8797211181626343E-3</v>
      </c>
      <c r="AK181" s="22">
        <f>Constants!$H72*'Activity data'!AK14*Constants!$H90*FracLEACHMM*MMLeachEF*NtoN2O*kgtoGg</f>
        <v>6.9222255285527568E-3</v>
      </c>
      <c r="AL181" s="22">
        <f>Constants!$H72*'Activity data'!AL14*Constants!$H90*FracLEACHMM*MMLeachEF*NtoN2O*kgtoGg</f>
        <v>6.9673783743917118E-3</v>
      </c>
      <c r="AM181" s="22">
        <f>Constants!$H72*'Activity data'!AM14*Constants!$H90*FracLEACHMM*MMLeachEF*NtoN2O*kgtoGg</f>
        <v>6.9837607472204664E-3</v>
      </c>
      <c r="AN181" s="22">
        <f>Constants!$H72*'Activity data'!AN14*Constants!$H90*FracLEACHMM*MMLeachEF*NtoN2O*kgtoGg</f>
        <v>7.0022052271004054E-3</v>
      </c>
      <c r="AO181" s="22">
        <f>Constants!$H72*'Activity data'!AO14*Constants!$H90*FracLEACHMM*MMLeachEF*NtoN2O*kgtoGg</f>
        <v>7.0225819553349222E-3</v>
      </c>
      <c r="AP181" s="22">
        <f>Constants!$H72*'Activity data'!AP14*Constants!$H90*FracLEACHMM*MMLeachEF*NtoN2O*kgtoGg</f>
        <v>7.0447768676422575E-3</v>
      </c>
      <c r="AQ181" s="22">
        <f>Constants!$H72*'Activity data'!AQ14*Constants!$H90*FracLEACHMM*MMLeachEF*NtoN2O*kgtoGg</f>
        <v>7.068653835518115E-3</v>
      </c>
      <c r="AR181" s="22">
        <f>Constants!$H72*'Activity data'!AR14*Constants!$H90*FracLEACHMM*MMLeachEF*NtoN2O*kgtoGg</f>
        <v>7.0828000748526182E-3</v>
      </c>
      <c r="AS181" s="22">
        <f>Constants!$H72*'Activity data'!AS14*Constants!$H90*FracLEACHMM*MMLeachEF*NtoN2O*kgtoGg</f>
        <v>7.0984208382267227E-3</v>
      </c>
      <c r="AT181" s="22">
        <f>Constants!$H72*'Activity data'!AT14*Constants!$H90*FracLEACHMM*MMLeachEF*NtoN2O*kgtoGg</f>
        <v>7.1154387585904014E-3</v>
      </c>
      <c r="AU181" s="22">
        <f>Constants!$H72*'Activity data'!AU14*Constants!$H90*FracLEACHMM*MMLeachEF*NtoN2O*kgtoGg</f>
        <v>7.1337844025826953E-3</v>
      </c>
      <c r="AV181" s="22">
        <f>Constants!$H72*'Activity data'!AV14*Constants!$H90*FracLEACHMM*MMLeachEF*NtoN2O*kgtoGg</f>
        <v>7.153395960009851E-3</v>
      </c>
      <c r="AW181" s="22">
        <f>Constants!$H72*'Activity data'!AW14*Constants!$H90*FracLEACHMM*MMLeachEF*NtoN2O*kgtoGg</f>
        <v>7.165031175947678E-3</v>
      </c>
      <c r="AX181" s="22">
        <f>Constants!$H72*'Activity data'!AX14*Constants!$H90*FracLEACHMM*MMLeachEF*NtoN2O*kgtoGg</f>
        <v>7.1777778495567945E-3</v>
      </c>
      <c r="AY181" s="22">
        <f>Constants!$H72*'Activity data'!AY14*Constants!$H90*FracLEACHMM*MMLeachEF*NtoN2O*kgtoGg</f>
        <v>7.1915849021420338E-3</v>
      </c>
      <c r="AZ181" s="22">
        <f>Constants!$H72*'Activity data'!AZ14*Constants!$H90*FracLEACHMM*MMLeachEF*NtoN2O*kgtoGg</f>
        <v>7.2064470972653246E-3</v>
      </c>
      <c r="BA181" s="22">
        <f>Constants!$H72*'Activity data'!BA14*Constants!$H90*FracLEACHMM*MMLeachEF*NtoN2O*kgtoGg</f>
        <v>7.2222922519114916E-3</v>
      </c>
      <c r="BB181" s="22">
        <f>Constants!$H72*'Activity data'!BB14*Constants!$H90*FracLEACHMM*MMLeachEF*NtoN2O*kgtoGg</f>
        <v>7.2305683274444185E-3</v>
      </c>
      <c r="BC181" s="22">
        <f>Constants!$H72*'Activity data'!BC14*Constants!$H90*FracLEACHMM*MMLeachEF*NtoN2O*kgtoGg</f>
        <v>7.2397045269100898E-3</v>
      </c>
      <c r="BD181" s="22">
        <f>Constants!$H72*'Activity data'!BD14*Constants!$H90*FracLEACHMM*MMLeachEF*NtoN2O*kgtoGg</f>
        <v>7.2496427213910256E-3</v>
      </c>
      <c r="BE181" s="22">
        <f>Constants!$H72*'Activity data'!BE14*Constants!$H90*FracLEACHMM*MMLeachEF*NtoN2O*kgtoGg</f>
        <v>7.2603768979715468E-3</v>
      </c>
      <c r="BF181" s="22">
        <f>Constants!$H72*'Activity data'!BF14*Constants!$H90*FracLEACHMM*MMLeachEF*NtoN2O*kgtoGg</f>
        <v>7.2718769513528438E-3</v>
      </c>
      <c r="BG181" s="22">
        <f>Constants!$H72*'Activity data'!BG14*Constants!$H90*FracLEACHMM*MMLeachEF*NtoN2O*kgtoGg</f>
        <v>7.2763249130764242E-3</v>
      </c>
      <c r="BH181" s="22">
        <f>Constants!$H72*'Activity data'!BH14*Constants!$H90*FracLEACHMM*MMLeachEF*NtoN2O*kgtoGg</f>
        <v>7.2814624887773873E-3</v>
      </c>
      <c r="BI181" s="22">
        <f>Constants!$H72*'Activity data'!BI14*Constants!$H90*FracLEACHMM*MMLeachEF*NtoN2O*kgtoGg</f>
        <v>7.2872635533768743E-3</v>
      </c>
      <c r="BJ181" s="22">
        <f>Constants!$H72*'Activity data'!BJ14*Constants!$H90*FracLEACHMM*MMLeachEF*NtoN2O*kgtoGg</f>
        <v>7.2937037703578473E-3</v>
      </c>
      <c r="BK181" s="22">
        <f>Constants!$H72*'Activity data'!BK14*Constants!$H90*FracLEACHMM*MMLeachEF*NtoN2O*kgtoGg</f>
        <v>7.3007604386185823E-3</v>
      </c>
      <c r="BL181" s="22">
        <f>Constants!$H72*'Activity data'!BL14*Constants!$H90*FracLEACHMM*MMLeachEF*NtoN2O*kgtoGg</f>
        <v>7.3005284515480677E-3</v>
      </c>
      <c r="BM181" s="22">
        <f>Constants!$H72*'Activity data'!BM14*Constants!$H90*FracLEACHMM*MMLeachEF*NtoN2O*kgtoGg</f>
        <v>7.3008609478233703E-3</v>
      </c>
      <c r="BN181" s="22">
        <f>Constants!$H72*'Activity data'!BN14*Constants!$H90*FracLEACHMM*MMLeachEF*NtoN2O*kgtoGg</f>
        <v>7.3017375969153132E-3</v>
      </c>
      <c r="BO181" s="22">
        <f>Constants!$H72*'Activity data'!BO14*Constants!$H90*FracLEACHMM*MMLeachEF*NtoN2O*kgtoGg</f>
        <v>7.3031393106870457E-3</v>
      </c>
      <c r="BP181" s="22">
        <f>Constants!$H72*'Activity data'!BP14*Constants!$H90*FracLEACHMM*MMLeachEF*NtoN2O*kgtoGg</f>
        <v>7.3050481471944881E-3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2.7228759347448558E-2</v>
      </c>
      <c r="AE184" s="22">
        <f>Constants!$H75*'Activity data'!AE17*Constants!$H93*FracLEACHMM*MMLeachEF*NtoN2O*kgtoGg</f>
        <v>2.646008380473322E-2</v>
      </c>
      <c r="AF184" s="22">
        <f>Constants!$H75*'Activity data'!AF17*Constants!$H93*FracLEACHMM*MMLeachEF*NtoN2O*kgtoGg</f>
        <v>2.5738076222499802E-2</v>
      </c>
      <c r="AG184" s="22">
        <f>Constants!$H75*'Activity data'!AG17*Constants!$H93*FracLEACHMM*MMLeachEF*NtoN2O*kgtoGg</f>
        <v>2.5057408676209942E-2</v>
      </c>
      <c r="AH184" s="22">
        <f>Constants!$H75*'Activity data'!AH17*Constants!$H93*FracLEACHMM*MMLeachEF*NtoN2O*kgtoGg</f>
        <v>2.4418378262315417E-2</v>
      </c>
      <c r="AI184" s="22">
        <f>Constants!$H75*'Activity data'!AI17*Constants!$H93*FracLEACHMM*MMLeachEF*NtoN2O*kgtoGg</f>
        <v>2.3812211228474652E-2</v>
      </c>
      <c r="AJ184" s="22">
        <f>Constants!$H75*'Activity data'!AJ17*Constants!$H93*FracLEACHMM*MMLeachEF*NtoN2O*kgtoGg</f>
        <v>2.3235625021354955E-2</v>
      </c>
      <c r="AK184" s="22">
        <f>Constants!$H75*'Activity data'!AK17*Constants!$H93*FracLEACHMM*MMLeachEF*NtoN2O*kgtoGg</f>
        <v>2.2685897084948146E-2</v>
      </c>
      <c r="AL184" s="22">
        <f>Constants!$H75*'Activity data'!AL17*Constants!$H93*FracLEACHMM*MMLeachEF*NtoN2O*kgtoGg</f>
        <v>2.2160690691567019E-2</v>
      </c>
      <c r="AM184" s="22">
        <f>Constants!$H75*'Activity data'!AM17*Constants!$H93*FracLEACHMM*MMLeachEF*NtoN2O*kgtoGg</f>
        <v>2.1657263445770635E-2</v>
      </c>
      <c r="AN184" s="22">
        <f>Constants!$H75*'Activity data'!AN17*Constants!$H93*FracLEACHMM*MMLeachEF*NtoN2O*kgtoGg</f>
        <v>2.1174400580274644E-2</v>
      </c>
      <c r="AO184" s="22">
        <f>Constants!$H75*'Activity data'!AO17*Constants!$H93*FracLEACHMM*MMLeachEF*NtoN2O*kgtoGg</f>
        <v>2.0710487686600165E-2</v>
      </c>
      <c r="AP184" s="22">
        <f>Constants!$H75*'Activity data'!AP17*Constants!$H93*FracLEACHMM*MMLeachEF*NtoN2O*kgtoGg</f>
        <v>2.0264093225845062E-2</v>
      </c>
      <c r="AQ184" s="22">
        <f>Constants!$H75*'Activity data'!AQ17*Constants!$H93*FracLEACHMM*MMLeachEF*NtoN2O*kgtoGg</f>
        <v>1.9830371209803976E-2</v>
      </c>
      <c r="AR184" s="22">
        <f>Constants!$H75*'Activity data'!AR17*Constants!$H93*FracLEACHMM*MMLeachEF*NtoN2O*kgtoGg</f>
        <v>1.9415200974303295E-2</v>
      </c>
      <c r="AS184" s="22">
        <f>Constants!$H75*'Activity data'!AS17*Constants!$H93*FracLEACHMM*MMLeachEF*NtoN2O*kgtoGg</f>
        <v>1.9014109494309112E-2</v>
      </c>
      <c r="AT184" s="22">
        <f>Constants!$H75*'Activity data'!AT17*Constants!$H93*FracLEACHMM*MMLeachEF*NtoN2O*kgtoGg</f>
        <v>1.8626172683836473E-2</v>
      </c>
      <c r="AU184" s="22">
        <f>Constants!$H75*'Activity data'!AU17*Constants!$H93*FracLEACHMM*MMLeachEF*NtoN2O*kgtoGg</f>
        <v>1.8250554501995517E-2</v>
      </c>
      <c r="AV184" s="22">
        <f>Constants!$H75*'Activity data'!AV17*Constants!$H93*FracLEACHMM*MMLeachEF*NtoN2O*kgtoGg</f>
        <v>1.7886560142316474E-2</v>
      </c>
      <c r="AW184" s="22">
        <f>Constants!$H75*'Activity data'!AW17*Constants!$H93*FracLEACHMM*MMLeachEF*NtoN2O*kgtoGg</f>
        <v>1.7524708331375319E-2</v>
      </c>
      <c r="AX184" s="22">
        <f>Constants!$H75*'Activity data'!AX17*Constants!$H93*FracLEACHMM*MMLeachEF*NtoN2O*kgtoGg</f>
        <v>1.7173493519116109E-2</v>
      </c>
      <c r="AY184" s="22">
        <f>Constants!$H75*'Activity data'!AY17*Constants!$H93*FracLEACHMM*MMLeachEF*NtoN2O*kgtoGg</f>
        <v>1.6832260090824985E-2</v>
      </c>
      <c r="AZ184" s="22">
        <f>Constants!$H75*'Activity data'!AZ17*Constants!$H93*FracLEACHMM*MMLeachEF*NtoN2O*kgtoGg</f>
        <v>1.6504090350237737E-2</v>
      </c>
      <c r="BA184" s="22">
        <f>Constants!$H75*'Activity data'!BA17*Constants!$H93*FracLEACHMM*MMLeachEF*NtoN2O*kgtoGg</f>
        <v>1.6185685425030284E-2</v>
      </c>
      <c r="BB184" s="22">
        <f>Constants!$H75*'Activity data'!BB17*Constants!$H93*FracLEACHMM*MMLeachEF*NtoN2O*kgtoGg</f>
        <v>1.5875424159907406E-2</v>
      </c>
      <c r="BC184" s="22">
        <f>Constants!$H75*'Activity data'!BC17*Constants!$H93*FracLEACHMM*MMLeachEF*NtoN2O*kgtoGg</f>
        <v>1.5572765601445477E-2</v>
      </c>
      <c r="BD184" s="22">
        <f>Constants!$H75*'Activity data'!BD17*Constants!$H93*FracLEACHMM*MMLeachEF*NtoN2O*kgtoGg</f>
        <v>1.5275403391222311E-2</v>
      </c>
      <c r="BE184" s="22">
        <f>Constants!$H75*'Activity data'!BE17*Constants!$H93*FracLEACHMM*MMLeachEF*NtoN2O*kgtoGg</f>
        <v>1.4985277544926588E-2</v>
      </c>
      <c r="BF184" s="22">
        <f>Constants!$H75*'Activity data'!BF17*Constants!$H93*FracLEACHMM*MMLeachEF*NtoN2O*kgtoGg</f>
        <v>1.4702049622750683E-2</v>
      </c>
      <c r="BG184" s="22">
        <f>Constants!$H75*'Activity data'!BG17*Constants!$H93*FracLEACHMM*MMLeachEF*NtoN2O*kgtoGg</f>
        <v>1.4429801161046878E-2</v>
      </c>
      <c r="BH184" s="22">
        <f>Constants!$H75*'Activity data'!BH17*Constants!$H93*FracLEACHMM*MMLeachEF*NtoN2O*kgtoGg</f>
        <v>1.4163678002446401E-2</v>
      </c>
      <c r="BI184" s="22">
        <f>Constants!$H75*'Activity data'!BI17*Constants!$H93*FracLEACHMM*MMLeachEF*NtoN2O*kgtoGg</f>
        <v>1.3903410937096279E-2</v>
      </c>
      <c r="BJ184" s="22">
        <f>Constants!$H75*'Activity data'!BJ17*Constants!$H93*FracLEACHMM*MMLeachEF*NtoN2O*kgtoGg</f>
        <v>1.3648748119903227E-2</v>
      </c>
      <c r="BK184" s="22">
        <f>Constants!$H75*'Activity data'!BK17*Constants!$H93*FracLEACHMM*MMLeachEF*NtoN2O*kgtoGg</f>
        <v>1.339945360810633E-2</v>
      </c>
      <c r="BL184" s="22">
        <f>Constants!$H75*'Activity data'!BL17*Constants!$H93*FracLEACHMM*MMLeachEF*NtoN2O*kgtoGg</f>
        <v>1.3153109789753516E-2</v>
      </c>
      <c r="BM184" s="22">
        <f>Constants!$H75*'Activity data'!BM17*Constants!$H93*FracLEACHMM*MMLeachEF*NtoN2O*kgtoGg</f>
        <v>1.2911783647867839E-2</v>
      </c>
      <c r="BN184" s="22">
        <f>Constants!$H75*'Activity data'!BN17*Constants!$H93*FracLEACHMM*MMLeachEF*NtoN2O*kgtoGg</f>
        <v>1.2675277273267314E-2</v>
      </c>
      <c r="BO184" s="22">
        <f>Constants!$H75*'Activity data'!BO17*Constants!$H93*FracLEACHMM*MMLeachEF*NtoN2O*kgtoGg</f>
        <v>1.2443404267723253E-2</v>
      </c>
      <c r="BP184" s="22">
        <f>Constants!$H75*'Activity data'!BP17*Constants!$H93*FracLEACHMM*MMLeachEF*NtoN2O*kgtoGg</f>
        <v>1.221598886746828E-2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4.0694722062356746E-3</v>
      </c>
      <c r="AE185" s="22">
        <f>Constants!$H76*'Activity data'!AE18*Constants!$H94*FracLEACHMM*MMLeachEF*NtoN2O*kgtoGg</f>
        <v>3.9545898600818362E-3</v>
      </c>
      <c r="AF185" s="22">
        <f>Constants!$H76*'Activity data'!AF18*Constants!$H94*FracLEACHMM*MMLeachEF*NtoN2O*kgtoGg</f>
        <v>3.8466822704962072E-3</v>
      </c>
      <c r="AG185" s="22">
        <f>Constants!$H76*'Activity data'!AG18*Constants!$H94*FracLEACHMM*MMLeachEF*NtoN2O*kgtoGg</f>
        <v>3.7449531529125668E-3</v>
      </c>
      <c r="AH185" s="22">
        <f>Constants!$H76*'Activity data'!AH18*Constants!$H94*FracLEACHMM*MMLeachEF*NtoN2O*kgtoGg</f>
        <v>3.6494469098590542E-3</v>
      </c>
      <c r="AI185" s="22">
        <f>Constants!$H76*'Activity data'!AI18*Constants!$H94*FracLEACHMM*MMLeachEF*NtoN2O*kgtoGg</f>
        <v>3.5588522608310052E-3</v>
      </c>
      <c r="AJ185" s="22">
        <f>Constants!$H76*'Activity data'!AJ18*Constants!$H94*FracLEACHMM*MMLeachEF*NtoN2O*kgtoGg</f>
        <v>3.4726786120638483E-3</v>
      </c>
      <c r="AK185" s="22">
        <f>Constants!$H76*'Activity data'!AK18*Constants!$H94*FracLEACHMM*MMLeachEF*NtoN2O*kgtoGg</f>
        <v>3.3905190641515637E-3</v>
      </c>
      <c r="AL185" s="22">
        <f>Constants!$H76*'Activity data'!AL18*Constants!$H94*FracLEACHMM*MMLeachEF*NtoN2O*kgtoGg</f>
        <v>3.312024381631183E-3</v>
      </c>
      <c r="AM185" s="22">
        <f>Constants!$H76*'Activity data'!AM18*Constants!$H94*FracLEACHMM*MMLeachEF*NtoN2O*kgtoGg</f>
        <v>3.2367846999957406E-3</v>
      </c>
      <c r="AN185" s="22">
        <f>Constants!$H76*'Activity data'!AN18*Constants!$H94*FracLEACHMM*MMLeachEF*NtoN2O*kgtoGg</f>
        <v>3.1646184662909561E-3</v>
      </c>
      <c r="AO185" s="22">
        <f>Constants!$H76*'Activity data'!AO18*Constants!$H94*FracLEACHMM*MMLeachEF*NtoN2O*kgtoGg</f>
        <v>3.0952843992175126E-3</v>
      </c>
      <c r="AP185" s="22">
        <f>Constants!$H76*'Activity data'!AP18*Constants!$H94*FracLEACHMM*MMLeachEF*NtoN2O*kgtoGg</f>
        <v>3.0285685482350964E-3</v>
      </c>
      <c r="AQ185" s="22">
        <f>Constants!$H76*'Activity data'!AQ18*Constants!$H94*FracLEACHMM*MMLeachEF*NtoN2O*kgtoGg</f>
        <v>2.9637466565363446E-3</v>
      </c>
      <c r="AR185" s="22">
        <f>Constants!$H76*'Activity data'!AR18*Constants!$H94*FracLEACHMM*MMLeachEF*NtoN2O*kgtoGg</f>
        <v>2.9016974198205828E-3</v>
      </c>
      <c r="AS185" s="22">
        <f>Constants!$H76*'Activity data'!AS18*Constants!$H94*FracLEACHMM*MMLeachEF*NtoN2O*kgtoGg</f>
        <v>2.8417523224635406E-3</v>
      </c>
      <c r="AT185" s="22">
        <f>Constants!$H76*'Activity data'!AT18*Constants!$H94*FracLEACHMM*MMLeachEF*NtoN2O*kgtoGg</f>
        <v>2.7837732552629625E-3</v>
      </c>
      <c r="AU185" s="22">
        <f>Constants!$H76*'Activity data'!AU18*Constants!$H94*FracLEACHMM*MMLeachEF*NtoN2O*kgtoGg</f>
        <v>2.7276352677897361E-3</v>
      </c>
      <c r="AV185" s="22">
        <f>Constants!$H76*'Activity data'!AV18*Constants!$H94*FracLEACHMM*MMLeachEF*NtoN2O*kgtoGg</f>
        <v>2.6732345177945213E-3</v>
      </c>
      <c r="AW185" s="22">
        <f>Constants!$H76*'Activity data'!AW18*Constants!$H94*FracLEACHMM*MMLeachEF*NtoN2O*kgtoGg</f>
        <v>2.61915398226182E-3</v>
      </c>
      <c r="AX185" s="22">
        <f>Constants!$H76*'Activity data'!AX18*Constants!$H94*FracLEACHMM*MMLeachEF*NtoN2O*kgtoGg</f>
        <v>2.5666631985772131E-3</v>
      </c>
      <c r="AY185" s="22">
        <f>Constants!$H76*'Activity data'!AY18*Constants!$H94*FracLEACHMM*MMLeachEF*NtoN2O*kgtoGg</f>
        <v>2.5156641818923284E-3</v>
      </c>
      <c r="AZ185" s="22">
        <f>Constants!$H76*'Activity data'!AZ18*Constants!$H94*FracLEACHMM*MMLeachEF*NtoN2O*kgtoGg</f>
        <v>2.4666175976831017E-3</v>
      </c>
      <c r="BA185" s="22">
        <f>Constants!$H76*'Activity data'!BA18*Constants!$H94*FracLEACHMM*MMLeachEF*NtoN2O*kgtoGg</f>
        <v>2.4190304132313181E-3</v>
      </c>
      <c r="BB185" s="22">
        <f>Constants!$H76*'Activity data'!BB18*Constants!$H94*FracLEACHMM*MMLeachEF*NtoN2O*kgtoGg</f>
        <v>2.3726603388927172E-3</v>
      </c>
      <c r="BC185" s="22">
        <f>Constants!$H76*'Activity data'!BC18*Constants!$H94*FracLEACHMM*MMLeachEF*NtoN2O*kgtoGg</f>
        <v>2.327426526513542E-3</v>
      </c>
      <c r="BD185" s="22">
        <f>Constants!$H76*'Activity data'!BD18*Constants!$H94*FracLEACHMM*MMLeachEF*NtoN2O*kgtoGg</f>
        <v>2.2829842794670802E-3</v>
      </c>
      <c r="BE185" s="22">
        <f>Constants!$H76*'Activity data'!BE18*Constants!$H94*FracLEACHMM*MMLeachEF*NtoN2O*kgtoGg</f>
        <v>2.2396235426540134E-3</v>
      </c>
      <c r="BF185" s="22">
        <f>Constants!$H76*'Activity data'!BF18*Constants!$H94*FracLEACHMM*MMLeachEF*NtoN2O*kgtoGg</f>
        <v>2.1972937345780268E-3</v>
      </c>
      <c r="BG185" s="22">
        <f>Constants!$H76*'Activity data'!BG18*Constants!$H94*FracLEACHMM*MMLeachEF*NtoN2O*kgtoGg</f>
        <v>2.1566048609515508E-3</v>
      </c>
      <c r="BH185" s="22">
        <f>Constants!$H76*'Activity data'!BH18*Constants!$H94*FracLEACHMM*MMLeachEF*NtoN2O*kgtoGg</f>
        <v>2.1168314440455117E-3</v>
      </c>
      <c r="BI185" s="22">
        <f>Constants!$H76*'Activity data'!BI18*Constants!$H94*FracLEACHMM*MMLeachEF*NtoN2O*kgtoGg</f>
        <v>2.0779332491213248E-3</v>
      </c>
      <c r="BJ185" s="22">
        <f>Constants!$H76*'Activity data'!BJ18*Constants!$H94*FracLEACHMM*MMLeachEF*NtoN2O*kgtoGg</f>
        <v>2.0398726366892737E-3</v>
      </c>
      <c r="BK185" s="22">
        <f>Constants!$H76*'Activity data'!BK18*Constants!$H94*FracLEACHMM*MMLeachEF*NtoN2O*kgtoGg</f>
        <v>2.0026143439415504E-3</v>
      </c>
      <c r="BL185" s="22">
        <f>Constants!$H76*'Activity data'!BL18*Constants!$H94*FracLEACHMM*MMLeachEF*NtoN2O*kgtoGg</f>
        <v>1.9657970468633899E-3</v>
      </c>
      <c r="BM185" s="22">
        <f>Constants!$H76*'Activity data'!BM18*Constants!$H94*FracLEACHMM*MMLeachEF*NtoN2O*kgtoGg</f>
        <v>1.9297296662490078E-3</v>
      </c>
      <c r="BN185" s="22">
        <f>Constants!$H76*'Activity data'!BN18*Constants!$H94*FracLEACHMM*MMLeachEF*NtoN2O*kgtoGg</f>
        <v>1.894382623596307E-3</v>
      </c>
      <c r="BO185" s="22">
        <f>Constants!$H76*'Activity data'!BO18*Constants!$H94*FracLEACHMM*MMLeachEF*NtoN2O*kgtoGg</f>
        <v>1.8597280607718601E-3</v>
      </c>
      <c r="BP185" s="22">
        <f>Constants!$H76*'Activity data'!BP18*Constants!$H94*FracLEACHMM*MMLeachEF*NtoN2O*kgtoGg</f>
        <v>1.8257397090148684E-3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1.7231523321733892E-2</v>
      </c>
      <c r="AE186" s="22">
        <f>Constants!$H77*'Activity data'!AE19*Constants!$H95*FracLEACHMM*MMLeachEF*NtoN2O*kgtoGg</f>
        <v>1.7259835350572596E-2</v>
      </c>
      <c r="AF186" s="22">
        <f>Constants!$H77*'Activity data'!AF19*Constants!$H95*FracLEACHMM*MMLeachEF*NtoN2O*kgtoGg</f>
        <v>1.7289250709912534E-2</v>
      </c>
      <c r="AG186" s="22">
        <f>Constants!$H77*'Activity data'!AG19*Constants!$H95*FracLEACHMM*MMLeachEF*NtoN2O*kgtoGg</f>
        <v>1.7319818857037452E-2</v>
      </c>
      <c r="AH186" s="22">
        <f>Constants!$H77*'Activity data'!AH19*Constants!$H95*FracLEACHMM*MMLeachEF*NtoN2O*kgtoGg</f>
        <v>1.7354808061532882E-2</v>
      </c>
      <c r="AI186" s="22">
        <f>Constants!$H77*'Activity data'!AI19*Constants!$H95*FracLEACHMM*MMLeachEF*NtoN2O*kgtoGg</f>
        <v>1.7391053603958744E-2</v>
      </c>
      <c r="AJ186" s="22">
        <f>Constants!$H77*'Activity data'!AJ19*Constants!$H95*FracLEACHMM*MMLeachEF*NtoN2O*kgtoGg</f>
        <v>1.7427728304072836E-2</v>
      </c>
      <c r="AK186" s="22">
        <f>Constants!$H77*'Activity data'!AK19*Constants!$H95*FracLEACHMM*MMLeachEF*NtoN2O*kgtoGg</f>
        <v>1.7464962639971836E-2</v>
      </c>
      <c r="AL186" s="22">
        <f>Constants!$H77*'Activity data'!AL19*Constants!$H95*FracLEACHMM*MMLeachEF*NtoN2O*kgtoGg</f>
        <v>1.7502807764708715E-2</v>
      </c>
      <c r="AM186" s="22">
        <f>Constants!$H77*'Activity data'!AM19*Constants!$H95*FracLEACHMM*MMLeachEF*NtoN2O*kgtoGg</f>
        <v>1.7530299869536217E-2</v>
      </c>
      <c r="AN186" s="22">
        <f>Constants!$H77*'Activity data'!AN19*Constants!$H95*FracLEACHMM*MMLeachEF*NtoN2O*kgtoGg</f>
        <v>1.7558083594382327E-2</v>
      </c>
      <c r="AO186" s="22">
        <f>Constants!$H77*'Activity data'!AO19*Constants!$H95*FracLEACHMM*MMLeachEF*NtoN2O*kgtoGg</f>
        <v>1.758616407184058E-2</v>
      </c>
      <c r="AP186" s="22">
        <f>Constants!$H77*'Activity data'!AP19*Constants!$H95*FracLEACHMM*MMLeachEF*NtoN2O*kgtoGg</f>
        <v>1.7614546299823626E-2</v>
      </c>
      <c r="AQ186" s="22">
        <f>Constants!$H77*'Activity data'!AQ19*Constants!$H95*FracLEACHMM*MMLeachEF*NtoN2O*kgtoGg</f>
        <v>1.7640261156047686E-2</v>
      </c>
      <c r="AR186" s="22">
        <f>Constants!$H77*'Activity data'!AR19*Constants!$H95*FracLEACHMM*MMLeachEF*NtoN2O*kgtoGg</f>
        <v>1.7665121743390324E-2</v>
      </c>
      <c r="AS186" s="22">
        <f>Constants!$H77*'Activity data'!AS19*Constants!$H95*FracLEACHMM*MMLeachEF*NtoN2O*kgtoGg</f>
        <v>1.7690209891223503E-2</v>
      </c>
      <c r="AT186" s="22">
        <f>Constants!$H77*'Activity data'!AT19*Constants!$H95*FracLEACHMM*MMLeachEF*NtoN2O*kgtoGg</f>
        <v>1.7715528863145098E-2</v>
      </c>
      <c r="AU186" s="22">
        <f>Constants!$H77*'Activity data'!AU19*Constants!$H95*FracLEACHMM*MMLeachEF*NtoN2O*kgtoGg</f>
        <v>1.7741081861054504E-2</v>
      </c>
      <c r="AV186" s="22">
        <f>Constants!$H77*'Activity data'!AV19*Constants!$H95*FracLEACHMM*MMLeachEF*NtoN2O*kgtoGg</f>
        <v>1.7766931187531147E-2</v>
      </c>
      <c r="AW186" s="22">
        <f>Constants!$H77*'Activity data'!AW19*Constants!$H95*FracLEACHMM*MMLeachEF*NtoN2O*kgtoGg</f>
        <v>1.7781515566598776E-2</v>
      </c>
      <c r="AX186" s="22">
        <f>Constants!$H77*'Activity data'!AX19*Constants!$H95*FracLEACHMM*MMLeachEF*NtoN2O*kgtoGg</f>
        <v>1.7796339129106192E-2</v>
      </c>
      <c r="AY186" s="22">
        <f>Constants!$H77*'Activity data'!AY19*Constants!$H95*FracLEACHMM*MMLeachEF*NtoN2O*kgtoGg</f>
        <v>1.7811344918368378E-2</v>
      </c>
      <c r="AZ186" s="22">
        <f>Constants!$H77*'Activity data'!AZ19*Constants!$H95*FracLEACHMM*MMLeachEF*NtoN2O*kgtoGg</f>
        <v>1.7830159598110525E-2</v>
      </c>
      <c r="BA186" s="22">
        <f>Constants!$H77*'Activity data'!BA19*Constants!$H95*FracLEACHMM*MMLeachEF*NtoN2O*kgtoGg</f>
        <v>1.7850144625595143E-2</v>
      </c>
      <c r="BB186" s="22">
        <f>Constants!$H77*'Activity data'!BB19*Constants!$H95*FracLEACHMM*MMLeachEF*NtoN2O*kgtoGg</f>
        <v>1.7866980779976695E-2</v>
      </c>
      <c r="BC186" s="22">
        <f>Constants!$H77*'Activity data'!BC19*Constants!$H95*FracLEACHMM*MMLeachEF*NtoN2O*kgtoGg</f>
        <v>1.7883648742425921E-2</v>
      </c>
      <c r="BD186" s="22">
        <f>Constants!$H77*'Activity data'!BD19*Constants!$H95*FracLEACHMM*MMLeachEF*NtoN2O*kgtoGg</f>
        <v>1.7898062373260026E-2</v>
      </c>
      <c r="BE186" s="22">
        <f>Constants!$H77*'Activity data'!BE19*Constants!$H95*FracLEACHMM*MMLeachEF*NtoN2O*kgtoGg</f>
        <v>1.7912617223891997E-2</v>
      </c>
      <c r="BF186" s="22">
        <f>Constants!$H77*'Activity data'!BF19*Constants!$H95*FracLEACHMM*MMLeachEF*NtoN2O*kgtoGg</f>
        <v>1.7927314707860898E-2</v>
      </c>
      <c r="BG186" s="22">
        <f>Constants!$H77*'Activity data'!BG19*Constants!$H95*FracLEACHMM*MMLeachEF*NtoN2O*kgtoGg</f>
        <v>1.7944170354344237E-2</v>
      </c>
      <c r="BH186" s="22">
        <f>Constants!$H77*'Activity data'!BH19*Constants!$H95*FracLEACHMM*MMLeachEF*NtoN2O*kgtoGg</f>
        <v>1.7961129085395995E-2</v>
      </c>
      <c r="BI186" s="22">
        <f>Constants!$H77*'Activity data'!BI19*Constants!$H95*FracLEACHMM*MMLeachEF*NtoN2O*kgtoGg</f>
        <v>1.797819184125159E-2</v>
      </c>
      <c r="BJ186" s="22">
        <f>Constants!$H77*'Activity data'!BJ19*Constants!$H95*FracLEACHMM*MMLeachEF*NtoN2O*kgtoGg</f>
        <v>1.7995359549327121E-2</v>
      </c>
      <c r="BK186" s="22">
        <f>Constants!$H77*'Activity data'!BK19*Constants!$H95*FracLEACHMM*MMLeachEF*NtoN2O*kgtoGg</f>
        <v>1.8012633125682499E-2</v>
      </c>
      <c r="BL186" s="22">
        <f>Constants!$H77*'Activity data'!BL19*Constants!$H95*FracLEACHMM*MMLeachEF*NtoN2O*kgtoGg</f>
        <v>1.8024172624753088E-2</v>
      </c>
      <c r="BM186" s="22">
        <f>Constants!$H77*'Activity data'!BM19*Constants!$H95*FracLEACHMM*MMLeachEF*NtoN2O*kgtoGg</f>
        <v>1.8035783202853192E-2</v>
      </c>
      <c r="BN186" s="22">
        <f>Constants!$H77*'Activity data'!BN19*Constants!$H95*FracLEACHMM*MMLeachEF*NtoN2O*kgtoGg</f>
        <v>1.8047465442456362E-2</v>
      </c>
      <c r="BO186" s="22">
        <f>Constants!$H77*'Activity data'!BO19*Constants!$H95*FracLEACHMM*MMLeachEF*NtoN2O*kgtoGg</f>
        <v>1.8059219916658195E-2</v>
      </c>
      <c r="BP186" s="22">
        <f>Constants!$H77*'Activity data'!BP19*Constants!$H95*FracLEACHMM*MMLeachEF*NtoN2O*kgtoGg</f>
        <v>1.8071047190053108E-2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8.2065654776433086E-2</v>
      </c>
      <c r="AE187" s="22">
        <f>Constants!$H78*'Activity data'!AE20*Constants!$H96*FracLEACHMM*MMLeachEF*NtoN2O*kgtoGg</f>
        <v>7.9529005076042839E-2</v>
      </c>
      <c r="AF187" s="22">
        <f>Constants!$H78*'Activity data'!AF20*Constants!$H96*FracLEACHMM*MMLeachEF*NtoN2O*kgtoGg</f>
        <v>7.7042006047166406E-2</v>
      </c>
      <c r="AG187" s="22">
        <f>Constants!$H78*'Activity data'!AG20*Constants!$H96*FracLEACHMM*MMLeachEF*NtoN2O*kgtoGg</f>
        <v>7.4593918454375949E-2</v>
      </c>
      <c r="AH187" s="22">
        <f>Constants!$H78*'Activity data'!AH20*Constants!$H96*FracLEACHMM*MMLeachEF*NtoN2O*kgtoGg</f>
        <v>7.2209077788955689E-2</v>
      </c>
      <c r="AI187" s="22">
        <f>Constants!$H78*'Activity data'!AI20*Constants!$H96*FracLEACHMM*MMLeachEF*NtoN2O*kgtoGg</f>
        <v>6.9844990793445888E-2</v>
      </c>
      <c r="AJ187" s="22">
        <f>Constants!$H78*'Activity data'!AJ20*Constants!$H96*FracLEACHMM*MMLeachEF*NtoN2O*kgtoGg</f>
        <v>6.7531858591638363E-2</v>
      </c>
      <c r="AK187" s="22">
        <f>Constants!$H78*'Activity data'!AK20*Constants!$H96*FracLEACHMM*MMLeachEF*NtoN2O*kgtoGg</f>
        <v>6.5259933209929802E-2</v>
      </c>
      <c r="AL187" s="22">
        <f>Constants!$H78*'Activity data'!AL20*Constants!$H96*FracLEACHMM*MMLeachEF*NtoN2O*kgtoGg</f>
        <v>6.3024756267760912E-2</v>
      </c>
      <c r="AM187" s="22">
        <f>Constants!$H78*'Activity data'!AM20*Constants!$H96*FracLEACHMM*MMLeachEF*NtoN2O*kgtoGg</f>
        <v>6.1283484620588781E-2</v>
      </c>
      <c r="AN187" s="22">
        <f>Constants!$H78*'Activity data'!AN20*Constants!$H96*FracLEACHMM*MMLeachEF*NtoN2O*kgtoGg</f>
        <v>5.9574666752478043E-2</v>
      </c>
      <c r="AO187" s="22">
        <f>Constants!$H78*'Activity data'!AO20*Constants!$H96*FracLEACHMM*MMLeachEF*NtoN2O*kgtoGg</f>
        <v>5.7895346663101914E-2</v>
      </c>
      <c r="AP187" s="22">
        <f>Constants!$H78*'Activity data'!AP20*Constants!$H96*FracLEACHMM*MMLeachEF*NtoN2O*kgtoGg</f>
        <v>5.6242887370613712E-2</v>
      </c>
      <c r="AQ187" s="22">
        <f>Constants!$H78*'Activity data'!AQ20*Constants!$H96*FracLEACHMM*MMLeachEF*NtoN2O*kgtoGg</f>
        <v>5.458643957714631E-2</v>
      </c>
      <c r="AR187" s="22">
        <f>Constants!$H78*'Activity data'!AR20*Constants!$H96*FracLEACHMM*MMLeachEF*NtoN2O*kgtoGg</f>
        <v>5.3148792034090342E-2</v>
      </c>
      <c r="AS187" s="22">
        <f>Constants!$H78*'Activity data'!AS20*Constants!$H96*FracLEACHMM*MMLeachEF*NtoN2O*kgtoGg</f>
        <v>5.1732455894084879E-2</v>
      </c>
      <c r="AT187" s="22">
        <f>Constants!$H78*'Activity data'!AT20*Constants!$H96*FracLEACHMM*MMLeachEF*NtoN2O*kgtoGg</f>
        <v>5.0335789655630445E-2</v>
      </c>
      <c r="AU187" s="22">
        <f>Constants!$H78*'Activity data'!AU20*Constants!$H96*FracLEACHMM*MMLeachEF*NtoN2O*kgtoGg</f>
        <v>4.8957300087782117E-2</v>
      </c>
      <c r="AV187" s="22">
        <f>Constants!$H78*'Activity data'!AV20*Constants!$H96*FracLEACHMM*MMLeachEF*NtoN2O*kgtoGg</f>
        <v>4.7596168988001099E-2</v>
      </c>
      <c r="AW187" s="22">
        <f>Constants!$H78*'Activity data'!AW20*Constants!$H96*FracLEACHMM*MMLeachEF*NtoN2O*kgtoGg</f>
        <v>4.6310076972583887E-2</v>
      </c>
      <c r="AX187" s="22">
        <f>Constants!$H78*'Activity data'!AX20*Constants!$H96*FracLEACHMM*MMLeachEF*NtoN2O*kgtoGg</f>
        <v>4.5040524453620487E-2</v>
      </c>
      <c r="AY187" s="22">
        <f>Constants!$H78*'Activity data'!AY20*Constants!$H96*FracLEACHMM*MMLeachEF*NtoN2O*kgtoGg</f>
        <v>4.3785929901141218E-2</v>
      </c>
      <c r="AZ187" s="22">
        <f>Constants!$H78*'Activity data'!AZ20*Constants!$H96*FracLEACHMM*MMLeachEF*NtoN2O*kgtoGg</f>
        <v>4.2577786503632649E-2</v>
      </c>
      <c r="BA187" s="22">
        <f>Constants!$H78*'Activity data'!BA20*Constants!$H96*FracLEACHMM*MMLeachEF*NtoN2O*kgtoGg</f>
        <v>4.1391075666986153E-2</v>
      </c>
      <c r="BB187" s="22">
        <f>Constants!$H78*'Activity data'!BB20*Constants!$H96*FracLEACHMM*MMLeachEF*NtoN2O*kgtoGg</f>
        <v>4.0340156489952941E-2</v>
      </c>
      <c r="BC187" s="22">
        <f>Constants!$H78*'Activity data'!BC20*Constants!$H96*FracLEACHMM*MMLeachEF*NtoN2O*kgtoGg</f>
        <v>3.9297940053110131E-2</v>
      </c>
      <c r="BD187" s="22">
        <f>Constants!$H78*'Activity data'!BD20*Constants!$H96*FracLEACHMM*MMLeachEF*NtoN2O*kgtoGg</f>
        <v>3.824562259683819E-2</v>
      </c>
      <c r="BE187" s="22">
        <f>Constants!$H78*'Activity data'!BE20*Constants!$H96*FracLEACHMM*MMLeachEF*NtoN2O*kgtoGg</f>
        <v>3.7203743202608858E-2</v>
      </c>
      <c r="BF187" s="22">
        <f>Constants!$H78*'Activity data'!BF20*Constants!$H96*FracLEACHMM*MMLeachEF*NtoN2O*kgtoGg</f>
        <v>3.6171730050651496E-2</v>
      </c>
      <c r="BG187" s="22">
        <f>Constants!$H78*'Activity data'!BG20*Constants!$H96*FracLEACHMM*MMLeachEF*NtoN2O*kgtoGg</f>
        <v>3.5307558415586443E-2</v>
      </c>
      <c r="BH187" s="22">
        <f>Constants!$H78*'Activity data'!BH20*Constants!$H96*FracLEACHMM*MMLeachEF*NtoN2O*kgtoGg</f>
        <v>3.4451895732367274E-2</v>
      </c>
      <c r="BI187" s="22">
        <f>Constants!$H78*'Activity data'!BI20*Constants!$H96*FracLEACHMM*MMLeachEF*NtoN2O*kgtoGg</f>
        <v>3.3604321878103943E-2</v>
      </c>
      <c r="BJ187" s="22">
        <f>Constants!$H78*'Activity data'!BJ20*Constants!$H96*FracLEACHMM*MMLeachEF*NtoN2O*kgtoGg</f>
        <v>3.2764442341561756E-2</v>
      </c>
      <c r="BK187" s="22">
        <f>Constants!$H78*'Activity data'!BK20*Constants!$H96*FracLEACHMM*MMLeachEF*NtoN2O*kgtoGg</f>
        <v>3.1931886108529074E-2</v>
      </c>
      <c r="BL187" s="22">
        <f>Constants!$H78*'Activity data'!BL20*Constants!$H96*FracLEACHMM*MMLeachEF*NtoN2O*kgtoGg</f>
        <v>3.1198769846666839E-2</v>
      </c>
      <c r="BM187" s="22">
        <f>Constants!$H78*'Activity data'!BM20*Constants!$H96*FracLEACHMM*MMLeachEF*NtoN2O*kgtoGg</f>
        <v>3.0472580139524738E-2</v>
      </c>
      <c r="BN187" s="22">
        <f>Constants!$H78*'Activity data'!BN20*Constants!$H96*FracLEACHMM*MMLeachEF*NtoN2O*kgtoGg</f>
        <v>2.9753025870626049E-2</v>
      </c>
      <c r="BO187" s="22">
        <f>Constants!$H78*'Activity data'!BO20*Constants!$H96*FracLEACHMM*MMLeachEF*NtoN2O*kgtoGg</f>
        <v>2.9039831980881232E-2</v>
      </c>
      <c r="BP187" s="22">
        <f>Constants!$H78*'Activity data'!BP20*Constants!$H96*FracLEACHMM*MMLeachEF*NtoN2O*kgtoGg</f>
        <v>2.833273827249223E-2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1209.7445302318511</v>
      </c>
      <c r="AC4" s="46">
        <f t="shared" si="0"/>
        <v>1180.3389054389827</v>
      </c>
      <c r="AD4" s="46">
        <f t="shared" si="0"/>
        <v>1152.4743611285182</v>
      </c>
      <c r="AE4" s="46">
        <f t="shared" si="0"/>
        <v>1125.9998454018842</v>
      </c>
      <c r="AF4" s="46">
        <f t="shared" si="0"/>
        <v>1101.0071475913048</v>
      </c>
      <c r="AG4" s="46">
        <f t="shared" si="0"/>
        <v>1077.158580737761</v>
      </c>
      <c r="AH4" s="46">
        <f t="shared" si="0"/>
        <v>1054.3362010095054</v>
      </c>
      <c r="AI4" s="46">
        <f t="shared" si="0"/>
        <v>1032.4630657397104</v>
      </c>
      <c r="AJ4" s="46">
        <f t="shared" si="0"/>
        <v>1011.47103068986</v>
      </c>
      <c r="AK4" s="46">
        <f t="shared" si="0"/>
        <v>997.91003650566438</v>
      </c>
      <c r="AL4" s="46">
        <f t="shared" ref="AL4:BN4" si="1">SUM(AL5:AL10)</f>
        <v>984.88882133331902</v>
      </c>
      <c r="AM4" s="46">
        <f t="shared" si="1"/>
        <v>972.36928470746909</v>
      </c>
      <c r="AN4" s="46">
        <f t="shared" si="1"/>
        <v>960.31757538316981</v>
      </c>
      <c r="AO4" s="46">
        <f t="shared" si="1"/>
        <v>948.53811939767797</v>
      </c>
      <c r="AP4" s="46">
        <f t="shared" si="1"/>
        <v>937.19520809548169</v>
      </c>
      <c r="AQ4" s="46">
        <f t="shared" si="1"/>
        <v>926.23266356319289</v>
      </c>
      <c r="AR4" s="46">
        <f t="shared" si="1"/>
        <v>915.62843296684605</v>
      </c>
      <c r="AS4" s="46">
        <f t="shared" si="1"/>
        <v>905.36252542525631</v>
      </c>
      <c r="AT4" s="46">
        <f t="shared" si="1"/>
        <v>895.41979614512377</v>
      </c>
      <c r="AU4" s="46">
        <f t="shared" si="1"/>
        <v>881.15434009681542</v>
      </c>
      <c r="AV4" s="46">
        <f t="shared" si="1"/>
        <v>867.28478132491159</v>
      </c>
      <c r="AW4" s="46">
        <f t="shared" si="1"/>
        <v>853.79007184251691</v>
      </c>
      <c r="AX4" s="46">
        <f t="shared" si="1"/>
        <v>840.82345235661137</v>
      </c>
      <c r="AY4" s="46">
        <f t="shared" si="1"/>
        <v>828.2371974356596</v>
      </c>
      <c r="AZ4" s="46">
        <f t="shared" si="1"/>
        <v>815.8400987929889</v>
      </c>
      <c r="BA4" s="46">
        <f t="shared" si="1"/>
        <v>803.73052821956924</v>
      </c>
      <c r="BB4" s="46">
        <f t="shared" si="1"/>
        <v>791.80809170914426</v>
      </c>
      <c r="BC4" s="46">
        <f t="shared" si="1"/>
        <v>780.16866921087797</v>
      </c>
      <c r="BD4" s="46">
        <f t="shared" si="1"/>
        <v>768.80169362236745</v>
      </c>
      <c r="BE4" s="46">
        <f t="shared" si="1"/>
        <v>759.61128861359532</v>
      </c>
      <c r="BF4" s="46">
        <f t="shared" si="1"/>
        <v>750.62538560346832</v>
      </c>
      <c r="BG4" s="46">
        <f t="shared" si="1"/>
        <v>741.83660137891081</v>
      </c>
      <c r="BH4" s="46">
        <f t="shared" si="1"/>
        <v>733.23800772189077</v>
      </c>
      <c r="BI4" s="46">
        <f t="shared" si="1"/>
        <v>724.82309411865481</v>
      </c>
      <c r="BJ4" s="46">
        <f t="shared" si="1"/>
        <v>716.3516069842168</v>
      </c>
      <c r="BK4" s="46">
        <f t="shared" si="1"/>
        <v>708.05184945736937</v>
      </c>
      <c r="BL4" s="46">
        <f t="shared" si="1"/>
        <v>699.91828052142989</v>
      </c>
      <c r="BM4" s="46">
        <f t="shared" si="1"/>
        <v>691.94566422564469</v>
      </c>
      <c r="BN4" s="46">
        <f t="shared" si="1"/>
        <v>684.12904714271735</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1015.6242096910213</v>
      </c>
      <c r="AC5" s="28">
        <f>SUM(Emissions!AE4:AE9)</f>
        <v>986.22952365751269</v>
      </c>
      <c r="AD5" s="28">
        <f>SUM(Emissions!AF4:AF9)</f>
        <v>958.23209888889448</v>
      </c>
      <c r="AE5" s="28">
        <f>SUM(Emissions!AG4:AG9)</f>
        <v>931.48966351952367</v>
      </c>
      <c r="AF5" s="28">
        <f>SUM(Emissions!AH4:AH9)</f>
        <v>906.09899423439595</v>
      </c>
      <c r="AG5" s="28">
        <f>SUM(Emissions!AI4:AI9)</f>
        <v>881.72982997831821</v>
      </c>
      <c r="AH5" s="28">
        <f>SUM(Emissions!AJ4:AJ9)</f>
        <v>858.31705272426052</v>
      </c>
      <c r="AI5" s="28">
        <f>SUM(Emissions!AK4:AK9)</f>
        <v>835.78286068636373</v>
      </c>
      <c r="AJ5" s="28">
        <f>SUM(Emissions!AL4:AL9)</f>
        <v>814.06319183897756</v>
      </c>
      <c r="AK5" s="28">
        <f>SUM(Emissions!AM4:AM9)</f>
        <v>800.31517279623586</v>
      </c>
      <c r="AL5" s="28">
        <f>SUM(Emissions!AN4:AN9)</f>
        <v>787.05612166890887</v>
      </c>
      <c r="AM5" s="28">
        <f>SUM(Emissions!AO4:AO9)</f>
        <v>774.25106062332782</v>
      </c>
      <c r="AN5" s="28">
        <f>SUM(Emissions!AP4:AP9)</f>
        <v>761.86888556780468</v>
      </c>
      <c r="AO5" s="28">
        <f>SUM(Emissions!AQ4:AQ9)</f>
        <v>749.71805114940855</v>
      </c>
      <c r="AP5" s="28">
        <f>SUM(Emissions!AR4:AR9)</f>
        <v>738.18400533215276</v>
      </c>
      <c r="AQ5" s="28">
        <f>SUM(Emissions!AS4:AS9)</f>
        <v>726.99422114598087</v>
      </c>
      <c r="AR5" s="28">
        <f>SUM(Emissions!AT4:AT9)</f>
        <v>716.12847665656363</v>
      </c>
      <c r="AS5" s="28">
        <f>SUM(Emissions!AU4:AU9)</f>
        <v>705.56842593119768</v>
      </c>
      <c r="AT5" s="28">
        <f>SUM(Emissions!AV4:AV9)</f>
        <v>695.30037592806627</v>
      </c>
      <c r="AU5" s="28">
        <f>SUM(Emissions!AW4:AW9)</f>
        <v>680.86288374474441</v>
      </c>
      <c r="AV5" s="28">
        <f>SUM(Emissions!AX4:AX9)</f>
        <v>666.79417277879475</v>
      </c>
      <c r="AW5" s="28">
        <f>SUM(Emissions!AY4:AY9)</f>
        <v>653.07440118765601</v>
      </c>
      <c r="AX5" s="28">
        <f>SUM(Emissions!AZ4:AZ9)</f>
        <v>639.8560870364015</v>
      </c>
      <c r="AY5" s="28">
        <f>SUM(Emissions!BA4:BA9)</f>
        <v>626.99382782597274</v>
      </c>
      <c r="AZ5" s="28">
        <f>SUM(Emissions!BB4:BB9)</f>
        <v>614.46659191943468</v>
      </c>
      <c r="BA5" s="28">
        <f>SUM(Emissions!BC4:BC9)</f>
        <v>602.2061624576362</v>
      </c>
      <c r="BB5" s="28">
        <f>SUM(Emissions!BD4:BD9)</f>
        <v>590.11395306181919</v>
      </c>
      <c r="BC5" s="28">
        <f>SUM(Emissions!BE4:BE9)</f>
        <v>578.28542492695556</v>
      </c>
      <c r="BD5" s="28">
        <f>SUM(Emissions!BF4:BF9)</f>
        <v>566.71070240711379</v>
      </c>
      <c r="BE5" s="28">
        <f>SUM(Emissions!BG4:BG9)</f>
        <v>557.44906183858916</v>
      </c>
      <c r="BF5" s="28">
        <f>SUM(Emissions!BH4:BH9)</f>
        <v>548.37544673519642</v>
      </c>
      <c r="BG5" s="28">
        <f>SUM(Emissions!BI4:BI9)</f>
        <v>539.48306295460134</v>
      </c>
      <c r="BH5" s="28">
        <f>SUM(Emissions!BJ4:BJ9)</f>
        <v>530.76553120089216</v>
      </c>
      <c r="BI5" s="28">
        <f>SUM(Emissions!BK4:BK9)</f>
        <v>522.21685314944614</v>
      </c>
      <c r="BJ5" s="28">
        <f>SUM(Emissions!BL4:BL9)</f>
        <v>513.75667706001309</v>
      </c>
      <c r="BK5" s="28">
        <f>SUM(Emissions!BM4:BM9)</f>
        <v>505.45496300551383</v>
      </c>
      <c r="BL5" s="28">
        <f>SUM(Emissions!BN4:BN9)</f>
        <v>497.30662030325379</v>
      </c>
      <c r="BM5" s="28">
        <f>SUM(Emissions!BO4:BO9)</f>
        <v>489.30683592464197</v>
      </c>
      <c r="BN5" s="28">
        <f>SUM(Emissions!BP4:BP9)</f>
        <v>481.45105406319647</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147.13275510740849</v>
      </c>
      <c r="AC6" s="28">
        <f>SUM(Emissions!AE10:AE11)</f>
        <v>147.16186030708292</v>
      </c>
      <c r="AD6" s="28">
        <f>SUM(Emissions!AF10:AF11)</f>
        <v>147.29640875662929</v>
      </c>
      <c r="AE6" s="28">
        <f>SUM(Emissions!AG10:AG11)</f>
        <v>147.53001905754385</v>
      </c>
      <c r="AF6" s="28">
        <f>SUM(Emissions!AH10:AH11)</f>
        <v>147.8582400577084</v>
      </c>
      <c r="AG6" s="28">
        <f>SUM(Emissions!AI10:AI11)</f>
        <v>148.27653446315796</v>
      </c>
      <c r="AH6" s="28">
        <f>SUM(Emissions!AJ10:AJ11)</f>
        <v>148.74612220099985</v>
      </c>
      <c r="AI6" s="28">
        <f>SUM(Emissions!AK10:AK11)</f>
        <v>149.26764734931484</v>
      </c>
      <c r="AJ6" s="28">
        <f>SUM(Emissions!AL10:AL11)</f>
        <v>149.83811814992606</v>
      </c>
      <c r="AK6" s="28">
        <f>SUM(Emissions!AM10:AM11)</f>
        <v>150.01116203829636</v>
      </c>
      <c r="AL6" s="28">
        <f>SUM(Emissions!AN10:AN11)</f>
        <v>150.22143148826095</v>
      </c>
      <c r="AM6" s="28">
        <f>SUM(Emissions!AO10:AO11)</f>
        <v>150.46666169684636</v>
      </c>
      <c r="AN6" s="28">
        <f>SUM(Emissions!AP10:AP11)</f>
        <v>150.74486060497296</v>
      </c>
      <c r="AO6" s="28">
        <f>SUM(Emissions!AQ10:AQ11)</f>
        <v>151.05375997308005</v>
      </c>
      <c r="AP6" s="28">
        <f>SUM(Emissions!AR10:AR11)</f>
        <v>151.22919159710301</v>
      </c>
      <c r="AQ6" s="28">
        <f>SUM(Emissions!AS10:AS11)</f>
        <v>151.43107249274848</v>
      </c>
      <c r="AR6" s="28">
        <f>SUM(Emissions!AT10:AT11)</f>
        <v>151.6580798822375</v>
      </c>
      <c r="AS6" s="28">
        <f>SUM(Emissions!AU10:AU11)</f>
        <v>151.90902563121784</v>
      </c>
      <c r="AT6" s="28">
        <f>SUM(Emissions!AV10:AV11)</f>
        <v>152.18284942893786</v>
      </c>
      <c r="AU6" s="28">
        <f>SUM(Emissions!AW10:AW11)</f>
        <v>152.34524738572748</v>
      </c>
      <c r="AV6" s="28">
        <f>SUM(Emissions!AX10:AX11)</f>
        <v>152.52745423236803</v>
      </c>
      <c r="AW6" s="28">
        <f>SUM(Emissions!AY10:AY11)</f>
        <v>152.72861472207742</v>
      </c>
      <c r="AX6" s="28">
        <f>SUM(Emissions!AZ10:AZ11)</f>
        <v>152.94855227605009</v>
      </c>
      <c r="AY6" s="28">
        <f>SUM(Emissions!BA10:BA11)</f>
        <v>153.18612367358458</v>
      </c>
      <c r="AZ6" s="28">
        <f>SUM(Emissions!BB10:BB11)</f>
        <v>153.31588259182467</v>
      </c>
      <c r="BA6" s="28">
        <f>SUM(Emissions!BC10:BC11)</f>
        <v>153.46084946165308</v>
      </c>
      <c r="BB6" s="28">
        <f>SUM(Emissions!BD10:BD11)</f>
        <v>153.6201075684007</v>
      </c>
      <c r="BC6" s="28">
        <f>SUM(Emissions!BE10:BE11)</f>
        <v>153.79351050069809</v>
      </c>
      <c r="BD6" s="28">
        <f>SUM(Emissions!BF10:BF11)</f>
        <v>153.98056300221265</v>
      </c>
      <c r="BE6" s="28">
        <f>SUM(Emissions!BG10:BG11)</f>
        <v>154.06556726189854</v>
      </c>
      <c r="BF6" s="28">
        <f>SUM(Emissions!BH10:BH11)</f>
        <v>154.16260112880408</v>
      </c>
      <c r="BG6" s="28">
        <f>SUM(Emissions!BI10:BI11)</f>
        <v>154.27124345276127</v>
      </c>
      <c r="BH6" s="28">
        <f>SUM(Emissions!BJ10:BJ11)</f>
        <v>154.39110186139214</v>
      </c>
      <c r="BI6" s="28">
        <f>SUM(Emissions!BK10:BK11)</f>
        <v>154.52181031587011</v>
      </c>
      <c r="BJ6" s="28">
        <f>SUM(Emissions!BL10:BL11)</f>
        <v>154.54540535311551</v>
      </c>
      <c r="BK6" s="28">
        <f>SUM(Emissions!BM10:BM11)</f>
        <v>154.57864031417932</v>
      </c>
      <c r="BL6" s="28">
        <f>SUM(Emissions!BN10:BN11)</f>
        <v>154.6211945137394</v>
      </c>
      <c r="BM6" s="28">
        <f>SUM(Emissions!BO10:BO11)</f>
        <v>154.67276682352269</v>
      </c>
      <c r="BN6" s="28">
        <f>SUM(Emissions!BP10:BP11)</f>
        <v>154.73307416872217</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37.574664378628839</v>
      </c>
      <c r="AC7" s="28">
        <f>SUM(Emissions!AE12:AE13)</f>
        <v>37.651580497850858</v>
      </c>
      <c r="AD7" s="28">
        <f>SUM(Emissions!AF12:AF13)</f>
        <v>37.763589500432985</v>
      </c>
      <c r="AE7" s="28">
        <f>SUM(Emissions!AG12:AG13)</f>
        <v>37.908676082958678</v>
      </c>
      <c r="AF7" s="28">
        <f>SUM(Emissions!AH12:AH13)</f>
        <v>38.085496466822775</v>
      </c>
      <c r="AG7" s="28">
        <f>SUM(Emissions!AI12:AI13)</f>
        <v>38.292589898507558</v>
      </c>
      <c r="AH7" s="28">
        <f>SUM(Emissions!AJ12:AJ13)</f>
        <v>38.514813378741081</v>
      </c>
      <c r="AI7" s="28">
        <f>SUM(Emissions!AK12:AK13)</f>
        <v>38.752766255875471</v>
      </c>
      <c r="AJ7" s="28">
        <f>SUM(Emissions!AL12:AL13)</f>
        <v>39.005545896377939</v>
      </c>
      <c r="AK7" s="28">
        <f>SUM(Emissions!AM12:AM13)</f>
        <v>39.097259502404029</v>
      </c>
      <c r="AL7" s="28">
        <f>SUM(Emissions!AN12:AN13)</f>
        <v>39.200517423509062</v>
      </c>
      <c r="AM7" s="28">
        <f>SUM(Emissions!AO12:AO13)</f>
        <v>39.314592670418378</v>
      </c>
      <c r="AN7" s="28">
        <f>SUM(Emissions!AP12:AP13)</f>
        <v>39.438846675892201</v>
      </c>
      <c r="AO7" s="28">
        <f>SUM(Emissions!AQ12:AQ13)</f>
        <v>39.572517350327104</v>
      </c>
      <c r="AP7" s="28">
        <f>SUM(Emissions!AR12:AR13)</f>
        <v>39.651712387251052</v>
      </c>
      <c r="AQ7" s="28">
        <f>SUM(Emissions!AS12:AS13)</f>
        <v>39.739162267246748</v>
      </c>
      <c r="AR7" s="28">
        <f>SUM(Emissions!AT12:AT13)</f>
        <v>39.834433865563568</v>
      </c>
      <c r="AS7" s="28">
        <f>SUM(Emissions!AU12:AU13)</f>
        <v>39.937138472703907</v>
      </c>
      <c r="AT7" s="28">
        <f>SUM(Emissions!AV12:AV13)</f>
        <v>40.04693005602541</v>
      </c>
      <c r="AU7" s="28">
        <f>SUM(Emissions!AW12:AW13)</f>
        <v>40.112067604883848</v>
      </c>
      <c r="AV7" s="28">
        <f>SUM(Emissions!AX12:AX13)</f>
        <v>40.18342743863623</v>
      </c>
      <c r="AW7" s="28">
        <f>SUM(Emissions!AY12:AY13)</f>
        <v>40.260723602898906</v>
      </c>
      <c r="AX7" s="28">
        <f>SUM(Emissions!AZ12:AZ13)</f>
        <v>40.34392678246688</v>
      </c>
      <c r="AY7" s="28">
        <f>SUM(Emissions!BA12:BA13)</f>
        <v>40.432632874425067</v>
      </c>
      <c r="AZ7" s="28">
        <f>SUM(Emissions!BB12:BB13)</f>
        <v>40.478964913062143</v>
      </c>
      <c r="BA7" s="28">
        <f>SUM(Emissions!BC12:BC13)</f>
        <v>40.530112192343893</v>
      </c>
      <c r="BB7" s="28">
        <f>SUM(Emissions!BD12:BD13)</f>
        <v>40.585749288554716</v>
      </c>
      <c r="BC7" s="28">
        <f>SUM(Emissions!BE12:BE13)</f>
        <v>40.645842539527024</v>
      </c>
      <c r="BD7" s="28">
        <f>SUM(Emissions!BF12:BF13)</f>
        <v>40.710223406457359</v>
      </c>
      <c r="BE7" s="28">
        <f>SUM(Emissions!BG12:BG13)</f>
        <v>40.735124476247421</v>
      </c>
      <c r="BF7" s="28">
        <f>SUM(Emissions!BH12:BH13)</f>
        <v>40.76388621904821</v>
      </c>
      <c r="BG7" s="28">
        <f>SUM(Emissions!BI12:BI13)</f>
        <v>40.796362378562492</v>
      </c>
      <c r="BH7" s="28">
        <f>SUM(Emissions!BJ12:BJ13)</f>
        <v>40.832416711417061</v>
      </c>
      <c r="BI7" s="28">
        <f>SUM(Emissions!BK12:BK13)</f>
        <v>40.871922129800993</v>
      </c>
      <c r="BJ7" s="28">
        <f>SUM(Emissions!BL12:BL13)</f>
        <v>40.870623394202035</v>
      </c>
      <c r="BK7" s="28">
        <f>SUM(Emissions!BM12:BM13)</f>
        <v>40.872484811514227</v>
      </c>
      <c r="BL7" s="28">
        <f>SUM(Emissions!BN12:BN13)</f>
        <v>40.877392565127323</v>
      </c>
      <c r="BM7" s="28">
        <f>SUM(Emissions!BO12:BO13)</f>
        <v>40.885239793728815</v>
      </c>
      <c r="BN7" s="28">
        <f>SUM(Emissions!BP12:BP13)</f>
        <v>40.895926052748905</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5.6202630074815705</v>
      </c>
      <c r="AC8" s="28">
        <f>Emissions!AE14</f>
        <v>5.5632255989356798</v>
      </c>
      <c r="AD8" s="28">
        <f>Emissions!AF14</f>
        <v>5.5058332393410181</v>
      </c>
      <c r="AE8" s="28">
        <f>Emissions!AG14</f>
        <v>5.4481179399800812</v>
      </c>
      <c r="AF8" s="28">
        <f>Emissions!AH14</f>
        <v>5.3908641184313417</v>
      </c>
      <c r="AG8" s="28">
        <f>Emissions!AI14</f>
        <v>5.3333278826963859</v>
      </c>
      <c r="AH8" s="28">
        <f>Emissions!AJ14</f>
        <v>5.2768623940915793</v>
      </c>
      <c r="AI8" s="28">
        <f>Emissions!AK14</f>
        <v>5.2212955840798356</v>
      </c>
      <c r="AJ8" s="28">
        <f>Emissions!AL14</f>
        <v>5.1666217928390248</v>
      </c>
      <c r="AK8" s="28">
        <f>Emissions!AM14</f>
        <v>5.1281341997887084</v>
      </c>
      <c r="AL8" s="28">
        <f>Emissions!AN14</f>
        <v>5.0900847150447612</v>
      </c>
      <c r="AM8" s="28">
        <f>Emissions!AO14</f>
        <v>5.0524683515744</v>
      </c>
      <c r="AN8" s="28">
        <f>Emissions!AP14</f>
        <v>5.0152801791127688</v>
      </c>
      <c r="AO8" s="28">
        <f>Emissions!AQ14</f>
        <v>4.9778996896021486</v>
      </c>
      <c r="AP8" s="28">
        <f>Emissions!AR14</f>
        <v>4.9467724460864533</v>
      </c>
      <c r="AQ8" s="28">
        <f>Emissions!AS14</f>
        <v>4.9159487069153931</v>
      </c>
      <c r="AR8" s="28">
        <f>Emissions!AT14</f>
        <v>4.8854255127878279</v>
      </c>
      <c r="AS8" s="28">
        <f>Emissions!AU14</f>
        <v>4.8551999332571087</v>
      </c>
      <c r="AT8" s="28">
        <f>Emissions!AV14</f>
        <v>4.8252807243859452</v>
      </c>
      <c r="AU8" s="28">
        <f>Emissions!AW14</f>
        <v>4.7979897789533679</v>
      </c>
      <c r="AV8" s="28">
        <f>Emissions!AX14</f>
        <v>4.770954502718828</v>
      </c>
      <c r="AW8" s="28">
        <f>Emissions!AY14</f>
        <v>4.7441610614435881</v>
      </c>
      <c r="AX8" s="28">
        <f>Emissions!AZ14</f>
        <v>4.7182977077801542</v>
      </c>
      <c r="AY8" s="28">
        <f>Emissions!BA14</f>
        <v>4.6928459988971207</v>
      </c>
      <c r="AZ8" s="28">
        <f>Emissions!BB14</f>
        <v>4.6710789519829863</v>
      </c>
      <c r="BA8" s="28">
        <f>Emissions!BC14</f>
        <v>4.6494176627335282</v>
      </c>
      <c r="BB8" s="28">
        <f>Emissions!BD14</f>
        <v>4.6274764359102445</v>
      </c>
      <c r="BC8" s="28">
        <f>Emissions!BE14</f>
        <v>4.6057028638857238</v>
      </c>
      <c r="BD8" s="28">
        <f>Emissions!BF14</f>
        <v>4.5840956686501881</v>
      </c>
      <c r="BE8" s="28">
        <f>Emissions!BG14</f>
        <v>4.5666492288537599</v>
      </c>
      <c r="BF8" s="28">
        <f>Emissions!BH14</f>
        <v>4.5493115398122921</v>
      </c>
      <c r="BG8" s="28">
        <f>Emissions!BI14</f>
        <v>4.5320819237026226</v>
      </c>
      <c r="BH8" s="28">
        <f>Emissions!BJ14</f>
        <v>4.5149597069259402</v>
      </c>
      <c r="BI8" s="28">
        <f>Emissions!BK14</f>
        <v>4.4979442200814619</v>
      </c>
      <c r="BJ8" s="28">
        <f>Emissions!BL14</f>
        <v>4.4835407877502158</v>
      </c>
      <c r="BK8" s="28">
        <f>Emissions!BM14</f>
        <v>4.4692136946709686</v>
      </c>
      <c r="BL8" s="28">
        <f>Emissions!BN14</f>
        <v>4.4549625369445645</v>
      </c>
      <c r="BM8" s="28">
        <f>Emissions!BO14</f>
        <v>4.4407869128053852</v>
      </c>
      <c r="BN8" s="28">
        <f>Emissions!BP14</f>
        <v>4.4266864226101008</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2.1226380473109399</v>
      </c>
      <c r="AC10" s="28">
        <f>SUM(Emissions!AE16:AE17)</f>
        <v>2.0627153776003992</v>
      </c>
      <c r="AD10" s="28">
        <f>SUM(Emissions!AF16:AF17)</f>
        <v>2.0064307432202715</v>
      </c>
      <c r="AE10" s="28">
        <f>SUM(Emissions!AG16:AG17)</f>
        <v>1.953368801877724</v>
      </c>
      <c r="AF10" s="28">
        <f>SUM(Emissions!AH16:AH17)</f>
        <v>1.9035527139461057</v>
      </c>
      <c r="AG10" s="28">
        <f>SUM(Emissions!AI16:AI17)</f>
        <v>1.8562985150809417</v>
      </c>
      <c r="AH10" s="28">
        <f>SUM(Emissions!AJ16:AJ17)</f>
        <v>1.8113503114125413</v>
      </c>
      <c r="AI10" s="28">
        <f>SUM(Emissions!AK16:AK17)</f>
        <v>1.7684958640762858</v>
      </c>
      <c r="AJ10" s="28">
        <f>SUM(Emissions!AL16:AL17)</f>
        <v>1.7275530117393059</v>
      </c>
      <c r="AK10" s="28">
        <f>SUM(Emissions!AM16:AM17)</f>
        <v>1.688307968939349</v>
      </c>
      <c r="AL10" s="28">
        <f>SUM(Emissions!AN16:AN17)</f>
        <v>1.6506660375954798</v>
      </c>
      <c r="AM10" s="28">
        <f>SUM(Emissions!AO16:AO17)</f>
        <v>1.6145013653022546</v>
      </c>
      <c r="AN10" s="28">
        <f>SUM(Emissions!AP16:AP17)</f>
        <v>1.5797023553871585</v>
      </c>
      <c r="AO10" s="28">
        <f>SUM(Emissions!AQ16:AQ17)</f>
        <v>1.545891235260179</v>
      </c>
      <c r="AP10" s="28">
        <f>SUM(Emissions!AR16:AR17)</f>
        <v>1.5135263328884014</v>
      </c>
      <c r="AQ10" s="28">
        <f>SUM(Emissions!AS16:AS17)</f>
        <v>1.4822589503013324</v>
      </c>
      <c r="AR10" s="28">
        <f>SUM(Emissions!AT16:AT17)</f>
        <v>1.4520170496934435</v>
      </c>
      <c r="AS10" s="28">
        <f>SUM(Emissions!AU16:AU17)</f>
        <v>1.4227354568796271</v>
      </c>
      <c r="AT10" s="28">
        <f>SUM(Emissions!AV16:AV17)</f>
        <v>1.3943600077083182</v>
      </c>
      <c r="AU10" s="28">
        <f>SUM(Emissions!AW16:AW17)</f>
        <v>1.3661515825064547</v>
      </c>
      <c r="AV10" s="28">
        <f>SUM(Emissions!AX16:AX17)</f>
        <v>1.3387723723938048</v>
      </c>
      <c r="AW10" s="28">
        <f>SUM(Emissions!AY16:AY17)</f>
        <v>1.3121712684410847</v>
      </c>
      <c r="AX10" s="28">
        <f>SUM(Emissions!AZ16:AZ17)</f>
        <v>1.2865885539127442</v>
      </c>
      <c r="AY10" s="28">
        <f>SUM(Emissions!BA16:BA17)</f>
        <v>1.2617670627800655</v>
      </c>
      <c r="AZ10" s="28">
        <f>SUM(Emissions!BB16:BB17)</f>
        <v>1.2375804166845519</v>
      </c>
      <c r="BA10" s="28">
        <f>SUM(Emissions!BC16:BC17)</f>
        <v>1.213986445202492</v>
      </c>
      <c r="BB10" s="28">
        <f>SUM(Emissions!BD16:BD17)</f>
        <v>1.1908053544595048</v>
      </c>
      <c r="BC10" s="28">
        <f>SUM(Emissions!BE16:BE17)</f>
        <v>1.1681883798115837</v>
      </c>
      <c r="BD10" s="28">
        <f>SUM(Emissions!BF16:BF17)</f>
        <v>1.1461091379335384</v>
      </c>
      <c r="BE10" s="28">
        <f>SUM(Emissions!BG16:BG17)</f>
        <v>1.1248858080065169</v>
      </c>
      <c r="BF10" s="28">
        <f>SUM(Emissions!BH16:BH17)</f>
        <v>1.1041399806073386</v>
      </c>
      <c r="BG10" s="28">
        <f>SUM(Emissions!BI16:BI17)</f>
        <v>1.0838506692830643</v>
      </c>
      <c r="BH10" s="28">
        <f>SUM(Emissions!BJ16:BJ17)</f>
        <v>1.0639982412634226</v>
      </c>
      <c r="BI10" s="28">
        <f>SUM(Emissions!BK16:BK17)</f>
        <v>1.0445643034562093</v>
      </c>
      <c r="BJ10" s="28">
        <f>SUM(Emissions!BL16:BL17)</f>
        <v>1.0253603891359435</v>
      </c>
      <c r="BK10" s="28">
        <f>SUM(Emissions!BM16:BM17)</f>
        <v>1.0065476314909541</v>
      </c>
      <c r="BL10" s="28">
        <f>SUM(Emissions!BN16:BN17)</f>
        <v>0.9881106023647741</v>
      </c>
      <c r="BM10" s="28">
        <f>SUM(Emissions!BO16:BO17)</f>
        <v>0.9700347709458047</v>
      </c>
      <c r="BN10" s="28">
        <f>SUM(Emissions!BP16:BP17)</f>
        <v>0.95230643543973326</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37.392744704748125</v>
      </c>
      <c r="AC11" s="48">
        <f t="shared" si="6"/>
        <v>36.609861032095793</v>
      </c>
      <c r="AD11" s="48">
        <f t="shared" si="6"/>
        <v>35.875446663797604</v>
      </c>
      <c r="AE11" s="48">
        <f t="shared" si="6"/>
        <v>35.18402947929404</v>
      </c>
      <c r="AF11" s="48">
        <f t="shared" si="6"/>
        <v>34.537299751186247</v>
      </c>
      <c r="AG11" s="48">
        <f t="shared" si="6"/>
        <v>33.924872482969839</v>
      </c>
      <c r="AH11" s="48">
        <f t="shared" si="6"/>
        <v>33.343185665770882</v>
      </c>
      <c r="AI11" s="48">
        <f t="shared" si="6"/>
        <v>32.789463759459849</v>
      </c>
      <c r="AJ11" s="48">
        <f t="shared" si="6"/>
        <v>32.261316546367034</v>
      </c>
      <c r="AK11" s="48">
        <f t="shared" si="6"/>
        <v>31.75284204659987</v>
      </c>
      <c r="AL11" s="48">
        <f t="shared" ref="AL11:BN11" si="7">SUM(AL12:AL18)</f>
        <v>31.265676910138765</v>
      </c>
      <c r="AM11" s="48">
        <f t="shared" si="7"/>
        <v>30.79816137111046</v>
      </c>
      <c r="AN11" s="48">
        <f t="shared" si="7"/>
        <v>30.348823771516063</v>
      </c>
      <c r="AO11" s="48">
        <f t="shared" si="7"/>
        <v>29.911397800836578</v>
      </c>
      <c r="AP11" s="48">
        <f t="shared" si="7"/>
        <v>29.493479777521575</v>
      </c>
      <c r="AQ11" s="48">
        <f t="shared" si="7"/>
        <v>29.090160159801719</v>
      </c>
      <c r="AR11" s="48">
        <f t="shared" si="7"/>
        <v>28.70048942711632</v>
      </c>
      <c r="AS11" s="48">
        <f t="shared" si="7"/>
        <v>28.323608587564298</v>
      </c>
      <c r="AT11" s="48">
        <f t="shared" si="7"/>
        <v>27.958829507076189</v>
      </c>
      <c r="AU11" s="48">
        <f t="shared" si="7"/>
        <v>27.592438366622702</v>
      </c>
      <c r="AV11" s="48">
        <f t="shared" si="7"/>
        <v>27.237112802745823</v>
      </c>
      <c r="AW11" s="48">
        <f t="shared" si="7"/>
        <v>26.892153111551259</v>
      </c>
      <c r="AX11" s="48">
        <f t="shared" si="7"/>
        <v>26.562304292976219</v>
      </c>
      <c r="AY11" s="48">
        <f t="shared" si="7"/>
        <v>26.24302921507898</v>
      </c>
      <c r="AZ11" s="48">
        <f t="shared" si="7"/>
        <v>25.931331404037785</v>
      </c>
      <c r="BA11" s="48">
        <f t="shared" si="7"/>
        <v>25.627396488672897</v>
      </c>
      <c r="BB11" s="48">
        <f t="shared" si="7"/>
        <v>25.327942672228541</v>
      </c>
      <c r="BC11" s="48">
        <f t="shared" si="7"/>
        <v>25.03600723446111</v>
      </c>
      <c r="BD11" s="48">
        <f t="shared" si="7"/>
        <v>24.751242366085787</v>
      </c>
      <c r="BE11" s="48">
        <f t="shared" si="7"/>
        <v>24.478969020720427</v>
      </c>
      <c r="BF11" s="48">
        <f t="shared" si="7"/>
        <v>24.213047468392777</v>
      </c>
      <c r="BG11" s="48">
        <f t="shared" si="7"/>
        <v>23.953201335005563</v>
      </c>
      <c r="BH11" s="48">
        <f t="shared" si="7"/>
        <v>23.699172080728157</v>
      </c>
      <c r="BI11" s="48">
        <f t="shared" si="7"/>
        <v>23.450717498766668</v>
      </c>
      <c r="BJ11" s="48">
        <f t="shared" si="7"/>
        <v>23.203282837242966</v>
      </c>
      <c r="BK11" s="48">
        <f t="shared" si="7"/>
        <v>22.961041278816438</v>
      </c>
      <c r="BL11" s="48">
        <f t="shared" si="7"/>
        <v>22.723789764057724</v>
      </c>
      <c r="BM11" s="48">
        <f t="shared" si="7"/>
        <v>22.491337045578408</v>
      </c>
      <c r="BN11" s="48">
        <f t="shared" si="7"/>
        <v>22.263502789031069</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10.609220395005741</v>
      </c>
      <c r="AC12" s="28">
        <f>SUM(Emissions!AE18:AE23)</f>
        <v>10.568622965688409</v>
      </c>
      <c r="AD12" s="28">
        <f>SUM(Emissions!AF18:AF23)</f>
        <v>10.534356324383747</v>
      </c>
      <c r="AE12" s="28">
        <f>SUM(Emissions!AG18:AG23)</f>
        <v>10.505899759939648</v>
      </c>
      <c r="AF12" s="28">
        <f>SUM(Emissions!AH18:AH23)</f>
        <v>10.483852277764131</v>
      </c>
      <c r="AG12" s="28">
        <f>SUM(Emissions!AI18:AI23)</f>
        <v>10.466827950457349</v>
      </c>
      <c r="AH12" s="28">
        <f>SUM(Emissions!AJ18:AJ23)</f>
        <v>10.453276840473281</v>
      </c>
      <c r="AI12" s="28">
        <f>SUM(Emissions!AK18:AK23)</f>
        <v>10.443073564278409</v>
      </c>
      <c r="AJ12" s="28">
        <f>SUM(Emissions!AL18:AL23)</f>
        <v>10.435991101371842</v>
      </c>
      <c r="AK12" s="28">
        <f>SUM(Emissions!AM18:AM23)</f>
        <v>10.415635179897954</v>
      </c>
      <c r="AL12" s="28">
        <f>SUM(Emissions!AN18:AN23)</f>
        <v>10.397719622036801</v>
      </c>
      <c r="AM12" s="28">
        <f>SUM(Emissions!AO18:AO23)</f>
        <v>10.382076712339082</v>
      </c>
      <c r="AN12" s="28">
        <f>SUM(Emissions!AP18:AP23)</f>
        <v>10.36855827653277</v>
      </c>
      <c r="AO12" s="28">
        <f>SUM(Emissions!AQ18:AQ23)</f>
        <v>10.356129704585291</v>
      </c>
      <c r="AP12" s="28">
        <f>SUM(Emissions!AR18:AR23)</f>
        <v>10.340716604581559</v>
      </c>
      <c r="AQ12" s="28">
        <f>SUM(Emissions!AS18:AS23)</f>
        <v>10.327009128019045</v>
      </c>
      <c r="AR12" s="28">
        <f>SUM(Emissions!AT18:AT23)</f>
        <v>10.314910319175713</v>
      </c>
      <c r="AS12" s="28">
        <f>SUM(Emissions!AU18:AU23)</f>
        <v>10.304332747122809</v>
      </c>
      <c r="AT12" s="28">
        <f>SUM(Emissions!AV18:AV23)</f>
        <v>10.295214925642563</v>
      </c>
      <c r="AU12" s="28">
        <f>SUM(Emissions!AW18:AW23)</f>
        <v>10.280865349786033</v>
      </c>
      <c r="AV12" s="28">
        <f>SUM(Emissions!AX18:AX23)</f>
        <v>10.267825117600152</v>
      </c>
      <c r="AW12" s="28">
        <f>SUM(Emissions!AY18:AY23)</f>
        <v>10.256013782192205</v>
      </c>
      <c r="AX12" s="28">
        <f>SUM(Emissions!AZ18:AZ23)</f>
        <v>10.24643709690784</v>
      </c>
      <c r="AY12" s="28">
        <f>SUM(Emissions!BA18:BA23)</f>
        <v>10.238259801072603</v>
      </c>
      <c r="AZ12" s="28">
        <f>SUM(Emissions!BB18:BB23)</f>
        <v>10.226736604455045</v>
      </c>
      <c r="BA12" s="28">
        <f>SUM(Emissions!BC18:BC23)</f>
        <v>10.216106749733781</v>
      </c>
      <c r="BB12" s="28">
        <f>SUM(Emissions!BD18:BD23)</f>
        <v>10.205723945664237</v>
      </c>
      <c r="BC12" s="28">
        <f>SUM(Emissions!BE18:BE23)</f>
        <v>10.196246802518244</v>
      </c>
      <c r="BD12" s="28">
        <f>SUM(Emissions!BF18:BF23)</f>
        <v>10.187638892048152</v>
      </c>
      <c r="BE12" s="28">
        <f>SUM(Emissions!BG18:BG23)</f>
        <v>10.176994868607201</v>
      </c>
      <c r="BF12" s="28">
        <f>SUM(Emissions!BH18:BH23)</f>
        <v>10.16711539284999</v>
      </c>
      <c r="BG12" s="28">
        <f>SUM(Emissions!BI18:BI23)</f>
        <v>10.157970773709939</v>
      </c>
      <c r="BH12" s="28">
        <f>SUM(Emissions!BJ18:BJ23)</f>
        <v>10.149533284080416</v>
      </c>
      <c r="BI12" s="28">
        <f>SUM(Emissions!BK18:BK23)</f>
        <v>10.141776994904147</v>
      </c>
      <c r="BJ12" s="28">
        <f>SUM(Emissions!BL18:BL23)</f>
        <v>10.129797581654305</v>
      </c>
      <c r="BK12" s="28">
        <f>SUM(Emissions!BM18:BM23)</f>
        <v>10.118436188151003</v>
      </c>
      <c r="BL12" s="28">
        <f>SUM(Emissions!BN18:BN23)</f>
        <v>10.107670591164981</v>
      </c>
      <c r="BM12" s="28">
        <f>SUM(Emissions!BO18:BO23)</f>
        <v>10.097479886064225</v>
      </c>
      <c r="BN12" s="28">
        <f>SUM(Emissions!BP18:BP23)</f>
        <v>10.087844386048207</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4.0219606502671791E-2</v>
      </c>
      <c r="AC13" s="28">
        <f>SUM(Emissions!AE24:AE25)</f>
        <v>4.0227562580686049E-2</v>
      </c>
      <c r="AD13" s="28">
        <f>SUM(Emissions!AF24:AF25)</f>
        <v>4.0264342193032397E-2</v>
      </c>
      <c r="AE13" s="28">
        <f>SUM(Emissions!AG24:AG25)</f>
        <v>4.0328200946787768E-2</v>
      </c>
      <c r="AF13" s="28">
        <f>SUM(Emissions!AH24:AH25)</f>
        <v>4.0417922093264599E-2</v>
      </c>
      <c r="AG13" s="28">
        <f>SUM(Emissions!AI24:AI25)</f>
        <v>4.0532265336393362E-2</v>
      </c>
      <c r="AH13" s="28">
        <f>SUM(Emissions!AJ24:AJ25)</f>
        <v>4.066062991449626E-2</v>
      </c>
      <c r="AI13" s="28">
        <f>SUM(Emissions!AK24:AK25)</f>
        <v>4.0803191890115928E-2</v>
      </c>
      <c r="AJ13" s="28">
        <f>SUM(Emissions!AL24:AL25)</f>
        <v>4.0959133448507178E-2</v>
      </c>
      <c r="AK13" s="28">
        <f>SUM(Emissions!AM24:AM25)</f>
        <v>4.1006436016129626E-2</v>
      </c>
      <c r="AL13" s="28">
        <f>SUM(Emissions!AN24:AN25)</f>
        <v>4.1063914410596827E-2</v>
      </c>
      <c r="AM13" s="28">
        <f>SUM(Emissions!AO24:AO25)</f>
        <v>4.1130949534656555E-2</v>
      </c>
      <c r="AN13" s="28">
        <f>SUM(Emissions!AP24:AP25)</f>
        <v>4.1206996847208785E-2</v>
      </c>
      <c r="AO13" s="28">
        <f>SUM(Emissions!AQ24:AQ25)</f>
        <v>4.1291436311589921E-2</v>
      </c>
      <c r="AP13" s="28">
        <f>SUM(Emissions!AR24:AR25)</f>
        <v>4.133939158083761E-2</v>
      </c>
      <c r="AQ13" s="28">
        <f>SUM(Emissions!AS24:AS25)</f>
        <v>4.1394576914499985E-2</v>
      </c>
      <c r="AR13" s="28">
        <f>SUM(Emissions!AT24:AT25)</f>
        <v>4.1456630723468502E-2</v>
      </c>
      <c r="AS13" s="28">
        <f>SUM(Emissions!AU24:AU25)</f>
        <v>4.1525228224209516E-2</v>
      </c>
      <c r="AT13" s="28">
        <f>SUM(Emissions!AV24:AV25)</f>
        <v>4.1600079574524579E-2</v>
      </c>
      <c r="AU13" s="28">
        <f>SUM(Emissions!AW24:AW25)</f>
        <v>4.1644472013952154E-2</v>
      </c>
      <c r="AV13" s="28">
        <f>SUM(Emissions!AX24:AX25)</f>
        <v>4.1694279330267453E-2</v>
      </c>
      <c r="AW13" s="28">
        <f>SUM(Emissions!AY24:AY25)</f>
        <v>4.1749267736717735E-2</v>
      </c>
      <c r="AX13" s="28">
        <f>SUM(Emissions!AZ24:AZ25)</f>
        <v>4.180938896444493E-2</v>
      </c>
      <c r="AY13" s="28">
        <f>SUM(Emissions!BA24:BA25)</f>
        <v>4.1874330507326731E-2</v>
      </c>
      <c r="AZ13" s="28">
        <f>SUM(Emissions!BB24:BB25)</f>
        <v>4.190980087303843E-2</v>
      </c>
      <c r="BA13" s="28">
        <f>SUM(Emissions!BC24:BC25)</f>
        <v>4.1949428422024142E-2</v>
      </c>
      <c r="BB13" s="28">
        <f>SUM(Emissions!BD24:BD25)</f>
        <v>4.1992962564921646E-2</v>
      </c>
      <c r="BC13" s="28">
        <f>SUM(Emissions!BE24:BE25)</f>
        <v>4.2040363279319461E-2</v>
      </c>
      <c r="BD13" s="28">
        <f>SUM(Emissions!BF24:BF25)</f>
        <v>4.2091495183977708E-2</v>
      </c>
      <c r="BE13" s="28">
        <f>SUM(Emissions!BG24:BG25)</f>
        <v>4.2114731599778667E-2</v>
      </c>
      <c r="BF13" s="28">
        <f>SUM(Emissions!BH24:BH25)</f>
        <v>4.2141256379672351E-2</v>
      </c>
      <c r="BG13" s="28">
        <f>SUM(Emissions!BI24:BI25)</f>
        <v>4.2170954399776049E-2</v>
      </c>
      <c r="BH13" s="28">
        <f>SUM(Emissions!BJ24:BJ25)</f>
        <v>4.2203718402785799E-2</v>
      </c>
      <c r="BI13" s="28">
        <f>SUM(Emissions!BK24:BK25)</f>
        <v>4.2239448329829156E-2</v>
      </c>
      <c r="BJ13" s="28">
        <f>SUM(Emissions!BL24:BL25)</f>
        <v>4.2245898172440566E-2</v>
      </c>
      <c r="BK13" s="28">
        <f>SUM(Emissions!BM24:BM25)</f>
        <v>4.2254983145090894E-2</v>
      </c>
      <c r="BL13" s="28">
        <f>SUM(Emissions!BN24:BN25)</f>
        <v>4.2266615586555686E-2</v>
      </c>
      <c r="BM13" s="28">
        <f>SUM(Emissions!BO24:BO25)</f>
        <v>4.228071318164528E-2</v>
      </c>
      <c r="BN13" s="28">
        <f>SUM(Emissions!BP24:BP25)</f>
        <v>4.2297198550191345E-2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4.2461162706328312E-2</v>
      </c>
      <c r="AC14" s="28">
        <f>SUM(Emissions!AE26:AE27)</f>
        <v>4.2548081589225462E-2</v>
      </c>
      <c r="AD14" s="28">
        <f>SUM(Emissions!AF26:AF27)</f>
        <v>4.267465710392037E-2</v>
      </c>
      <c r="AE14" s="28">
        <f>SUM(Emissions!AG26:AG27)</f>
        <v>4.2838611861441306E-2</v>
      </c>
      <c r="AF14" s="28">
        <f>SUM(Emissions!AH26:AH27)</f>
        <v>4.3038427327878812E-2</v>
      </c>
      <c r="AG14" s="28">
        <f>SUM(Emissions!AI26:AI27)</f>
        <v>4.3272452782093677E-2</v>
      </c>
      <c r="AH14" s="28">
        <f>SUM(Emissions!AJ26:AJ27)</f>
        <v>4.3523575912729782E-2</v>
      </c>
      <c r="AI14" s="28">
        <f>SUM(Emissions!AK26:AK27)</f>
        <v>4.3792474012008323E-2</v>
      </c>
      <c r="AJ14" s="28">
        <f>SUM(Emissions!AL26:AL27)</f>
        <v>4.4078127060990097E-2</v>
      </c>
      <c r="AK14" s="28">
        <f>SUM(Emissions!AM26:AM27)</f>
        <v>4.4181767809676933E-2</v>
      </c>
      <c r="AL14" s="28">
        <f>SUM(Emissions!AN26:AN27)</f>
        <v>4.4298454184958355E-2</v>
      </c>
      <c r="AM14" s="28">
        <f>SUM(Emissions!AO26:AO27)</f>
        <v>4.442736465428343E-2</v>
      </c>
      <c r="AN14" s="28">
        <f>SUM(Emissions!AP26:AP27)</f>
        <v>4.4567777606217537E-2</v>
      </c>
      <c r="AO14" s="28">
        <f>SUM(Emissions!AQ26:AQ27)</f>
        <v>4.4718831843164331E-2</v>
      </c>
      <c r="AP14" s="28">
        <f>SUM(Emissions!AR26:AR27)</f>
        <v>4.4808326011747612E-2</v>
      </c>
      <c r="AQ14" s="28">
        <f>SUM(Emissions!AS26:AS27)</f>
        <v>4.4907148546680431E-2</v>
      </c>
      <c r="AR14" s="28">
        <f>SUM(Emissions!AT26:AT27)</f>
        <v>4.5014809996338598E-2</v>
      </c>
      <c r="AS14" s="28">
        <f>SUM(Emissions!AU26:AU27)</f>
        <v>4.5130871100452039E-2</v>
      </c>
      <c r="AT14" s="28">
        <f>SUM(Emissions!AV26:AV27)</f>
        <v>4.5254940825632375E-2</v>
      </c>
      <c r="AU14" s="28">
        <f>SUM(Emissions!AW26:AW27)</f>
        <v>4.5328549362291526E-2</v>
      </c>
      <c r="AV14" s="28">
        <f>SUM(Emissions!AX26:AX27)</f>
        <v>4.5409189377625357E-2</v>
      </c>
      <c r="AW14" s="28">
        <f>SUM(Emissions!AY26:AY27)</f>
        <v>4.5496537729543027E-2</v>
      </c>
      <c r="AX14" s="28">
        <f>SUM(Emissions!AZ26:AZ27)</f>
        <v>4.5590561290464807E-2</v>
      </c>
      <c r="AY14" s="28">
        <f>SUM(Emissions!BA26:BA27)</f>
        <v>4.5690803404824745E-2</v>
      </c>
      <c r="AZ14" s="28">
        <f>SUM(Emissions!BB26:BB27)</f>
        <v>4.5743160818087603E-2</v>
      </c>
      <c r="BA14" s="28">
        <f>SUM(Emissions!BC26:BC27)</f>
        <v>4.5800959682920681E-2</v>
      </c>
      <c r="BB14" s="28">
        <f>SUM(Emissions!BD26:BD27)</f>
        <v>4.586383225500569E-2</v>
      </c>
      <c r="BC14" s="28">
        <f>SUM(Emissions!BE26:BE27)</f>
        <v>4.5931740494487887E-2</v>
      </c>
      <c r="BD14" s="28">
        <f>SUM(Emissions!BF26:BF27)</f>
        <v>4.6004493944481667E-2</v>
      </c>
      <c r="BE14" s="28">
        <f>SUM(Emissions!BG26:BG27)</f>
        <v>4.6032633340891513E-2</v>
      </c>
      <c r="BF14" s="28">
        <f>SUM(Emissions!BH26:BH27)</f>
        <v>4.6065135481921322E-2</v>
      </c>
      <c r="BG14" s="28">
        <f>SUM(Emissions!BI26:BI27)</f>
        <v>4.6101835090980155E-2</v>
      </c>
      <c r="BH14" s="28">
        <f>SUM(Emissions!BJ26:BJ27)</f>
        <v>4.6142578206558774E-2</v>
      </c>
      <c r="BI14" s="28">
        <f>SUM(Emissions!BK26:BK27)</f>
        <v>4.6187221213369919E-2</v>
      </c>
      <c r="BJ14" s="28">
        <f>SUM(Emissions!BL26:BL27)</f>
        <v>4.6185753580205609E-2</v>
      </c>
      <c r="BK14" s="28">
        <f>SUM(Emissions!BM26:BM27)</f>
        <v>4.6187857070540503E-2</v>
      </c>
      <c r="BL14" s="28">
        <f>SUM(Emissions!BN26:BN27)</f>
        <v>4.6193403066177051E-2</v>
      </c>
      <c r="BM14" s="28">
        <f>SUM(Emissions!BO26:BO27)</f>
        <v>4.6202270808735804E-2</v>
      </c>
      <c r="BN14" s="28">
        <f>SUM(Emissions!BP26:BP27)</f>
        <v>4.621434679106267E-2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4.1839735722362797E-3</v>
      </c>
      <c r="AC15" s="28">
        <f>Emissions!AE28</f>
        <v>4.1415123903187842E-3</v>
      </c>
      <c r="AD15" s="28">
        <f>Emissions!AF28</f>
        <v>4.0987869670649803E-3</v>
      </c>
      <c r="AE15" s="28">
        <f>Emissions!AG28</f>
        <v>4.0558211330962825E-3</v>
      </c>
      <c r="AF15" s="28">
        <f>Emissions!AH28</f>
        <v>4.0131988437211103E-3</v>
      </c>
      <c r="AG15" s="28">
        <f>Emissions!AI28</f>
        <v>3.9703663126739765E-3</v>
      </c>
      <c r="AH15" s="28">
        <f>Emissions!AJ28</f>
        <v>3.9283308933792871E-3</v>
      </c>
      <c r="AI15" s="28">
        <f>Emissions!AK28</f>
        <v>3.8869644903705438E-3</v>
      </c>
      <c r="AJ15" s="28">
        <f>Emissions!AL28</f>
        <v>3.8462628902246076E-3</v>
      </c>
      <c r="AK15" s="28">
        <f>Emissions!AM28</f>
        <v>3.8176110153982606E-3</v>
      </c>
      <c r="AL15" s="28">
        <f>Emissions!AN28</f>
        <v>3.7892852878666553E-3</v>
      </c>
      <c r="AM15" s="28">
        <f>Emissions!AO28</f>
        <v>3.7612819950609425E-3</v>
      </c>
      <c r="AN15" s="28">
        <f>Emissions!AP28</f>
        <v>3.7335974666728388E-3</v>
      </c>
      <c r="AO15" s="28">
        <f>Emissions!AQ28</f>
        <v>3.7057697689260437E-3</v>
      </c>
      <c r="AP15" s="28">
        <f>Emissions!AR28</f>
        <v>3.6825972654199153E-3</v>
      </c>
      <c r="AQ15" s="28">
        <f>Emissions!AS28</f>
        <v>3.6596507040370149E-3</v>
      </c>
      <c r="AR15" s="28">
        <f>Emissions!AT28</f>
        <v>3.6369278817420499E-3</v>
      </c>
      <c r="AS15" s="28">
        <f>Emissions!AU28</f>
        <v>3.6144266169802915E-3</v>
      </c>
      <c r="AT15" s="28">
        <f>Emissions!AV28</f>
        <v>3.5921534281539809E-3</v>
      </c>
      <c r="AU15" s="28">
        <f>Emissions!AW28</f>
        <v>3.5718368354430625E-3</v>
      </c>
      <c r="AV15" s="28">
        <f>Emissions!AX28</f>
        <v>3.5517105742462396E-3</v>
      </c>
      <c r="AW15" s="28">
        <f>Emissions!AY28</f>
        <v>3.5317643457413381E-3</v>
      </c>
      <c r="AX15" s="28">
        <f>Emissions!AZ28</f>
        <v>3.5125105157918926E-3</v>
      </c>
      <c r="AY15" s="28">
        <f>Emissions!BA28</f>
        <v>3.4935631325123018E-3</v>
      </c>
      <c r="AZ15" s="28">
        <f>Emissions!BB28</f>
        <v>3.4773587753651122E-3</v>
      </c>
      <c r="BA15" s="28">
        <f>Emissions!BC28</f>
        <v>3.4612331489238487E-3</v>
      </c>
      <c r="BB15" s="28">
        <f>Emissions!BD28</f>
        <v>3.4448991245109601E-3</v>
      </c>
      <c r="BC15" s="28">
        <f>Emissions!BE28</f>
        <v>3.4286899097815946E-3</v>
      </c>
      <c r="BD15" s="28">
        <f>Emissions!BF28</f>
        <v>3.4126045533284734E-3</v>
      </c>
      <c r="BE15" s="28">
        <f>Emissions!BG28</f>
        <v>3.3996166481466881E-3</v>
      </c>
      <c r="BF15" s="28">
        <f>Emissions!BH28</f>
        <v>3.3867097018602616E-3</v>
      </c>
      <c r="BG15" s="28">
        <f>Emissions!BI28</f>
        <v>3.3738832098675078E-3</v>
      </c>
      <c r="BH15" s="28">
        <f>Emissions!BJ28</f>
        <v>3.3611366707115339E-3</v>
      </c>
      <c r="BI15" s="28">
        <f>Emissions!BK28</f>
        <v>3.3484695860606442E-3</v>
      </c>
      <c r="BJ15" s="28">
        <f>Emissions!BL28</f>
        <v>3.3377470308807167E-3</v>
      </c>
      <c r="BK15" s="28">
        <f>Emissions!BM28</f>
        <v>3.3270813060328323E-3</v>
      </c>
      <c r="BL15" s="28">
        <f>Emissions!BN28</f>
        <v>3.3164721108365088E-3</v>
      </c>
      <c r="BM15" s="28">
        <f>Emissions!BO28</f>
        <v>3.3059191461995647E-3</v>
      </c>
      <c r="BN15" s="28">
        <f>Emissions!BP28</f>
        <v>3.2954221146097419E-3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23.664375468075988</v>
      </c>
      <c r="AC17" s="28">
        <f>SUM(Emissions!AE30:AE31)</f>
        <v>22.996323485838055</v>
      </c>
      <c r="AD17" s="28">
        <f>SUM(Emissions!AF30:AF31)</f>
        <v>22.368830389338584</v>
      </c>
      <c r="AE17" s="28">
        <f>SUM(Emissions!AG30:AG31)</f>
        <v>21.777265706614738</v>
      </c>
      <c r="AF17" s="28">
        <f>SUM(Emissions!AH30:AH31)</f>
        <v>21.221887642673053</v>
      </c>
      <c r="AG17" s="28">
        <f>SUM(Emissions!AI30:AI31)</f>
        <v>20.695070974233037</v>
      </c>
      <c r="AH17" s="28">
        <f>SUM(Emissions!AJ30:AJ31)</f>
        <v>20.193962850984196</v>
      </c>
      <c r="AI17" s="28">
        <f>SUM(Emissions!AK30:AK31)</f>
        <v>19.716197113426265</v>
      </c>
      <c r="AJ17" s="28">
        <f>SUM(Emissions!AL30:AL31)</f>
        <v>19.259742923479124</v>
      </c>
      <c r="AK17" s="28">
        <f>SUM(Emissions!AM30:AM31)</f>
        <v>18.822216879293009</v>
      </c>
      <c r="AL17" s="28">
        <f>SUM(Emissions!AN30:AN31)</f>
        <v>18.402563232834854</v>
      </c>
      <c r="AM17" s="28">
        <f>SUM(Emissions!AO30:AO31)</f>
        <v>17.99937890995372</v>
      </c>
      <c r="AN17" s="28">
        <f>SUM(Emissions!AP30:AP31)</f>
        <v>17.61141976751237</v>
      </c>
      <c r="AO17" s="28">
        <f>SUM(Emissions!AQ30:AQ31)</f>
        <v>17.234474181949771</v>
      </c>
      <c r="AP17" s="28">
        <f>SUM(Emissions!AR30:AR31)</f>
        <v>16.873651853958599</v>
      </c>
      <c r="AQ17" s="28">
        <f>SUM(Emissions!AS30:AS31)</f>
        <v>16.525065300362357</v>
      </c>
      <c r="AR17" s="28">
        <f>SUM(Emissions!AT30:AT31)</f>
        <v>16.187911402758406</v>
      </c>
      <c r="AS17" s="28">
        <f>SUM(Emissions!AU30:AU31)</f>
        <v>15.861463562285884</v>
      </c>
      <c r="AT17" s="28">
        <f>SUM(Emissions!AV30:AV31)</f>
        <v>15.545117926196008</v>
      </c>
      <c r="AU17" s="28">
        <f>SUM(Emissions!AW30:AW31)</f>
        <v>15.23063436825465</v>
      </c>
      <c r="AV17" s="28">
        <f>SUM(Emissions!AX30:AX31)</f>
        <v>14.925395371457293</v>
      </c>
      <c r="AW17" s="28">
        <f>SUM(Emissions!AY30:AY31)</f>
        <v>14.628831144409741</v>
      </c>
      <c r="AX17" s="28">
        <f>SUM(Emissions!AZ30:AZ31)</f>
        <v>14.343620501522134</v>
      </c>
      <c r="AY17" s="28">
        <f>SUM(Emissions!BA30:BA31)</f>
        <v>14.066896409732035</v>
      </c>
      <c r="AZ17" s="28">
        <f>SUM(Emissions!BB30:BB31)</f>
        <v>13.79724993126492</v>
      </c>
      <c r="BA17" s="28">
        <f>SUM(Emissions!BC30:BC31)</f>
        <v>13.534210926267404</v>
      </c>
      <c r="BB17" s="28">
        <f>SUM(Emissions!BD30:BD31)</f>
        <v>13.275774950432268</v>
      </c>
      <c r="BC17" s="28">
        <f>SUM(Emissions!BE30:BE31)</f>
        <v>13.02362806147096</v>
      </c>
      <c r="BD17" s="28">
        <f>SUM(Emissions!BF30:BF31)</f>
        <v>12.777476123077861</v>
      </c>
      <c r="BE17" s="28">
        <f>SUM(Emissions!BG30:BG31)</f>
        <v>12.540866377618833</v>
      </c>
      <c r="BF17" s="28">
        <f>SUM(Emissions!BH30:BH31)</f>
        <v>12.309580101754705</v>
      </c>
      <c r="BG17" s="28">
        <f>SUM(Emissions!BI30:BI31)</f>
        <v>12.083383326579316</v>
      </c>
      <c r="BH17" s="28">
        <f>SUM(Emissions!BJ30:BJ31)</f>
        <v>11.862057174810337</v>
      </c>
      <c r="BI17" s="28">
        <f>SUM(Emissions!BK30:BK31)</f>
        <v>11.645396589801154</v>
      </c>
      <c r="BJ17" s="28">
        <f>SUM(Emissions!BL30:BL31)</f>
        <v>11.431300437370812</v>
      </c>
      <c r="BK17" s="28">
        <f>SUM(Emissions!BM30:BM31)</f>
        <v>11.221565121891594</v>
      </c>
      <c r="BL17" s="28">
        <f>SUM(Emissions!BN30:BN31)</f>
        <v>11.016018641505784</v>
      </c>
      <c r="BM17" s="28">
        <f>SUM(Emissions!BO30:BO31)</f>
        <v>10.814498998466295</v>
      </c>
      <c r="BN17" s="28">
        <f>SUM(Emissions!BP30:BP31)</f>
        <v>10.616853437381975</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3.0315325988851627</v>
      </c>
      <c r="AC18" s="28">
        <f>SUM(Emissions!AE32:AE35)</f>
        <v>2.9572459240090976</v>
      </c>
      <c r="AD18" s="28">
        <f>SUM(Emissions!AF32:AF35)</f>
        <v>2.8844706638112543</v>
      </c>
      <c r="AE18" s="28">
        <f>SUM(Emissions!AG32:AG35)</f>
        <v>2.8128898787983312</v>
      </c>
      <c r="AF18" s="28">
        <f>SUM(Emissions!AH32:AH35)</f>
        <v>2.7433387824841984</v>
      </c>
      <c r="AG18" s="28">
        <f>SUM(Emissions!AI32:AI35)</f>
        <v>2.6744469738482928</v>
      </c>
      <c r="AH18" s="28">
        <f>SUM(Emissions!AJ32:AJ35)</f>
        <v>2.6070819375928012</v>
      </c>
      <c r="AI18" s="28">
        <f>SUM(Emissions!AK32:AK35)</f>
        <v>2.5409589513626831</v>
      </c>
      <c r="AJ18" s="28">
        <f>SUM(Emissions!AL32:AL35)</f>
        <v>2.4759474981163456</v>
      </c>
      <c r="AK18" s="28">
        <f>SUM(Emissions!AM32:AM35)</f>
        <v>2.4252326725677031</v>
      </c>
      <c r="AL18" s="28">
        <f>SUM(Emissions!AN32:AN35)</f>
        <v>2.3754909013836905</v>
      </c>
      <c r="AM18" s="28">
        <f>SUM(Emissions!AO32:AO35)</f>
        <v>2.326634652633659</v>
      </c>
      <c r="AN18" s="28">
        <f>SUM(Emissions!AP32:AP35)</f>
        <v>2.2785858555508249</v>
      </c>
      <c r="AO18" s="28">
        <f>SUM(Emissions!AQ32:AQ35)</f>
        <v>2.2303263763778358</v>
      </c>
      <c r="AP18" s="28">
        <f>SUM(Emissions!AR32:AR35)</f>
        <v>2.188529504123411</v>
      </c>
      <c r="AQ18" s="28">
        <f>SUM(Emissions!AS32:AS35)</f>
        <v>2.1473728552551004</v>
      </c>
      <c r="AR18" s="28">
        <f>SUM(Emissions!AT32:AT35)</f>
        <v>2.1068078365806522</v>
      </c>
      <c r="AS18" s="28">
        <f>SUM(Emissions!AU32:AU35)</f>
        <v>2.0667902522139618</v>
      </c>
      <c r="AT18" s="28">
        <f>SUM(Emissions!AV32:AV35)</f>
        <v>2.0272979814093079</v>
      </c>
      <c r="AU18" s="28">
        <f>SUM(Emissions!AW32:AW35)</f>
        <v>1.9896422903703337</v>
      </c>
      <c r="AV18" s="28">
        <f>SUM(Emissions!AX32:AX35)</f>
        <v>1.9524856344062413</v>
      </c>
      <c r="AW18" s="28">
        <f>SUM(Emissions!AY32:AY35)</f>
        <v>1.9157791151373127</v>
      </c>
      <c r="AX18" s="28">
        <f>SUM(Emissions!AZ32:AZ35)</f>
        <v>1.8805827337755439</v>
      </c>
      <c r="AY18" s="28">
        <f>SUM(Emissions!BA32:BA35)</f>
        <v>1.8460628072296825</v>
      </c>
      <c r="AZ18" s="28">
        <f>SUM(Emissions!BB32:BB35)</f>
        <v>1.8154630478513323</v>
      </c>
      <c r="BA18" s="28">
        <f>SUM(Emissions!BC32:BC35)</f>
        <v>1.7851156914178439</v>
      </c>
      <c r="BB18" s="28">
        <f>SUM(Emissions!BD32:BD35)</f>
        <v>1.7543905821875969</v>
      </c>
      <c r="BC18" s="28">
        <f>SUM(Emissions!BE32:BE35)</f>
        <v>1.7239800767883171</v>
      </c>
      <c r="BD18" s="28">
        <f>SUM(Emissions!BF32:BF35)</f>
        <v>1.6938672572779838</v>
      </c>
      <c r="BE18" s="28">
        <f>SUM(Emissions!BG32:BG35)</f>
        <v>1.66880929290558</v>
      </c>
      <c r="BF18" s="28">
        <f>SUM(Emissions!BH32:BH35)</f>
        <v>1.6440073722246267</v>
      </c>
      <c r="BG18" s="28">
        <f>SUM(Emissions!BI32:BI35)</f>
        <v>1.6194490620156867</v>
      </c>
      <c r="BH18" s="28">
        <f>SUM(Emissions!BJ32:BJ35)</f>
        <v>1.5951226885573484</v>
      </c>
      <c r="BI18" s="28">
        <f>SUM(Emissions!BK32:BK35)</f>
        <v>1.5710172749321067</v>
      </c>
      <c r="BJ18" s="28">
        <f>SUM(Emissions!BL32:BL35)</f>
        <v>1.5496639194343242</v>
      </c>
      <c r="BK18" s="28">
        <f>SUM(Emissions!BM32:BM35)</f>
        <v>1.5285185472521756</v>
      </c>
      <c r="BL18" s="28">
        <f>SUM(Emissions!BN32:BN35)</f>
        <v>1.5075725406233889</v>
      </c>
      <c r="BM18" s="28">
        <f>SUM(Emissions!BO32:BO35)</f>
        <v>1.4868177579113064</v>
      </c>
      <c r="BN18" s="28">
        <f>SUM(Emissions!BP32:BP35)</f>
        <v>1.4662464981450214</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5.4004131945240452</v>
      </c>
      <c r="AC19" s="46">
        <f t="shared" si="11"/>
        <v>5.2941491323443026</v>
      </c>
      <c r="AD19" s="46">
        <f t="shared" si="11"/>
        <v>5.1918139968241874</v>
      </c>
      <c r="AE19" s="46">
        <f t="shared" si="11"/>
        <v>5.0928741337416881</v>
      </c>
      <c r="AF19" s="46">
        <f t="shared" si="11"/>
        <v>4.9983657763916058</v>
      </c>
      <c r="AG19" s="46">
        <f t="shared" si="11"/>
        <v>4.9063717904351964</v>
      </c>
      <c r="AH19" s="46">
        <f t="shared" si="11"/>
        <v>4.8173809006881356</v>
      </c>
      <c r="AI19" s="46">
        <f t="shared" si="11"/>
        <v>4.731023808951643</v>
      </c>
      <c r="AJ19" s="46">
        <f t="shared" si="11"/>
        <v>4.6470735298399806</v>
      </c>
      <c r="AK19" s="46">
        <f t="shared" si="11"/>
        <v>4.5833190771564309</v>
      </c>
      <c r="AL19" s="46">
        <f t="shared" ref="AL19:BN19" si="12">SUM(AL20:AL26)</f>
        <v>4.521309201184124</v>
      </c>
      <c r="AM19" s="46">
        <f t="shared" si="12"/>
        <v>4.4609025858139901</v>
      </c>
      <c r="AN19" s="46">
        <f t="shared" si="12"/>
        <v>4.4019734120655016</v>
      </c>
      <c r="AO19" s="46">
        <f t="shared" si="12"/>
        <v>4.3431462228808186</v>
      </c>
      <c r="AP19" s="46">
        <f t="shared" si="12"/>
        <v>4.2905688120914975</v>
      </c>
      <c r="AQ19" s="46">
        <f t="shared" si="12"/>
        <v>4.2391798290034002</v>
      </c>
      <c r="AR19" s="46">
        <f t="shared" si="12"/>
        <v>4.1888990496290077</v>
      </c>
      <c r="AS19" s="46">
        <f t="shared" si="12"/>
        <v>4.1396536185704118</v>
      </c>
      <c r="AT19" s="46">
        <f t="shared" si="12"/>
        <v>4.0914013748699416</v>
      </c>
      <c r="AU19" s="46">
        <f t="shared" si="12"/>
        <v>4.0394129668706213</v>
      </c>
      <c r="AV19" s="46">
        <f t="shared" si="12"/>
        <v>3.9885039146831258</v>
      </c>
      <c r="AW19" s="46">
        <f t="shared" si="12"/>
        <v>3.9385922547501404</v>
      </c>
      <c r="AX19" s="46">
        <f t="shared" si="12"/>
        <v>3.8910655287890838</v>
      </c>
      <c r="AY19" s="46">
        <f t="shared" si="12"/>
        <v>3.8448018668039534</v>
      </c>
      <c r="AZ19" s="46">
        <f t="shared" si="12"/>
        <v>3.8020851029214153</v>
      </c>
      <c r="BA19" s="46">
        <f t="shared" si="12"/>
        <v>3.7600366505150724</v>
      </c>
      <c r="BB19" s="46">
        <f t="shared" si="12"/>
        <v>3.7178139700048907</v>
      </c>
      <c r="BC19" s="46">
        <f t="shared" si="12"/>
        <v>3.6763201829405103</v>
      </c>
      <c r="BD19" s="46">
        <f t="shared" si="12"/>
        <v>3.6355222363624788</v>
      </c>
      <c r="BE19" s="46">
        <f t="shared" si="12"/>
        <v>3.6016771041881768</v>
      </c>
      <c r="BF19" s="46">
        <f t="shared" si="12"/>
        <v>3.5683904204456702</v>
      </c>
      <c r="BG19" s="46">
        <f t="shared" si="12"/>
        <v>3.5356384431091796</v>
      </c>
      <c r="BH19" s="46">
        <f t="shared" si="12"/>
        <v>3.5033988831702532</v>
      </c>
      <c r="BI19" s="46">
        <f t="shared" si="12"/>
        <v>3.4716507848540434</v>
      </c>
      <c r="BJ19" s="46">
        <f t="shared" si="12"/>
        <v>3.4419079831543433</v>
      </c>
      <c r="BK19" s="46">
        <f t="shared" si="12"/>
        <v>3.4126272546303413</v>
      </c>
      <c r="BL19" s="46">
        <f t="shared" si="12"/>
        <v>3.3837913601524567</v>
      </c>
      <c r="BM19" s="46">
        <f t="shared" si="12"/>
        <v>3.3553840091359612</v>
      </c>
      <c r="BN19" s="46">
        <f t="shared" si="12"/>
        <v>3.327389789020395</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2.7266101565479062</v>
      </c>
      <c r="AC20" s="28">
        <f>SUM(Emissions!AE36:AE41)</f>
        <v>2.6813009456021315</v>
      </c>
      <c r="AD20" s="28">
        <f>SUM(Emissions!AF36:AF41)</f>
        <v>2.6382782332777803</v>
      </c>
      <c r="AE20" s="28">
        <f>SUM(Emissions!AG36:AG41)</f>
        <v>2.5972943586214798</v>
      </c>
      <c r="AF20" s="28">
        <f>SUM(Emissions!AH36:AH41)</f>
        <v>2.5587714117239537</v>
      </c>
      <c r="AG20" s="28">
        <f>SUM(Emissions!AI36:AI41)</f>
        <v>2.5218825822034487</v>
      </c>
      <c r="AH20" s="28">
        <f>SUM(Emissions!AJ36:AJ41)</f>
        <v>2.4865597127979964</v>
      </c>
      <c r="AI20" s="28">
        <f>SUM(Emissions!AK36:AK41)</f>
        <v>2.4526644371002329</v>
      </c>
      <c r="AJ20" s="28">
        <f>SUM(Emissions!AL36:AL41)</f>
        <v>2.4200891509483142</v>
      </c>
      <c r="AK20" s="28">
        <f>SUM(Emissions!AM36:AM41)</f>
        <v>2.3975686180549385</v>
      </c>
      <c r="AL20" s="28">
        <f>SUM(Emissions!AN36:AN41)</f>
        <v>2.3758561046517768</v>
      </c>
      <c r="AM20" s="28">
        <f>SUM(Emissions!AO36:AO41)</f>
        <v>2.3548911504055061</v>
      </c>
      <c r="AN20" s="28">
        <f>SUM(Emissions!AP36:AP41)</f>
        <v>2.3346199448011475</v>
      </c>
      <c r="AO20" s="28">
        <f>SUM(Emissions!AQ36:AQ41)</f>
        <v>2.3144623254501293</v>
      </c>
      <c r="AP20" s="28">
        <f>SUM(Emissions!AR36:AR41)</f>
        <v>2.2958305406731698</v>
      </c>
      <c r="AQ20" s="28">
        <f>SUM(Emissions!AS36:AS41)</f>
        <v>2.2777637615350086</v>
      </c>
      <c r="AR20" s="28">
        <f>SUM(Emissions!AT36:AT41)</f>
        <v>2.2602269760774902</v>
      </c>
      <c r="AS20" s="28">
        <f>SUM(Emissions!AU36:AU41)</f>
        <v>2.2431883924483262</v>
      </c>
      <c r="AT20" s="28">
        <f>SUM(Emissions!AV36:AV41)</f>
        <v>2.2266292678741539</v>
      </c>
      <c r="AU20" s="28">
        <f>SUM(Emissions!AW36:AW41)</f>
        <v>2.2051290781256183</v>
      </c>
      <c r="AV20" s="28">
        <f>SUM(Emissions!AX36:AX41)</f>
        <v>2.1842261107669545</v>
      </c>
      <c r="AW20" s="28">
        <f>SUM(Emissions!AY36:AY41)</f>
        <v>2.1638810393341474</v>
      </c>
      <c r="AX20" s="28">
        <f>SUM(Emissions!AZ36:AZ41)</f>
        <v>2.1446725947383607</v>
      </c>
      <c r="AY20" s="28">
        <f>SUM(Emissions!BA36:BA41)</f>
        <v>2.1261238196614021</v>
      </c>
      <c r="AZ20" s="28">
        <f>SUM(Emissions!BB36:BB41)</f>
        <v>2.1083207480531128</v>
      </c>
      <c r="BA20" s="28">
        <f>SUM(Emissions!BC36:BC41)</f>
        <v>2.0909170121742586</v>
      </c>
      <c r="BB20" s="28">
        <f>SUM(Emissions!BD36:BD41)</f>
        <v>2.0735561589455744</v>
      </c>
      <c r="BC20" s="28">
        <f>SUM(Emissions!BE36:BE41)</f>
        <v>2.056613646712897</v>
      </c>
      <c r="BD20" s="28">
        <f>SUM(Emissions!BF36:BF41)</f>
        <v>2.0400723530447333</v>
      </c>
      <c r="BE20" s="28">
        <f>SUM(Emissions!BG36:BG41)</f>
        <v>2.0268107339483503</v>
      </c>
      <c r="BF20" s="28">
        <f>SUM(Emissions!BH36:BH41)</f>
        <v>2.0138521122141424</v>
      </c>
      <c r="BG20" s="28">
        <f>SUM(Emissions!BI36:BI41)</f>
        <v>2.0011847033236658</v>
      </c>
      <c r="BH20" s="28">
        <f>SUM(Emissions!BJ36:BJ41)</f>
        <v>1.9887974335208949</v>
      </c>
      <c r="BI20" s="28">
        <f>SUM(Emissions!BK36:BK41)</f>
        <v>1.9766798816386184</v>
      </c>
      <c r="BJ20" s="28">
        <f>SUM(Emissions!BL36:BL41)</f>
        <v>1.9646696799944974</v>
      </c>
      <c r="BK20" s="28">
        <f>SUM(Emissions!BM36:BM41)</f>
        <v>1.9529138360439611</v>
      </c>
      <c r="BL20" s="28">
        <f>SUM(Emissions!BN36:BN41)</f>
        <v>1.9414035334669519</v>
      </c>
      <c r="BM20" s="28">
        <f>SUM(Emissions!BO36:BO41)</f>
        <v>1.9301304318154549</v>
      </c>
      <c r="BN20" s="28">
        <f>SUM(Emissions!BP36:BP41)</f>
        <v>1.9190866314220945</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0.18006560324939008</v>
      </c>
      <c r="AC21" s="28">
        <f>SUM(Emissions!AE42:AE43)</f>
        <v>0.18010122309035104</v>
      </c>
      <c r="AD21" s="28">
        <f>SUM(Emissions!AF42:AF43)</f>
        <v>0.18026588763235699</v>
      </c>
      <c r="AE21" s="28">
        <f>SUM(Emissions!AG42:AG43)</f>
        <v>0.18055178712311784</v>
      </c>
      <c r="AF21" s="28">
        <f>SUM(Emissions!AH42:AH43)</f>
        <v>0.18095347410539858</v>
      </c>
      <c r="AG21" s="28">
        <f>SUM(Emissions!AI42:AI43)</f>
        <v>0.18146539569891554</v>
      </c>
      <c r="AH21" s="28">
        <f>SUM(Emissions!AJ42:AJ43)</f>
        <v>0.18204009165449175</v>
      </c>
      <c r="AI21" s="28">
        <f>SUM(Emissions!AK42:AK43)</f>
        <v>0.18267835021474577</v>
      </c>
      <c r="AJ21" s="28">
        <f>SUM(Emissions!AL42:AL43)</f>
        <v>0.18337650997375549</v>
      </c>
      <c r="AK21" s="28">
        <f>SUM(Emissions!AM42:AM43)</f>
        <v>0.1835882864209869</v>
      </c>
      <c r="AL21" s="28">
        <f>SUM(Emissions!AN42:AN43)</f>
        <v>0.18384562065852733</v>
      </c>
      <c r="AM21" s="28">
        <f>SUM(Emissions!AO42:AO43)</f>
        <v>0.18414574095065178</v>
      </c>
      <c r="AN21" s="28">
        <f>SUM(Emissions!AP42:AP43)</f>
        <v>0.18448620935402377</v>
      </c>
      <c r="AO21" s="28">
        <f>SUM(Emissions!AQ42:AQ43)</f>
        <v>0.18486424992711678</v>
      </c>
      <c r="AP21" s="28">
        <f>SUM(Emissions!AR42:AR43)</f>
        <v>0.1850789485588773</v>
      </c>
      <c r="AQ21" s="28">
        <f>SUM(Emissions!AS42:AS43)</f>
        <v>0.18532601662494044</v>
      </c>
      <c r="AR21" s="28">
        <f>SUM(Emissions!AT42:AT43)</f>
        <v>0.18560383526906607</v>
      </c>
      <c r="AS21" s="28">
        <f>SUM(Emissions!AU42:AU43)</f>
        <v>0.18591095041579209</v>
      </c>
      <c r="AT21" s="28">
        <f>SUM(Emissions!AV42:AV43)</f>
        <v>0.18624606442412078</v>
      </c>
      <c r="AU21" s="28">
        <f>SUM(Emissions!AW42:AW43)</f>
        <v>0.18644481205196509</v>
      </c>
      <c r="AV21" s="28">
        <f>SUM(Emissions!AX42:AX43)</f>
        <v>0.18666780241011172</v>
      </c>
      <c r="AW21" s="28">
        <f>SUM(Emissions!AY42:AY43)</f>
        <v>0.1869139888211731</v>
      </c>
      <c r="AX21" s="28">
        <f>SUM(Emissions!AZ42:AZ43)</f>
        <v>0.18718315518256134</v>
      </c>
      <c r="AY21" s="28">
        <f>SUM(Emissions!BA42:BA43)</f>
        <v>0.18747390238552519</v>
      </c>
      <c r="AZ21" s="28">
        <f>SUM(Emissions!BB42:BB43)</f>
        <v>0.18763270535141022</v>
      </c>
      <c r="BA21" s="28">
        <f>SUM(Emissions!BC42:BC43)</f>
        <v>0.18781012027745964</v>
      </c>
      <c r="BB21" s="28">
        <f>SUM(Emissions!BD42:BD43)</f>
        <v>0.18800502525999008</v>
      </c>
      <c r="BC21" s="28">
        <f>SUM(Emissions!BE42:BE43)</f>
        <v>0.18821724111625232</v>
      </c>
      <c r="BD21" s="28">
        <f>SUM(Emissions!BF42:BF43)</f>
        <v>0.18844616173627293</v>
      </c>
      <c r="BE21" s="28">
        <f>SUM(Emissions!BG42:BG43)</f>
        <v>0.18855019257079325</v>
      </c>
      <c r="BF21" s="28">
        <f>SUM(Emissions!BH42:BH43)</f>
        <v>0.18866894560962011</v>
      </c>
      <c r="BG21" s="28">
        <f>SUM(Emissions!BI42:BI43)</f>
        <v>0.18880190543618955</v>
      </c>
      <c r="BH21" s="28">
        <f>SUM(Emissions!BJ42:BJ43)</f>
        <v>0.18894859185308482</v>
      </c>
      <c r="BI21" s="28">
        <f>SUM(Emissions!BK42:BK43)</f>
        <v>0.1891085568907013</v>
      </c>
      <c r="BJ21" s="28">
        <f>SUM(Emissions!BL42:BL43)</f>
        <v>0.18913743322494914</v>
      </c>
      <c r="BK21" s="28">
        <f>SUM(Emissions!BM42:BM43)</f>
        <v>0.18917810719525949</v>
      </c>
      <c r="BL21" s="28">
        <f>SUM(Emissions!BN42:BN43)</f>
        <v>0.18923018633704533</v>
      </c>
      <c r="BM21" s="28">
        <f>SUM(Emissions!BO42:BO43)</f>
        <v>0.18929330212023934</v>
      </c>
      <c r="BN21" s="28">
        <f>SUM(Emissions!BP42:BP43)</f>
        <v>0.18936710810916263</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0.12957242537406605</v>
      </c>
      <c r="AC22" s="28">
        <f>SUM(Emissions!AE44:AE45)</f>
        <v>0.12983766282283021</v>
      </c>
      <c r="AD22" s="28">
        <f>SUM(Emissions!AF44:AF45)</f>
        <v>0.13022391452642626</v>
      </c>
      <c r="AE22" s="28">
        <f>SUM(Emissions!AG44:AG45)</f>
        <v>0.13072423091508792</v>
      </c>
      <c r="AF22" s="28">
        <f>SUM(Emissions!AH44:AH45)</f>
        <v>0.13133397810436356</v>
      </c>
      <c r="AG22" s="28">
        <f>SUM(Emissions!AI44:AI45)</f>
        <v>0.1320481188336603</v>
      </c>
      <c r="AH22" s="28">
        <f>SUM(Emissions!AJ44:AJ45)</f>
        <v>0.13281443400333889</v>
      </c>
      <c r="AI22" s="28">
        <f>SUM(Emissions!AK44:AK45)</f>
        <v>0.1336349904055027</v>
      </c>
      <c r="AJ22" s="28">
        <f>SUM(Emissions!AL44:AL45)</f>
        <v>0.13450667539981281</v>
      </c>
      <c r="AK22" s="28">
        <f>SUM(Emissions!AM44:AM45)</f>
        <v>0.13482294048345678</v>
      </c>
      <c r="AL22" s="28">
        <f>SUM(Emissions!AN44:AN45)</f>
        <v>0.13517901496869614</v>
      </c>
      <c r="AM22" s="28">
        <f>SUM(Emissions!AO44:AO45)</f>
        <v>0.13557239190663078</v>
      </c>
      <c r="AN22" s="28">
        <f>SUM(Emissions!AP44:AP45)</f>
        <v>0.13600086926279426</v>
      </c>
      <c r="AO22" s="28">
        <f>SUM(Emissions!AQ44:AQ45)</f>
        <v>0.13646181904835691</v>
      </c>
      <c r="AP22" s="28">
        <f>SUM(Emissions!AR44:AR45)</f>
        <v>0.13673491511405755</v>
      </c>
      <c r="AQ22" s="28">
        <f>SUM(Emissions!AS44:AS45)</f>
        <v>0.1370364771702221</v>
      </c>
      <c r="AR22" s="28">
        <f>SUM(Emissions!AT44:AT45)</f>
        <v>0.13736501163000547</v>
      </c>
      <c r="AS22" s="28">
        <f>SUM(Emissions!AU44:AU45)</f>
        <v>0.13771917806806511</v>
      </c>
      <c r="AT22" s="28">
        <f>SUM(Emissions!AV44:AV45)</f>
        <v>0.13809778322587235</v>
      </c>
      <c r="AU22" s="28">
        <f>SUM(Emissions!AW44:AW45)</f>
        <v>0.13832240346741226</v>
      </c>
      <c r="AV22" s="28">
        <f>SUM(Emissions!AX44:AX45)</f>
        <v>0.13856848062835281</v>
      </c>
      <c r="AW22" s="28">
        <f>SUM(Emissions!AY44:AY45)</f>
        <v>0.13883502862395714</v>
      </c>
      <c r="AX22" s="28">
        <f>SUM(Emissions!AZ44:AZ45)</f>
        <v>0.13912194636370909</v>
      </c>
      <c r="AY22" s="28">
        <f>SUM(Emissions!BA44:BA45)</f>
        <v>0.1394278403396248</v>
      </c>
      <c r="AZ22" s="28">
        <f>SUM(Emissions!BB44:BB45)</f>
        <v>0.13958761168337488</v>
      </c>
      <c r="BA22" s="28">
        <f>SUM(Emissions!BC44:BC45)</f>
        <v>0.13976398789690642</v>
      </c>
      <c r="BB22" s="28">
        <f>SUM(Emissions!BD44:BD45)</f>
        <v>0.13995584678948794</v>
      </c>
      <c r="BC22" s="28">
        <f>SUM(Emissions!BE44:BE45)</f>
        <v>0.14016307228054314</v>
      </c>
      <c r="BD22" s="28">
        <f>SUM(Emissions!BF44:BF45)</f>
        <v>0.14038508318107407</v>
      </c>
      <c r="BE22" s="28">
        <f>SUM(Emissions!BG44:BG45)</f>
        <v>0.1404709519988124</v>
      </c>
      <c r="BF22" s="28">
        <f>SUM(Emissions!BH44:BH45)</f>
        <v>0.1405701339565042</v>
      </c>
      <c r="BG22" s="28">
        <f>SUM(Emissions!BI44:BI45)</f>
        <v>0.14068212470411798</v>
      </c>
      <c r="BH22" s="28">
        <f>SUM(Emissions!BJ44:BJ45)</f>
        <v>0.14080645442017709</v>
      </c>
      <c r="BI22" s="28">
        <f>SUM(Emissions!BK44:BK45)</f>
        <v>0.14094268485523417</v>
      </c>
      <c r="BJ22" s="28">
        <f>SUM(Emissions!BL44:BL45)</f>
        <v>0.1409382062970285</v>
      </c>
      <c r="BK22" s="28">
        <f>SUM(Emissions!BM44:BM45)</f>
        <v>0.14094462520614615</v>
      </c>
      <c r="BL22" s="28">
        <f>SUM(Emissions!BN44:BN45)</f>
        <v>0.14096154909753161</v>
      </c>
      <c r="BM22" s="28">
        <f>SUM(Emissions!BO44:BO45)</f>
        <v>0.14098860947076908</v>
      </c>
      <c r="BN22" s="28">
        <f>SUM(Emissions!BP44:BP45)</f>
        <v>0.14102545995293059</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0.13738249004461078</v>
      </c>
      <c r="AC25" s="28">
        <f>SUM(Emissions!AE48:AE49)</f>
        <v>0.13350414367020938</v>
      </c>
      <c r="AD25" s="28">
        <f>SUM(Emissions!AF48:AF49)</f>
        <v>0.12986126012150995</v>
      </c>
      <c r="AE25" s="28">
        <f>SUM(Emissions!AG48:AG49)</f>
        <v>0.12642695739737136</v>
      </c>
      <c r="AF25" s="28">
        <f>SUM(Emissions!AH48:AH49)</f>
        <v>0.12320273449559255</v>
      </c>
      <c r="AG25" s="28">
        <f>SUM(Emissions!AI48:AI49)</f>
        <v>0.12014432351809043</v>
      </c>
      <c r="AH25" s="28">
        <f>SUM(Emissions!AJ48:AJ49)</f>
        <v>0.11723516236797345</v>
      </c>
      <c r="AI25" s="28">
        <f>SUM(Emissions!AK48:AK49)</f>
        <v>0.11446151441042414</v>
      </c>
      <c r="AJ25" s="28">
        <f>SUM(Emissions!AL48:AL49)</f>
        <v>0.11181158970436841</v>
      </c>
      <c r="AK25" s="28">
        <f>SUM(Emissions!AM48:AM49)</f>
        <v>0.10927155151528775</v>
      </c>
      <c r="AL25" s="28">
        <f>SUM(Emissions!AN48:AN49)</f>
        <v>0.10683527074445151</v>
      </c>
      <c r="AM25" s="28">
        <f>SUM(Emissions!AO48:AO49)</f>
        <v>0.1044946019066415</v>
      </c>
      <c r="AN25" s="28">
        <f>SUM(Emissions!AP48:AP49)</f>
        <v>0.10224232218364329</v>
      </c>
      <c r="AO25" s="28">
        <f>SUM(Emissions!AQ48:AQ49)</f>
        <v>0.10005398118027412</v>
      </c>
      <c r="AP25" s="28">
        <f>SUM(Emissions!AR48:AR49)</f>
        <v>9.7959243038970023E-2</v>
      </c>
      <c r="AQ25" s="28">
        <f>SUM(Emissions!AS48:AS49)</f>
        <v>9.593553914728159E-2</v>
      </c>
      <c r="AR25" s="28">
        <f>SUM(Emissions!AT48:AT49)</f>
        <v>9.3978207036676684E-2</v>
      </c>
      <c r="AS25" s="28">
        <f>SUM(Emissions!AU48:AU49)</f>
        <v>9.208302846945432E-2</v>
      </c>
      <c r="AT25" s="28">
        <f>SUM(Emissions!AV48:AV49)</f>
        <v>9.0246497805063733E-2</v>
      </c>
      <c r="AU25" s="28">
        <f>SUM(Emissions!AW48:AW49)</f>
        <v>8.8420777353393376E-2</v>
      </c>
      <c r="AV25" s="28">
        <f>SUM(Emissions!AX48:AX49)</f>
        <v>8.664872579448743E-2</v>
      </c>
      <c r="AW25" s="28">
        <f>SUM(Emissions!AY48:AY49)</f>
        <v>8.49270352294898E-2</v>
      </c>
      <c r="AX25" s="28">
        <f>SUM(Emissions!AZ48:AZ49)</f>
        <v>8.3271257397533771E-2</v>
      </c>
      <c r="AY25" s="28">
        <f>SUM(Emissions!BA48:BA49)</f>
        <v>8.1664747864385809E-2</v>
      </c>
      <c r="AZ25" s="28">
        <f>SUM(Emissions!BB48:BB49)</f>
        <v>8.0099327103819049E-2</v>
      </c>
      <c r="BA25" s="28">
        <f>SUM(Emissions!BC48:BC49)</f>
        <v>7.8572265739610819E-2</v>
      </c>
      <c r="BB25" s="28">
        <f>SUM(Emissions!BD48:BD49)</f>
        <v>7.7071927058573728E-2</v>
      </c>
      <c r="BC25" s="28">
        <f>SUM(Emissions!BE48:BE49)</f>
        <v>7.5608099394529199E-2</v>
      </c>
      <c r="BD25" s="28">
        <f>SUM(Emissions!BF48:BF49)</f>
        <v>7.4179075152103202E-2</v>
      </c>
      <c r="BE25" s="28">
        <f>SUM(Emissions!BG48:BG49)</f>
        <v>7.2805447690696731E-2</v>
      </c>
      <c r="BF25" s="28">
        <f>SUM(Emissions!BH48:BH49)</f>
        <v>7.1462725397677687E-2</v>
      </c>
      <c r="BG25" s="28">
        <f>SUM(Emissions!BI48:BI49)</f>
        <v>7.0149549976860959E-2</v>
      </c>
      <c r="BH25" s="28">
        <f>SUM(Emissions!BJ48:BJ49)</f>
        <v>6.8864650745819211E-2</v>
      </c>
      <c r="BI25" s="28">
        <f>SUM(Emissions!BK48:BK49)</f>
        <v>6.7606837257217417E-2</v>
      </c>
      <c r="BJ25" s="28">
        <f>SUM(Emissions!BL48:BL49)</f>
        <v>6.6363911469062536E-2</v>
      </c>
      <c r="BK25" s="28">
        <f>SUM(Emissions!BM48:BM49)</f>
        <v>6.5146302327857952E-2</v>
      </c>
      <c r="BL25" s="28">
        <f>SUM(Emissions!BN48:BN49)</f>
        <v>6.3953011284390404E-2</v>
      </c>
      <c r="BM25" s="28">
        <f>SUM(Emissions!BO48:BO49)</f>
        <v>6.2783097867870508E-2</v>
      </c>
      <c r="BN25" s="28">
        <f>SUM(Emissions!BP48:BP49)</f>
        <v>6.1635675263599449E-2</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2.2267825193080726</v>
      </c>
      <c r="AC26" s="28">
        <f>SUM(Emissions!AE50:AE53)</f>
        <v>2.1694051571587805</v>
      </c>
      <c r="AD26" s="28">
        <f>SUM(Emissions!AF50:AF53)</f>
        <v>2.113184701266114</v>
      </c>
      <c r="AE26" s="28">
        <f>SUM(Emissions!AG50:AG53)</f>
        <v>2.0578767996846312</v>
      </c>
      <c r="AF26" s="28">
        <f>SUM(Emissions!AH50:AH53)</f>
        <v>2.0041041779622977</v>
      </c>
      <c r="AG26" s="28">
        <f>SUM(Emissions!AI50:AI53)</f>
        <v>1.9508313701810811</v>
      </c>
      <c r="AH26" s="28">
        <f>SUM(Emissions!AJ50:AJ53)</f>
        <v>1.8987314998643356</v>
      </c>
      <c r="AI26" s="28">
        <f>SUM(Emissions!AK50:AK53)</f>
        <v>1.8475845168207379</v>
      </c>
      <c r="AJ26" s="28">
        <f>SUM(Emissions!AL50:AL53)</f>
        <v>1.7972896038137296</v>
      </c>
      <c r="AK26" s="28">
        <f>SUM(Emissions!AM50:AM53)</f>
        <v>1.758067680681761</v>
      </c>
      <c r="AL26" s="28">
        <f>SUM(Emissions!AN50:AN53)</f>
        <v>1.719593190160672</v>
      </c>
      <c r="AM26" s="28">
        <f>SUM(Emissions!AO50:AO53)</f>
        <v>1.6817987006445596</v>
      </c>
      <c r="AN26" s="28">
        <f>SUM(Emissions!AP50:AP53)</f>
        <v>1.6446240664638927</v>
      </c>
      <c r="AO26" s="28">
        <f>SUM(Emissions!AQ50:AQ53)</f>
        <v>1.6073038472749415</v>
      </c>
      <c r="AP26" s="28">
        <f>SUM(Emissions!AR50:AR53)</f>
        <v>1.5749651647064222</v>
      </c>
      <c r="AQ26" s="28">
        <f>SUM(Emissions!AS50:AS53)</f>
        <v>1.543118034525947</v>
      </c>
      <c r="AR26" s="28">
        <f>SUM(Emissions!AT50:AT53)</f>
        <v>1.5117250196157692</v>
      </c>
      <c r="AS26" s="28">
        <f>SUM(Emissions!AU50:AU53)</f>
        <v>1.4807520691687741</v>
      </c>
      <c r="AT26" s="28">
        <f>SUM(Emissions!AV50:AV53)</f>
        <v>1.4501817615407306</v>
      </c>
      <c r="AU26" s="28">
        <f>SUM(Emissions!AW50:AW53)</f>
        <v>1.4210958958722322</v>
      </c>
      <c r="AV26" s="28">
        <f>SUM(Emissions!AX50:AX53)</f>
        <v>1.3923927950832193</v>
      </c>
      <c r="AW26" s="28">
        <f>SUM(Emissions!AY50:AY53)</f>
        <v>1.3640351627413727</v>
      </c>
      <c r="AX26" s="28">
        <f>SUM(Emissions!AZ50:AZ53)</f>
        <v>1.336816575106919</v>
      </c>
      <c r="AY26" s="28">
        <f>SUM(Emissions!BA50:BA53)</f>
        <v>1.3101115565530153</v>
      </c>
      <c r="AZ26" s="28">
        <f>SUM(Emissions!BB50:BB53)</f>
        <v>1.2864447107296988</v>
      </c>
      <c r="BA26" s="28">
        <f>SUM(Emissions!BC50:BC53)</f>
        <v>1.2629732644268372</v>
      </c>
      <c r="BB26" s="28">
        <f>SUM(Emissions!BD50:BD53)</f>
        <v>1.2392250119512647</v>
      </c>
      <c r="BC26" s="28">
        <f>SUM(Emissions!BE50:BE53)</f>
        <v>1.2157181234362888</v>
      </c>
      <c r="BD26" s="28">
        <f>SUM(Emissions!BF50:BF53)</f>
        <v>1.1924395632482949</v>
      </c>
      <c r="BE26" s="28">
        <f>SUM(Emissions!BG50:BG53)</f>
        <v>1.1730397779795241</v>
      </c>
      <c r="BF26" s="28">
        <f>SUM(Emissions!BH50:BH53)</f>
        <v>1.153836503267726</v>
      </c>
      <c r="BG26" s="28">
        <f>SUM(Emissions!BI50:BI53)</f>
        <v>1.1348201596683452</v>
      </c>
      <c r="BH26" s="28">
        <f>SUM(Emissions!BJ50:BJ53)</f>
        <v>1.1159817526302773</v>
      </c>
      <c r="BI26" s="28">
        <f>SUM(Emissions!BK50:BK53)</f>
        <v>1.0973128242122725</v>
      </c>
      <c r="BJ26" s="28">
        <f>SUM(Emissions!BL50:BL53)</f>
        <v>1.0807987521688056</v>
      </c>
      <c r="BK26" s="28">
        <f>SUM(Emissions!BM50:BM53)</f>
        <v>1.0644443838571165</v>
      </c>
      <c r="BL26" s="28">
        <f>SUM(Emissions!BN50:BN53)</f>
        <v>1.0482430799665374</v>
      </c>
      <c r="BM26" s="28">
        <f>SUM(Emissions!BO50:BO53)</f>
        <v>1.0321885678616276</v>
      </c>
      <c r="BN26" s="28">
        <f>SUM(Emissions!BP50:BP53)</f>
        <v>1.0162749142726082</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891.43705786921828</v>
      </c>
      <c r="AD41" s="49">
        <f>Emissions!AF86</f>
        <v>891.14430066258569</v>
      </c>
      <c r="AE41" s="49">
        <f>Emissions!AG86</f>
        <v>890.84136245492482</v>
      </c>
      <c r="AF41" s="49">
        <f>Emissions!AH86</f>
        <v>890.52781960646064</v>
      </c>
      <c r="AG41" s="49">
        <f>Emissions!AI86</f>
        <v>890.23535831591198</v>
      </c>
      <c r="AH41" s="49">
        <f>Emissions!AJ86</f>
        <v>889.93148023520916</v>
      </c>
      <c r="AI41" s="49">
        <f>Emissions!AK86</f>
        <v>889.62286239466653</v>
      </c>
      <c r="AJ41" s="49">
        <f>Emissions!AL86</f>
        <v>889.30875510201088</v>
      </c>
      <c r="AK41" s="49">
        <f>Emissions!AM86</f>
        <v>888.98944775162295</v>
      </c>
      <c r="AL41" s="49">
        <f>Emissions!AN86</f>
        <v>888.75795471512697</v>
      </c>
      <c r="AM41" s="49">
        <f>Emissions!AO86</f>
        <v>888.52351595331663</v>
      </c>
      <c r="AN41" s="49">
        <f>Emissions!AP86</f>
        <v>888.28609036590046</v>
      </c>
      <c r="AO41" s="49">
        <f>Emissions!AQ86</f>
        <v>888.04563618623229</v>
      </c>
      <c r="AP41" s="49">
        <f>Emissions!AR86</f>
        <v>887.77204379367572</v>
      </c>
      <c r="AQ41" s="49">
        <f>Emissions!AS86</f>
        <v>887.56111465810318</v>
      </c>
      <c r="AR41" s="49">
        <f>Emissions!AT86</f>
        <v>887.34787652916862</v>
      </c>
      <c r="AS41" s="49">
        <f>Emissions!AU86</f>
        <v>887.13230155955682</v>
      </c>
      <c r="AT41" s="49">
        <f>Emissions!AV86</f>
        <v>886.91436150934362</v>
      </c>
      <c r="AU41" s="49">
        <f>Emissions!AW86</f>
        <v>886.69462905872194</v>
      </c>
      <c r="AV41" s="49">
        <f>Emissions!AX86</f>
        <v>886.41989637885388</v>
      </c>
      <c r="AW41" s="49">
        <f>Emissions!AY86</f>
        <v>886.14372717325989</v>
      </c>
      <c r="AX41" s="49">
        <f>Emissions!AZ86</f>
        <v>885.86549787704212</v>
      </c>
      <c r="AY41" s="49">
        <f>Emissions!BA86</f>
        <v>885.62223569740877</v>
      </c>
      <c r="AZ41" s="49">
        <f>Emissions!BB86</f>
        <v>885.38703513998871</v>
      </c>
      <c r="BA41" s="49">
        <f>Emissions!BC86</f>
        <v>885.17829548204418</v>
      </c>
      <c r="BB41" s="49">
        <f>Emissions!BD86</f>
        <v>884.96491166770409</v>
      </c>
      <c r="BC41" s="49">
        <f>Emissions!BE86</f>
        <v>884.72542632997397</v>
      </c>
      <c r="BD41" s="49">
        <f>Emissions!BF86</f>
        <v>884.48434842418931</v>
      </c>
      <c r="BE41" s="49">
        <f>Emissions!BG86</f>
        <v>884.24166288258937</v>
      </c>
      <c r="BF41" s="49">
        <f>Emissions!BH86</f>
        <v>884.07792381920945</v>
      </c>
      <c r="BG41" s="49">
        <f>Emissions!BI86</f>
        <v>883.91308953899068</v>
      </c>
      <c r="BH41" s="49">
        <f>Emissions!BJ86</f>
        <v>883.74715142404455</v>
      </c>
      <c r="BI41" s="49">
        <f>Emissions!BK86</f>
        <v>883.58010077604001</v>
      </c>
      <c r="BJ41" s="49">
        <f>Emissions!BL86</f>
        <v>883.41192881527672</v>
      </c>
      <c r="BK41" s="49">
        <f>Emissions!BM86</f>
        <v>883.24392401174259</v>
      </c>
      <c r="BL41" s="49">
        <f>Emissions!BN86</f>
        <v>883.07510415102115</v>
      </c>
      <c r="BM41" s="49">
        <f>Emissions!BO86</f>
        <v>882.9054638145393</v>
      </c>
      <c r="BN41" s="49">
        <f>Emissions!BP86</f>
        <v>882.73499754059003</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469.97028239972207</v>
      </c>
      <c r="AD42" s="49">
        <f>Emissions!AF87</f>
        <v>469.97765866157431</v>
      </c>
      <c r="AE42" s="49">
        <f>Emissions!AG87</f>
        <v>469.98529144223386</v>
      </c>
      <c r="AF42" s="49">
        <f>Emissions!AH87</f>
        <v>469.99319141565815</v>
      </c>
      <c r="AG42" s="49">
        <f>Emissions!AI87</f>
        <v>470.00056022165791</v>
      </c>
      <c r="AH42" s="49">
        <f>Emissions!AJ87</f>
        <v>470.00821668320231</v>
      </c>
      <c r="AI42" s="49">
        <f>Emissions!AK87</f>
        <v>470.01599256694669</v>
      </c>
      <c r="AJ42" s="49">
        <f>Emissions!AL87</f>
        <v>470.02390676201276</v>
      </c>
      <c r="AK42" s="49">
        <f>Emissions!AM87</f>
        <v>470.03195197686796</v>
      </c>
      <c r="AL42" s="49">
        <f>Emissions!AN87</f>
        <v>470.03778463688622</v>
      </c>
      <c r="AM42" s="49">
        <f>Emissions!AO87</f>
        <v>470.04369151690912</v>
      </c>
      <c r="AN42" s="49">
        <f>Emissions!AP87</f>
        <v>470.04967365249286</v>
      </c>
      <c r="AO42" s="49">
        <f>Emissions!AQ87</f>
        <v>470.05573209598282</v>
      </c>
      <c r="AP42" s="49">
        <f>Emissions!AR87</f>
        <v>470.06262548436933</v>
      </c>
      <c r="AQ42" s="49">
        <f>Emissions!AS87</f>
        <v>470.06794001976249</v>
      </c>
      <c r="AR42" s="49">
        <f>Emissions!AT87</f>
        <v>470.07331273216801</v>
      </c>
      <c r="AS42" s="49">
        <f>Emissions!AU87</f>
        <v>470.07874432322239</v>
      </c>
      <c r="AT42" s="49">
        <f>Emissions!AV87</f>
        <v>470.08423550445383</v>
      </c>
      <c r="AU42" s="49">
        <f>Emissions!AW87</f>
        <v>470.08977184670778</v>
      </c>
      <c r="AV42" s="49">
        <f>Emissions!AX87</f>
        <v>470.0966939655836</v>
      </c>
      <c r="AW42" s="49">
        <f>Emissions!AY87</f>
        <v>470.10365227892243</v>
      </c>
      <c r="AX42" s="49">
        <f>Emissions!AZ87</f>
        <v>470.11066249796193</v>
      </c>
      <c r="AY42" s="49">
        <f>Emissions!BA87</f>
        <v>470.11679169135169</v>
      </c>
      <c r="AZ42" s="49">
        <f>Emissions!BB87</f>
        <v>470.12271776544998</v>
      </c>
      <c r="BA42" s="49">
        <f>Emissions!BC87</f>
        <v>470.1279771351293</v>
      </c>
      <c r="BB42" s="49">
        <f>Emissions!BD87</f>
        <v>470.13335351820001</v>
      </c>
      <c r="BC42" s="49">
        <f>Emissions!BE87</f>
        <v>470.13938755090987</v>
      </c>
      <c r="BD42" s="49">
        <f>Emissions!BF87</f>
        <v>470.14546170969925</v>
      </c>
      <c r="BE42" s="49">
        <f>Emissions!BG87</f>
        <v>470.15157637421316</v>
      </c>
      <c r="BF42" s="49">
        <f>Emissions!BH87</f>
        <v>470.15570191640165</v>
      </c>
      <c r="BG42" s="49">
        <f>Emissions!BI87</f>
        <v>470.15985505349119</v>
      </c>
      <c r="BH42" s="49">
        <f>Emissions!BJ87</f>
        <v>470.16403600261685</v>
      </c>
      <c r="BI42" s="49">
        <f>Emissions!BK87</f>
        <v>470.16824498294028</v>
      </c>
      <c r="BJ42" s="49">
        <f>Emissions!BL87</f>
        <v>470.17248221567343</v>
      </c>
      <c r="BK42" s="49">
        <f>Emissions!BM87</f>
        <v>470.17671523674068</v>
      </c>
      <c r="BL42" s="49">
        <f>Emissions!BN87</f>
        <v>470.1809687938532</v>
      </c>
      <c r="BM42" s="49">
        <f>Emissions!BO87</f>
        <v>470.18524302353654</v>
      </c>
      <c r="BN42" s="49">
        <f>Emissions!BP87</f>
        <v>470.18953806340284</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56.712975281781894</v>
      </c>
      <c r="AC43" s="49">
        <f t="shared" si="24"/>
        <v>55.660545174017336</v>
      </c>
      <c r="AD43" s="49">
        <f t="shared" si="24"/>
        <v>54.650223072135006</v>
      </c>
      <c r="AE43" s="49">
        <f t="shared" si="24"/>
        <v>53.690018477575229</v>
      </c>
      <c r="AF43" s="49">
        <f t="shared" si="24"/>
        <v>52.783076951567232</v>
      </c>
      <c r="AG43" s="49">
        <f t="shared" si="24"/>
        <v>51.917438012128599</v>
      </c>
      <c r="AH43" s="49">
        <f t="shared" si="24"/>
        <v>51.088835120633625</v>
      </c>
      <c r="AI43" s="49">
        <f t="shared" si="24"/>
        <v>50.294492373064543</v>
      </c>
      <c r="AJ43" s="49">
        <f t="shared" si="24"/>
        <v>49.5319417829771</v>
      </c>
      <c r="AK43" s="49">
        <f t="shared" si="24"/>
        <v>49.038189139941295</v>
      </c>
      <c r="AL43" s="49">
        <f t="shared" si="24"/>
        <v>48.564232201483549</v>
      </c>
      <c r="AM43" s="49">
        <f t="shared" si="24"/>
        <v>48.108455409599337</v>
      </c>
      <c r="AN43" s="49">
        <f t="shared" si="24"/>
        <v>47.669630160729092</v>
      </c>
      <c r="AO43" s="49">
        <f t="shared" si="24"/>
        <v>47.240844161491211</v>
      </c>
      <c r="AP43" s="49">
        <f t="shared" si="24"/>
        <v>46.827980036910631</v>
      </c>
      <c r="AQ43" s="49">
        <f t="shared" si="24"/>
        <v>46.429060877869532</v>
      </c>
      <c r="AR43" s="49">
        <f t="shared" si="24"/>
        <v>46.043120105538854</v>
      </c>
      <c r="AS43" s="49">
        <f t="shared" si="24"/>
        <v>45.669432547481421</v>
      </c>
      <c r="AT43" s="49">
        <f t="shared" si="24"/>
        <v>45.307445178590079</v>
      </c>
      <c r="AU43" s="49">
        <f t="shared" si="24"/>
        <v>44.790153783955276</v>
      </c>
      <c r="AV43" s="49">
        <f t="shared" si="24"/>
        <v>44.287007073156374</v>
      </c>
      <c r="AW43" s="49">
        <f t="shared" si="24"/>
        <v>43.797385582788195</v>
      </c>
      <c r="AX43" s="49">
        <f t="shared" si="24"/>
        <v>43.326623825603406</v>
      </c>
      <c r="AY43" s="49">
        <f t="shared" si="24"/>
        <v>42.869624426863567</v>
      </c>
      <c r="AZ43" s="49">
        <f t="shared" si="24"/>
        <v>42.419708748105116</v>
      </c>
      <c r="BA43" s="49">
        <f t="shared" si="24"/>
        <v>41.980249745178263</v>
      </c>
      <c r="BB43" s="49">
        <f t="shared" si="24"/>
        <v>41.547658635834772</v>
      </c>
      <c r="BC43" s="49">
        <f t="shared" si="24"/>
        <v>41.125211298896183</v>
      </c>
      <c r="BD43" s="49">
        <f t="shared" si="24"/>
        <v>40.712589313008024</v>
      </c>
      <c r="BE43" s="49">
        <f t="shared" si="24"/>
        <v>40.378540682619764</v>
      </c>
      <c r="BF43" s="49">
        <f t="shared" si="24"/>
        <v>40.052082461430572</v>
      </c>
      <c r="BG43" s="49">
        <f t="shared" si="24"/>
        <v>39.732742481230979</v>
      </c>
      <c r="BH43" s="49">
        <f t="shared" si="24"/>
        <v>39.420270319270259</v>
      </c>
      <c r="BI43" s="49">
        <f t="shared" si="24"/>
        <v>39.114430665612161</v>
      </c>
      <c r="BJ43" s="49">
        <f t="shared" si="24"/>
        <v>38.806904971847295</v>
      </c>
      <c r="BK43" s="49">
        <f t="shared" si="24"/>
        <v>38.505581933171506</v>
      </c>
      <c r="BL43" s="49">
        <f t="shared" si="24"/>
        <v>38.210258870875052</v>
      </c>
      <c r="BM43" s="49">
        <f t="shared" si="24"/>
        <v>37.920746644009867</v>
      </c>
      <c r="BN43" s="49">
        <f t="shared" si="24"/>
        <v>37.63686632832956</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6.6045074789344511</v>
      </c>
      <c r="AD44" s="22">
        <f>Emissions!AF88</f>
        <v>6.6046237378273469</v>
      </c>
      <c r="AE44" s="22">
        <f>Emissions!AG88</f>
        <v>6.6047440397698454</v>
      </c>
      <c r="AF44" s="22">
        <f>Emissions!AH88</f>
        <v>6.6048685529965487</v>
      </c>
      <c r="AG44" s="22">
        <f>Emissions!AI88</f>
        <v>6.6049846943761068</v>
      </c>
      <c r="AH44" s="22">
        <f>Emissions!AJ88</f>
        <v>6.605105369558264</v>
      </c>
      <c r="AI44" s="22">
        <f>Emissions!AK88</f>
        <v>6.6052279269801009</v>
      </c>
      <c r="AJ44" s="22">
        <f>Emissions!AL88</f>
        <v>6.6053526643572429</v>
      </c>
      <c r="AK44" s="22">
        <f>Emissions!AM88</f>
        <v>6.6054794667662327</v>
      </c>
      <c r="AL44" s="22">
        <f>Emissions!AN88</f>
        <v>6.60557139660955</v>
      </c>
      <c r="AM44" s="22">
        <f>Emissions!AO88</f>
        <v>6.6056644962507622</v>
      </c>
      <c r="AN44" s="22">
        <f>Emissions!AP88</f>
        <v>6.605758782011498</v>
      </c>
      <c r="AO44" s="22">
        <f>Emissions!AQ88</f>
        <v>6.605854270478007</v>
      </c>
      <c r="AP44" s="22">
        <f>Emissions!AR88</f>
        <v>6.6059629186955151</v>
      </c>
      <c r="AQ44" s="22">
        <f>Emissions!AS88</f>
        <v>6.6060466822621358</v>
      </c>
      <c r="AR44" s="22">
        <f>Emissions!AT88</f>
        <v>6.606131362769502</v>
      </c>
      <c r="AS44" s="22">
        <f>Emissions!AU88</f>
        <v>6.6062169712762628</v>
      </c>
      <c r="AT44" s="22">
        <f>Emissions!AV88</f>
        <v>6.606303518996973</v>
      </c>
      <c r="AU44" s="22">
        <f>Emissions!AW88</f>
        <v>6.6063907785105345</v>
      </c>
      <c r="AV44" s="22">
        <f>Emissions!AX88</f>
        <v>6.6064998795556349</v>
      </c>
      <c r="AW44" s="22">
        <f>Emissions!AY88</f>
        <v>6.6066095510696634</v>
      </c>
      <c r="AX44" s="22">
        <f>Emissions!AZ88</f>
        <v>6.6067200406809077</v>
      </c>
      <c r="AY44" s="22">
        <f>Emissions!BA88</f>
        <v>6.606816644252218</v>
      </c>
      <c r="AZ44" s="22">
        <f>Emissions!BB88</f>
        <v>6.6069100464154937</v>
      </c>
      <c r="BA44" s="22">
        <f>Emissions!BC88</f>
        <v>6.6069929405031083</v>
      </c>
      <c r="BB44" s="22">
        <f>Emissions!BD88</f>
        <v>6.6070776788646413</v>
      </c>
      <c r="BC44" s="22">
        <f>Emissions!BE88</f>
        <v>6.6071727825874467</v>
      </c>
      <c r="BD44" s="22">
        <f>Emissions!BF88</f>
        <v>6.6072685187462632</v>
      </c>
      <c r="BE44" s="22">
        <f>Emissions!BG88</f>
        <v>6.6073648933247489</v>
      </c>
      <c r="BF44" s="22">
        <f>Emissions!BH88</f>
        <v>6.607429916906753</v>
      </c>
      <c r="BG44" s="22">
        <f>Emissions!BI88</f>
        <v>6.6074953754180896</v>
      </c>
      <c r="BH44" s="22">
        <f>Emissions!BJ88</f>
        <v>6.6075612722810737</v>
      </c>
      <c r="BI44" s="22">
        <f>Emissions!BK88</f>
        <v>6.607627610949959</v>
      </c>
      <c r="BJ44" s="22">
        <f>Emissions!BL88</f>
        <v>6.6076943949113147</v>
      </c>
      <c r="BK44" s="22">
        <f>Emissions!BM88</f>
        <v>6.6077611124916764</v>
      </c>
      <c r="BL44" s="22">
        <f>Emissions!BN88</f>
        <v>6.6078281537451851</v>
      </c>
      <c r="BM44" s="22">
        <f>Emissions!BO88</f>
        <v>6.6078955208236501</v>
      </c>
      <c r="BN44" s="22">
        <f>Emissions!BP88</f>
        <v>6.6079632158960049</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6.2586287454915501</v>
      </c>
      <c r="AC45" s="22">
        <f>Emissions!AE89+SUM(Emissions!AE91:AE106)</f>
        <v>6.1134389357375252</v>
      </c>
      <c r="AD45" s="22">
        <f>Emissions!AF89+SUM(Emissions!AF91:AF106)</f>
        <v>5.9750328743529204</v>
      </c>
      <c r="AE45" s="22">
        <f>Emissions!AG89+SUM(Emissions!AG91:AG106)</f>
        <v>5.8426606552342077</v>
      </c>
      <c r="AF45" s="22">
        <f>Emissions!AH89+SUM(Emissions!AH91:AH106)</f>
        <v>5.7170624971473361</v>
      </c>
      <c r="AG45" s="22">
        <f>Emissions!AI89+SUM(Emissions!AI91:AI106)</f>
        <v>5.5962937312225751</v>
      </c>
      <c r="AH45" s="22">
        <f>Emissions!AJ89+SUM(Emissions!AJ91:AJ106)</f>
        <v>5.4802172872677675</v>
      </c>
      <c r="AI45" s="22">
        <f>Emissions!AK89+SUM(Emissions!AK91:AK106)</f>
        <v>5.3684110911005511</v>
      </c>
      <c r="AJ45" s="22">
        <f>Emissions!AL89+SUM(Emissions!AL91:AL106)</f>
        <v>5.2605493693580385</v>
      </c>
      <c r="AK45" s="22">
        <f>Emissions!AM89+SUM(Emissions!AM91:AM106)</f>
        <v>5.1862152989136163</v>
      </c>
      <c r="AL45" s="22">
        <f>Emissions!AN89+SUM(Emissions!AN91:AN106)</f>
        <v>5.1144421953901364</v>
      </c>
      <c r="AM45" s="22">
        <f>Emissions!AO89+SUM(Emissions!AO91:AO106)</f>
        <v>5.0450405352889209</v>
      </c>
      <c r="AN45" s="22">
        <f>Emissions!AP89+SUM(Emissions!AP91:AP106)</f>
        <v>4.9778416094893796</v>
      </c>
      <c r="AO45" s="22">
        <f>Emissions!AQ89+SUM(Emissions!AQ91:AQ106)</f>
        <v>4.9116095780231737</v>
      </c>
      <c r="AP45" s="22">
        <f>Emissions!AR89+SUM(Emissions!AR91:AR106)</f>
        <v>4.8497359255182992</v>
      </c>
      <c r="AQ45" s="22">
        <f>Emissions!AS89+SUM(Emissions!AS91:AS106)</f>
        <v>4.789646475686018</v>
      </c>
      <c r="AR45" s="22">
        <f>Emissions!AT89+SUM(Emissions!AT91:AT106)</f>
        <v>4.7312323781392651</v>
      </c>
      <c r="AS45" s="22">
        <f>Emissions!AU89+SUM(Emissions!AU91:AU106)</f>
        <v>4.6743947515168536</v>
      </c>
      <c r="AT45" s="22">
        <f>Emissions!AV89+SUM(Emissions!AV91:AV106)</f>
        <v>4.619063953375778</v>
      </c>
      <c r="AU45" s="22">
        <f>Emissions!AW89+SUM(Emissions!AW91:AW106)</f>
        <v>4.5481651951719444</v>
      </c>
      <c r="AV45" s="22">
        <f>Emissions!AX89+SUM(Emissions!AX91:AX106)</f>
        <v>4.4790382248555245</v>
      </c>
      <c r="AW45" s="22">
        <f>Emissions!AY89+SUM(Emissions!AY91:AY106)</f>
        <v>4.4115777966138365</v>
      </c>
      <c r="AX45" s="22">
        <f>Emissions!AZ89+SUM(Emissions!AZ91:AZ106)</f>
        <v>4.3468787679931404</v>
      </c>
      <c r="AY45" s="22">
        <f>Emissions!BA89+SUM(Emissions!BA91:BA106)</f>
        <v>4.2839752728716212</v>
      </c>
      <c r="AZ45" s="22">
        <f>Emissions!BB89+SUM(Emissions!BB91:BB106)</f>
        <v>4.2233805189022169</v>
      </c>
      <c r="BA45" s="22">
        <f>Emissions!BC89+SUM(Emissions!BC91:BC106)</f>
        <v>4.1640216772071863</v>
      </c>
      <c r="BB45" s="22">
        <f>Emissions!BD89+SUM(Emissions!BD91:BD106)</f>
        <v>4.105209694229087</v>
      </c>
      <c r="BC45" s="22">
        <f>Emissions!BE89+SUM(Emissions!BE91:BE106)</f>
        <v>4.047644159485067</v>
      </c>
      <c r="BD45" s="22">
        <f>Emissions!BF89+SUM(Emissions!BF91:BF106)</f>
        <v>3.9912757181208738</v>
      </c>
      <c r="BE45" s="22">
        <f>Emissions!BG89+SUM(Emissions!BG91:BG106)</f>
        <v>3.9451868155650058</v>
      </c>
      <c r="BF45" s="22">
        <f>Emissions!BH89+SUM(Emissions!BH91:BH106)</f>
        <v>3.9000151935419933</v>
      </c>
      <c r="BG45" s="22">
        <f>Emissions!BI89+SUM(Emissions!BI91:BI106)</f>
        <v>3.8557262132505947</v>
      </c>
      <c r="BH45" s="22">
        <f>Emissions!BJ89+SUM(Emissions!BJ91:BJ106)</f>
        <v>3.8122871729515015</v>
      </c>
      <c r="BI45" s="22">
        <f>Emissions!BK89+SUM(Emissions!BK91:BK106)</f>
        <v>3.769667341359622</v>
      </c>
      <c r="BJ45" s="22">
        <f>Emissions!BL89+SUM(Emissions!BL91:BL106)</f>
        <v>3.7278798145037308</v>
      </c>
      <c r="BK45" s="22">
        <f>Emissions!BM89+SUM(Emissions!BM91:BM106)</f>
        <v>3.6868594324390234</v>
      </c>
      <c r="BL45" s="22">
        <f>Emissions!BN89+SUM(Emissions!BN91:BN106)</f>
        <v>3.6465803374378991</v>
      </c>
      <c r="BM45" s="22">
        <f>Emissions!BO89+SUM(Emissions!BO91:BO106)</f>
        <v>3.6070180955984554</v>
      </c>
      <c r="BN45" s="22">
        <f>Emissions!BP89+SUM(Emissions!BP91:BP106)</f>
        <v>3.5681495937372754</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2.9640441292160986</v>
      </c>
      <c r="AD46" s="22">
        <f>Emissions!AF90</f>
        <v>2.963176188308454</v>
      </c>
      <c r="AE46" s="22">
        <f>Emissions!AG90</f>
        <v>2.9622780636612704</v>
      </c>
      <c r="AF46" s="22">
        <f>Emissions!AH90</f>
        <v>2.961348499304473</v>
      </c>
      <c r="AG46" s="22">
        <f>Emissions!AI90</f>
        <v>2.9604814357028988</v>
      </c>
      <c r="AH46" s="22">
        <f>Emissions!AJ90</f>
        <v>2.9595805246024955</v>
      </c>
      <c r="AI46" s="22">
        <f>Emissions!AK90</f>
        <v>2.9586655614775332</v>
      </c>
      <c r="AJ46" s="22">
        <f>Emissions!AL90</f>
        <v>2.9577343237060671</v>
      </c>
      <c r="AK46" s="22">
        <f>Emissions!AM90</f>
        <v>2.9567876692591928</v>
      </c>
      <c r="AL46" s="22">
        <f>Emissions!AN90</f>
        <v>2.9561013589936977</v>
      </c>
      <c r="AM46" s="22">
        <f>Emissions!AO90</f>
        <v>2.955406315499967</v>
      </c>
      <c r="AN46" s="22">
        <f>Emissions!AP90</f>
        <v>2.9547024169274594</v>
      </c>
      <c r="AO46" s="22">
        <f>Emissions!AQ90</f>
        <v>2.9539895394500828</v>
      </c>
      <c r="AP46" s="22">
        <f>Emissions!AR90</f>
        <v>2.9531784167035182</v>
      </c>
      <c r="AQ46" s="22">
        <f>Emissions!AS90</f>
        <v>2.9525530724891675</v>
      </c>
      <c r="AR46" s="22">
        <f>Emissions!AT90</f>
        <v>2.9519208827736665</v>
      </c>
      <c r="AS46" s="22">
        <f>Emissions!AU90</f>
        <v>2.9512817649977383</v>
      </c>
      <c r="AT46" s="22">
        <f>Emissions!AV90</f>
        <v>2.9506356354381276</v>
      </c>
      <c r="AU46" s="22">
        <f>Emissions!AW90</f>
        <v>2.9499841919268817</v>
      </c>
      <c r="AV46" s="22">
        <f>Emissions!AX90</f>
        <v>2.9491696885564358</v>
      </c>
      <c r="AW46" s="22">
        <f>Emissions!AY90</f>
        <v>2.9483509263004222</v>
      </c>
      <c r="AX46" s="22">
        <f>Emissions!AZ90</f>
        <v>2.9475260564682833</v>
      </c>
      <c r="AY46" s="22">
        <f>Emissions!BA90</f>
        <v>2.946804854078716</v>
      </c>
      <c r="AZ46" s="22">
        <f>Emissions!BB90</f>
        <v>2.9461075520801292</v>
      </c>
      <c r="BA46" s="22">
        <f>Emissions!BC90</f>
        <v>2.9454886990371523</v>
      </c>
      <c r="BB46" s="22">
        <f>Emissions!BD90</f>
        <v>2.9448560774063299</v>
      </c>
      <c r="BC46" s="22">
        <f>Emissions!BE90</f>
        <v>2.9441460722666171</v>
      </c>
      <c r="BD46" s="22">
        <f>Emissions!BF90</f>
        <v>2.9434313456207168</v>
      </c>
      <c r="BE46" s="22">
        <f>Emissions!BG90</f>
        <v>2.9427118527970517</v>
      </c>
      <c r="BF46" s="22">
        <f>Emissions!BH90</f>
        <v>2.9422264135727829</v>
      </c>
      <c r="BG46" s="22">
        <f>Emissions!BI90</f>
        <v>2.9417377273456204</v>
      </c>
      <c r="BH46" s="22">
        <f>Emissions!BJ90</f>
        <v>2.9412457685660023</v>
      </c>
      <c r="BI46" s="22">
        <f>Emissions!BK90</f>
        <v>2.9407505114458816</v>
      </c>
      <c r="BJ46" s="22">
        <f>Emissions!BL90</f>
        <v>2.9402519299559691</v>
      </c>
      <c r="BK46" s="22">
        <f>Emissions!BM90</f>
        <v>2.9397538440391613</v>
      </c>
      <c r="BL46" s="22">
        <f>Emissions!BN90</f>
        <v>2.9392533417122384</v>
      </c>
      <c r="BM46" s="22">
        <f>Emissions!BO90</f>
        <v>2.9387504069106911</v>
      </c>
      <c r="BN46" s="22">
        <f>Emissions!BP90</f>
        <v>2.9382450234421302</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36.571598198214609</v>
      </c>
      <c r="AC47" s="22">
        <f>SUM(Emissions!AE107:AE122)</f>
        <v>35.650464737788454</v>
      </c>
      <c r="AD47" s="22">
        <f>SUM(Emissions!AF107:AF122)</f>
        <v>34.77816852359674</v>
      </c>
      <c r="AE47" s="22">
        <f>SUM(Emissions!AG107:AG122)</f>
        <v>33.94998211515162</v>
      </c>
      <c r="AF47" s="22">
        <f>SUM(Emissions!AH107:AH122)</f>
        <v>33.16831194265184</v>
      </c>
      <c r="AG47" s="22">
        <f>SUM(Emissions!AI107:AI122)</f>
        <v>32.423060835651242</v>
      </c>
      <c r="AH47" s="22">
        <f>SUM(Emissions!AJ107:AJ122)</f>
        <v>31.710182768320593</v>
      </c>
      <c r="AI47" s="22">
        <f>SUM(Emissions!AK107:AK122)</f>
        <v>31.02730676691311</v>
      </c>
      <c r="AJ47" s="22">
        <f>SUM(Emissions!AL107:AL122)</f>
        <v>30.37229254325376</v>
      </c>
      <c r="AK47" s="22">
        <f>SUM(Emissions!AM107:AM122)</f>
        <v>29.952561966991514</v>
      </c>
      <c r="AL47" s="22">
        <f>SUM(Emissions!AN107:AN122)</f>
        <v>29.549840656770694</v>
      </c>
      <c r="AM47" s="22">
        <f>SUM(Emissions!AO107:AO122)</f>
        <v>29.16293561313147</v>
      </c>
      <c r="AN47" s="22">
        <f>SUM(Emissions!AP107:AP122)</f>
        <v>28.790787047163803</v>
      </c>
      <c r="AO47" s="22">
        <f>SUM(Emissions!AQ107:AQ122)</f>
        <v>28.427718612694253</v>
      </c>
      <c r="AP47" s="22">
        <f>SUM(Emissions!AR107:AR122)</f>
        <v>28.076298759438856</v>
      </c>
      <c r="AQ47" s="22">
        <f>SUM(Emissions!AS107:AS122)</f>
        <v>27.736878775169039</v>
      </c>
      <c r="AR47" s="22">
        <f>SUM(Emissions!AT107:AT122)</f>
        <v>27.408767753884508</v>
      </c>
      <c r="AS47" s="22">
        <f>SUM(Emissions!AU107:AU122)</f>
        <v>27.09133947600991</v>
      </c>
      <c r="AT47" s="22">
        <f>SUM(Emissions!AV107:AV122)</f>
        <v>26.784110631389797</v>
      </c>
      <c r="AU47" s="22">
        <f>SUM(Emissions!AW107:AW122)</f>
        <v>26.33715032324778</v>
      </c>
      <c r="AV47" s="22">
        <f>SUM(Emissions!AX107:AX122)</f>
        <v>25.902704129381902</v>
      </c>
      <c r="AW47" s="22">
        <f>SUM(Emissions!AY107:AY122)</f>
        <v>25.480120302288654</v>
      </c>
      <c r="AX47" s="22">
        <f>SUM(Emissions!AZ107:AZ122)</f>
        <v>25.073640098236709</v>
      </c>
      <c r="AY47" s="22">
        <f>SUM(Emissions!BA107:BA122)</f>
        <v>24.679036937727908</v>
      </c>
      <c r="AZ47" s="22">
        <f>SUM(Emissions!BB107:BB122)</f>
        <v>24.289188057065441</v>
      </c>
      <c r="BA47" s="22">
        <f>SUM(Emissions!BC107:BC122)</f>
        <v>23.908491999080237</v>
      </c>
      <c r="BB47" s="22">
        <f>SUM(Emissions!BD107:BD122)</f>
        <v>23.534128900275388</v>
      </c>
      <c r="BC47" s="22">
        <f>SUM(Emissions!BE107:BE122)</f>
        <v>23.168730143788984</v>
      </c>
      <c r="BD47" s="22">
        <f>SUM(Emissions!BF107:BF122)</f>
        <v>22.811963734043371</v>
      </c>
      <c r="BE47" s="22">
        <f>SUM(Emissions!BG107:BG122)</f>
        <v>22.523495268747414</v>
      </c>
      <c r="BF47" s="22">
        <f>SUM(Emissions!BH107:BH122)</f>
        <v>22.241497229514763</v>
      </c>
      <c r="BG47" s="22">
        <f>SUM(Emissions!BI107:BI122)</f>
        <v>21.96573760161365</v>
      </c>
      <c r="BH47" s="22">
        <f>SUM(Emissions!BJ107:BJ122)</f>
        <v>21.695998686159911</v>
      </c>
      <c r="BI47" s="22">
        <f>SUM(Emissions!BK107:BK122)</f>
        <v>21.432075926836195</v>
      </c>
      <c r="BJ47" s="22">
        <f>SUM(Emissions!BL107:BL122)</f>
        <v>21.165637701747031</v>
      </c>
      <c r="BK47" s="22">
        <f>SUM(Emissions!BM107:BM122)</f>
        <v>20.904634557763657</v>
      </c>
      <c r="BL47" s="22">
        <f>SUM(Emissions!BN107:BN122)</f>
        <v>20.648892195833</v>
      </c>
      <c r="BM47" s="22">
        <f>SUM(Emissions!BO107:BO122)</f>
        <v>20.398245922821598</v>
      </c>
      <c r="BN47" s="22">
        <f>SUM(Emissions!BP107:BP122)</f>
        <v>20.152539941689945</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6.7841207913087525</v>
      </c>
      <c r="AC49" s="49">
        <f t="shared" si="33"/>
        <v>6.658632309792119</v>
      </c>
      <c r="AD49" s="49">
        <f t="shared" si="33"/>
        <v>6.5399282164259844</v>
      </c>
      <c r="AE49" s="49">
        <f t="shared" si="33"/>
        <v>6.4276508634733753</v>
      </c>
      <c r="AF49" s="49">
        <f t="shared" si="33"/>
        <v>6.3221908015034192</v>
      </c>
      <c r="AG49" s="49">
        <f t="shared" si="33"/>
        <v>6.2220543844686276</v>
      </c>
      <c r="AH49" s="49">
        <f t="shared" si="33"/>
        <v>6.1265604678581198</v>
      </c>
      <c r="AI49" s="49">
        <f t="shared" si="33"/>
        <v>6.0353786713407747</v>
      </c>
      <c r="AJ49" s="49">
        <f t="shared" si="33"/>
        <v>5.9482007964742101</v>
      </c>
      <c r="AK49" s="49">
        <f t="shared" si="33"/>
        <v>5.8899075663375884</v>
      </c>
      <c r="AL49" s="49">
        <f t="shared" si="33"/>
        <v>5.8341447625094212</v>
      </c>
      <c r="AM49" s="49">
        <f t="shared" si="33"/>
        <v>5.7807293107751097</v>
      </c>
      <c r="AN49" s="49">
        <f t="shared" si="33"/>
        <v>5.7295036680597828</v>
      </c>
      <c r="AO49" s="49">
        <f t="shared" si="33"/>
        <v>5.6795944317136415</v>
      </c>
      <c r="AP49" s="49">
        <f t="shared" si="33"/>
        <v>5.6310294181060163</v>
      </c>
      <c r="AQ49" s="49">
        <f t="shared" si="33"/>
        <v>5.5842457174730242</v>
      </c>
      <c r="AR49" s="49">
        <f t="shared" si="33"/>
        <v>5.539136630488799</v>
      </c>
      <c r="AS49" s="49">
        <f t="shared" si="33"/>
        <v>5.4956091491640615</v>
      </c>
      <c r="AT49" s="49">
        <f t="shared" si="33"/>
        <v>5.4535922307580105</v>
      </c>
      <c r="AU49" s="49">
        <f t="shared" si="33"/>
        <v>5.3932448399269743</v>
      </c>
      <c r="AV49" s="49">
        <f t="shared" si="33"/>
        <v>5.3346802844884165</v>
      </c>
      <c r="AW49" s="49">
        <f t="shared" si="33"/>
        <v>5.2778068132331226</v>
      </c>
      <c r="AX49" s="49">
        <f t="shared" si="33"/>
        <v>5.2233067065875982</v>
      </c>
      <c r="AY49" s="49">
        <f t="shared" si="33"/>
        <v>5.1705242752857234</v>
      </c>
      <c r="AZ49" s="49">
        <f t="shared" si="33"/>
        <v>5.118083720982213</v>
      </c>
      <c r="BA49" s="49">
        <f t="shared" si="33"/>
        <v>5.0669414658671297</v>
      </c>
      <c r="BB49" s="49">
        <f t="shared" si="33"/>
        <v>5.0166449875353054</v>
      </c>
      <c r="BC49" s="49">
        <f t="shared" si="33"/>
        <v>4.9676208639700103</v>
      </c>
      <c r="BD49" s="49">
        <f t="shared" si="33"/>
        <v>4.9198228242791826</v>
      </c>
      <c r="BE49" s="49">
        <f t="shared" si="33"/>
        <v>4.8806312004041787</v>
      </c>
      <c r="BF49" s="49">
        <f t="shared" si="33"/>
        <v>4.8423794236995752</v>
      </c>
      <c r="BG49" s="49">
        <f t="shared" si="33"/>
        <v>4.8050285627812963</v>
      </c>
      <c r="BH49" s="49">
        <f t="shared" si="33"/>
        <v>4.7685467630774623</v>
      </c>
      <c r="BI49" s="49">
        <f t="shared" si="33"/>
        <v>4.732904108376494</v>
      </c>
      <c r="BJ49" s="49">
        <f t="shared" si="33"/>
        <v>4.6965368941278447</v>
      </c>
      <c r="BK49" s="49">
        <f t="shared" si="33"/>
        <v>4.6609516971109572</v>
      </c>
      <c r="BL49" s="49">
        <f t="shared" si="33"/>
        <v>4.6261229759880749</v>
      </c>
      <c r="BM49" s="49">
        <f t="shared" si="33"/>
        <v>4.5920266662212317</v>
      </c>
      <c r="BN49" s="49">
        <f t="shared" si="33"/>
        <v>4.5586400143832124</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6.4287096758093156</v>
      </c>
      <c r="AC50" s="22">
        <f>SUM(Emissions!AE135:AE138)</f>
        <v>6.3076824541557919</v>
      </c>
      <c r="AD50" s="22">
        <f>SUM(Emissions!AF135:AF138)</f>
        <v>6.1937442872815343</v>
      </c>
      <c r="AE50" s="22">
        <f>SUM(Emissions!AG135:AG138)</f>
        <v>6.0860257353818401</v>
      </c>
      <c r="AF50" s="22">
        <f>SUM(Emissions!AH135:AH138)</f>
        <v>5.9848918548418428</v>
      </c>
      <c r="AG50" s="22">
        <f>SUM(Emissions!AI135:AI138)</f>
        <v>5.8889128473158268</v>
      </c>
      <c r="AH50" s="22">
        <f>SUM(Emissions!AJ135:AJ138)</f>
        <v>5.7974156237197398</v>
      </c>
      <c r="AI50" s="22">
        <f>SUM(Emissions!AK135:AK138)</f>
        <v>5.7100836818262106</v>
      </c>
      <c r="AJ50" s="22">
        <f>SUM(Emissions!AL135:AL138)</f>
        <v>5.626620139111786</v>
      </c>
      <c r="AK50" s="22">
        <f>SUM(Emissions!AM135:AM138)</f>
        <v>5.5708850694313146</v>
      </c>
      <c r="AL50" s="22">
        <f>SUM(Emissions!AN135:AN138)</f>
        <v>5.5175830840968292</v>
      </c>
      <c r="AM50" s="22">
        <f>SUM(Emissions!AO135:AO138)</f>
        <v>5.4665469375802438</v>
      </c>
      <c r="AN50" s="22">
        <f>SUM(Emissions!AP135:AP138)</f>
        <v>5.4176249114783408</v>
      </c>
      <c r="AO50" s="22">
        <f>SUM(Emissions!AQ135:AQ138)</f>
        <v>5.3699862438954309</v>
      </c>
      <c r="AP50" s="22">
        <f>SUM(Emissions!AR135:AR138)</f>
        <v>5.3235448269781251</v>
      </c>
      <c r="AQ50" s="22">
        <f>SUM(Emissions!AS135:AS138)</f>
        <v>5.2788167538818378</v>
      </c>
      <c r="AR50" s="22">
        <f>SUM(Emissions!AT135:AT138)</f>
        <v>5.2357057311272017</v>
      </c>
      <c r="AS50" s="22">
        <f>SUM(Emissions!AU135:AU138)</f>
        <v>5.1941221649823257</v>
      </c>
      <c r="AT50" s="22">
        <f>SUM(Emissions!AV135:AV138)</f>
        <v>5.1539974182613095</v>
      </c>
      <c r="AU50" s="22">
        <f>SUM(Emissions!AW135:AW138)</f>
        <v>5.0960794772061613</v>
      </c>
      <c r="AV50" s="22">
        <f>SUM(Emissions!AX135:AX138)</f>
        <v>5.0398888746413277</v>
      </c>
      <c r="AW50" s="22">
        <f>SUM(Emissions!AY135:AY138)</f>
        <v>4.9853320075998173</v>
      </c>
      <c r="AX50" s="22">
        <f>SUM(Emissions!AZ135:AZ138)</f>
        <v>4.9330534477503987</v>
      </c>
      <c r="AY50" s="22">
        <f>SUM(Emissions!BA135:BA138)</f>
        <v>4.8824270381325183</v>
      </c>
      <c r="AZ50" s="22">
        <f>SUM(Emissions!BB135:BB138)</f>
        <v>4.8320620287619827</v>
      </c>
      <c r="BA50" s="22">
        <f>SUM(Emissions!BC135:BC138)</f>
        <v>4.7829499710896712</v>
      </c>
      <c r="BB50" s="22">
        <f>SUM(Emissions!BD135:BD138)</f>
        <v>4.7346652989470597</v>
      </c>
      <c r="BC50" s="22">
        <f>SUM(Emissions!BE135:BE138)</f>
        <v>4.6876126508381866</v>
      </c>
      <c r="BD50" s="22">
        <f>SUM(Emissions!BF135:BF138)</f>
        <v>4.6417449498961822</v>
      </c>
      <c r="BE50" s="22">
        <f>SUM(Emissions!BG135:BG138)</f>
        <v>4.6041291852374444</v>
      </c>
      <c r="BF50" s="22">
        <f>SUM(Emissions!BH135:BH138)</f>
        <v>4.5674135406716712</v>
      </c>
      <c r="BG50" s="22">
        <f>SUM(Emissions!BI135:BI138)</f>
        <v>4.5315684728580106</v>
      </c>
      <c r="BH50" s="22">
        <f>SUM(Emissions!BJ135:BJ138)</f>
        <v>4.4965632563167093</v>
      </c>
      <c r="BI50" s="22">
        <f>SUM(Emissions!BK135:BK138)</f>
        <v>4.462369035955879</v>
      </c>
      <c r="BJ50" s="22">
        <f>SUM(Emissions!BL135:BL138)</f>
        <v>4.4274216563106634</v>
      </c>
      <c r="BK50" s="22">
        <f>SUM(Emissions!BM135:BM138)</f>
        <v>4.3932298102918317</v>
      </c>
      <c r="BL50" s="22">
        <f>SUM(Emissions!BN135:BN138)</f>
        <v>4.3597689491919196</v>
      </c>
      <c r="BM50" s="22">
        <f>SUM(Emissions!BO135:BO138)</f>
        <v>4.3270158519972197</v>
      </c>
      <c r="BN50" s="22">
        <f>SUM(Emissions!BP135:BP138)</f>
        <v>4.2949485632443984</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0.35541111549943688</v>
      </c>
      <c r="AC51" s="22">
        <f>SUM(Emissions!AE139:AE154)</f>
        <v>0.3509498556363268</v>
      </c>
      <c r="AD51" s="22">
        <f>SUM(Emissions!AF139:AF154)</f>
        <v>0.34618392914444984</v>
      </c>
      <c r="AE51" s="22">
        <f>SUM(Emissions!AG139:AG154)</f>
        <v>0.34162512809153522</v>
      </c>
      <c r="AF51" s="22">
        <f>SUM(Emissions!AH139:AH154)</f>
        <v>0.33729894666157662</v>
      </c>
      <c r="AG51" s="22">
        <f>SUM(Emissions!AI139:AI154)</f>
        <v>0.33314153715280048</v>
      </c>
      <c r="AH51" s="22">
        <f>SUM(Emissions!AJ139:AJ154)</f>
        <v>0.3291448441383798</v>
      </c>
      <c r="AI51" s="22">
        <f>SUM(Emissions!AK139:AK154)</f>
        <v>0.32529498951456359</v>
      </c>
      <c r="AJ51" s="22">
        <f>SUM(Emissions!AL139:AL154)</f>
        <v>0.3215806573624243</v>
      </c>
      <c r="AK51" s="22">
        <f>SUM(Emissions!AM139:AM154)</f>
        <v>0.31902249690627349</v>
      </c>
      <c r="AL51" s="22">
        <f>SUM(Emissions!AN139:AN154)</f>
        <v>0.31656167841259225</v>
      </c>
      <c r="AM51" s="22">
        <f>SUM(Emissions!AO139:AO154)</f>
        <v>0.31418237319486625</v>
      </c>
      <c r="AN51" s="22">
        <f>SUM(Emissions!AP139:AP154)</f>
        <v>0.31187875658144198</v>
      </c>
      <c r="AO51" s="22">
        <f>SUM(Emissions!AQ139:AQ154)</f>
        <v>0.30960818781821098</v>
      </c>
      <c r="AP51" s="22">
        <f>SUM(Emissions!AR139:AR154)</f>
        <v>0.30748459112789134</v>
      </c>
      <c r="AQ51" s="22">
        <f>SUM(Emissions!AS139:AS154)</f>
        <v>0.3054289635911861</v>
      </c>
      <c r="AR51" s="22">
        <f>SUM(Emissions!AT139:AT154)</f>
        <v>0.30343089936159756</v>
      </c>
      <c r="AS51" s="22">
        <f>SUM(Emissions!AU139:AU154)</f>
        <v>0.30148698418173592</v>
      </c>
      <c r="AT51" s="22">
        <f>SUM(Emissions!AV139:AV154)</f>
        <v>0.29959481249670111</v>
      </c>
      <c r="AU51" s="22">
        <f>SUM(Emissions!AW139:AW154)</f>
        <v>0.29716536272081334</v>
      </c>
      <c r="AV51" s="22">
        <f>SUM(Emissions!AX139:AX154)</f>
        <v>0.29479140984708851</v>
      </c>
      <c r="AW51" s="22">
        <f>SUM(Emissions!AY139:AY154)</f>
        <v>0.29247480563330502</v>
      </c>
      <c r="AX51" s="22">
        <f>SUM(Emissions!AZ139:AZ154)</f>
        <v>0.29025325883719932</v>
      </c>
      <c r="AY51" s="22">
        <f>SUM(Emissions!BA139:BA154)</f>
        <v>0.28809723715320501</v>
      </c>
      <c r="AZ51" s="22">
        <f>SUM(Emissions!BB139:BB154)</f>
        <v>0.28602169222023061</v>
      </c>
      <c r="BA51" s="22">
        <f>SUM(Emissions!BC139:BC154)</f>
        <v>0.28399149477745811</v>
      </c>
      <c r="BB51" s="22">
        <f>SUM(Emissions!BD139:BD154)</f>
        <v>0.28197968858824535</v>
      </c>
      <c r="BC51" s="22">
        <f>SUM(Emissions!BE139:BE154)</f>
        <v>0.28000821313182406</v>
      </c>
      <c r="BD51" s="22">
        <f>SUM(Emissions!BF139:BF154)</f>
        <v>0.27807787438300058</v>
      </c>
      <c r="BE51" s="22">
        <f>SUM(Emissions!BG139:BG154)</f>
        <v>0.27650201516673412</v>
      </c>
      <c r="BF51" s="22">
        <f>SUM(Emissions!BH139:BH154)</f>
        <v>0.27496588302790431</v>
      </c>
      <c r="BG51" s="22">
        <f>SUM(Emissions!BI139:BI154)</f>
        <v>0.27346008992328608</v>
      </c>
      <c r="BH51" s="22">
        <f>SUM(Emissions!BJ139:BJ154)</f>
        <v>0.27198350676075295</v>
      </c>
      <c r="BI51" s="22">
        <f>SUM(Emissions!BK139:BK154)</f>
        <v>0.27053507242061486</v>
      </c>
      <c r="BJ51" s="22">
        <f>SUM(Emissions!BL139:BL154)</f>
        <v>0.26911523781718155</v>
      </c>
      <c r="BK51" s="22">
        <f>SUM(Emissions!BM139:BM154)</f>
        <v>0.26772188681912584</v>
      </c>
      <c r="BL51" s="22">
        <f>SUM(Emissions!BN139:BN154)</f>
        <v>0.266354026796155</v>
      </c>
      <c r="BM51" s="22">
        <f>SUM(Emissions!BO139:BO154)</f>
        <v>0.26501081422401218</v>
      </c>
      <c r="BN51" s="22">
        <f>SUM(Emissions!BP139:BP154)</f>
        <v>0.26369145113881393</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1.5367455457924173</v>
      </c>
      <c r="AC52" s="49">
        <f t="shared" si="38"/>
        <v>1.5148677558408676</v>
      </c>
      <c r="AD52" s="49">
        <f t="shared" si="38"/>
        <v>1.4940232306301557</v>
      </c>
      <c r="AE52" s="49">
        <f t="shared" si="38"/>
        <v>1.4740797302414275</v>
      </c>
      <c r="AF52" s="49">
        <f t="shared" si="38"/>
        <v>1.4552656750523942</v>
      </c>
      <c r="AG52" s="49">
        <f t="shared" si="38"/>
        <v>1.4371388613433833</v>
      </c>
      <c r="AH52" s="49">
        <f t="shared" si="38"/>
        <v>1.4197390978549014</v>
      </c>
      <c r="AI52" s="49">
        <f t="shared" si="38"/>
        <v>1.4029848678822585</v>
      </c>
      <c r="AJ52" s="49">
        <f t="shared" si="38"/>
        <v>1.3868201694151363</v>
      </c>
      <c r="AK52" s="49">
        <f t="shared" si="38"/>
        <v>1.3726524458113538</v>
      </c>
      <c r="AL52" s="49">
        <f t="shared" si="38"/>
        <v>1.3589617823304572</v>
      </c>
      <c r="AM52" s="49">
        <f t="shared" si="38"/>
        <v>1.3457099868737439</v>
      </c>
      <c r="AN52" s="49">
        <f t="shared" si="38"/>
        <v>1.332863128988236</v>
      </c>
      <c r="AO52" s="49">
        <f t="shared" si="38"/>
        <v>1.3200990214247414</v>
      </c>
      <c r="AP52" s="49">
        <f t="shared" si="38"/>
        <v>1.308522466065593</v>
      </c>
      <c r="AQ52" s="49">
        <f t="shared" si="38"/>
        <v>1.2972702781088556</v>
      </c>
      <c r="AR52" s="49">
        <f t="shared" si="38"/>
        <v>1.2863207619978125</v>
      </c>
      <c r="AS52" s="49">
        <f t="shared" si="38"/>
        <v>1.2756542552440695</v>
      </c>
      <c r="AT52" s="49">
        <f t="shared" si="38"/>
        <v>1.2652584974872478</v>
      </c>
      <c r="AU52" s="49">
        <f t="shared" si="38"/>
        <v>1.2548652423351001</v>
      </c>
      <c r="AV52" s="49">
        <f t="shared" si="38"/>
        <v>1.2447294564232156</v>
      </c>
      <c r="AW52" s="49">
        <f t="shared" si="38"/>
        <v>1.2348312356256879</v>
      </c>
      <c r="AX52" s="49">
        <f t="shared" si="38"/>
        <v>1.2254938560737196</v>
      </c>
      <c r="AY52" s="49">
        <f t="shared" si="38"/>
        <v>1.216455995588192</v>
      </c>
      <c r="AZ52" s="49">
        <f t="shared" si="38"/>
        <v>1.2080115562109173</v>
      </c>
      <c r="BA52" s="49">
        <f t="shared" si="38"/>
        <v>1.1997260219320114</v>
      </c>
      <c r="BB52" s="49">
        <f t="shared" si="38"/>
        <v>1.1914007526765196</v>
      </c>
      <c r="BC52" s="49">
        <f t="shared" si="38"/>
        <v>1.1832468849525029</v>
      </c>
      <c r="BD52" s="49">
        <f t="shared" si="38"/>
        <v>1.1752562896175389</v>
      </c>
      <c r="BE52" s="49">
        <f t="shared" si="38"/>
        <v>1.1681879409140685</v>
      </c>
      <c r="BF52" s="49">
        <f t="shared" si="38"/>
        <v>1.1612607763132519</v>
      </c>
      <c r="BG52" s="49">
        <f t="shared" si="38"/>
        <v>1.1544685785322082</v>
      </c>
      <c r="BH52" s="49">
        <f t="shared" si="38"/>
        <v>1.1478055226353534</v>
      </c>
      <c r="BI52" s="49">
        <f t="shared" si="38"/>
        <v>1.1412661432639335</v>
      </c>
      <c r="BJ52" s="49">
        <f t="shared" si="38"/>
        <v>1.1349798025151017</v>
      </c>
      <c r="BK52" s="49">
        <f t="shared" si="38"/>
        <v>1.1288085961351042</v>
      </c>
      <c r="BL52" s="49">
        <f t="shared" si="38"/>
        <v>1.1227480105606031</v>
      </c>
      <c r="BM52" s="49">
        <f t="shared" si="38"/>
        <v>1.1167937890005162</v>
      </c>
      <c r="BN52" s="49">
        <f t="shared" si="38"/>
        <v>1.1109419120594468</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1.1556233113087231</v>
      </c>
      <c r="AC53" s="22">
        <f>SUM(Emissions!AE156:AE171)</f>
        <v>1.1399450420182629</v>
      </c>
      <c r="AD53" s="22">
        <f>SUM(Emissions!AF156:AF171)</f>
        <v>1.1249987259797016</v>
      </c>
      <c r="AE53" s="22">
        <f>SUM(Emissions!AG156:AG171)</f>
        <v>1.1106877266893733</v>
      </c>
      <c r="AF53" s="22">
        <f>SUM(Emissions!AH156:AH171)</f>
        <v>1.0971888172652475</v>
      </c>
      <c r="AG53" s="22">
        <f>SUM(Emissions!AI156:AI171)</f>
        <v>1.0841691379335039</v>
      </c>
      <c r="AH53" s="22">
        <f>SUM(Emissions!AJ156:AJ171)</f>
        <v>1.0716679986249837</v>
      </c>
      <c r="AI53" s="22">
        <f>SUM(Emissions!AK156:AK171)</f>
        <v>1.059624821889976</v>
      </c>
      <c r="AJ53" s="22">
        <f>SUM(Emissions!AL156:AL171)</f>
        <v>1.0479989432940766</v>
      </c>
      <c r="AK53" s="22">
        <f>SUM(Emissions!AM156:AM171)</f>
        <v>1.0374806906651375</v>
      </c>
      <c r="AL53" s="22">
        <f>SUM(Emissions!AN156:AN171)</f>
        <v>1.0273117278160171</v>
      </c>
      <c r="AM53" s="22">
        <f>SUM(Emissions!AO156:AO171)</f>
        <v>1.0174637632437267</v>
      </c>
      <c r="AN53" s="22">
        <f>SUM(Emissions!AP156:AP171)</f>
        <v>1.0079116629019986</v>
      </c>
      <c r="AO53" s="22">
        <f>SUM(Emissions!AQ156:AQ171)</f>
        <v>0.99840978413675296</v>
      </c>
      <c r="AP53" s="22">
        <f>SUM(Emissions!AR156:AR171)</f>
        <v>0.98983281244016241</v>
      </c>
      <c r="AQ53" s="22">
        <f>SUM(Emissions!AS156:AS171)</f>
        <v>0.98149246090848652</v>
      </c>
      <c r="AR53" s="22">
        <f>SUM(Emissions!AT156:AT171)</f>
        <v>0.97337268474842054</v>
      </c>
      <c r="AS53" s="22">
        <f>SUM(Emissions!AU156:AU171)</f>
        <v>0.9654589432413081</v>
      </c>
      <c r="AT53" s="22">
        <f>SUM(Emissions!AV156:AV171)</f>
        <v>0.95774232050272512</v>
      </c>
      <c r="AU53" s="22">
        <f>SUM(Emissions!AW156:AW171)</f>
        <v>0.95031671629226799</v>
      </c>
      <c r="AV53" s="22">
        <f>SUM(Emissions!AX156:AX171)</f>
        <v>0.94307257527975374</v>
      </c>
      <c r="AW53" s="22">
        <f>SUM(Emissions!AY156:AY171)</f>
        <v>0.93599526293760016</v>
      </c>
      <c r="AX53" s="22">
        <f>SUM(Emissions!AZ156:AZ171)</f>
        <v>0.92933383622968302</v>
      </c>
      <c r="AY53" s="22">
        <f>SUM(Emissions!BA156:BA171)</f>
        <v>0.92288843074704952</v>
      </c>
      <c r="AZ53" s="22">
        <f>SUM(Emissions!BB156:BB171)</f>
        <v>0.91690694534482264</v>
      </c>
      <c r="BA53" s="22">
        <f>SUM(Emissions!BC156:BC171)</f>
        <v>0.91103474806809503</v>
      </c>
      <c r="BB53" s="22">
        <f>SUM(Emissions!BD156:BD171)</f>
        <v>0.9051191524221146</v>
      </c>
      <c r="BC53" s="22">
        <f>SUM(Emissions!BE156:BE171)</f>
        <v>0.89932309056406656</v>
      </c>
      <c r="BD53" s="22">
        <f>SUM(Emissions!BF156:BF171)</f>
        <v>0.89364070578759114</v>
      </c>
      <c r="BE53" s="22">
        <f>SUM(Emissions!BG156:BG171)</f>
        <v>0.88855325330200507</v>
      </c>
      <c r="BF53" s="22">
        <f>SUM(Emissions!BH156:BH171)</f>
        <v>0.88356618982548474</v>
      </c>
      <c r="BG53" s="22">
        <f>SUM(Emissions!BI156:BI171)</f>
        <v>0.87867498799018817</v>
      </c>
      <c r="BH53" s="22">
        <f>SUM(Emissions!BJ156:BJ171)</f>
        <v>0.87387540691952625</v>
      </c>
      <c r="BI53" s="22">
        <f>SUM(Emissions!BK156:BK171)</f>
        <v>0.86916346825028079</v>
      </c>
      <c r="BJ53" s="22">
        <f>SUM(Emissions!BL156:BL171)</f>
        <v>0.86465841670348564</v>
      </c>
      <c r="BK53" s="22">
        <f>SUM(Emissions!BM156:BM171)</f>
        <v>0.86023489783497764</v>
      </c>
      <c r="BL53" s="22">
        <f>SUM(Emissions!BN156:BN171)</f>
        <v>0.8558896367261537</v>
      </c>
      <c r="BM53" s="22">
        <f>SUM(Emissions!BO156:BO171)</f>
        <v>0.85161954548109486</v>
      </c>
      <c r="BN53" s="22">
        <f>SUM(Emissions!BP156:BP171)</f>
        <v>0.84742170908055758</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0.38112223448369426</v>
      </c>
      <c r="AC54" s="22">
        <f>SUM(Emissions!AE172:AE187)</f>
        <v>0.37492271382260478</v>
      </c>
      <c r="AD54" s="22">
        <f>SUM(Emissions!AF172:AF187)</f>
        <v>0.36902450465045411</v>
      </c>
      <c r="AE54" s="22">
        <f>SUM(Emissions!AG172:AG187)</f>
        <v>0.36339200355205414</v>
      </c>
      <c r="AF54" s="22">
        <f>SUM(Emissions!AH172:AH187)</f>
        <v>0.3580768577871466</v>
      </c>
      <c r="AG54" s="22">
        <f>SUM(Emissions!AI172:AI187)</f>
        <v>0.35296972340987942</v>
      </c>
      <c r="AH54" s="22">
        <f>SUM(Emissions!AJ172:AJ187)</f>
        <v>0.34807109922991775</v>
      </c>
      <c r="AI54" s="22">
        <f>SUM(Emissions!AK172:AK187)</f>
        <v>0.34336004599228254</v>
      </c>
      <c r="AJ54" s="22">
        <f>SUM(Emissions!AL172:AL187)</f>
        <v>0.3388212261210598</v>
      </c>
      <c r="AK54" s="22">
        <f>SUM(Emissions!AM172:AM187)</f>
        <v>0.33517175514621628</v>
      </c>
      <c r="AL54" s="22">
        <f>SUM(Emissions!AN172:AN187)</f>
        <v>0.33165005451444007</v>
      </c>
      <c r="AM54" s="22">
        <f>SUM(Emissions!AO172:AO187)</f>
        <v>0.32824622363001726</v>
      </c>
      <c r="AN54" s="22">
        <f>SUM(Emissions!AP172:AP187)</f>
        <v>0.32495146608623732</v>
      </c>
      <c r="AO54" s="22">
        <f>SUM(Emissions!AQ172:AQ187)</f>
        <v>0.32168923728798854</v>
      </c>
      <c r="AP54" s="22">
        <f>SUM(Emissions!AR172:AR187)</f>
        <v>0.31868965362543056</v>
      </c>
      <c r="AQ54" s="22">
        <f>SUM(Emissions!AS172:AS187)</f>
        <v>0.31577781720036924</v>
      </c>
      <c r="AR54" s="22">
        <f>SUM(Emissions!AT172:AT187)</f>
        <v>0.31294807724939205</v>
      </c>
      <c r="AS54" s="22">
        <f>SUM(Emissions!AU172:AU187)</f>
        <v>0.31019531200276146</v>
      </c>
      <c r="AT54" s="22">
        <f>SUM(Emissions!AV172:AV187)</f>
        <v>0.30751617698452277</v>
      </c>
      <c r="AU54" s="22">
        <f>SUM(Emissions!AW172:AW187)</f>
        <v>0.30454852604283211</v>
      </c>
      <c r="AV54" s="22">
        <f>SUM(Emissions!AX172:AX187)</f>
        <v>0.3016568811434619</v>
      </c>
      <c r="AW54" s="22">
        <f>SUM(Emissions!AY172:AY187)</f>
        <v>0.29883597268808776</v>
      </c>
      <c r="AX54" s="22">
        <f>SUM(Emissions!AZ172:AZ187)</f>
        <v>0.29616001984403673</v>
      </c>
      <c r="AY54" s="22">
        <f>SUM(Emissions!BA172:BA187)</f>
        <v>0.29356756484114238</v>
      </c>
      <c r="AZ54" s="22">
        <f>SUM(Emissions!BB172:BB187)</f>
        <v>0.29110461086609452</v>
      </c>
      <c r="BA54" s="22">
        <f>SUM(Emissions!BC172:BC187)</f>
        <v>0.28869127386391624</v>
      </c>
      <c r="BB54" s="22">
        <f>SUM(Emissions!BD172:BD187)</f>
        <v>0.28628160025440491</v>
      </c>
      <c r="BC54" s="22">
        <f>SUM(Emissions!BE172:BE187)</f>
        <v>0.28392379438843623</v>
      </c>
      <c r="BD54" s="22">
        <f>SUM(Emissions!BF172:BF187)</f>
        <v>0.28161558382994767</v>
      </c>
      <c r="BE54" s="22">
        <f>SUM(Emissions!BG172:BG187)</f>
        <v>0.27963468761206345</v>
      </c>
      <c r="BF54" s="22">
        <f>SUM(Emissions!BH172:BH187)</f>
        <v>0.27769458648776701</v>
      </c>
      <c r="BG54" s="22">
        <f>SUM(Emissions!BI172:BI187)</f>
        <v>0.27579359054202002</v>
      </c>
      <c r="BH54" s="22">
        <f>SUM(Emissions!BJ172:BJ187)</f>
        <v>0.2739301157158272</v>
      </c>
      <c r="BI54" s="22">
        <f>SUM(Emissions!BK172:BK187)</f>
        <v>0.2721026750136526</v>
      </c>
      <c r="BJ54" s="22">
        <f>SUM(Emissions!BL172:BL187)</f>
        <v>0.27032138581161602</v>
      </c>
      <c r="BK54" s="22">
        <f>SUM(Emissions!BM172:BM187)</f>
        <v>0.26857369830012645</v>
      </c>
      <c r="BL54" s="22">
        <f>SUM(Emissions!BN172:BN187)</f>
        <v>0.26685837383444944</v>
      </c>
      <c r="BM54" s="22">
        <f>SUM(Emissions!BO172:BO187)</f>
        <v>0.26517424351942132</v>
      </c>
      <c r="BN54" s="22">
        <f>SUM(Emissions!BP172:BP187)</f>
        <v>0.26352020297888923</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25404.635134868873</v>
      </c>
      <c r="AC58" s="22">
        <f t="shared" si="42"/>
        <v>24787.117014218638</v>
      </c>
      <c r="AD58" s="22">
        <f t="shared" si="42"/>
        <v>24201.961583698881</v>
      </c>
      <c r="AE58" s="22">
        <f t="shared" si="42"/>
        <v>23645.996753439569</v>
      </c>
      <c r="AF58" s="22">
        <f t="shared" si="42"/>
        <v>23121.150099417402</v>
      </c>
      <c r="AG58" s="22">
        <f t="shared" si="42"/>
        <v>22620.330195492981</v>
      </c>
      <c r="AH58" s="22">
        <f t="shared" si="42"/>
        <v>22141.060221199616</v>
      </c>
      <c r="AI58" s="22">
        <f t="shared" si="42"/>
        <v>21681.724380533917</v>
      </c>
      <c r="AJ58" s="22">
        <f t="shared" si="42"/>
        <v>21240.891644487059</v>
      </c>
      <c r="AK58" s="22">
        <f t="shared" si="42"/>
        <v>20956.110766618953</v>
      </c>
      <c r="AL58" s="22">
        <f t="shared" ref="AL58:BN58" si="43">AL4*CH4GWP</f>
        <v>20682.665247999699</v>
      </c>
      <c r="AM58" s="22">
        <f t="shared" si="43"/>
        <v>20419.75497885685</v>
      </c>
      <c r="AN58" s="22">
        <f t="shared" si="43"/>
        <v>20166.669083046567</v>
      </c>
      <c r="AO58" s="22">
        <f t="shared" si="43"/>
        <v>19919.300507351236</v>
      </c>
      <c r="AP58" s="22">
        <f t="shared" si="43"/>
        <v>19681.099370005115</v>
      </c>
      <c r="AQ58" s="22">
        <f t="shared" si="43"/>
        <v>19450.885934827049</v>
      </c>
      <c r="AR58" s="22">
        <f t="shared" si="43"/>
        <v>19228.197092303766</v>
      </c>
      <c r="AS58" s="22">
        <f t="shared" si="43"/>
        <v>19012.613033930382</v>
      </c>
      <c r="AT58" s="22">
        <f t="shared" si="43"/>
        <v>18803.815719047598</v>
      </c>
      <c r="AU58" s="22">
        <f t="shared" si="43"/>
        <v>18504.241142033123</v>
      </c>
      <c r="AV58" s="22">
        <f t="shared" si="43"/>
        <v>18212.980407823143</v>
      </c>
      <c r="AW58" s="22">
        <f t="shared" si="43"/>
        <v>17929.591508692854</v>
      </c>
      <c r="AX58" s="22">
        <f t="shared" si="43"/>
        <v>17657.292499488838</v>
      </c>
      <c r="AY58" s="22">
        <f t="shared" si="43"/>
        <v>17392.98114614885</v>
      </c>
      <c r="AZ58" s="22">
        <f t="shared" si="43"/>
        <v>17132.642074652766</v>
      </c>
      <c r="BA58" s="22">
        <f t="shared" si="43"/>
        <v>16878.341092610954</v>
      </c>
      <c r="BB58" s="22">
        <f t="shared" si="43"/>
        <v>16627.96992589203</v>
      </c>
      <c r="BC58" s="22">
        <f t="shared" si="43"/>
        <v>16383.542053428437</v>
      </c>
      <c r="BD58" s="22">
        <f t="shared" si="43"/>
        <v>16144.835566069716</v>
      </c>
      <c r="BE58" s="22">
        <f t="shared" si="43"/>
        <v>15951.837060885502</v>
      </c>
      <c r="BF58" s="22">
        <f t="shared" si="43"/>
        <v>15763.133097672835</v>
      </c>
      <c r="BG58" s="22">
        <f t="shared" si="43"/>
        <v>15578.568628957128</v>
      </c>
      <c r="BH58" s="22">
        <f t="shared" si="43"/>
        <v>15397.998162159705</v>
      </c>
      <c r="BI58" s="22">
        <f t="shared" si="43"/>
        <v>15221.284976491752</v>
      </c>
      <c r="BJ58" s="22">
        <f t="shared" si="43"/>
        <v>15043.383746668553</v>
      </c>
      <c r="BK58" s="22">
        <f t="shared" si="43"/>
        <v>14869.088838604757</v>
      </c>
      <c r="BL58" s="22">
        <f t="shared" si="43"/>
        <v>14698.283890950028</v>
      </c>
      <c r="BM58" s="22">
        <f t="shared" si="43"/>
        <v>14530.858948738538</v>
      </c>
      <c r="BN58" s="22">
        <f t="shared" si="43"/>
        <v>14366.709989997064</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785.24763879971067</v>
      </c>
      <c r="AC59" s="22">
        <f t="shared" si="45"/>
        <v>768.80708167401167</v>
      </c>
      <c r="AD59" s="22">
        <f t="shared" si="45"/>
        <v>753.38437993974969</v>
      </c>
      <c r="AE59" s="22">
        <f t="shared" si="45"/>
        <v>738.86461906517479</v>
      </c>
      <c r="AF59" s="22">
        <f t="shared" si="45"/>
        <v>725.28329477491116</v>
      </c>
      <c r="AG59" s="22">
        <f t="shared" si="45"/>
        <v>712.42232214236662</v>
      </c>
      <c r="AH59" s="22">
        <f t="shared" si="45"/>
        <v>700.20689898118849</v>
      </c>
      <c r="AI59" s="22">
        <f t="shared" si="45"/>
        <v>688.57873894865679</v>
      </c>
      <c r="AJ59" s="22">
        <f t="shared" si="45"/>
        <v>677.48764747370774</v>
      </c>
      <c r="AK59" s="22">
        <f t="shared" si="45"/>
        <v>666.80968297859727</v>
      </c>
      <c r="AL59" s="22">
        <f t="shared" ref="AL59:BN59" si="46">AL11*CH4GWP</f>
        <v>656.57921511291408</v>
      </c>
      <c r="AM59" s="22">
        <f t="shared" si="46"/>
        <v>646.76138879331961</v>
      </c>
      <c r="AN59" s="22">
        <f t="shared" si="46"/>
        <v>637.32529920183731</v>
      </c>
      <c r="AO59" s="22">
        <f t="shared" si="46"/>
        <v>628.13935381756812</v>
      </c>
      <c r="AP59" s="22">
        <f t="shared" si="46"/>
        <v>619.36307532795308</v>
      </c>
      <c r="AQ59" s="22">
        <f t="shared" si="46"/>
        <v>610.89336335583607</v>
      </c>
      <c r="AR59" s="22">
        <f t="shared" si="46"/>
        <v>602.7102779694427</v>
      </c>
      <c r="AS59" s="22">
        <f t="shared" si="46"/>
        <v>594.79578033885025</v>
      </c>
      <c r="AT59" s="22">
        <f t="shared" si="46"/>
        <v>587.13541964859996</v>
      </c>
      <c r="AU59" s="22">
        <f t="shared" si="46"/>
        <v>579.4412056990767</v>
      </c>
      <c r="AV59" s="22">
        <f t="shared" si="46"/>
        <v>571.97936885766228</v>
      </c>
      <c r="AW59" s="22">
        <f t="shared" si="46"/>
        <v>564.73521534257645</v>
      </c>
      <c r="AX59" s="22">
        <f t="shared" si="46"/>
        <v>557.80839015250058</v>
      </c>
      <c r="AY59" s="22">
        <f t="shared" si="46"/>
        <v>551.10361351665858</v>
      </c>
      <c r="AZ59" s="22">
        <f t="shared" si="46"/>
        <v>544.55795948479351</v>
      </c>
      <c r="BA59" s="22">
        <f t="shared" si="46"/>
        <v>538.17532626213085</v>
      </c>
      <c r="BB59" s="22">
        <f t="shared" si="46"/>
        <v>531.88679611679936</v>
      </c>
      <c r="BC59" s="22">
        <f t="shared" si="46"/>
        <v>525.75615192368332</v>
      </c>
      <c r="BD59" s="22">
        <f t="shared" si="46"/>
        <v>519.77608968780157</v>
      </c>
      <c r="BE59" s="22">
        <f t="shared" si="46"/>
        <v>514.058349435129</v>
      </c>
      <c r="BF59" s="22">
        <f t="shared" si="46"/>
        <v>508.47399683624832</v>
      </c>
      <c r="BG59" s="22">
        <f t="shared" si="46"/>
        <v>503.01722803511683</v>
      </c>
      <c r="BH59" s="22">
        <f t="shared" si="46"/>
        <v>497.68261369529131</v>
      </c>
      <c r="BI59" s="22">
        <f t="shared" si="46"/>
        <v>492.46506747410001</v>
      </c>
      <c r="BJ59" s="22">
        <f t="shared" si="46"/>
        <v>487.26893958210229</v>
      </c>
      <c r="BK59" s="22">
        <f t="shared" si="46"/>
        <v>482.18186685514519</v>
      </c>
      <c r="BL59" s="22">
        <f t="shared" si="46"/>
        <v>477.19958504521219</v>
      </c>
      <c r="BM59" s="22">
        <f t="shared" si="46"/>
        <v>472.31807795714656</v>
      </c>
      <c r="BN59" s="22">
        <f t="shared" si="46"/>
        <v>467.53355856965243</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1674.128090302454</v>
      </c>
      <c r="AC60" s="22">
        <f t="shared" si="48"/>
        <v>1641.1862310267338</v>
      </c>
      <c r="AD60" s="22">
        <f t="shared" si="48"/>
        <v>1609.4623390154982</v>
      </c>
      <c r="AE60" s="22">
        <f t="shared" si="48"/>
        <v>1578.7909814599234</v>
      </c>
      <c r="AF60" s="22">
        <f t="shared" si="48"/>
        <v>1549.4933906813978</v>
      </c>
      <c r="AG60" s="22">
        <f t="shared" si="48"/>
        <v>1520.9752550349108</v>
      </c>
      <c r="AH60" s="22">
        <f t="shared" si="48"/>
        <v>1493.388079213322</v>
      </c>
      <c r="AI60" s="22">
        <f t="shared" si="48"/>
        <v>1466.6173807750092</v>
      </c>
      <c r="AJ60" s="22">
        <f t="shared" si="48"/>
        <v>1440.592794250394</v>
      </c>
      <c r="AK60" s="22">
        <f t="shared" si="48"/>
        <v>1420.8289139184935</v>
      </c>
      <c r="AL60" s="22">
        <f t="shared" ref="AL60:BN60" si="49">AL19*N2OGWP</f>
        <v>1401.6058523670786</v>
      </c>
      <c r="AM60" s="22">
        <f t="shared" si="49"/>
        <v>1382.879801602337</v>
      </c>
      <c r="AN60" s="22">
        <f t="shared" si="49"/>
        <v>1364.6117577403056</v>
      </c>
      <c r="AO60" s="22">
        <f t="shared" si="49"/>
        <v>1346.3753290930538</v>
      </c>
      <c r="AP60" s="22">
        <f t="shared" si="49"/>
        <v>1330.0763317483643</v>
      </c>
      <c r="AQ60" s="22">
        <f t="shared" si="49"/>
        <v>1314.145746991054</v>
      </c>
      <c r="AR60" s="22">
        <f t="shared" si="49"/>
        <v>1298.5587053849924</v>
      </c>
      <c r="AS60" s="22">
        <f t="shared" si="49"/>
        <v>1283.2926217568277</v>
      </c>
      <c r="AT60" s="22">
        <f t="shared" si="49"/>
        <v>1268.3344262096819</v>
      </c>
      <c r="AU60" s="22">
        <f t="shared" si="49"/>
        <v>1252.2180197298926</v>
      </c>
      <c r="AV60" s="22">
        <f t="shared" si="49"/>
        <v>1236.436213551769</v>
      </c>
      <c r="AW60" s="22">
        <f t="shared" si="49"/>
        <v>1220.9635989725434</v>
      </c>
      <c r="AX60" s="22">
        <f t="shared" si="49"/>
        <v>1206.230313924616</v>
      </c>
      <c r="AY60" s="22">
        <f t="shared" si="49"/>
        <v>1191.8885787092256</v>
      </c>
      <c r="AZ60" s="22">
        <f t="shared" si="49"/>
        <v>1178.6463819056387</v>
      </c>
      <c r="BA60" s="22">
        <f t="shared" si="49"/>
        <v>1165.6113616596724</v>
      </c>
      <c r="BB60" s="22">
        <f t="shared" si="49"/>
        <v>1152.522330701516</v>
      </c>
      <c r="BC60" s="22">
        <f t="shared" si="49"/>
        <v>1139.6592567115581</v>
      </c>
      <c r="BD60" s="22">
        <f t="shared" si="49"/>
        <v>1127.0118932723685</v>
      </c>
      <c r="BE60" s="22">
        <f t="shared" si="49"/>
        <v>1116.5199022983347</v>
      </c>
      <c r="BF60" s="22">
        <f t="shared" si="49"/>
        <v>1106.2010303381578</v>
      </c>
      <c r="BG60" s="22">
        <f t="shared" si="49"/>
        <v>1096.0479173638457</v>
      </c>
      <c r="BH60" s="22">
        <f t="shared" si="49"/>
        <v>1086.0536537827784</v>
      </c>
      <c r="BI60" s="22">
        <f t="shared" si="49"/>
        <v>1076.2117433047536</v>
      </c>
      <c r="BJ60" s="22">
        <f t="shared" si="49"/>
        <v>1066.9914747778464</v>
      </c>
      <c r="BK60" s="22">
        <f t="shared" si="49"/>
        <v>1057.9144489354057</v>
      </c>
      <c r="BL60" s="22">
        <f t="shared" si="49"/>
        <v>1048.9753216472616</v>
      </c>
      <c r="BM60" s="22">
        <f t="shared" si="49"/>
        <v>1040.1690428321481</v>
      </c>
      <c r="BN60" s="22">
        <f t="shared" si="49"/>
        <v>1031.4908345963224</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891.43705786921828</v>
      </c>
      <c r="AD63" s="22">
        <f t="shared" si="57"/>
        <v>891.14430066258569</v>
      </c>
      <c r="AE63" s="22">
        <f t="shared" si="57"/>
        <v>890.84136245492482</v>
      </c>
      <c r="AF63" s="22">
        <f t="shared" si="57"/>
        <v>890.52781960646064</v>
      </c>
      <c r="AG63" s="22">
        <f t="shared" si="57"/>
        <v>890.23535831591198</v>
      </c>
      <c r="AH63" s="22">
        <f t="shared" si="57"/>
        <v>889.93148023520916</v>
      </c>
      <c r="AI63" s="22">
        <f t="shared" si="57"/>
        <v>889.62286239466653</v>
      </c>
      <c r="AJ63" s="22">
        <f t="shared" si="57"/>
        <v>889.30875510201088</v>
      </c>
      <c r="AK63" s="22">
        <f t="shared" si="57"/>
        <v>888.98944775162295</v>
      </c>
      <c r="AL63" s="22">
        <f t="shared" si="57"/>
        <v>888.75795471512697</v>
      </c>
      <c r="AM63" s="22">
        <f t="shared" si="57"/>
        <v>888.52351595331663</v>
      </c>
      <c r="AN63" s="22">
        <f t="shared" si="57"/>
        <v>888.28609036590046</v>
      </c>
      <c r="AO63" s="22">
        <f t="shared" si="57"/>
        <v>888.04563618623229</v>
      </c>
      <c r="AP63" s="22">
        <f t="shared" si="57"/>
        <v>887.77204379367572</v>
      </c>
      <c r="AQ63" s="22">
        <f t="shared" si="57"/>
        <v>887.56111465810318</v>
      </c>
      <c r="AR63" s="22">
        <f t="shared" si="57"/>
        <v>887.34787652916862</v>
      </c>
      <c r="AS63" s="22">
        <f t="shared" si="57"/>
        <v>887.13230155955682</v>
      </c>
      <c r="AT63" s="22">
        <f t="shared" si="57"/>
        <v>886.91436150934362</v>
      </c>
      <c r="AU63" s="22">
        <f t="shared" si="57"/>
        <v>886.69462905872194</v>
      </c>
      <c r="AV63" s="22">
        <f t="shared" si="57"/>
        <v>886.41989637885388</v>
      </c>
      <c r="AW63" s="22">
        <f t="shared" si="57"/>
        <v>886.14372717325989</v>
      </c>
      <c r="AX63" s="22">
        <f t="shared" si="57"/>
        <v>885.86549787704212</v>
      </c>
      <c r="AY63" s="22">
        <f t="shared" si="57"/>
        <v>885.62223569740877</v>
      </c>
      <c r="AZ63" s="22">
        <f t="shared" si="57"/>
        <v>885.38703513998871</v>
      </c>
      <c r="BA63" s="22">
        <f t="shared" si="57"/>
        <v>885.17829548204418</v>
      </c>
      <c r="BB63" s="22">
        <f t="shared" si="57"/>
        <v>884.96491166770409</v>
      </c>
      <c r="BC63" s="22">
        <f t="shared" si="57"/>
        <v>884.72542632997397</v>
      </c>
      <c r="BD63" s="22">
        <f t="shared" si="57"/>
        <v>884.48434842418931</v>
      </c>
      <c r="BE63" s="22">
        <f t="shared" si="57"/>
        <v>884.24166288258937</v>
      </c>
      <c r="BF63" s="22">
        <f t="shared" si="57"/>
        <v>884.07792381920945</v>
      </c>
      <c r="BG63" s="22">
        <f t="shared" si="57"/>
        <v>883.91308953899068</v>
      </c>
      <c r="BH63" s="22">
        <f t="shared" si="57"/>
        <v>883.74715142404455</v>
      </c>
      <c r="BI63" s="22">
        <f t="shared" si="57"/>
        <v>883.58010077604001</v>
      </c>
      <c r="BJ63" s="22">
        <f t="shared" si="57"/>
        <v>883.41192881527672</v>
      </c>
      <c r="BK63" s="22">
        <f t="shared" si="57"/>
        <v>883.24392401174259</v>
      </c>
      <c r="BL63" s="22">
        <f t="shared" si="57"/>
        <v>883.07510415102115</v>
      </c>
      <c r="BM63" s="22">
        <f t="shared" si="57"/>
        <v>882.9054638145393</v>
      </c>
      <c r="BN63" s="22">
        <f t="shared" si="57"/>
        <v>882.73499754059003</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469.97028239972207</v>
      </c>
      <c r="AD64" s="22">
        <f t="shared" si="58"/>
        <v>469.97765866157431</v>
      </c>
      <c r="AE64" s="22">
        <f t="shared" si="58"/>
        <v>469.98529144223386</v>
      </c>
      <c r="AF64" s="22">
        <f t="shared" si="58"/>
        <v>469.99319141565815</v>
      </c>
      <c r="AG64" s="22">
        <f t="shared" si="58"/>
        <v>470.00056022165791</v>
      </c>
      <c r="AH64" s="22">
        <f t="shared" si="58"/>
        <v>470.00821668320231</v>
      </c>
      <c r="AI64" s="22">
        <f t="shared" si="58"/>
        <v>470.01599256694669</v>
      </c>
      <c r="AJ64" s="22">
        <f t="shared" si="58"/>
        <v>470.02390676201276</v>
      </c>
      <c r="AK64" s="22">
        <f t="shared" si="58"/>
        <v>470.03195197686796</v>
      </c>
      <c r="AL64" s="22">
        <f t="shared" si="58"/>
        <v>470.03778463688622</v>
      </c>
      <c r="AM64" s="22">
        <f t="shared" si="58"/>
        <v>470.04369151690912</v>
      </c>
      <c r="AN64" s="22">
        <f t="shared" si="58"/>
        <v>470.04967365249286</v>
      </c>
      <c r="AO64" s="22">
        <f t="shared" si="58"/>
        <v>470.05573209598282</v>
      </c>
      <c r="AP64" s="22">
        <f t="shared" si="58"/>
        <v>470.06262548436933</v>
      </c>
      <c r="AQ64" s="22">
        <f t="shared" si="58"/>
        <v>470.06794001976249</v>
      </c>
      <c r="AR64" s="22">
        <f t="shared" si="58"/>
        <v>470.07331273216801</v>
      </c>
      <c r="AS64" s="22">
        <f t="shared" si="58"/>
        <v>470.07874432322239</v>
      </c>
      <c r="AT64" s="22">
        <f t="shared" si="58"/>
        <v>470.08423550445383</v>
      </c>
      <c r="AU64" s="22">
        <f t="shared" si="58"/>
        <v>470.08977184670778</v>
      </c>
      <c r="AV64" s="22">
        <f t="shared" si="58"/>
        <v>470.0966939655836</v>
      </c>
      <c r="AW64" s="22">
        <f t="shared" si="58"/>
        <v>470.10365227892243</v>
      </c>
      <c r="AX64" s="22">
        <f t="shared" si="58"/>
        <v>470.11066249796193</v>
      </c>
      <c r="AY64" s="22">
        <f t="shared" si="58"/>
        <v>470.11679169135169</v>
      </c>
      <c r="AZ64" s="22">
        <f t="shared" si="58"/>
        <v>470.12271776544998</v>
      </c>
      <c r="BA64" s="22">
        <f t="shared" si="58"/>
        <v>470.1279771351293</v>
      </c>
      <c r="BB64" s="22">
        <f t="shared" si="58"/>
        <v>470.13335351820001</v>
      </c>
      <c r="BC64" s="22">
        <f t="shared" si="58"/>
        <v>470.13938755090987</v>
      </c>
      <c r="BD64" s="22">
        <f t="shared" si="58"/>
        <v>470.14546170969925</v>
      </c>
      <c r="BE64" s="22">
        <f t="shared" si="58"/>
        <v>470.15157637421316</v>
      </c>
      <c r="BF64" s="22">
        <f t="shared" si="58"/>
        <v>470.15570191640165</v>
      </c>
      <c r="BG64" s="22">
        <f t="shared" si="58"/>
        <v>470.15985505349119</v>
      </c>
      <c r="BH64" s="22">
        <f t="shared" si="58"/>
        <v>470.16403600261685</v>
      </c>
      <c r="BI64" s="22">
        <f t="shared" si="58"/>
        <v>470.16824498294028</v>
      </c>
      <c r="BJ64" s="22">
        <f t="shared" si="58"/>
        <v>470.17248221567343</v>
      </c>
      <c r="BK64" s="22">
        <f t="shared" si="58"/>
        <v>470.17671523674068</v>
      </c>
      <c r="BL64" s="22">
        <f t="shared" si="58"/>
        <v>470.1809687938532</v>
      </c>
      <c r="BM64" s="22">
        <f t="shared" si="58"/>
        <v>470.18524302353654</v>
      </c>
      <c r="BN64" s="22">
        <f t="shared" si="58"/>
        <v>470.18953806340284</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17581.022337352388</v>
      </c>
      <c r="AC65" s="22">
        <f t="shared" si="59"/>
        <v>17254.769003945374</v>
      </c>
      <c r="AD65" s="22">
        <f t="shared" si="59"/>
        <v>16941.569152361852</v>
      </c>
      <c r="AE65" s="22">
        <f t="shared" si="59"/>
        <v>16643.905728048321</v>
      </c>
      <c r="AF65" s="22">
        <f t="shared" si="59"/>
        <v>16362.753854985842</v>
      </c>
      <c r="AG65" s="22">
        <f t="shared" si="59"/>
        <v>16094.405783759867</v>
      </c>
      <c r="AH65" s="22">
        <f t="shared" si="59"/>
        <v>15837.538887396424</v>
      </c>
      <c r="AI65" s="22">
        <f t="shared" si="59"/>
        <v>15591.292635650008</v>
      </c>
      <c r="AJ65" s="22">
        <f t="shared" si="59"/>
        <v>15354.901952722901</v>
      </c>
      <c r="AK65" s="22">
        <f t="shared" si="59"/>
        <v>15201.838633381802</v>
      </c>
      <c r="AL65" s="22">
        <f t="shared" ref="AL65:BN65" si="60">AL43*N2OGWP</f>
        <v>15054.9119824599</v>
      </c>
      <c r="AM65" s="22">
        <f t="shared" si="60"/>
        <v>14913.621176975794</v>
      </c>
      <c r="AN65" s="22">
        <f t="shared" si="60"/>
        <v>14777.585349826019</v>
      </c>
      <c r="AO65" s="22">
        <f t="shared" si="60"/>
        <v>14644.661690062276</v>
      </c>
      <c r="AP65" s="22">
        <f t="shared" si="60"/>
        <v>14516.673811442295</v>
      </c>
      <c r="AQ65" s="22">
        <f t="shared" si="60"/>
        <v>14393.008872139555</v>
      </c>
      <c r="AR65" s="22">
        <f t="shared" si="60"/>
        <v>14273.367232717044</v>
      </c>
      <c r="AS65" s="22">
        <f t="shared" si="60"/>
        <v>14157.52408971924</v>
      </c>
      <c r="AT65" s="22">
        <f t="shared" si="60"/>
        <v>14045.308005362924</v>
      </c>
      <c r="AU65" s="22">
        <f t="shared" si="60"/>
        <v>13884.947673026136</v>
      </c>
      <c r="AV65" s="22">
        <f t="shared" si="60"/>
        <v>13728.972192678477</v>
      </c>
      <c r="AW65" s="22">
        <f t="shared" si="60"/>
        <v>13577.18953066434</v>
      </c>
      <c r="AX65" s="22">
        <f t="shared" si="60"/>
        <v>13431.253385937056</v>
      </c>
      <c r="AY65" s="22">
        <f t="shared" si="60"/>
        <v>13289.583572327705</v>
      </c>
      <c r="AZ65" s="22">
        <f t="shared" si="60"/>
        <v>13150.109711912586</v>
      </c>
      <c r="BA65" s="22">
        <f t="shared" si="60"/>
        <v>13013.877421005262</v>
      </c>
      <c r="BB65" s="22">
        <f t="shared" si="60"/>
        <v>12879.774177108779</v>
      </c>
      <c r="BC65" s="22">
        <f t="shared" si="60"/>
        <v>12748.815502657817</v>
      </c>
      <c r="BD65" s="22">
        <f t="shared" si="60"/>
        <v>12620.902687032487</v>
      </c>
      <c r="BE65" s="22">
        <f t="shared" si="60"/>
        <v>12517.347611612127</v>
      </c>
      <c r="BF65" s="22">
        <f t="shared" si="60"/>
        <v>12416.145563043478</v>
      </c>
      <c r="BG65" s="22">
        <f t="shared" si="60"/>
        <v>12317.150169181603</v>
      </c>
      <c r="BH65" s="22">
        <f t="shared" si="60"/>
        <v>12220.28379897378</v>
      </c>
      <c r="BI65" s="22">
        <f t="shared" si="60"/>
        <v>12125.473506339769</v>
      </c>
      <c r="BJ65" s="22">
        <f t="shared" si="60"/>
        <v>12030.140541272662</v>
      </c>
      <c r="BK65" s="22">
        <f t="shared" si="60"/>
        <v>11936.730399283168</v>
      </c>
      <c r="BL65" s="22">
        <f t="shared" si="60"/>
        <v>11845.180249971267</v>
      </c>
      <c r="BM65" s="22">
        <f t="shared" si="60"/>
        <v>11755.431459643059</v>
      </c>
      <c r="BN65" s="22">
        <f t="shared" si="60"/>
        <v>11667.428561782164</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2103.0774453057134</v>
      </c>
      <c r="AC66" s="22">
        <f t="shared" si="62"/>
        <v>2064.176016035557</v>
      </c>
      <c r="AD66" s="22">
        <f t="shared" si="62"/>
        <v>2027.3777470920552</v>
      </c>
      <c r="AE66" s="22">
        <f t="shared" si="62"/>
        <v>1992.5717676767463</v>
      </c>
      <c r="AF66" s="22">
        <f t="shared" si="62"/>
        <v>1959.8791484660599</v>
      </c>
      <c r="AG66" s="22">
        <f t="shared" si="62"/>
        <v>1928.8368591852745</v>
      </c>
      <c r="AH66" s="22">
        <f t="shared" si="62"/>
        <v>1899.2337450360171</v>
      </c>
      <c r="AI66" s="22">
        <f t="shared" si="62"/>
        <v>1870.9673881156402</v>
      </c>
      <c r="AJ66" s="22">
        <f t="shared" si="62"/>
        <v>1843.942246907005</v>
      </c>
      <c r="AK66" s="22">
        <f t="shared" si="62"/>
        <v>1825.8713455646523</v>
      </c>
      <c r="AL66" s="22">
        <f t="shared" ref="AL66:BN66" si="63">AL49*N2OGWP</f>
        <v>1808.5848763779206</v>
      </c>
      <c r="AM66" s="22">
        <f t="shared" si="63"/>
        <v>1792.0260863402839</v>
      </c>
      <c r="AN66" s="22">
        <f t="shared" si="63"/>
        <v>1776.1461370985328</v>
      </c>
      <c r="AO66" s="22">
        <f t="shared" si="63"/>
        <v>1760.6742738312289</v>
      </c>
      <c r="AP66" s="22">
        <f t="shared" si="63"/>
        <v>1745.619119612865</v>
      </c>
      <c r="AQ66" s="22">
        <f t="shared" si="63"/>
        <v>1731.1161724166375</v>
      </c>
      <c r="AR66" s="22">
        <f t="shared" si="63"/>
        <v>1717.1323554515277</v>
      </c>
      <c r="AS66" s="22">
        <f t="shared" si="63"/>
        <v>1703.6388362408591</v>
      </c>
      <c r="AT66" s="22">
        <f t="shared" si="63"/>
        <v>1690.6135915349832</v>
      </c>
      <c r="AU66" s="22">
        <f t="shared" si="63"/>
        <v>1671.9059003773621</v>
      </c>
      <c r="AV66" s="22">
        <f t="shared" si="63"/>
        <v>1653.7508881914091</v>
      </c>
      <c r="AW66" s="22">
        <f t="shared" si="63"/>
        <v>1636.120112102268</v>
      </c>
      <c r="AX66" s="22">
        <f t="shared" si="63"/>
        <v>1619.2250790421554</v>
      </c>
      <c r="AY66" s="22">
        <f t="shared" si="63"/>
        <v>1602.8625253385742</v>
      </c>
      <c r="AZ66" s="22">
        <f t="shared" si="63"/>
        <v>1586.605953504486</v>
      </c>
      <c r="BA66" s="22">
        <f t="shared" si="63"/>
        <v>1570.7518544188101</v>
      </c>
      <c r="BB66" s="22">
        <f t="shared" si="63"/>
        <v>1555.1599461359447</v>
      </c>
      <c r="BC66" s="22">
        <f t="shared" si="63"/>
        <v>1539.9624678307032</v>
      </c>
      <c r="BD66" s="22">
        <f t="shared" si="63"/>
        <v>1525.1450755265466</v>
      </c>
      <c r="BE66" s="22">
        <f t="shared" si="63"/>
        <v>1512.9956721252954</v>
      </c>
      <c r="BF66" s="22">
        <f t="shared" si="63"/>
        <v>1501.1376213468684</v>
      </c>
      <c r="BG66" s="22">
        <f t="shared" si="63"/>
        <v>1489.5588544622019</v>
      </c>
      <c r="BH66" s="22">
        <f t="shared" si="63"/>
        <v>1478.2494965540134</v>
      </c>
      <c r="BI66" s="22">
        <f t="shared" si="63"/>
        <v>1467.200273596713</v>
      </c>
      <c r="BJ66" s="22">
        <f t="shared" si="63"/>
        <v>1455.9264371796319</v>
      </c>
      <c r="BK66" s="22">
        <f t="shared" si="63"/>
        <v>1444.8950261043967</v>
      </c>
      <c r="BL66" s="22">
        <f t="shared" si="63"/>
        <v>1434.0981225563032</v>
      </c>
      <c r="BM66" s="22">
        <f t="shared" si="63"/>
        <v>1423.5282665285818</v>
      </c>
      <c r="BN66" s="22">
        <f t="shared" si="63"/>
        <v>1413.1784044587957</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476.39111919564937</v>
      </c>
      <c r="AC67" s="22">
        <f t="shared" si="65"/>
        <v>469.60900431066898</v>
      </c>
      <c r="AD67" s="22">
        <f t="shared" si="65"/>
        <v>463.14720149534827</v>
      </c>
      <c r="AE67" s="22">
        <f t="shared" si="65"/>
        <v>456.96471637484251</v>
      </c>
      <c r="AF67" s="22">
        <f t="shared" si="65"/>
        <v>451.13235926624219</v>
      </c>
      <c r="AG67" s="22">
        <f t="shared" si="65"/>
        <v>445.51304701644881</v>
      </c>
      <c r="AH67" s="22">
        <f t="shared" si="65"/>
        <v>440.11912033501943</v>
      </c>
      <c r="AI67" s="22">
        <f t="shared" si="65"/>
        <v>434.92530904350014</v>
      </c>
      <c r="AJ67" s="22">
        <f t="shared" si="65"/>
        <v>429.91425251869225</v>
      </c>
      <c r="AK67" s="22">
        <f t="shared" si="65"/>
        <v>425.52225820151966</v>
      </c>
      <c r="AL67" s="22">
        <f t="shared" ref="AL67:BN67" si="66">AL52*N2OGWP</f>
        <v>421.2781525224417</v>
      </c>
      <c r="AM67" s="22">
        <f t="shared" si="66"/>
        <v>417.17009593086061</v>
      </c>
      <c r="AN67" s="22">
        <f t="shared" si="66"/>
        <v>413.18756998635314</v>
      </c>
      <c r="AO67" s="22">
        <f t="shared" si="66"/>
        <v>409.23069664166985</v>
      </c>
      <c r="AP67" s="22">
        <f t="shared" si="66"/>
        <v>405.6419644803338</v>
      </c>
      <c r="AQ67" s="22">
        <f t="shared" si="66"/>
        <v>402.15378621374526</v>
      </c>
      <c r="AR67" s="22">
        <f t="shared" si="66"/>
        <v>398.75943621932191</v>
      </c>
      <c r="AS67" s="22">
        <f t="shared" si="66"/>
        <v>395.45281912566156</v>
      </c>
      <c r="AT67" s="22">
        <f t="shared" si="66"/>
        <v>392.23013422104685</v>
      </c>
      <c r="AU67" s="22">
        <f t="shared" si="66"/>
        <v>389.00822512388106</v>
      </c>
      <c r="AV67" s="22">
        <f t="shared" si="66"/>
        <v>385.86613149119682</v>
      </c>
      <c r="AW67" s="22">
        <f t="shared" si="66"/>
        <v>382.79768304396322</v>
      </c>
      <c r="AX67" s="22">
        <f t="shared" si="66"/>
        <v>379.90309538285311</v>
      </c>
      <c r="AY67" s="22">
        <f t="shared" si="66"/>
        <v>377.1013586323395</v>
      </c>
      <c r="AZ67" s="22">
        <f t="shared" si="66"/>
        <v>374.48358242538433</v>
      </c>
      <c r="BA67" s="22">
        <f t="shared" si="66"/>
        <v>371.91506679892353</v>
      </c>
      <c r="BB67" s="22">
        <f t="shared" si="66"/>
        <v>369.33423332972109</v>
      </c>
      <c r="BC67" s="22">
        <f t="shared" si="66"/>
        <v>366.8065343352759</v>
      </c>
      <c r="BD67" s="22">
        <f t="shared" si="66"/>
        <v>364.32944978143706</v>
      </c>
      <c r="BE67" s="22">
        <f t="shared" si="66"/>
        <v>362.13826168336124</v>
      </c>
      <c r="BF67" s="22">
        <f t="shared" si="66"/>
        <v>359.99084065710809</v>
      </c>
      <c r="BG67" s="22">
        <f t="shared" si="66"/>
        <v>357.88525934498455</v>
      </c>
      <c r="BH67" s="22">
        <f t="shared" si="66"/>
        <v>355.81971201695956</v>
      </c>
      <c r="BI67" s="22">
        <f t="shared" si="66"/>
        <v>353.79250441181938</v>
      </c>
      <c r="BJ67" s="22">
        <f t="shared" si="66"/>
        <v>351.84373877968153</v>
      </c>
      <c r="BK67" s="22">
        <f t="shared" si="66"/>
        <v>349.9306648018823</v>
      </c>
      <c r="BL67" s="22">
        <f t="shared" si="66"/>
        <v>348.05188327378698</v>
      </c>
      <c r="BM67" s="22">
        <f t="shared" si="66"/>
        <v>346.20607459016003</v>
      </c>
      <c r="BN67" s="22">
        <f t="shared" si="66"/>
        <v>344.39199273842848</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27864.010863971038</v>
      </c>
      <c r="AC71" s="22">
        <f t="shared" si="67"/>
        <v>27197.110326919385</v>
      </c>
      <c r="AD71" s="22">
        <f t="shared" si="67"/>
        <v>26564.808302654132</v>
      </c>
      <c r="AE71" s="22">
        <f t="shared" si="67"/>
        <v>25963.652353964666</v>
      </c>
      <c r="AF71" s="22">
        <f t="shared" si="67"/>
        <v>25395.926784873711</v>
      </c>
      <c r="AG71" s="22">
        <f t="shared" si="67"/>
        <v>24853.72777267026</v>
      </c>
      <c r="AH71" s="22">
        <f t="shared" ref="AH71:BN71" si="68">SUM(AH58:AH60)</f>
        <v>24334.655199394125</v>
      </c>
      <c r="AI71" s="22">
        <f t="shared" si="68"/>
        <v>23836.920500257584</v>
      </c>
      <c r="AJ71" s="22">
        <f t="shared" si="68"/>
        <v>23358.972086211161</v>
      </c>
      <c r="AK71" s="22">
        <f t="shared" si="68"/>
        <v>23043.749363516043</v>
      </c>
      <c r="AL71" s="22">
        <f t="shared" si="68"/>
        <v>22740.850315479693</v>
      </c>
      <c r="AM71" s="22">
        <f t="shared" si="68"/>
        <v>22449.396169252504</v>
      </c>
      <c r="AN71" s="22">
        <f t="shared" si="68"/>
        <v>22168.606139988711</v>
      </c>
      <c r="AO71" s="22">
        <f t="shared" si="68"/>
        <v>21893.815190261859</v>
      </c>
      <c r="AP71" s="22">
        <f t="shared" si="68"/>
        <v>21630.538777081434</v>
      </c>
      <c r="AQ71" s="22">
        <f t="shared" si="68"/>
        <v>21375.925045173939</v>
      </c>
      <c r="AR71" s="22">
        <f t="shared" si="68"/>
        <v>21129.466075658202</v>
      </c>
      <c r="AS71" s="22">
        <f t="shared" si="68"/>
        <v>20890.701436026058</v>
      </c>
      <c r="AT71" s="22">
        <f t="shared" si="68"/>
        <v>20659.28556490588</v>
      </c>
      <c r="AU71" s="22">
        <f t="shared" si="68"/>
        <v>20335.900367462091</v>
      </c>
      <c r="AV71" s="22">
        <f t="shared" si="68"/>
        <v>20021.395990232573</v>
      </c>
      <c r="AW71" s="22">
        <f t="shared" si="68"/>
        <v>19715.290323007976</v>
      </c>
      <c r="AX71" s="22">
        <f t="shared" si="68"/>
        <v>19421.331203565955</v>
      </c>
      <c r="AY71" s="22">
        <f t="shared" si="68"/>
        <v>19135.973338374733</v>
      </c>
      <c r="AZ71" s="22">
        <f t="shared" si="68"/>
        <v>18855.846416043198</v>
      </c>
      <c r="BA71" s="22">
        <f t="shared" si="68"/>
        <v>18582.127780532759</v>
      </c>
      <c r="BB71" s="22">
        <f t="shared" si="68"/>
        <v>18312.379052710345</v>
      </c>
      <c r="BC71" s="22">
        <f t="shared" si="68"/>
        <v>18048.957462063678</v>
      </c>
      <c r="BD71" s="22">
        <f t="shared" si="68"/>
        <v>17791.623549029886</v>
      </c>
      <c r="BE71" s="22">
        <f t="shared" si="68"/>
        <v>17582.415312618967</v>
      </c>
      <c r="BF71" s="22">
        <f t="shared" si="68"/>
        <v>17377.808124847241</v>
      </c>
      <c r="BG71" s="22">
        <f t="shared" si="68"/>
        <v>17177.633774356091</v>
      </c>
      <c r="BH71" s="22">
        <f t="shared" si="68"/>
        <v>16981.734429637774</v>
      </c>
      <c r="BI71" s="22">
        <f t="shared" si="68"/>
        <v>16789.961787270608</v>
      </c>
      <c r="BJ71" s="22">
        <f t="shared" si="68"/>
        <v>16597.6441610285</v>
      </c>
      <c r="BK71" s="22">
        <f t="shared" si="68"/>
        <v>16409.185154395309</v>
      </c>
      <c r="BL71" s="22">
        <f t="shared" si="68"/>
        <v>16224.458797642501</v>
      </c>
      <c r="BM71" s="22">
        <f t="shared" si="68"/>
        <v>16043.346069527834</v>
      </c>
      <c r="BN71" s="22">
        <f t="shared" si="68"/>
        <v>15865.734383163039</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23391.356656804372</v>
      </c>
      <c r="AC72" s="22">
        <f t="shared" si="69"/>
        <v>23100.798788390694</v>
      </c>
      <c r="AD72" s="22">
        <f t="shared" si="69"/>
        <v>22721.12944019874</v>
      </c>
      <c r="AE72" s="22">
        <f t="shared" si="69"/>
        <v>22360.987227777572</v>
      </c>
      <c r="AF72" s="22">
        <f t="shared" si="69"/>
        <v>22060.679789695947</v>
      </c>
      <c r="AG72" s="22">
        <f t="shared" si="69"/>
        <v>21773.029828870018</v>
      </c>
      <c r="AH72" s="22">
        <f t="shared" ref="AH72:BN72" si="70">SUM(AH61:AH67)</f>
        <v>21486.929399431909</v>
      </c>
      <c r="AI72" s="22">
        <f t="shared" si="70"/>
        <v>21215.281609377904</v>
      </c>
      <c r="AJ72" s="22">
        <f t="shared" si="70"/>
        <v>20954.908007480859</v>
      </c>
      <c r="AK72" s="22">
        <f t="shared" si="70"/>
        <v>20787.430002205805</v>
      </c>
      <c r="AL72" s="22">
        <f t="shared" si="70"/>
        <v>20627.106587902716</v>
      </c>
      <c r="AM72" s="22">
        <f t="shared" si="70"/>
        <v>20473.279875768709</v>
      </c>
      <c r="AN72" s="22">
        <f t="shared" si="70"/>
        <v>20325.509601841943</v>
      </c>
      <c r="AO72" s="22">
        <f t="shared" si="70"/>
        <v>20181.282281591131</v>
      </c>
      <c r="AP72" s="22">
        <f t="shared" si="70"/>
        <v>20042.743289448386</v>
      </c>
      <c r="AQ72" s="22">
        <f t="shared" si="70"/>
        <v>19909.24108194375</v>
      </c>
      <c r="AR72" s="22">
        <f t="shared" si="70"/>
        <v>19780.372882006282</v>
      </c>
      <c r="AS72" s="22">
        <f t="shared" si="70"/>
        <v>19655.878931186689</v>
      </c>
      <c r="AT72" s="22">
        <f t="shared" si="70"/>
        <v>19535.561940212003</v>
      </c>
      <c r="AU72" s="22">
        <f t="shared" si="70"/>
        <v>19361.072014037392</v>
      </c>
      <c r="AV72" s="22">
        <f t="shared" si="70"/>
        <v>19191.545819835432</v>
      </c>
      <c r="AW72" s="22">
        <f t="shared" si="70"/>
        <v>19026.808924917998</v>
      </c>
      <c r="AX72" s="22">
        <f t="shared" si="70"/>
        <v>18868.826142917645</v>
      </c>
      <c r="AY72" s="22">
        <f t="shared" si="70"/>
        <v>18715.769108393284</v>
      </c>
      <c r="AZ72" s="22">
        <f t="shared" si="70"/>
        <v>18565.205827979134</v>
      </c>
      <c r="BA72" s="22">
        <f t="shared" si="70"/>
        <v>18418.361644596738</v>
      </c>
      <c r="BB72" s="22">
        <f t="shared" si="70"/>
        <v>18273.891854042253</v>
      </c>
      <c r="BC72" s="22">
        <f t="shared" si="70"/>
        <v>18132.470056184928</v>
      </c>
      <c r="BD72" s="22">
        <f t="shared" si="70"/>
        <v>17994.523265152955</v>
      </c>
      <c r="BE72" s="22">
        <f t="shared" si="70"/>
        <v>17883.886532554527</v>
      </c>
      <c r="BF72" s="22">
        <f t="shared" si="70"/>
        <v>17776.014903858348</v>
      </c>
      <c r="BG72" s="22">
        <f t="shared" si="70"/>
        <v>17670.6699858549</v>
      </c>
      <c r="BH72" s="22">
        <f t="shared" si="70"/>
        <v>17567.762458443387</v>
      </c>
      <c r="BI72" s="22">
        <f t="shared" si="70"/>
        <v>17467.208398777602</v>
      </c>
      <c r="BJ72" s="22">
        <f t="shared" si="70"/>
        <v>17365.984402131588</v>
      </c>
      <c r="BK72" s="22">
        <f t="shared" si="70"/>
        <v>17266.961508504937</v>
      </c>
      <c r="BL72" s="22">
        <f t="shared" si="70"/>
        <v>17170.066613011586</v>
      </c>
      <c r="BM72" s="22">
        <f t="shared" si="70"/>
        <v>17075.23229706358</v>
      </c>
      <c r="BN72" s="22">
        <f t="shared" si="70"/>
        <v>16982.394789245423</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51255.367520775413</v>
      </c>
      <c r="AC73" s="22">
        <f t="shared" si="71"/>
        <v>50297.909115310074</v>
      </c>
      <c r="AD73" s="22">
        <f t="shared" si="71"/>
        <v>49285.937742852868</v>
      </c>
      <c r="AE73" s="22">
        <f t="shared" si="71"/>
        <v>48324.639581742238</v>
      </c>
      <c r="AF73" s="22">
        <f t="shared" si="71"/>
        <v>47456.606574569654</v>
      </c>
      <c r="AG73" s="22">
        <f t="shared" si="71"/>
        <v>46626.757601540274</v>
      </c>
      <c r="AH73" s="22">
        <f t="shared" ref="AH73:BN73" si="72">SUM(AH71:AH72)</f>
        <v>45821.584598826033</v>
      </c>
      <c r="AI73" s="22">
        <f t="shared" si="72"/>
        <v>45052.202109635487</v>
      </c>
      <c r="AJ73" s="22">
        <f t="shared" si="72"/>
        <v>44313.880093692016</v>
      </c>
      <c r="AK73" s="22">
        <f t="shared" si="72"/>
        <v>43831.179365721851</v>
      </c>
      <c r="AL73" s="22">
        <f t="shared" si="72"/>
        <v>43367.956903382408</v>
      </c>
      <c r="AM73" s="22">
        <f t="shared" si="72"/>
        <v>42922.676045021217</v>
      </c>
      <c r="AN73" s="22">
        <f t="shared" si="72"/>
        <v>42494.115741830654</v>
      </c>
      <c r="AO73" s="22">
        <f t="shared" si="72"/>
        <v>42075.097471852991</v>
      </c>
      <c r="AP73" s="22">
        <f t="shared" si="72"/>
        <v>41673.28206652982</v>
      </c>
      <c r="AQ73" s="22">
        <f t="shared" si="72"/>
        <v>41285.166127117685</v>
      </c>
      <c r="AR73" s="22">
        <f t="shared" si="72"/>
        <v>40909.838957664484</v>
      </c>
      <c r="AS73" s="22">
        <f t="shared" si="72"/>
        <v>40546.580367212751</v>
      </c>
      <c r="AT73" s="22">
        <f t="shared" si="72"/>
        <v>40194.847505117883</v>
      </c>
      <c r="AU73" s="22">
        <f t="shared" si="72"/>
        <v>39696.97238149948</v>
      </c>
      <c r="AV73" s="22">
        <f t="shared" si="72"/>
        <v>39212.941810068005</v>
      </c>
      <c r="AW73" s="22">
        <f t="shared" si="72"/>
        <v>38742.099247925973</v>
      </c>
      <c r="AX73" s="22">
        <f t="shared" si="72"/>
        <v>38290.157346483596</v>
      </c>
      <c r="AY73" s="22">
        <f t="shared" si="72"/>
        <v>37851.742446768018</v>
      </c>
      <c r="AZ73" s="22">
        <f t="shared" si="72"/>
        <v>37421.052244022329</v>
      </c>
      <c r="BA73" s="22">
        <f t="shared" si="72"/>
        <v>37000.489425129497</v>
      </c>
      <c r="BB73" s="22">
        <f t="shared" si="72"/>
        <v>36586.270906752601</v>
      </c>
      <c r="BC73" s="22">
        <f t="shared" si="72"/>
        <v>36181.427518248602</v>
      </c>
      <c r="BD73" s="22">
        <f t="shared" si="72"/>
        <v>35786.146814182837</v>
      </c>
      <c r="BE73" s="22">
        <f t="shared" si="72"/>
        <v>35466.301845173497</v>
      </c>
      <c r="BF73" s="22">
        <f t="shared" si="72"/>
        <v>35153.823028705592</v>
      </c>
      <c r="BG73" s="22">
        <f t="shared" si="72"/>
        <v>34848.303760210991</v>
      </c>
      <c r="BH73" s="22">
        <f t="shared" si="72"/>
        <v>34549.496888081165</v>
      </c>
      <c r="BI73" s="22">
        <f t="shared" si="72"/>
        <v>34257.170186048214</v>
      </c>
      <c r="BJ73" s="22">
        <f t="shared" si="72"/>
        <v>33963.628563160091</v>
      </c>
      <c r="BK73" s="22">
        <f t="shared" si="72"/>
        <v>33676.146662900246</v>
      </c>
      <c r="BL73" s="22">
        <f t="shared" si="72"/>
        <v>33394.525410654089</v>
      </c>
      <c r="BM73" s="22">
        <f t="shared" si="72"/>
        <v>33118.578366591413</v>
      </c>
      <c r="BN73" s="22">
        <f t="shared" si="72"/>
        <v>32848.129172408459</v>
      </c>
    </row>
    <row r="74" spans="1:72" x14ac:dyDescent="0.25">
      <c r="C74" t="s">
        <v>931</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931</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931</v>
      </c>
      <c r="E76" t="s">
        <v>937</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930</v>
      </c>
      <c r="E77" t="s">
        <v>932</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930</v>
      </c>
      <c r="E78" t="s">
        <v>933</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930</v>
      </c>
      <c r="E79" t="s">
        <v>934</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-3.6059687638426839E-2</v>
      </c>
      <c r="AC80" s="57">
        <f t="shared" si="74"/>
        <v>-9.627102345338269E-2</v>
      </c>
      <c r="AD80" s="57">
        <f t="shared" si="74"/>
        <v>-0.11657173779954189</v>
      </c>
      <c r="AE80" s="57">
        <f t="shared" si="74"/>
        <v>-0.11669785797594004</v>
      </c>
      <c r="AF80" s="57">
        <f t="shared" si="74"/>
        <v>-8.2844838629152234E-2</v>
      </c>
      <c r="AG80" s="57">
        <f t="shared" si="74"/>
        <v>-9.7729759602966176E-2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938</v>
      </c>
      <c r="C7" t="str">
        <f>"DriversCGE!"&amp;ADDRESS(ROW(DriversCGE!A7),COLUMN(DriversCGE!A7),4)</f>
        <v>DriversCGE!A7</v>
      </c>
      <c r="D7">
        <v>1</v>
      </c>
      <c r="E7">
        <v>1</v>
      </c>
    </row>
    <row r="8" spans="1:6" x14ac:dyDescent="0.25">
      <c r="A8" t="s">
        <v>889</v>
      </c>
      <c r="B8" t="s">
        <v>907</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908</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940</v>
      </c>
      <c r="C7" s="96" t="s">
        <v>941</v>
      </c>
      <c r="D7" s="96" t="s">
        <v>942</v>
      </c>
      <c r="E7" s="96" t="s">
        <v>943</v>
      </c>
      <c r="F7" s="96" t="s">
        <v>944</v>
      </c>
      <c r="G7" s="96" t="s">
        <v>945</v>
      </c>
      <c r="H7" s="96" t="s">
        <v>946</v>
      </c>
      <c r="I7" s="96" t="s">
        <v>947</v>
      </c>
      <c r="J7" s="96" t="s">
        <v>948</v>
      </c>
      <c r="K7" s="96" t="s">
        <v>949</v>
      </c>
      <c r="L7" s="96" t="s">
        <v>950</v>
      </c>
      <c r="M7" s="96" t="s">
        <v>951</v>
      </c>
      <c r="N7" s="96" t="s">
        <v>952</v>
      </c>
      <c r="O7" s="96" t="s">
        <v>953</v>
      </c>
      <c r="P7" s="96" t="s">
        <v>954</v>
      </c>
      <c r="Q7" s="96" t="s">
        <v>955</v>
      </c>
      <c r="R7" s="96" t="s">
        <v>956</v>
      </c>
      <c r="S7" s="96" t="s">
        <v>957</v>
      </c>
      <c r="T7" s="96" t="s">
        <v>958</v>
      </c>
      <c r="U7" s="96" t="s">
        <v>959</v>
      </c>
      <c r="V7" s="96" t="s">
        <v>960</v>
      </c>
      <c r="W7" s="96" t="s">
        <v>961</v>
      </c>
      <c r="X7" s="96" t="s">
        <v>962</v>
      </c>
      <c r="Y7" s="96" t="s">
        <v>963</v>
      </c>
      <c r="Z7" s="96" t="s">
        <v>964</v>
      </c>
      <c r="AA7" s="96" t="s">
        <v>965</v>
      </c>
      <c r="AB7" s="96" t="s">
        <v>966</v>
      </c>
      <c r="AC7" s="96" t="s">
        <v>967</v>
      </c>
      <c r="AD7" s="96" t="s">
        <v>968</v>
      </c>
      <c r="AE7" s="96" t="s">
        <v>969</v>
      </c>
      <c r="AF7" s="96" t="s">
        <v>970</v>
      </c>
      <c r="AG7" s="96" t="s">
        <v>971</v>
      </c>
      <c r="AH7" s="96" t="s">
        <v>972</v>
      </c>
      <c r="AI7" s="96" t="s">
        <v>973</v>
      </c>
      <c r="AJ7" s="96" t="s">
        <v>974</v>
      </c>
      <c r="AK7" s="96" t="s">
        <v>975</v>
      </c>
      <c r="AL7" s="96" t="s">
        <v>976</v>
      </c>
      <c r="AM7" s="96" t="s">
        <v>977</v>
      </c>
      <c r="AN7" s="96" t="s">
        <v>978</v>
      </c>
    </row>
    <row r="8" spans="1:40" x14ac:dyDescent="0.25">
      <c r="A8" s="96" t="s">
        <v>891</v>
      </c>
      <c r="B8">
        <v>1833.8485148657019</v>
      </c>
      <c r="C8">
        <v>1833.8485148657019</v>
      </c>
      <c r="D8">
        <v>1833.8485148657019</v>
      </c>
      <c r="E8">
        <v>1833.8485148657019</v>
      </c>
      <c r="F8">
        <v>1833.8485148657019</v>
      </c>
      <c r="G8">
        <v>1833.8485148657019</v>
      </c>
      <c r="H8">
        <v>1833.8485148657019</v>
      </c>
      <c r="I8">
        <v>1833.8485148657019</v>
      </c>
      <c r="J8">
        <v>1833.8485148657019</v>
      </c>
      <c r="K8">
        <v>1833.8485148657019</v>
      </c>
      <c r="L8">
        <v>1833.8485148657019</v>
      </c>
      <c r="M8">
        <v>1833.8485148657019</v>
      </c>
      <c r="N8">
        <v>1833.8485148657019</v>
      </c>
      <c r="O8">
        <v>1833.8485148657019</v>
      </c>
      <c r="P8">
        <v>1833.8485148657019</v>
      </c>
      <c r="Q8">
        <v>1833.8485148657019</v>
      </c>
      <c r="R8">
        <v>1833.8485148657019</v>
      </c>
      <c r="S8">
        <v>1833.8485148657019</v>
      </c>
      <c r="T8">
        <v>1833.8485148657019</v>
      </c>
      <c r="U8">
        <v>1833.8485148657019</v>
      </c>
      <c r="V8">
        <v>1833.8485148657019</v>
      </c>
      <c r="W8">
        <v>1833.8485148657019</v>
      </c>
      <c r="X8">
        <v>1833.8485148657019</v>
      </c>
      <c r="Y8">
        <v>1833.8485148657019</v>
      </c>
      <c r="Z8">
        <v>1833.8485148657019</v>
      </c>
      <c r="AA8">
        <v>1833.8485148657019</v>
      </c>
      <c r="AB8">
        <v>1833.8485148657019</v>
      </c>
      <c r="AC8">
        <v>1833.8485148657019</v>
      </c>
      <c r="AD8">
        <v>1833.8485148657019</v>
      </c>
      <c r="AE8">
        <v>1833.8485148657019</v>
      </c>
      <c r="AF8">
        <v>1833.8485148657019</v>
      </c>
      <c r="AG8">
        <v>1833.8485148657019</v>
      </c>
      <c r="AH8">
        <v>1833.8485148657019</v>
      </c>
      <c r="AI8">
        <v>1833.8485148657019</v>
      </c>
      <c r="AJ8">
        <v>1833.8485148657019</v>
      </c>
      <c r="AK8">
        <v>1833.8485148657019</v>
      </c>
      <c r="AL8">
        <v>1833.8485148657019</v>
      </c>
      <c r="AM8">
        <v>1833.8485148657019</v>
      </c>
      <c r="AN8">
        <v>1833.8485148657019</v>
      </c>
    </row>
    <row r="9" spans="1:40" x14ac:dyDescent="0.25">
      <c r="A9" s="96" t="s">
        <v>939</v>
      </c>
      <c r="B9">
        <v>69.817113338467948</v>
      </c>
      <c r="C9">
        <v>69.817113338467948</v>
      </c>
      <c r="D9">
        <v>69.817113338467948</v>
      </c>
      <c r="E9">
        <v>69.817113338467948</v>
      </c>
      <c r="F9">
        <v>69.817113338467948</v>
      </c>
      <c r="G9">
        <v>69.817113338467948</v>
      </c>
      <c r="H9">
        <v>69.817113338467948</v>
      </c>
      <c r="I9">
        <v>69.817113338467948</v>
      </c>
      <c r="J9">
        <v>69.817113338467948</v>
      </c>
      <c r="K9">
        <v>69.817113338467948</v>
      </c>
      <c r="L9">
        <v>69.817113338467948</v>
      </c>
      <c r="M9">
        <v>69.817113338467948</v>
      </c>
      <c r="N9">
        <v>69.817113338467948</v>
      </c>
      <c r="O9">
        <v>69.817113338467948</v>
      </c>
      <c r="P9">
        <v>69.817113338467948</v>
      </c>
      <c r="Q9">
        <v>69.817113338467948</v>
      </c>
      <c r="R9">
        <v>69.817113338467948</v>
      </c>
      <c r="S9">
        <v>69.817113338467948</v>
      </c>
      <c r="T9">
        <v>69.817113338467948</v>
      </c>
      <c r="U9">
        <v>69.817113338467948</v>
      </c>
      <c r="V9">
        <v>69.817113338467948</v>
      </c>
      <c r="W9">
        <v>69.817113338467948</v>
      </c>
      <c r="X9">
        <v>69.817113338467948</v>
      </c>
      <c r="Y9">
        <v>69.817113338467948</v>
      </c>
      <c r="Z9">
        <v>69.817113338467948</v>
      </c>
      <c r="AA9">
        <v>69.817113338467948</v>
      </c>
      <c r="AB9">
        <v>69.817113338467948</v>
      </c>
      <c r="AC9">
        <v>69.817113338467948</v>
      </c>
      <c r="AD9">
        <v>69.817113338467948</v>
      </c>
      <c r="AE9">
        <v>69.817113338467948</v>
      </c>
      <c r="AF9">
        <v>69.817113338467948</v>
      </c>
      <c r="AG9">
        <v>69.817113338467948</v>
      </c>
      <c r="AH9">
        <v>69.817113338467948</v>
      </c>
      <c r="AI9">
        <v>69.817113338467948</v>
      </c>
      <c r="AJ9">
        <v>69.817113338467948</v>
      </c>
      <c r="AK9">
        <v>69.817113338467948</v>
      </c>
      <c r="AL9">
        <v>69.817113338467948</v>
      </c>
      <c r="AM9">
        <v>69.817113338467948</v>
      </c>
      <c r="AN9">
        <v>69.817113338467948</v>
      </c>
    </row>
    <row r="10" spans="1:40" x14ac:dyDescent="0.25">
      <c r="A10" s="96" t="s">
        <v>897</v>
      </c>
      <c r="B10">
        <v>205.44872804458728</v>
      </c>
      <c r="C10">
        <v>205.44872804458728</v>
      </c>
      <c r="D10">
        <v>205.44872804458728</v>
      </c>
      <c r="E10">
        <v>205.44872804458728</v>
      </c>
      <c r="F10">
        <v>205.44872804458728</v>
      </c>
      <c r="G10">
        <v>205.44872804458728</v>
      </c>
      <c r="H10">
        <v>205.44872804458728</v>
      </c>
      <c r="I10">
        <v>205.44872804458728</v>
      </c>
      <c r="J10">
        <v>205.44872804458728</v>
      </c>
      <c r="K10">
        <v>205.44872804458728</v>
      </c>
      <c r="L10">
        <v>205.44872804458728</v>
      </c>
      <c r="M10">
        <v>205.44872804458728</v>
      </c>
      <c r="N10">
        <v>205.44872804458728</v>
      </c>
      <c r="O10">
        <v>205.44872804458728</v>
      </c>
      <c r="P10">
        <v>205.44872804458728</v>
      </c>
      <c r="Q10">
        <v>205.44872804458728</v>
      </c>
      <c r="R10">
        <v>205.44872804458728</v>
      </c>
      <c r="S10">
        <v>205.44872804458728</v>
      </c>
      <c r="T10">
        <v>205.44872804458728</v>
      </c>
      <c r="U10">
        <v>205.44872804458728</v>
      </c>
      <c r="V10">
        <v>205.44872804458728</v>
      </c>
      <c r="W10">
        <v>205.44872804458728</v>
      </c>
      <c r="X10">
        <v>205.44872804458728</v>
      </c>
      <c r="Y10">
        <v>205.44872804458728</v>
      </c>
      <c r="Z10">
        <v>205.44872804458728</v>
      </c>
      <c r="AA10">
        <v>205.44872804458728</v>
      </c>
      <c r="AB10">
        <v>205.44872804458728</v>
      </c>
      <c r="AC10">
        <v>205.44872804458728</v>
      </c>
      <c r="AD10">
        <v>205.44872804458728</v>
      </c>
      <c r="AE10">
        <v>205.44872804458728</v>
      </c>
      <c r="AF10">
        <v>205.44872804458728</v>
      </c>
      <c r="AG10">
        <v>205.44872804458728</v>
      </c>
      <c r="AH10">
        <v>205.44872804458728</v>
      </c>
      <c r="AI10">
        <v>205.44872804458728</v>
      </c>
      <c r="AJ10">
        <v>205.44872804458728</v>
      </c>
      <c r="AK10">
        <v>205.44872804458728</v>
      </c>
      <c r="AL10">
        <v>205.44872804458728</v>
      </c>
      <c r="AM10">
        <v>205.44872804458728</v>
      </c>
      <c r="AN10">
        <v>205.44872804458728</v>
      </c>
    </row>
    <row r="11" spans="1:40" x14ac:dyDescent="0.25">
      <c r="A11" s="96" t="s">
        <v>894</v>
      </c>
      <c r="B11">
        <v>93.096909428335962</v>
      </c>
      <c r="C11">
        <v>93.096909428335962</v>
      </c>
      <c r="D11">
        <v>93.096909428335962</v>
      </c>
      <c r="E11">
        <v>93.096909428335962</v>
      </c>
      <c r="F11">
        <v>93.096909428335962</v>
      </c>
      <c r="G11">
        <v>93.096909428335962</v>
      </c>
      <c r="H11">
        <v>93.096909428335962</v>
      </c>
      <c r="I11">
        <v>93.096909428335962</v>
      </c>
      <c r="J11">
        <v>93.096909428335962</v>
      </c>
      <c r="K11">
        <v>93.096909428335962</v>
      </c>
      <c r="L11">
        <v>93.096909428335962</v>
      </c>
      <c r="M11">
        <v>93.096909428335962</v>
      </c>
      <c r="N11">
        <v>93.096909428335962</v>
      </c>
      <c r="O11">
        <v>93.096909428335962</v>
      </c>
      <c r="P11">
        <v>93.096909428335962</v>
      </c>
      <c r="Q11">
        <v>93.096909428335962</v>
      </c>
      <c r="R11">
        <v>93.096909428335962</v>
      </c>
      <c r="S11">
        <v>93.096909428335962</v>
      </c>
      <c r="T11">
        <v>93.096909428335962</v>
      </c>
      <c r="U11">
        <v>93.096909428335962</v>
      </c>
      <c r="V11">
        <v>93.096909428335962</v>
      </c>
      <c r="W11">
        <v>93.096909428335962</v>
      </c>
      <c r="X11">
        <v>93.096909428335962</v>
      </c>
      <c r="Y11">
        <v>93.096909428335962</v>
      </c>
      <c r="Z11">
        <v>93.096909428335962</v>
      </c>
      <c r="AA11">
        <v>93.096909428335962</v>
      </c>
      <c r="AB11">
        <v>93.096909428335962</v>
      </c>
      <c r="AC11">
        <v>93.096909428335962</v>
      </c>
      <c r="AD11">
        <v>93.096909428335962</v>
      </c>
      <c r="AE11">
        <v>93.096909428335962</v>
      </c>
      <c r="AF11">
        <v>93.096909428335962</v>
      </c>
      <c r="AG11">
        <v>93.096909428335962</v>
      </c>
      <c r="AH11">
        <v>93.096909428335962</v>
      </c>
      <c r="AI11">
        <v>93.096909428335962</v>
      </c>
      <c r="AJ11">
        <v>93.096909428335962</v>
      </c>
      <c r="AK11">
        <v>93.096909428335962</v>
      </c>
      <c r="AL11">
        <v>93.096909428335962</v>
      </c>
      <c r="AM11">
        <v>93.096909428335962</v>
      </c>
      <c r="AN11">
        <v>93.096909428335962</v>
      </c>
    </row>
    <row r="12" spans="1:40" x14ac:dyDescent="0.25">
      <c r="A12" s="96" t="s">
        <v>900</v>
      </c>
      <c r="B12">
        <v>235.4980228275715</v>
      </c>
      <c r="C12">
        <v>235.4980228275715</v>
      </c>
      <c r="D12">
        <v>235.4980228275715</v>
      </c>
      <c r="E12">
        <v>235.4980228275715</v>
      </c>
      <c r="F12">
        <v>235.4980228275715</v>
      </c>
      <c r="G12">
        <v>235.4980228275715</v>
      </c>
      <c r="H12">
        <v>235.4980228275715</v>
      </c>
      <c r="I12">
        <v>235.4980228275715</v>
      </c>
      <c r="J12">
        <v>235.4980228275715</v>
      </c>
      <c r="K12">
        <v>235.4980228275715</v>
      </c>
      <c r="L12">
        <v>235.4980228275715</v>
      </c>
      <c r="M12">
        <v>235.4980228275715</v>
      </c>
      <c r="N12">
        <v>235.4980228275715</v>
      </c>
      <c r="O12">
        <v>235.4980228275715</v>
      </c>
      <c r="P12">
        <v>235.4980228275715</v>
      </c>
      <c r="Q12">
        <v>235.4980228275715</v>
      </c>
      <c r="R12">
        <v>235.4980228275715</v>
      </c>
      <c r="S12">
        <v>235.4980228275715</v>
      </c>
      <c r="T12">
        <v>235.4980228275715</v>
      </c>
      <c r="U12">
        <v>235.4980228275715</v>
      </c>
      <c r="V12">
        <v>235.4980228275715</v>
      </c>
      <c r="W12">
        <v>235.4980228275715</v>
      </c>
      <c r="X12">
        <v>235.4980228275715</v>
      </c>
      <c r="Y12">
        <v>235.4980228275715</v>
      </c>
      <c r="Z12">
        <v>235.4980228275715</v>
      </c>
      <c r="AA12">
        <v>235.4980228275715</v>
      </c>
      <c r="AB12">
        <v>235.4980228275715</v>
      </c>
      <c r="AC12">
        <v>235.4980228275715</v>
      </c>
      <c r="AD12">
        <v>235.4980228275715</v>
      </c>
      <c r="AE12">
        <v>235.4980228275715</v>
      </c>
      <c r="AF12">
        <v>235.4980228275715</v>
      </c>
      <c r="AG12">
        <v>235.4980228275715</v>
      </c>
      <c r="AH12">
        <v>235.4980228275715</v>
      </c>
      <c r="AI12">
        <v>235.4980228275715</v>
      </c>
      <c r="AJ12">
        <v>235.4980228275715</v>
      </c>
      <c r="AK12">
        <v>235.4980228275715</v>
      </c>
      <c r="AL12">
        <v>235.4980228275715</v>
      </c>
      <c r="AM12">
        <v>235.4980228275715</v>
      </c>
      <c r="AN12">
        <v>235.4980228275715</v>
      </c>
    </row>
    <row r="13" spans="1:40" x14ac:dyDescent="0.25">
      <c r="A13" s="96" t="s">
        <v>902</v>
      </c>
      <c r="B13">
        <v>17.781500762506745</v>
      </c>
      <c r="C13">
        <v>17.781500762506745</v>
      </c>
      <c r="D13">
        <v>17.781500762506745</v>
      </c>
      <c r="E13">
        <v>17.781500762506745</v>
      </c>
      <c r="F13">
        <v>17.781500762506745</v>
      </c>
      <c r="G13">
        <v>17.781500762506745</v>
      </c>
      <c r="H13">
        <v>17.781500762506745</v>
      </c>
      <c r="I13">
        <v>17.781500762506745</v>
      </c>
      <c r="J13">
        <v>17.781500762506745</v>
      </c>
      <c r="K13">
        <v>17.781500762506745</v>
      </c>
      <c r="L13">
        <v>17.781500762506745</v>
      </c>
      <c r="M13">
        <v>17.781500762506745</v>
      </c>
      <c r="N13">
        <v>17.781500762506745</v>
      </c>
      <c r="O13">
        <v>17.781500762506745</v>
      </c>
      <c r="P13">
        <v>17.781500762506745</v>
      </c>
      <c r="Q13">
        <v>17.781500762506745</v>
      </c>
      <c r="R13">
        <v>17.781500762506745</v>
      </c>
      <c r="S13">
        <v>17.781500762506745</v>
      </c>
      <c r="T13">
        <v>17.781500762506745</v>
      </c>
      <c r="U13">
        <v>17.781500762506745</v>
      </c>
      <c r="V13">
        <v>17.781500762506745</v>
      </c>
      <c r="W13">
        <v>17.781500762506745</v>
      </c>
      <c r="X13">
        <v>17.781500762506745</v>
      </c>
      <c r="Y13">
        <v>17.781500762506745</v>
      </c>
      <c r="Z13">
        <v>17.781500762506745</v>
      </c>
      <c r="AA13">
        <v>17.781500762506745</v>
      </c>
      <c r="AB13">
        <v>17.781500762506745</v>
      </c>
      <c r="AC13">
        <v>17.781500762506745</v>
      </c>
      <c r="AD13">
        <v>17.781500762506745</v>
      </c>
      <c r="AE13">
        <v>17.781500762506745</v>
      </c>
      <c r="AF13">
        <v>17.781500762506745</v>
      </c>
      <c r="AG13">
        <v>17.781500762506745</v>
      </c>
      <c r="AH13">
        <v>17.781500762506745</v>
      </c>
      <c r="AI13">
        <v>17.781500762506745</v>
      </c>
      <c r="AJ13">
        <v>17.781500762506745</v>
      </c>
      <c r="AK13">
        <v>17.781500762506745</v>
      </c>
      <c r="AL13">
        <v>17.781500762506745</v>
      </c>
      <c r="AM13">
        <v>17.781500762506745</v>
      </c>
      <c r="AN13">
        <v>17.781500762506745</v>
      </c>
    </row>
    <row r="14" spans="1:40" x14ac:dyDescent="0.25">
      <c r="A14" s="96" t="s">
        <v>892</v>
      </c>
      <c r="B14">
        <v>52.810230956688578</v>
      </c>
      <c r="C14">
        <v>52.810230956688578</v>
      </c>
      <c r="D14">
        <v>52.810230956688578</v>
      </c>
      <c r="E14">
        <v>52.810230956688578</v>
      </c>
      <c r="F14">
        <v>52.810230956688578</v>
      </c>
      <c r="G14">
        <v>52.810230956688578</v>
      </c>
      <c r="H14">
        <v>52.810230956688578</v>
      </c>
      <c r="I14">
        <v>52.810230956688578</v>
      </c>
      <c r="J14">
        <v>52.810230956688578</v>
      </c>
      <c r="K14">
        <v>52.810230956688578</v>
      </c>
      <c r="L14">
        <v>52.810230956688578</v>
      </c>
      <c r="M14">
        <v>52.810230956688578</v>
      </c>
      <c r="N14">
        <v>52.810230956688578</v>
      </c>
      <c r="O14">
        <v>52.810230956688578</v>
      </c>
      <c r="P14">
        <v>52.810230956688578</v>
      </c>
      <c r="Q14">
        <v>52.810230956688578</v>
      </c>
      <c r="R14">
        <v>52.810230956688578</v>
      </c>
      <c r="S14">
        <v>52.810230956688578</v>
      </c>
      <c r="T14">
        <v>52.810230956688578</v>
      </c>
      <c r="U14">
        <v>52.810230956688578</v>
      </c>
      <c r="V14">
        <v>52.810230956688578</v>
      </c>
      <c r="W14">
        <v>52.810230956688578</v>
      </c>
      <c r="X14">
        <v>52.810230956688578</v>
      </c>
      <c r="Y14">
        <v>52.810230956688578</v>
      </c>
      <c r="Z14">
        <v>52.810230956688578</v>
      </c>
      <c r="AA14">
        <v>52.810230956688578</v>
      </c>
      <c r="AB14">
        <v>52.810230956688578</v>
      </c>
      <c r="AC14">
        <v>52.810230956688578</v>
      </c>
      <c r="AD14">
        <v>52.810230956688578</v>
      </c>
      <c r="AE14">
        <v>52.810230956688578</v>
      </c>
      <c r="AF14">
        <v>52.810230956688578</v>
      </c>
      <c r="AG14">
        <v>52.810230956688578</v>
      </c>
      <c r="AH14">
        <v>52.810230956688578</v>
      </c>
      <c r="AI14">
        <v>52.810230956688578</v>
      </c>
      <c r="AJ14">
        <v>52.810230956688578</v>
      </c>
      <c r="AK14">
        <v>52.810230956688578</v>
      </c>
      <c r="AL14">
        <v>52.810230956688578</v>
      </c>
      <c r="AM14">
        <v>52.810230956688578</v>
      </c>
      <c r="AN14">
        <v>52.810230956688578</v>
      </c>
    </row>
    <row r="15" spans="1:40" x14ac:dyDescent="0.25">
      <c r="A15" s="96" t="s">
        <v>899</v>
      </c>
      <c r="B15">
        <v>14.113350558120295</v>
      </c>
      <c r="C15">
        <v>14.113350558120295</v>
      </c>
      <c r="D15">
        <v>14.113350558120295</v>
      </c>
      <c r="E15">
        <v>14.113350558120295</v>
      </c>
      <c r="F15">
        <v>14.113350558120295</v>
      </c>
      <c r="G15">
        <v>14.113350558120295</v>
      </c>
      <c r="H15">
        <v>14.113350558120295</v>
      </c>
      <c r="I15">
        <v>14.113350558120295</v>
      </c>
      <c r="J15">
        <v>14.113350558120295</v>
      </c>
      <c r="K15">
        <v>14.113350558120295</v>
      </c>
      <c r="L15">
        <v>14.113350558120295</v>
      </c>
      <c r="M15">
        <v>14.113350558120295</v>
      </c>
      <c r="N15">
        <v>14.113350558120295</v>
      </c>
      <c r="O15">
        <v>14.113350558120295</v>
      </c>
      <c r="P15">
        <v>14.113350558120295</v>
      </c>
      <c r="Q15">
        <v>14.113350558120295</v>
      </c>
      <c r="R15">
        <v>14.113350558120295</v>
      </c>
      <c r="S15">
        <v>14.113350558120295</v>
      </c>
      <c r="T15">
        <v>14.113350558120295</v>
      </c>
      <c r="U15">
        <v>14.113350558120295</v>
      </c>
      <c r="V15">
        <v>14.113350558120295</v>
      </c>
      <c r="W15">
        <v>14.113350558120295</v>
      </c>
      <c r="X15">
        <v>14.113350558120295</v>
      </c>
      <c r="Y15">
        <v>14.113350558120295</v>
      </c>
      <c r="Z15">
        <v>14.113350558120295</v>
      </c>
      <c r="AA15">
        <v>14.113350558120295</v>
      </c>
      <c r="AB15">
        <v>14.113350558120295</v>
      </c>
      <c r="AC15">
        <v>14.113350558120295</v>
      </c>
      <c r="AD15">
        <v>14.113350558120295</v>
      </c>
      <c r="AE15">
        <v>14.113350558120295</v>
      </c>
      <c r="AF15">
        <v>14.113350558120295</v>
      </c>
      <c r="AG15">
        <v>14.113350558120295</v>
      </c>
      <c r="AH15">
        <v>14.113350558120295</v>
      </c>
      <c r="AI15">
        <v>14.113350558120295</v>
      </c>
      <c r="AJ15">
        <v>14.113350558120295</v>
      </c>
      <c r="AK15">
        <v>14.113350558120295</v>
      </c>
      <c r="AL15">
        <v>14.113350558120295</v>
      </c>
      <c r="AM15">
        <v>14.113350558120295</v>
      </c>
      <c r="AN15">
        <v>14.113350558120295</v>
      </c>
    </row>
    <row r="16" spans="1:40" x14ac:dyDescent="0.25">
      <c r="A16" s="96" t="s">
        <v>896</v>
      </c>
      <c r="B16">
        <v>13.345629432699663</v>
      </c>
      <c r="C16">
        <v>13.345629432699663</v>
      </c>
      <c r="D16">
        <v>13.345629432699663</v>
      </c>
      <c r="E16">
        <v>13.345629432699663</v>
      </c>
      <c r="F16">
        <v>13.345629432699663</v>
      </c>
      <c r="G16">
        <v>13.345629432699663</v>
      </c>
      <c r="H16">
        <v>13.345629432699663</v>
      </c>
      <c r="I16">
        <v>13.345629432699663</v>
      </c>
      <c r="J16">
        <v>13.345629432699663</v>
      </c>
      <c r="K16">
        <v>13.345629432699663</v>
      </c>
      <c r="L16">
        <v>13.345629432699663</v>
      </c>
      <c r="M16">
        <v>13.345629432699663</v>
      </c>
      <c r="N16">
        <v>13.345629432699663</v>
      </c>
      <c r="O16">
        <v>13.345629432699663</v>
      </c>
      <c r="P16">
        <v>13.345629432699663</v>
      </c>
      <c r="Q16">
        <v>13.345629432699663</v>
      </c>
      <c r="R16">
        <v>13.345629432699663</v>
      </c>
      <c r="S16">
        <v>13.345629432699663</v>
      </c>
      <c r="T16">
        <v>13.345629432699663</v>
      </c>
      <c r="U16">
        <v>13.345629432699663</v>
      </c>
      <c r="V16">
        <v>13.345629432699663</v>
      </c>
      <c r="W16">
        <v>13.345629432699663</v>
      </c>
      <c r="X16">
        <v>13.345629432699663</v>
      </c>
      <c r="Y16">
        <v>13.345629432699663</v>
      </c>
      <c r="Z16">
        <v>13.345629432699663</v>
      </c>
      <c r="AA16">
        <v>13.345629432699663</v>
      </c>
      <c r="AB16">
        <v>13.345629432699663</v>
      </c>
      <c r="AC16">
        <v>13.345629432699663</v>
      </c>
      <c r="AD16">
        <v>13.345629432699663</v>
      </c>
      <c r="AE16">
        <v>13.345629432699663</v>
      </c>
      <c r="AF16">
        <v>13.345629432699663</v>
      </c>
      <c r="AG16">
        <v>13.345629432699663</v>
      </c>
      <c r="AH16">
        <v>13.345629432699663</v>
      </c>
      <c r="AI16">
        <v>13.345629432699663</v>
      </c>
      <c r="AJ16">
        <v>13.345629432699663</v>
      </c>
      <c r="AK16">
        <v>13.345629432699663</v>
      </c>
      <c r="AL16">
        <v>13.345629432699663</v>
      </c>
      <c r="AM16">
        <v>13.345629432699663</v>
      </c>
      <c r="AN16">
        <v>13.345629432699663</v>
      </c>
    </row>
    <row r="17" spans="1:40" x14ac:dyDescent="0.25">
      <c r="A17" s="96" t="s">
        <v>898</v>
      </c>
      <c r="B17">
        <v>10.112362730181367</v>
      </c>
      <c r="C17">
        <v>10.112362730181367</v>
      </c>
      <c r="D17">
        <v>10.112362730181367</v>
      </c>
      <c r="E17">
        <v>10.112362730181367</v>
      </c>
      <c r="F17">
        <v>10.112362730181367</v>
      </c>
      <c r="G17">
        <v>10.112362730181367</v>
      </c>
      <c r="H17">
        <v>10.112362730181367</v>
      </c>
      <c r="I17">
        <v>10.112362730181367</v>
      </c>
      <c r="J17">
        <v>10.112362730181367</v>
      </c>
      <c r="K17">
        <v>10.112362730181367</v>
      </c>
      <c r="L17">
        <v>10.112362730181367</v>
      </c>
      <c r="M17">
        <v>10.112362730181367</v>
      </c>
      <c r="N17">
        <v>10.112362730181367</v>
      </c>
      <c r="O17">
        <v>10.112362730181367</v>
      </c>
      <c r="P17">
        <v>10.112362730181367</v>
      </c>
      <c r="Q17">
        <v>10.112362730181367</v>
      </c>
      <c r="R17">
        <v>10.112362730181367</v>
      </c>
      <c r="S17">
        <v>10.112362730181367</v>
      </c>
      <c r="T17">
        <v>10.112362730181367</v>
      </c>
      <c r="U17">
        <v>10.112362730181367</v>
      </c>
      <c r="V17">
        <v>10.112362730181367</v>
      </c>
      <c r="W17">
        <v>10.112362730181367</v>
      </c>
      <c r="X17">
        <v>10.112362730181367</v>
      </c>
      <c r="Y17">
        <v>10.112362730181367</v>
      </c>
      <c r="Z17">
        <v>10.112362730181367</v>
      </c>
      <c r="AA17">
        <v>10.112362730181367</v>
      </c>
      <c r="AB17">
        <v>10.112362730181367</v>
      </c>
      <c r="AC17">
        <v>10.112362730181367</v>
      </c>
      <c r="AD17">
        <v>10.112362730181367</v>
      </c>
      <c r="AE17">
        <v>10.112362730181367</v>
      </c>
      <c r="AF17">
        <v>10.112362730181367</v>
      </c>
      <c r="AG17">
        <v>10.112362730181367</v>
      </c>
      <c r="AH17">
        <v>10.112362730181367</v>
      </c>
      <c r="AI17">
        <v>10.112362730181367</v>
      </c>
      <c r="AJ17">
        <v>10.112362730181367</v>
      </c>
      <c r="AK17">
        <v>10.112362730181367</v>
      </c>
      <c r="AL17">
        <v>10.112362730181367</v>
      </c>
      <c r="AM17">
        <v>10.112362730181367</v>
      </c>
      <c r="AN17">
        <v>10.112362730181367</v>
      </c>
    </row>
    <row r="18" spans="1:40" x14ac:dyDescent="0.25">
      <c r="A18" s="96" t="s">
        <v>895</v>
      </c>
      <c r="B18">
        <v>1.2396211872289537E-4</v>
      </c>
      <c r="C18">
        <v>1.2396211872289537E-4</v>
      </c>
      <c r="D18">
        <v>1.2396211872289537E-4</v>
      </c>
      <c r="E18">
        <v>1.2396211872289537E-4</v>
      </c>
      <c r="F18">
        <v>1.2396211872289537E-4</v>
      </c>
      <c r="G18">
        <v>1.2396211872289537E-4</v>
      </c>
      <c r="H18">
        <v>1.2396211872289537E-4</v>
      </c>
      <c r="I18">
        <v>1.2396211872289537E-4</v>
      </c>
      <c r="J18">
        <v>1.2396211872289537E-4</v>
      </c>
      <c r="K18">
        <v>1.2396211872289537E-4</v>
      </c>
      <c r="L18">
        <v>1.2396211872289537E-4</v>
      </c>
      <c r="M18">
        <v>1.2396211872289537E-4</v>
      </c>
      <c r="N18">
        <v>1.2396211872289537E-4</v>
      </c>
      <c r="O18">
        <v>1.2396211872289537E-4</v>
      </c>
      <c r="P18">
        <v>1.2396211872289537E-4</v>
      </c>
      <c r="Q18">
        <v>1.2396211872289537E-4</v>
      </c>
      <c r="R18">
        <v>1.2396211872289537E-4</v>
      </c>
      <c r="S18">
        <v>1.2396211872289537E-4</v>
      </c>
      <c r="T18">
        <v>1.2396211872289537E-4</v>
      </c>
      <c r="U18">
        <v>1.2396211872289537E-4</v>
      </c>
      <c r="V18">
        <v>1.2396211872289537E-4</v>
      </c>
      <c r="W18">
        <v>1.2396211872289537E-4</v>
      </c>
      <c r="X18">
        <v>1.2396211872289537E-4</v>
      </c>
      <c r="Y18">
        <v>1.2396211872289537E-4</v>
      </c>
      <c r="Z18">
        <v>1.2396211872289537E-4</v>
      </c>
      <c r="AA18">
        <v>1.2396211872289537E-4</v>
      </c>
      <c r="AB18">
        <v>1.2396211872289537E-4</v>
      </c>
      <c r="AC18">
        <v>1.2396211872289537E-4</v>
      </c>
      <c r="AD18">
        <v>1.2396211872289537E-4</v>
      </c>
      <c r="AE18">
        <v>1.2396211872289537E-4</v>
      </c>
      <c r="AF18">
        <v>1.2396211872289537E-4</v>
      </c>
      <c r="AG18">
        <v>1.2396211872289537E-4</v>
      </c>
      <c r="AH18">
        <v>1.2396211872289537E-4</v>
      </c>
      <c r="AI18">
        <v>1.2396211872289537E-4</v>
      </c>
      <c r="AJ18">
        <v>1.2396211872289537E-4</v>
      </c>
      <c r="AK18">
        <v>1.2396211872289537E-4</v>
      </c>
      <c r="AL18">
        <v>1.2396211872289537E-4</v>
      </c>
      <c r="AM18">
        <v>1.2396211872289537E-4</v>
      </c>
      <c r="AN18">
        <v>1.2396211872289537E-4</v>
      </c>
    </row>
    <row r="19" spans="1:40" x14ac:dyDescent="0.25">
      <c r="A19" s="96" t="s">
        <v>893</v>
      </c>
      <c r="B19">
        <v>84.250557323841988</v>
      </c>
      <c r="C19">
        <v>84.250557323841988</v>
      </c>
      <c r="D19">
        <v>84.250557323841988</v>
      </c>
      <c r="E19">
        <v>84.250557323841988</v>
      </c>
      <c r="F19">
        <v>84.250557323841988</v>
      </c>
      <c r="G19">
        <v>84.250557323841988</v>
      </c>
      <c r="H19">
        <v>84.250557323841988</v>
      </c>
      <c r="I19">
        <v>84.250557323841988</v>
      </c>
      <c r="J19">
        <v>84.250557323841988</v>
      </c>
      <c r="K19">
        <v>84.250557323841988</v>
      </c>
      <c r="L19">
        <v>84.250557323841988</v>
      </c>
      <c r="M19">
        <v>84.250557323841988</v>
      </c>
      <c r="N19">
        <v>84.250557323841988</v>
      </c>
      <c r="O19">
        <v>84.250557323841988</v>
      </c>
      <c r="P19">
        <v>84.250557323841988</v>
      </c>
      <c r="Q19">
        <v>84.250557323841988</v>
      </c>
      <c r="R19">
        <v>84.250557323841988</v>
      </c>
      <c r="S19">
        <v>84.250557323841988</v>
      </c>
      <c r="T19">
        <v>84.250557323841988</v>
      </c>
      <c r="U19">
        <v>84.250557323841988</v>
      </c>
      <c r="V19">
        <v>84.250557323841988</v>
      </c>
      <c r="W19">
        <v>84.250557323841988</v>
      </c>
      <c r="X19">
        <v>84.250557323841988</v>
      </c>
      <c r="Y19">
        <v>84.250557323841988</v>
      </c>
      <c r="Z19">
        <v>84.250557323841988</v>
      </c>
      <c r="AA19">
        <v>84.250557323841988</v>
      </c>
      <c r="AB19">
        <v>84.250557323841988</v>
      </c>
      <c r="AC19">
        <v>84.250557323841988</v>
      </c>
      <c r="AD19">
        <v>84.250557323841988</v>
      </c>
      <c r="AE19">
        <v>84.250557323841988</v>
      </c>
      <c r="AF19">
        <v>84.250557323841988</v>
      </c>
      <c r="AG19">
        <v>84.250557323841988</v>
      </c>
      <c r="AH19">
        <v>84.250557323841988</v>
      </c>
      <c r="AI19">
        <v>84.250557323841988</v>
      </c>
      <c r="AJ19">
        <v>84.250557323841988</v>
      </c>
      <c r="AK19">
        <v>84.250557323841988</v>
      </c>
      <c r="AL19">
        <v>84.250557323841988</v>
      </c>
      <c r="AM19">
        <v>84.250557323841988</v>
      </c>
      <c r="AN19">
        <v>84.250557323841988</v>
      </c>
    </row>
    <row r="20" spans="1:40" x14ac:dyDescent="0.25">
      <c r="A20" s="96" t="s">
        <v>905</v>
      </c>
      <c r="B20">
        <v>21.151207305916991</v>
      </c>
      <c r="C20">
        <v>21.151207305916991</v>
      </c>
      <c r="D20">
        <v>21.151207305916991</v>
      </c>
      <c r="E20">
        <v>21.151207305916991</v>
      </c>
      <c r="F20">
        <v>21.151207305916991</v>
      </c>
      <c r="G20">
        <v>21.151207305916991</v>
      </c>
      <c r="H20">
        <v>21.151207305916991</v>
      </c>
      <c r="I20">
        <v>21.151207305916991</v>
      </c>
      <c r="J20">
        <v>21.151207305916991</v>
      </c>
      <c r="K20">
        <v>21.151207305916991</v>
      </c>
      <c r="L20">
        <v>21.151207305916991</v>
      </c>
      <c r="M20">
        <v>21.151207305916991</v>
      </c>
      <c r="N20">
        <v>21.151207305916991</v>
      </c>
      <c r="O20">
        <v>21.151207305916991</v>
      </c>
      <c r="P20">
        <v>21.151207305916991</v>
      </c>
      <c r="Q20">
        <v>21.151207305916991</v>
      </c>
      <c r="R20">
        <v>21.151207305916991</v>
      </c>
      <c r="S20">
        <v>21.151207305916991</v>
      </c>
      <c r="T20">
        <v>21.151207305916991</v>
      </c>
      <c r="U20">
        <v>21.151207305916991</v>
      </c>
      <c r="V20">
        <v>21.151207305916991</v>
      </c>
      <c r="W20">
        <v>21.151207305916991</v>
      </c>
      <c r="X20">
        <v>21.151207305916991</v>
      </c>
      <c r="Y20">
        <v>21.151207305916991</v>
      </c>
      <c r="Z20">
        <v>21.151207305916991</v>
      </c>
      <c r="AA20">
        <v>21.151207305916991</v>
      </c>
      <c r="AB20">
        <v>21.151207305916991</v>
      </c>
      <c r="AC20">
        <v>21.151207305916991</v>
      </c>
      <c r="AD20">
        <v>21.151207305916991</v>
      </c>
      <c r="AE20">
        <v>21.151207305916991</v>
      </c>
      <c r="AF20">
        <v>21.151207305916991</v>
      </c>
      <c r="AG20">
        <v>21.151207305916991</v>
      </c>
      <c r="AH20">
        <v>21.151207305916991</v>
      </c>
      <c r="AI20">
        <v>21.151207305916991</v>
      </c>
      <c r="AJ20">
        <v>21.151207305916991</v>
      </c>
      <c r="AK20">
        <v>21.151207305916991</v>
      </c>
      <c r="AL20">
        <v>21.151207305916991</v>
      </c>
      <c r="AM20">
        <v>21.151207305916991</v>
      </c>
      <c r="AN20">
        <v>21.151207305916991</v>
      </c>
    </row>
    <row r="21" spans="1:40" x14ac:dyDescent="0.25">
      <c r="A21" s="96" t="s">
        <v>904</v>
      </c>
      <c r="B21">
        <v>135.9553569122159</v>
      </c>
      <c r="C21">
        <v>135.9553569122159</v>
      </c>
      <c r="D21">
        <v>135.9553569122159</v>
      </c>
      <c r="E21">
        <v>135.9553569122159</v>
      </c>
      <c r="F21">
        <v>135.9553569122159</v>
      </c>
      <c r="G21">
        <v>135.9553569122159</v>
      </c>
      <c r="H21">
        <v>135.9553569122159</v>
      </c>
      <c r="I21">
        <v>135.9553569122159</v>
      </c>
      <c r="J21">
        <v>135.9553569122159</v>
      </c>
      <c r="K21">
        <v>135.9553569122159</v>
      </c>
      <c r="L21">
        <v>135.9553569122159</v>
      </c>
      <c r="M21">
        <v>135.9553569122159</v>
      </c>
      <c r="N21">
        <v>135.9553569122159</v>
      </c>
      <c r="O21">
        <v>135.9553569122159</v>
      </c>
      <c r="P21">
        <v>135.9553569122159</v>
      </c>
      <c r="Q21">
        <v>135.9553569122159</v>
      </c>
      <c r="R21">
        <v>135.9553569122159</v>
      </c>
      <c r="S21">
        <v>135.9553569122159</v>
      </c>
      <c r="T21">
        <v>135.9553569122159</v>
      </c>
      <c r="U21">
        <v>135.9553569122159</v>
      </c>
      <c r="V21">
        <v>135.9553569122159</v>
      </c>
      <c r="W21">
        <v>135.9553569122159</v>
      </c>
      <c r="X21">
        <v>135.9553569122159</v>
      </c>
      <c r="Y21">
        <v>135.9553569122159</v>
      </c>
      <c r="Z21">
        <v>135.9553569122159</v>
      </c>
      <c r="AA21">
        <v>135.9553569122159</v>
      </c>
      <c r="AB21">
        <v>135.9553569122159</v>
      </c>
      <c r="AC21">
        <v>135.9553569122159</v>
      </c>
      <c r="AD21">
        <v>135.9553569122159</v>
      </c>
      <c r="AE21">
        <v>135.9553569122159</v>
      </c>
      <c r="AF21">
        <v>135.9553569122159</v>
      </c>
      <c r="AG21">
        <v>135.9553569122159</v>
      </c>
      <c r="AH21">
        <v>135.9553569122159</v>
      </c>
      <c r="AI21">
        <v>135.9553569122159</v>
      </c>
      <c r="AJ21">
        <v>135.9553569122159</v>
      </c>
      <c r="AK21">
        <v>135.9553569122159</v>
      </c>
      <c r="AL21">
        <v>135.9553569122159</v>
      </c>
      <c r="AM21">
        <v>135.9553569122159</v>
      </c>
      <c r="AN21">
        <v>135.9553569122159</v>
      </c>
    </row>
    <row r="22" spans="1:40" x14ac:dyDescent="0.25">
      <c r="A22" s="96" t="s">
        <v>903</v>
      </c>
      <c r="B22">
        <v>11.263564724197698</v>
      </c>
      <c r="C22">
        <v>11.263564724197698</v>
      </c>
      <c r="D22">
        <v>11.263564724197698</v>
      </c>
      <c r="E22">
        <v>11.263564724197698</v>
      </c>
      <c r="F22">
        <v>11.263564724197698</v>
      </c>
      <c r="G22">
        <v>11.263564724197698</v>
      </c>
      <c r="H22">
        <v>11.263564724197698</v>
      </c>
      <c r="I22">
        <v>11.263564724197698</v>
      </c>
      <c r="J22">
        <v>11.263564724197698</v>
      </c>
      <c r="K22">
        <v>11.263564724197698</v>
      </c>
      <c r="L22">
        <v>11.263564724197698</v>
      </c>
      <c r="M22">
        <v>11.263564724197698</v>
      </c>
      <c r="N22">
        <v>11.263564724197698</v>
      </c>
      <c r="O22">
        <v>11.263564724197698</v>
      </c>
      <c r="P22">
        <v>11.263564724197698</v>
      </c>
      <c r="Q22">
        <v>11.263564724197698</v>
      </c>
      <c r="R22">
        <v>11.263564724197698</v>
      </c>
      <c r="S22">
        <v>11.263564724197698</v>
      </c>
      <c r="T22">
        <v>11.263564724197698</v>
      </c>
      <c r="U22">
        <v>11.263564724197698</v>
      </c>
      <c r="V22">
        <v>11.263564724197698</v>
      </c>
      <c r="W22">
        <v>11.263564724197698</v>
      </c>
      <c r="X22">
        <v>11.263564724197698</v>
      </c>
      <c r="Y22">
        <v>11.263564724197698</v>
      </c>
      <c r="Z22">
        <v>11.263564724197698</v>
      </c>
      <c r="AA22">
        <v>11.263564724197698</v>
      </c>
      <c r="AB22">
        <v>11.263564724197698</v>
      </c>
      <c r="AC22">
        <v>11.263564724197698</v>
      </c>
      <c r="AD22">
        <v>11.263564724197698</v>
      </c>
      <c r="AE22">
        <v>11.263564724197698</v>
      </c>
      <c r="AF22">
        <v>11.263564724197698</v>
      </c>
      <c r="AG22">
        <v>11.263564724197698</v>
      </c>
      <c r="AH22">
        <v>11.263564724197698</v>
      </c>
      <c r="AI22">
        <v>11.263564724197698</v>
      </c>
      <c r="AJ22">
        <v>11.263564724197698</v>
      </c>
      <c r="AK22">
        <v>11.263564724197698</v>
      </c>
      <c r="AL22">
        <v>11.263564724197698</v>
      </c>
      <c r="AM22">
        <v>11.263564724197698</v>
      </c>
      <c r="AN22">
        <v>11.263564724197698</v>
      </c>
    </row>
    <row r="23" spans="1:40" x14ac:dyDescent="0.25">
      <c r="A23" s="96" t="s">
        <v>906</v>
      </c>
      <c r="B23">
        <v>1.135153120654689</v>
      </c>
      <c r="C23">
        <v>1.135153120654689</v>
      </c>
      <c r="D23">
        <v>1.135153120654689</v>
      </c>
      <c r="E23">
        <v>1.135153120654689</v>
      </c>
      <c r="F23">
        <v>1.135153120654689</v>
      </c>
      <c r="G23">
        <v>1.135153120654689</v>
      </c>
      <c r="H23">
        <v>1.135153120654689</v>
      </c>
      <c r="I23">
        <v>1.135153120654689</v>
      </c>
      <c r="J23">
        <v>1.135153120654689</v>
      </c>
      <c r="K23">
        <v>1.135153120654689</v>
      </c>
      <c r="L23">
        <v>1.135153120654689</v>
      </c>
      <c r="M23">
        <v>1.135153120654689</v>
      </c>
      <c r="N23">
        <v>1.135153120654689</v>
      </c>
      <c r="O23">
        <v>1.135153120654689</v>
      </c>
      <c r="P23">
        <v>1.135153120654689</v>
      </c>
      <c r="Q23">
        <v>1.135153120654689</v>
      </c>
      <c r="R23">
        <v>1.135153120654689</v>
      </c>
      <c r="S23">
        <v>1.135153120654689</v>
      </c>
      <c r="T23">
        <v>1.135153120654689</v>
      </c>
      <c r="U23">
        <v>1.135153120654689</v>
      </c>
      <c r="V23">
        <v>1.135153120654689</v>
      </c>
      <c r="W23">
        <v>1.135153120654689</v>
      </c>
      <c r="X23">
        <v>1.135153120654689</v>
      </c>
      <c r="Y23">
        <v>1.135153120654689</v>
      </c>
      <c r="Z23">
        <v>1.135153120654689</v>
      </c>
      <c r="AA23">
        <v>1.135153120654689</v>
      </c>
      <c r="AB23">
        <v>1.135153120654689</v>
      </c>
      <c r="AC23">
        <v>1.135153120654689</v>
      </c>
      <c r="AD23">
        <v>1.135153120654689</v>
      </c>
      <c r="AE23">
        <v>1.135153120654689</v>
      </c>
      <c r="AF23">
        <v>1.135153120654689</v>
      </c>
      <c r="AG23">
        <v>1.135153120654689</v>
      </c>
      <c r="AH23">
        <v>1.135153120654689</v>
      </c>
      <c r="AI23">
        <v>1.135153120654689</v>
      </c>
      <c r="AJ23">
        <v>1.135153120654689</v>
      </c>
      <c r="AK23">
        <v>1.135153120654689</v>
      </c>
      <c r="AL23">
        <v>1.135153120654689</v>
      </c>
      <c r="AM23">
        <v>1.135153120654689</v>
      </c>
      <c r="AN23">
        <v>1.135153120654689</v>
      </c>
    </row>
    <row r="24" spans="1:40" x14ac:dyDescent="0.25">
      <c r="A24" s="96" t="s">
        <v>901</v>
      </c>
      <c r="B24">
        <v>27.516308224731581</v>
      </c>
      <c r="C24">
        <v>26.912964775811623</v>
      </c>
      <c r="D24">
        <v>26.309621326891669</v>
      </c>
      <c r="E24">
        <v>25.706277877971715</v>
      </c>
      <c r="F24">
        <v>25.706277877971715</v>
      </c>
      <c r="G24">
        <v>25.706277877971715</v>
      </c>
      <c r="H24">
        <v>25.702581792603592</v>
      </c>
      <c r="I24">
        <v>25.698885707235473</v>
      </c>
      <c r="J24">
        <v>25.702581792603873</v>
      </c>
      <c r="K24">
        <v>25.702581792603873</v>
      </c>
      <c r="L24">
        <v>25.702581792603873</v>
      </c>
      <c r="M24">
        <v>25.702581792603873</v>
      </c>
      <c r="N24">
        <v>25.702581792603873</v>
      </c>
      <c r="O24">
        <v>25.14503244124597</v>
      </c>
      <c r="P24">
        <v>25.14503244124597</v>
      </c>
      <c r="Q24">
        <v>25.14503244124597</v>
      </c>
      <c r="R24">
        <v>25.14503244124597</v>
      </c>
      <c r="S24">
        <v>25.14503244124597</v>
      </c>
      <c r="T24">
        <v>25.156120593079354</v>
      </c>
      <c r="U24">
        <v>23.65182899585373</v>
      </c>
      <c r="V24">
        <v>22.158625550461498</v>
      </c>
      <c r="W24">
        <v>20.665422105069261</v>
      </c>
      <c r="X24">
        <v>19.851589577354879</v>
      </c>
      <c r="Y24">
        <v>19.22213585409888</v>
      </c>
      <c r="Z24">
        <v>18.585686452996477</v>
      </c>
      <c r="AA24">
        <v>17.891766662744789</v>
      </c>
      <c r="AB24">
        <v>16.749112665812053</v>
      </c>
      <c r="AC24">
        <v>15.606458668879311</v>
      </c>
      <c r="AD24">
        <v>14.463804671946567</v>
      </c>
      <c r="AE24">
        <v>14.285785153710769</v>
      </c>
      <c r="AF24">
        <v>14.107765635474962</v>
      </c>
      <c r="AG24">
        <v>13.929746117239164</v>
      </c>
      <c r="AH24">
        <v>13.751726599003359</v>
      </c>
      <c r="AI24">
        <v>13.573707080767557</v>
      </c>
      <c r="AJ24">
        <v>12.904454181308786</v>
      </c>
      <c r="AK24">
        <v>12.235201281850014</v>
      </c>
      <c r="AL24">
        <v>11.565948382391243</v>
      </c>
      <c r="AM24">
        <v>10.896695482932476</v>
      </c>
      <c r="AN24">
        <v>10.227442583473703</v>
      </c>
    </row>
    <row r="25" spans="1:40" x14ac:dyDescent="0.25">
      <c r="A25" s="96" t="s">
        <v>890</v>
      </c>
      <c r="B25">
        <v>66.420365481469915</v>
      </c>
      <c r="C25">
        <v>66.420365481469915</v>
      </c>
      <c r="D25">
        <v>66.420365481469915</v>
      </c>
      <c r="E25">
        <v>66.420365481469915</v>
      </c>
      <c r="F25">
        <v>66.420365481469915</v>
      </c>
      <c r="G25">
        <v>66.420365481469915</v>
      </c>
      <c r="H25">
        <v>66.420365481469915</v>
      </c>
      <c r="I25">
        <v>66.420365481469915</v>
      </c>
      <c r="J25">
        <v>66.420365481469915</v>
      </c>
      <c r="K25">
        <v>66.420365481469915</v>
      </c>
      <c r="L25">
        <v>66.420365481469915</v>
      </c>
      <c r="M25">
        <v>66.420365481469915</v>
      </c>
      <c r="N25">
        <v>66.420365481469915</v>
      </c>
      <c r="O25">
        <v>66.420365481469915</v>
      </c>
      <c r="P25">
        <v>66.420365481469915</v>
      </c>
      <c r="Q25">
        <v>66.420365481469915</v>
      </c>
      <c r="R25">
        <v>66.420365481469915</v>
      </c>
      <c r="S25">
        <v>66.420365481469915</v>
      </c>
      <c r="T25">
        <v>66.420365481469915</v>
      </c>
      <c r="U25">
        <v>66.420365481469915</v>
      </c>
      <c r="V25">
        <v>66.420365481469915</v>
      </c>
      <c r="W25">
        <v>66.420365481469915</v>
      </c>
      <c r="X25">
        <v>66.420365481469915</v>
      </c>
      <c r="Y25">
        <v>66.420365481469915</v>
      </c>
      <c r="Z25">
        <v>66.420365481469915</v>
      </c>
      <c r="AA25">
        <v>66.420365481469915</v>
      </c>
      <c r="AB25">
        <v>66.420365481469915</v>
      </c>
      <c r="AC25">
        <v>66.420365481469915</v>
      </c>
      <c r="AD25">
        <v>66.420365481469915</v>
      </c>
      <c r="AE25">
        <v>66.420365481469915</v>
      </c>
      <c r="AF25">
        <v>66.420365481469915</v>
      </c>
      <c r="AG25">
        <v>66.420365481469915</v>
      </c>
      <c r="AH25">
        <v>66.420365481469915</v>
      </c>
      <c r="AI25">
        <v>66.420365481469915</v>
      </c>
      <c r="AJ25">
        <v>66.420365481469915</v>
      </c>
      <c r="AK25">
        <v>66.420365481469915</v>
      </c>
      <c r="AL25">
        <v>66.420365481469915</v>
      </c>
      <c r="AM25">
        <v>66.420365481469915</v>
      </c>
      <c r="AN25">
        <v>66.420365481469915</v>
      </c>
    </row>
    <row r="26" spans="1:40" x14ac:dyDescent="0.25">
      <c r="A26" s="96" t="s">
        <v>979</v>
      </c>
      <c r="B26">
        <v>13.345629432699663</v>
      </c>
      <c r="C26">
        <v>13.345629432699663</v>
      </c>
      <c r="D26">
        <v>13.345629432699663</v>
      </c>
      <c r="E26">
        <v>13.345629432699663</v>
      </c>
      <c r="F26">
        <v>13.345629432699663</v>
      </c>
      <c r="G26">
        <v>13.345629432699663</v>
      </c>
      <c r="H26">
        <v>13.345629432699663</v>
      </c>
      <c r="I26">
        <v>13.345629432699663</v>
      </c>
      <c r="J26">
        <v>13.345629432699663</v>
      </c>
      <c r="K26">
        <v>13.345629432699663</v>
      </c>
      <c r="L26">
        <v>13.345629432699663</v>
      </c>
      <c r="M26">
        <v>13.345629432699663</v>
      </c>
      <c r="N26">
        <v>13.345629432699663</v>
      </c>
      <c r="O26">
        <v>13.345629432699663</v>
      </c>
      <c r="P26">
        <v>13.345629432699663</v>
      </c>
      <c r="Q26">
        <v>13.345629432699663</v>
      </c>
      <c r="R26">
        <v>13.345629432699663</v>
      </c>
      <c r="S26">
        <v>13.345629432699663</v>
      </c>
      <c r="T26">
        <v>13.345629432699663</v>
      </c>
      <c r="U26">
        <v>13.345629432699663</v>
      </c>
      <c r="V26">
        <v>13.345629432699663</v>
      </c>
      <c r="W26">
        <v>13.345629432699663</v>
      </c>
      <c r="X26">
        <v>13.345629432699663</v>
      </c>
      <c r="Y26">
        <v>13.345629432699663</v>
      </c>
      <c r="Z26">
        <v>13.345629432699663</v>
      </c>
      <c r="AA26">
        <v>13.345629432699663</v>
      </c>
      <c r="AB26">
        <v>13.345629432699663</v>
      </c>
      <c r="AC26">
        <v>13.345629432699663</v>
      </c>
      <c r="AD26">
        <v>13.345629432699663</v>
      </c>
      <c r="AE26">
        <v>13.345629432699663</v>
      </c>
      <c r="AF26">
        <v>13.345629432699663</v>
      </c>
      <c r="AG26">
        <v>13.345629432699663</v>
      </c>
      <c r="AH26">
        <v>13.345629432699663</v>
      </c>
      <c r="AI26">
        <v>13.345629432699663</v>
      </c>
      <c r="AJ26">
        <v>13.345629432699663</v>
      </c>
      <c r="AK26">
        <v>13.345629432699663</v>
      </c>
      <c r="AL26">
        <v>13.345629432699663</v>
      </c>
      <c r="AM26">
        <v>13.345629432699663</v>
      </c>
      <c r="AN26">
        <v>13.345629432699663</v>
      </c>
    </row>
    <row r="27" spans="1:40" x14ac:dyDescent="0.25">
      <c r="A27" s="96" t="s">
        <v>980</v>
      </c>
      <c r="B27">
        <v>10.112362730181367</v>
      </c>
      <c r="C27">
        <v>10.112362730181367</v>
      </c>
      <c r="D27">
        <v>10.112362730181367</v>
      </c>
      <c r="E27">
        <v>10.112362730181367</v>
      </c>
      <c r="F27">
        <v>10.112362730181367</v>
      </c>
      <c r="G27">
        <v>10.112362730181367</v>
      </c>
      <c r="H27">
        <v>10.112362730181367</v>
      </c>
      <c r="I27">
        <v>10.112362730181367</v>
      </c>
      <c r="J27">
        <v>10.112362730181367</v>
      </c>
      <c r="K27">
        <v>10.112362730181367</v>
      </c>
      <c r="L27">
        <v>10.112362730181367</v>
      </c>
      <c r="M27">
        <v>10.112362730181367</v>
      </c>
      <c r="N27">
        <v>10.112362730181367</v>
      </c>
      <c r="O27">
        <v>10.112362730181367</v>
      </c>
      <c r="P27">
        <v>10.112362730181367</v>
      </c>
      <c r="Q27">
        <v>10.112362730181367</v>
      </c>
      <c r="R27">
        <v>10.112362730181367</v>
      </c>
      <c r="S27">
        <v>10.112362730181367</v>
      </c>
      <c r="T27">
        <v>10.112362730181367</v>
      </c>
      <c r="U27">
        <v>10.112362730181367</v>
      </c>
      <c r="V27">
        <v>10.112362730181367</v>
      </c>
      <c r="W27">
        <v>10.112362730181367</v>
      </c>
      <c r="X27">
        <v>10.112362730181367</v>
      </c>
      <c r="Y27">
        <v>10.112362730181367</v>
      </c>
      <c r="Z27">
        <v>10.112362730181367</v>
      </c>
      <c r="AA27">
        <v>10.112362730181367</v>
      </c>
      <c r="AB27">
        <v>10.112362730181367</v>
      </c>
      <c r="AC27">
        <v>10.112362730181367</v>
      </c>
      <c r="AD27">
        <v>10.112362730181367</v>
      </c>
      <c r="AE27">
        <v>10.112362730181367</v>
      </c>
      <c r="AF27">
        <v>10.112362730181367</v>
      </c>
      <c r="AG27">
        <v>10.112362730181367</v>
      </c>
      <c r="AH27">
        <v>10.112362730181367</v>
      </c>
      <c r="AI27">
        <v>10.112362730181367</v>
      </c>
      <c r="AJ27">
        <v>10.112362730181367</v>
      </c>
      <c r="AK27">
        <v>10.112362730181367</v>
      </c>
      <c r="AL27">
        <v>10.112362730181367</v>
      </c>
      <c r="AM27">
        <v>10.112362730181367</v>
      </c>
      <c r="AN27">
        <v>10.112362730181367</v>
      </c>
    </row>
    <row r="34" spans="1:39" x14ac:dyDescent="0.25">
      <c r="A34" s="96" t="s">
        <v>940</v>
      </c>
      <c r="B34" s="96" t="s">
        <v>941</v>
      </c>
      <c r="C34" s="96" t="s">
        <v>942</v>
      </c>
      <c r="D34" s="96" t="s">
        <v>943</v>
      </c>
      <c r="E34" s="96" t="s">
        <v>944</v>
      </c>
      <c r="F34" s="96" t="s">
        <v>945</v>
      </c>
      <c r="G34" s="96" t="s">
        <v>946</v>
      </c>
      <c r="H34" s="96" t="s">
        <v>947</v>
      </c>
      <c r="I34" s="96" t="s">
        <v>948</v>
      </c>
      <c r="J34" s="96" t="s">
        <v>949</v>
      </c>
      <c r="K34" s="96" t="s">
        <v>950</v>
      </c>
      <c r="L34" s="96" t="s">
        <v>951</v>
      </c>
      <c r="M34" s="96" t="s">
        <v>952</v>
      </c>
      <c r="N34" s="96" t="s">
        <v>953</v>
      </c>
      <c r="O34" s="96" t="s">
        <v>954</v>
      </c>
      <c r="P34" s="96" t="s">
        <v>955</v>
      </c>
      <c r="Q34" s="96" t="s">
        <v>956</v>
      </c>
      <c r="R34" s="96" t="s">
        <v>957</v>
      </c>
      <c r="S34" s="96" t="s">
        <v>958</v>
      </c>
      <c r="T34" s="96" t="s">
        <v>959</v>
      </c>
      <c r="U34" s="96" t="s">
        <v>960</v>
      </c>
      <c r="V34" s="96" t="s">
        <v>961</v>
      </c>
      <c r="W34" s="96" t="s">
        <v>962</v>
      </c>
      <c r="X34" s="96" t="s">
        <v>963</v>
      </c>
      <c r="Y34" s="96" t="s">
        <v>964</v>
      </c>
      <c r="Z34" s="96" t="s">
        <v>965</v>
      </c>
      <c r="AA34" s="96" t="s">
        <v>966</v>
      </c>
      <c r="AB34" s="96" t="s">
        <v>967</v>
      </c>
      <c r="AC34" s="96" t="s">
        <v>968</v>
      </c>
      <c r="AD34" s="96" t="s">
        <v>969</v>
      </c>
      <c r="AE34" s="96" t="s">
        <v>970</v>
      </c>
      <c r="AF34" s="96" t="s">
        <v>971</v>
      </c>
      <c r="AG34" s="96" t="s">
        <v>972</v>
      </c>
      <c r="AH34" s="96" t="s">
        <v>973</v>
      </c>
      <c r="AI34" s="96" t="s">
        <v>974</v>
      </c>
      <c r="AJ34" s="96" t="s">
        <v>975</v>
      </c>
      <c r="AK34" s="96" t="s">
        <v>976</v>
      </c>
      <c r="AL34" s="96" t="s">
        <v>977</v>
      </c>
      <c r="AM34" s="96" t="s">
        <v>978</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59991.580449204266</v>
      </c>
      <c r="K35">
        <v>60682.333816399376</v>
      </c>
      <c r="L35">
        <v>61381.040636574369</v>
      </c>
      <c r="M35">
        <v>62087.792487153696</v>
      </c>
      <c r="N35">
        <v>62802.682000000023</v>
      </c>
      <c r="O35">
        <v>63421.065342005146</v>
      </c>
      <c r="P35">
        <v>64045.537563425794</v>
      </c>
      <c r="Q35">
        <v>64676.158618096451</v>
      </c>
      <c r="R35">
        <v>65312.989050183925</v>
      </c>
      <c r="S35">
        <v>65956.09</v>
      </c>
      <c r="T35">
        <v>66518.97719068767</v>
      </c>
      <c r="U35">
        <v>67086.668213583107</v>
      </c>
      <c r="V35">
        <v>67659.20406589545</v>
      </c>
      <c r="W35">
        <v>68236.62609471516</v>
      </c>
      <c r="X35">
        <v>68818.97600000001</v>
      </c>
      <c r="Y35">
        <v>69322.810489383541</v>
      </c>
      <c r="Z35">
        <v>69830.333629884059</v>
      </c>
      <c r="AA35">
        <v>70341.572426693441</v>
      </c>
      <c r="AB35">
        <v>70856.554082712813</v>
      </c>
      <c r="AC35">
        <v>71375.305999999997</v>
      </c>
      <c r="AD35">
        <v>71818.612994947311</v>
      </c>
      <c r="AE35">
        <v>72264.673338395412</v>
      </c>
      <c r="AF35">
        <v>72713.504131197798</v>
      </c>
      <c r="AG35">
        <v>73165.122580420139</v>
      </c>
      <c r="AH35">
        <v>73619.545999999973</v>
      </c>
      <c r="AI35">
        <v>73995.362001779533</v>
      </c>
      <c r="AJ35">
        <v>74373.096484110356</v>
      </c>
      <c r="AK35">
        <v>74752.759240528656</v>
      </c>
      <c r="AL35">
        <v>75134.360114565105</v>
      </c>
      <c r="AM35">
        <v>75517.908999999985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1015.6242096910213</v>
      </c>
      <c r="E7" s="94">
        <f>'Emissions summary'!AC5</f>
        <v>986.22952365751269</v>
      </c>
      <c r="F7" s="94">
        <f>'Emissions summary'!AD5</f>
        <v>958.23209888889448</v>
      </c>
      <c r="G7" s="94">
        <f>'Emissions summary'!AE5</f>
        <v>931.48966351952367</v>
      </c>
      <c r="H7" s="94">
        <f>'Emissions summary'!AF5</f>
        <v>906.09899423439595</v>
      </c>
      <c r="I7" s="94">
        <f>'Emissions summary'!AG5</f>
        <v>881.72982997831821</v>
      </c>
      <c r="J7" s="94">
        <f>'Emissions summary'!AH5</f>
        <v>858.31705272426052</v>
      </c>
      <c r="K7" s="94">
        <f>'Emissions summary'!AI5</f>
        <v>835.78286068636373</v>
      </c>
      <c r="L7" s="94">
        <f>'Emissions summary'!AJ5</f>
        <v>814.06319183897756</v>
      </c>
      <c r="M7" s="94">
        <f>'Emissions summary'!AK5</f>
        <v>800.31517279623586</v>
      </c>
      <c r="N7" s="94">
        <f>'Emissions summary'!AL5</f>
        <v>787.05612166890887</v>
      </c>
      <c r="O7" s="94">
        <f>'Emissions summary'!AM5</f>
        <v>774.25106062332782</v>
      </c>
      <c r="P7" s="94">
        <f>'Emissions summary'!AN5</f>
        <v>761.86888556780468</v>
      </c>
      <c r="Q7" s="94">
        <f>'Emissions summary'!AO5</f>
        <v>749.71805114940855</v>
      </c>
      <c r="R7" s="94">
        <f>'Emissions summary'!AP5</f>
        <v>738.18400533215276</v>
      </c>
      <c r="S7" s="94">
        <f>'Emissions summary'!AQ5</f>
        <v>726.99422114598087</v>
      </c>
      <c r="T7" s="94">
        <f>'Emissions summary'!AR5</f>
        <v>716.12847665656363</v>
      </c>
      <c r="U7" s="94">
        <f>'Emissions summary'!AS5</f>
        <v>705.56842593119768</v>
      </c>
      <c r="V7" s="94">
        <f>'Emissions summary'!AT5</f>
        <v>695.30037592806627</v>
      </c>
      <c r="W7" s="94">
        <f>'Emissions summary'!AU5</f>
        <v>680.86288374474441</v>
      </c>
      <c r="X7" s="94">
        <f>'Emissions summary'!AV5</f>
        <v>666.79417277879475</v>
      </c>
      <c r="Y7" s="94">
        <f>'Emissions summary'!AW5</f>
        <v>653.07440118765601</v>
      </c>
      <c r="Z7" s="94">
        <f>'Emissions summary'!AX5</f>
        <v>639.8560870364015</v>
      </c>
      <c r="AA7" s="94">
        <f>'Emissions summary'!AY5</f>
        <v>626.99382782597274</v>
      </c>
      <c r="AB7" s="94">
        <f>'Emissions summary'!AZ5</f>
        <v>614.46659191943468</v>
      </c>
      <c r="AC7" s="94">
        <f>'Emissions summary'!BA5</f>
        <v>602.2061624576362</v>
      </c>
      <c r="AD7" s="94">
        <f>'Emissions summary'!BB5</f>
        <v>590.11395306181919</v>
      </c>
      <c r="AE7" s="94">
        <f>'Emissions summary'!BC5</f>
        <v>578.28542492695556</v>
      </c>
      <c r="AF7" s="94">
        <f>'Emissions summary'!BD5</f>
        <v>566.71070240711379</v>
      </c>
      <c r="AG7" s="94">
        <f>'Emissions summary'!BE5</f>
        <v>557.44906183858916</v>
      </c>
      <c r="AH7" s="94">
        <f>'Emissions summary'!BF5</f>
        <v>548.37544673519642</v>
      </c>
      <c r="AI7" s="94">
        <f>'Emissions summary'!BG5</f>
        <v>539.48306295460134</v>
      </c>
      <c r="AJ7" s="94">
        <f>'Emissions summary'!BH5</f>
        <v>530.76553120089216</v>
      </c>
      <c r="AK7" s="94">
        <f>'Emissions summary'!BI5</f>
        <v>522.21685314944614</v>
      </c>
      <c r="AL7" s="94">
        <f>'Emissions summary'!BJ5</f>
        <v>513.75667706001309</v>
      </c>
      <c r="AM7" s="94">
        <f>'Emissions summary'!BK5</f>
        <v>505.45496300551383</v>
      </c>
      <c r="AN7" s="94">
        <f>'Emissions summary'!BL5</f>
        <v>497.30662030325379</v>
      </c>
      <c r="AO7" s="94">
        <f>'Emissions summary'!BM5</f>
        <v>489.30683592464197</v>
      </c>
      <c r="AP7" s="94">
        <f>'Emissions summary'!BN5</f>
        <v>481.45105406319647</v>
      </c>
    </row>
    <row r="8" spans="1:42" x14ac:dyDescent="0.25">
      <c r="A8" t="str">
        <f>'Emissions summary'!C6</f>
        <v>3A1c Sheep</v>
      </c>
      <c r="B8" t="str">
        <f t="shared" ref="B8:B36" si="1">"A"&amp;LEFT(A8,4)</f>
        <v>A3A1c</v>
      </c>
      <c r="C8" t="str">
        <f>'Emissions summary'!D6</f>
        <v>CH4</v>
      </c>
      <c r="D8" s="94">
        <f>'Emissions summary'!AB6</f>
        <v>147.13275510740849</v>
      </c>
      <c r="E8" s="94">
        <f>'Emissions summary'!AC6</f>
        <v>147.16186030708292</v>
      </c>
      <c r="F8" s="94">
        <f>'Emissions summary'!AD6</f>
        <v>147.29640875662929</v>
      </c>
      <c r="G8" s="94">
        <f>'Emissions summary'!AE6</f>
        <v>147.53001905754385</v>
      </c>
      <c r="H8" s="94">
        <f>'Emissions summary'!AF6</f>
        <v>147.8582400577084</v>
      </c>
      <c r="I8" s="94">
        <f>'Emissions summary'!AG6</f>
        <v>148.27653446315796</v>
      </c>
      <c r="J8" s="94">
        <f>'Emissions summary'!AH6</f>
        <v>148.74612220099985</v>
      </c>
      <c r="K8" s="94">
        <f>'Emissions summary'!AI6</f>
        <v>149.26764734931484</v>
      </c>
      <c r="L8" s="94">
        <f>'Emissions summary'!AJ6</f>
        <v>149.83811814992606</v>
      </c>
      <c r="M8" s="94">
        <f>'Emissions summary'!AK6</f>
        <v>150.01116203829636</v>
      </c>
      <c r="N8" s="94">
        <f>'Emissions summary'!AL6</f>
        <v>150.22143148826095</v>
      </c>
      <c r="O8" s="94">
        <f>'Emissions summary'!AM6</f>
        <v>150.46666169684636</v>
      </c>
      <c r="P8" s="94">
        <f>'Emissions summary'!AN6</f>
        <v>150.74486060497296</v>
      </c>
      <c r="Q8" s="94">
        <f>'Emissions summary'!AO6</f>
        <v>151.05375997308005</v>
      </c>
      <c r="R8" s="94">
        <f>'Emissions summary'!AP6</f>
        <v>151.22919159710301</v>
      </c>
      <c r="S8" s="94">
        <f>'Emissions summary'!AQ6</f>
        <v>151.43107249274848</v>
      </c>
      <c r="T8" s="94">
        <f>'Emissions summary'!AR6</f>
        <v>151.6580798822375</v>
      </c>
      <c r="U8" s="94">
        <f>'Emissions summary'!AS6</f>
        <v>151.90902563121784</v>
      </c>
      <c r="V8" s="94">
        <f>'Emissions summary'!AT6</f>
        <v>152.18284942893786</v>
      </c>
      <c r="W8" s="94">
        <f>'Emissions summary'!AU6</f>
        <v>152.34524738572748</v>
      </c>
      <c r="X8" s="94">
        <f>'Emissions summary'!AV6</f>
        <v>152.52745423236803</v>
      </c>
      <c r="Y8" s="94">
        <f>'Emissions summary'!AW6</f>
        <v>152.72861472207742</v>
      </c>
      <c r="Z8" s="94">
        <f>'Emissions summary'!AX6</f>
        <v>152.94855227605009</v>
      </c>
      <c r="AA8" s="94">
        <f>'Emissions summary'!AY6</f>
        <v>153.18612367358458</v>
      </c>
      <c r="AB8" s="94">
        <f>'Emissions summary'!AZ6</f>
        <v>153.31588259182467</v>
      </c>
      <c r="AC8" s="94">
        <f>'Emissions summary'!BA6</f>
        <v>153.46084946165308</v>
      </c>
      <c r="AD8" s="94">
        <f>'Emissions summary'!BB6</f>
        <v>153.6201075684007</v>
      </c>
      <c r="AE8" s="94">
        <f>'Emissions summary'!BC6</f>
        <v>153.79351050069809</v>
      </c>
      <c r="AF8" s="94">
        <f>'Emissions summary'!BD6</f>
        <v>153.98056300221265</v>
      </c>
      <c r="AG8" s="94">
        <f>'Emissions summary'!BE6</f>
        <v>154.06556726189854</v>
      </c>
      <c r="AH8" s="94">
        <f>'Emissions summary'!BF6</f>
        <v>154.16260112880408</v>
      </c>
      <c r="AI8" s="94">
        <f>'Emissions summary'!BG6</f>
        <v>154.27124345276127</v>
      </c>
      <c r="AJ8" s="94">
        <f>'Emissions summary'!BH6</f>
        <v>154.39110186139214</v>
      </c>
      <c r="AK8" s="94">
        <f>'Emissions summary'!BI6</f>
        <v>154.52181031587011</v>
      </c>
      <c r="AL8" s="94">
        <f>'Emissions summary'!BJ6</f>
        <v>154.54540535311551</v>
      </c>
      <c r="AM8" s="94">
        <f>'Emissions summary'!BK6</f>
        <v>154.57864031417932</v>
      </c>
      <c r="AN8" s="94">
        <f>'Emissions summary'!BL6</f>
        <v>154.6211945137394</v>
      </c>
      <c r="AO8" s="94">
        <f>'Emissions summary'!BM6</f>
        <v>154.67276682352269</v>
      </c>
      <c r="AP8" s="94">
        <f>'Emissions summary'!BN6</f>
        <v>154.73307416872217</v>
      </c>
    </row>
    <row r="9" spans="1:42" x14ac:dyDescent="0.25">
      <c r="A9" t="str">
        <f>'Emissions summary'!C7</f>
        <v>3A1d Goats</v>
      </c>
      <c r="B9" t="str">
        <f t="shared" si="1"/>
        <v>A3A1d</v>
      </c>
      <c r="C9" t="str">
        <f>'Emissions summary'!D7</f>
        <v>CH4</v>
      </c>
      <c r="D9" s="94">
        <f>'Emissions summary'!AB7</f>
        <v>37.574664378628839</v>
      </c>
      <c r="E9" s="94">
        <f>'Emissions summary'!AC7</f>
        <v>37.651580497850858</v>
      </c>
      <c r="F9" s="94">
        <f>'Emissions summary'!AD7</f>
        <v>37.763589500432985</v>
      </c>
      <c r="G9" s="94">
        <f>'Emissions summary'!AE7</f>
        <v>37.908676082958678</v>
      </c>
      <c r="H9" s="94">
        <f>'Emissions summary'!AF7</f>
        <v>38.085496466822775</v>
      </c>
      <c r="I9" s="94">
        <f>'Emissions summary'!AG7</f>
        <v>38.292589898507558</v>
      </c>
      <c r="J9" s="94">
        <f>'Emissions summary'!AH7</f>
        <v>38.514813378741081</v>
      </c>
      <c r="K9" s="94">
        <f>'Emissions summary'!AI7</f>
        <v>38.752766255875471</v>
      </c>
      <c r="L9" s="94">
        <f>'Emissions summary'!AJ7</f>
        <v>39.005545896377939</v>
      </c>
      <c r="M9" s="94">
        <f>'Emissions summary'!AK7</f>
        <v>39.097259502404029</v>
      </c>
      <c r="N9" s="94">
        <f>'Emissions summary'!AL7</f>
        <v>39.200517423509062</v>
      </c>
      <c r="O9" s="94">
        <f>'Emissions summary'!AM7</f>
        <v>39.314592670418378</v>
      </c>
      <c r="P9" s="94">
        <f>'Emissions summary'!AN7</f>
        <v>39.438846675892201</v>
      </c>
      <c r="Q9" s="94">
        <f>'Emissions summary'!AO7</f>
        <v>39.572517350327104</v>
      </c>
      <c r="R9" s="94">
        <f>'Emissions summary'!AP7</f>
        <v>39.651712387251052</v>
      </c>
      <c r="S9" s="94">
        <f>'Emissions summary'!AQ7</f>
        <v>39.739162267246748</v>
      </c>
      <c r="T9" s="94">
        <f>'Emissions summary'!AR7</f>
        <v>39.834433865563568</v>
      </c>
      <c r="U9" s="94">
        <f>'Emissions summary'!AS7</f>
        <v>39.937138472703907</v>
      </c>
      <c r="V9" s="94">
        <f>'Emissions summary'!AT7</f>
        <v>40.04693005602541</v>
      </c>
      <c r="W9" s="94">
        <f>'Emissions summary'!AU7</f>
        <v>40.112067604883848</v>
      </c>
      <c r="X9" s="94">
        <f>'Emissions summary'!AV7</f>
        <v>40.18342743863623</v>
      </c>
      <c r="Y9" s="94">
        <f>'Emissions summary'!AW7</f>
        <v>40.260723602898906</v>
      </c>
      <c r="Z9" s="94">
        <f>'Emissions summary'!AX7</f>
        <v>40.34392678246688</v>
      </c>
      <c r="AA9" s="94">
        <f>'Emissions summary'!AY7</f>
        <v>40.432632874425067</v>
      </c>
      <c r="AB9" s="94">
        <f>'Emissions summary'!AZ7</f>
        <v>40.478964913062143</v>
      </c>
      <c r="AC9" s="94">
        <f>'Emissions summary'!BA7</f>
        <v>40.530112192343893</v>
      </c>
      <c r="AD9" s="94">
        <f>'Emissions summary'!BB7</f>
        <v>40.585749288554716</v>
      </c>
      <c r="AE9" s="94">
        <f>'Emissions summary'!BC7</f>
        <v>40.645842539527024</v>
      </c>
      <c r="AF9" s="94">
        <f>'Emissions summary'!BD7</f>
        <v>40.710223406457359</v>
      </c>
      <c r="AG9" s="94">
        <f>'Emissions summary'!BE7</f>
        <v>40.735124476247421</v>
      </c>
      <c r="AH9" s="94">
        <f>'Emissions summary'!BF7</f>
        <v>40.76388621904821</v>
      </c>
      <c r="AI9" s="94">
        <f>'Emissions summary'!BG7</f>
        <v>40.796362378562492</v>
      </c>
      <c r="AJ9" s="94">
        <f>'Emissions summary'!BH7</f>
        <v>40.832416711417061</v>
      </c>
      <c r="AK9" s="94">
        <f>'Emissions summary'!BI7</f>
        <v>40.871922129800993</v>
      </c>
      <c r="AL9" s="94">
        <f>'Emissions summary'!BJ7</f>
        <v>40.870623394202035</v>
      </c>
      <c r="AM9" s="94">
        <f>'Emissions summary'!BK7</f>
        <v>40.872484811514227</v>
      </c>
      <c r="AN9" s="94">
        <f>'Emissions summary'!BL7</f>
        <v>40.877392565127323</v>
      </c>
      <c r="AO9" s="94">
        <f>'Emissions summary'!BM7</f>
        <v>40.885239793728815</v>
      </c>
      <c r="AP9" s="94">
        <f>'Emissions summary'!BN7</f>
        <v>40.895926052748905</v>
      </c>
    </row>
    <row r="10" spans="1:42" x14ac:dyDescent="0.25">
      <c r="A10" t="str">
        <f>'Emissions summary'!C8</f>
        <v>3A1f Horses</v>
      </c>
      <c r="B10" t="str">
        <f t="shared" si="1"/>
        <v>A3A1f</v>
      </c>
      <c r="C10" t="str">
        <f>'Emissions summary'!D8</f>
        <v>CH4</v>
      </c>
      <c r="D10" s="94">
        <f>'Emissions summary'!AB8</f>
        <v>5.6202630074815705</v>
      </c>
      <c r="E10" s="94">
        <f>'Emissions summary'!AC8</f>
        <v>5.5632255989356798</v>
      </c>
      <c r="F10" s="94">
        <f>'Emissions summary'!AD8</f>
        <v>5.5058332393410181</v>
      </c>
      <c r="G10" s="94">
        <f>'Emissions summary'!AE8</f>
        <v>5.4481179399800812</v>
      </c>
      <c r="H10" s="94">
        <f>'Emissions summary'!AF8</f>
        <v>5.3908641184313417</v>
      </c>
      <c r="I10" s="94">
        <f>'Emissions summary'!AG8</f>
        <v>5.3333278826963859</v>
      </c>
      <c r="J10" s="94">
        <f>'Emissions summary'!AH8</f>
        <v>5.2768623940915793</v>
      </c>
      <c r="K10" s="94">
        <f>'Emissions summary'!AI8</f>
        <v>5.2212955840798356</v>
      </c>
      <c r="L10" s="94">
        <f>'Emissions summary'!AJ8</f>
        <v>5.1666217928390248</v>
      </c>
      <c r="M10" s="94">
        <f>'Emissions summary'!AK8</f>
        <v>5.1281341997887084</v>
      </c>
      <c r="N10" s="94">
        <f>'Emissions summary'!AL8</f>
        <v>5.0900847150447612</v>
      </c>
      <c r="O10" s="94">
        <f>'Emissions summary'!AM8</f>
        <v>5.0524683515744</v>
      </c>
      <c r="P10" s="94">
        <f>'Emissions summary'!AN8</f>
        <v>5.0152801791127688</v>
      </c>
      <c r="Q10" s="94">
        <f>'Emissions summary'!AO8</f>
        <v>4.9778996896021486</v>
      </c>
      <c r="R10" s="94">
        <f>'Emissions summary'!AP8</f>
        <v>4.9467724460864533</v>
      </c>
      <c r="S10" s="94">
        <f>'Emissions summary'!AQ8</f>
        <v>4.9159487069153931</v>
      </c>
      <c r="T10" s="94">
        <f>'Emissions summary'!AR8</f>
        <v>4.8854255127878279</v>
      </c>
      <c r="U10" s="94">
        <f>'Emissions summary'!AS8</f>
        <v>4.8551999332571087</v>
      </c>
      <c r="V10" s="94">
        <f>'Emissions summary'!AT8</f>
        <v>4.8252807243859452</v>
      </c>
      <c r="W10" s="94">
        <f>'Emissions summary'!AU8</f>
        <v>4.7979897789533679</v>
      </c>
      <c r="X10" s="94">
        <f>'Emissions summary'!AV8</f>
        <v>4.770954502718828</v>
      </c>
      <c r="Y10" s="94">
        <f>'Emissions summary'!AW8</f>
        <v>4.7441610614435881</v>
      </c>
      <c r="Z10" s="94">
        <f>'Emissions summary'!AX8</f>
        <v>4.7182977077801542</v>
      </c>
      <c r="AA10" s="94">
        <f>'Emissions summary'!AY8</f>
        <v>4.6928459988971207</v>
      </c>
      <c r="AB10" s="94">
        <f>'Emissions summary'!AZ8</f>
        <v>4.6710789519829863</v>
      </c>
      <c r="AC10" s="94">
        <f>'Emissions summary'!BA8</f>
        <v>4.6494176627335282</v>
      </c>
      <c r="AD10" s="94">
        <f>'Emissions summary'!BB8</f>
        <v>4.6274764359102445</v>
      </c>
      <c r="AE10" s="94">
        <f>'Emissions summary'!BC8</f>
        <v>4.6057028638857238</v>
      </c>
      <c r="AF10" s="94">
        <f>'Emissions summary'!BD8</f>
        <v>4.5840956686501881</v>
      </c>
      <c r="AG10" s="94">
        <f>'Emissions summary'!BE8</f>
        <v>4.5666492288537599</v>
      </c>
      <c r="AH10" s="94">
        <f>'Emissions summary'!BF8</f>
        <v>4.5493115398122921</v>
      </c>
      <c r="AI10" s="94">
        <f>'Emissions summary'!BG8</f>
        <v>4.5320819237026226</v>
      </c>
      <c r="AJ10" s="94">
        <f>'Emissions summary'!BH8</f>
        <v>4.5149597069259402</v>
      </c>
      <c r="AK10" s="94">
        <f>'Emissions summary'!BI8</f>
        <v>4.4979442200814619</v>
      </c>
      <c r="AL10" s="94">
        <f>'Emissions summary'!BJ8</f>
        <v>4.4835407877502158</v>
      </c>
      <c r="AM10" s="94">
        <f>'Emissions summary'!BK8</f>
        <v>4.4692136946709686</v>
      </c>
      <c r="AN10" s="94">
        <f>'Emissions summary'!BL8</f>
        <v>4.4549625369445645</v>
      </c>
      <c r="AO10" s="94">
        <f>'Emissions summary'!BM8</f>
        <v>4.4407869128053852</v>
      </c>
      <c r="AP10" s="94">
        <f>'Emissions summary'!BN8</f>
        <v>4.4266864226101008</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2.1226380473109399</v>
      </c>
      <c r="E12" s="94">
        <f>'Emissions summary'!AC10</f>
        <v>2.0627153776003992</v>
      </c>
      <c r="F12" s="94">
        <f>'Emissions summary'!AD10</f>
        <v>2.0064307432202715</v>
      </c>
      <c r="G12" s="94">
        <f>'Emissions summary'!AE10</f>
        <v>1.953368801877724</v>
      </c>
      <c r="H12" s="94">
        <f>'Emissions summary'!AF10</f>
        <v>1.9035527139461057</v>
      </c>
      <c r="I12" s="94">
        <f>'Emissions summary'!AG10</f>
        <v>1.8562985150809417</v>
      </c>
      <c r="J12" s="94">
        <f>'Emissions summary'!AH10</f>
        <v>1.8113503114125413</v>
      </c>
      <c r="K12" s="94">
        <f>'Emissions summary'!AI10</f>
        <v>1.7684958640762858</v>
      </c>
      <c r="L12" s="94">
        <f>'Emissions summary'!AJ10</f>
        <v>1.7275530117393059</v>
      </c>
      <c r="M12" s="94">
        <f>'Emissions summary'!AK10</f>
        <v>1.688307968939349</v>
      </c>
      <c r="N12" s="94">
        <f>'Emissions summary'!AL10</f>
        <v>1.6506660375954798</v>
      </c>
      <c r="O12" s="94">
        <f>'Emissions summary'!AM10</f>
        <v>1.6145013653022546</v>
      </c>
      <c r="P12" s="94">
        <f>'Emissions summary'!AN10</f>
        <v>1.5797023553871585</v>
      </c>
      <c r="Q12" s="94">
        <f>'Emissions summary'!AO10</f>
        <v>1.545891235260179</v>
      </c>
      <c r="R12" s="94">
        <f>'Emissions summary'!AP10</f>
        <v>1.5135263328884014</v>
      </c>
      <c r="S12" s="94">
        <f>'Emissions summary'!AQ10</f>
        <v>1.4822589503013324</v>
      </c>
      <c r="T12" s="94">
        <f>'Emissions summary'!AR10</f>
        <v>1.4520170496934435</v>
      </c>
      <c r="U12" s="94">
        <f>'Emissions summary'!AS10</f>
        <v>1.4227354568796271</v>
      </c>
      <c r="V12" s="94">
        <f>'Emissions summary'!AT10</f>
        <v>1.3943600077083182</v>
      </c>
      <c r="W12" s="94">
        <f>'Emissions summary'!AU10</f>
        <v>1.3661515825064547</v>
      </c>
      <c r="X12" s="94">
        <f>'Emissions summary'!AV10</f>
        <v>1.3387723723938048</v>
      </c>
      <c r="Y12" s="94">
        <f>'Emissions summary'!AW10</f>
        <v>1.3121712684410847</v>
      </c>
      <c r="Z12" s="94">
        <f>'Emissions summary'!AX10</f>
        <v>1.2865885539127442</v>
      </c>
      <c r="AA12" s="94">
        <f>'Emissions summary'!AY10</f>
        <v>1.2617670627800655</v>
      </c>
      <c r="AB12" s="94">
        <f>'Emissions summary'!AZ10</f>
        <v>1.2375804166845519</v>
      </c>
      <c r="AC12" s="94">
        <f>'Emissions summary'!BA10</f>
        <v>1.213986445202492</v>
      </c>
      <c r="AD12" s="94">
        <f>'Emissions summary'!BB10</f>
        <v>1.1908053544595048</v>
      </c>
      <c r="AE12" s="94">
        <f>'Emissions summary'!BC10</f>
        <v>1.1681883798115837</v>
      </c>
      <c r="AF12" s="94">
        <f>'Emissions summary'!BD10</f>
        <v>1.1461091379335384</v>
      </c>
      <c r="AG12" s="94">
        <f>'Emissions summary'!BE10</f>
        <v>1.1248858080065169</v>
      </c>
      <c r="AH12" s="94">
        <f>'Emissions summary'!BF10</f>
        <v>1.1041399806073386</v>
      </c>
      <c r="AI12" s="94">
        <f>'Emissions summary'!BG10</f>
        <v>1.0838506692830643</v>
      </c>
      <c r="AJ12" s="94">
        <f>'Emissions summary'!BH10</f>
        <v>1.0639982412634226</v>
      </c>
      <c r="AK12" s="94">
        <f>'Emissions summary'!BI10</f>
        <v>1.0445643034562093</v>
      </c>
      <c r="AL12" s="94">
        <f>'Emissions summary'!BJ10</f>
        <v>1.0253603891359435</v>
      </c>
      <c r="AM12" s="94">
        <f>'Emissions summary'!BK10</f>
        <v>1.0065476314909541</v>
      </c>
      <c r="AN12" s="94">
        <f>'Emissions summary'!BL10</f>
        <v>0.9881106023647741</v>
      </c>
      <c r="AO12" s="94">
        <f>'Emissions summary'!BM10</f>
        <v>0.9700347709458047</v>
      </c>
      <c r="AP12" s="94">
        <f>'Emissions summary'!BN10</f>
        <v>0.95230643543973326</v>
      </c>
    </row>
    <row r="13" spans="1:42" x14ac:dyDescent="0.25">
      <c r="A13" t="str">
        <f>'Emissions summary'!C12</f>
        <v>3A2a Cattle</v>
      </c>
      <c r="B13" t="str">
        <f t="shared" si="1"/>
        <v>A3A2a</v>
      </c>
      <c r="C13" t="str">
        <f>'Emissions summary'!D12</f>
        <v>CH4</v>
      </c>
      <c r="D13" s="94">
        <f>'Emissions summary'!AB12</f>
        <v>10.609220395005741</v>
      </c>
      <c r="E13" s="94">
        <f>'Emissions summary'!AC12</f>
        <v>10.568622965688409</v>
      </c>
      <c r="F13" s="94">
        <f>'Emissions summary'!AD12</f>
        <v>10.534356324383747</v>
      </c>
      <c r="G13" s="94">
        <f>'Emissions summary'!AE12</f>
        <v>10.505899759939648</v>
      </c>
      <c r="H13" s="94">
        <f>'Emissions summary'!AF12</f>
        <v>10.483852277764131</v>
      </c>
      <c r="I13" s="94">
        <f>'Emissions summary'!AG12</f>
        <v>10.466827950457349</v>
      </c>
      <c r="J13" s="94">
        <f>'Emissions summary'!AH12</f>
        <v>10.453276840473281</v>
      </c>
      <c r="K13" s="94">
        <f>'Emissions summary'!AI12</f>
        <v>10.443073564278409</v>
      </c>
      <c r="L13" s="94">
        <f>'Emissions summary'!AJ12</f>
        <v>10.435991101371842</v>
      </c>
      <c r="M13" s="94">
        <f>'Emissions summary'!AK12</f>
        <v>10.415635179897954</v>
      </c>
      <c r="N13" s="94">
        <f>'Emissions summary'!AL12</f>
        <v>10.397719622036801</v>
      </c>
      <c r="O13" s="94">
        <f>'Emissions summary'!AM12</f>
        <v>10.382076712339082</v>
      </c>
      <c r="P13" s="94">
        <f>'Emissions summary'!AN12</f>
        <v>10.36855827653277</v>
      </c>
      <c r="Q13" s="94">
        <f>'Emissions summary'!AO12</f>
        <v>10.356129704585291</v>
      </c>
      <c r="R13" s="94">
        <f>'Emissions summary'!AP12</f>
        <v>10.340716604581559</v>
      </c>
      <c r="S13" s="94">
        <f>'Emissions summary'!AQ12</f>
        <v>10.327009128019045</v>
      </c>
      <c r="T13" s="94">
        <f>'Emissions summary'!AR12</f>
        <v>10.314910319175713</v>
      </c>
      <c r="U13" s="94">
        <f>'Emissions summary'!AS12</f>
        <v>10.304332747122809</v>
      </c>
      <c r="V13" s="94">
        <f>'Emissions summary'!AT12</f>
        <v>10.295214925642563</v>
      </c>
      <c r="W13" s="94">
        <f>'Emissions summary'!AU12</f>
        <v>10.280865349786033</v>
      </c>
      <c r="X13" s="94">
        <f>'Emissions summary'!AV12</f>
        <v>10.267825117600152</v>
      </c>
      <c r="Y13" s="94">
        <f>'Emissions summary'!AW12</f>
        <v>10.256013782192205</v>
      </c>
      <c r="Z13" s="94">
        <f>'Emissions summary'!AX12</f>
        <v>10.24643709690784</v>
      </c>
      <c r="AA13" s="94">
        <f>'Emissions summary'!AY12</f>
        <v>10.238259801072603</v>
      </c>
      <c r="AB13" s="94">
        <f>'Emissions summary'!AZ12</f>
        <v>10.226736604455045</v>
      </c>
      <c r="AC13" s="94">
        <f>'Emissions summary'!BA12</f>
        <v>10.216106749733781</v>
      </c>
      <c r="AD13" s="94">
        <f>'Emissions summary'!BB12</f>
        <v>10.205723945664237</v>
      </c>
      <c r="AE13" s="94">
        <f>'Emissions summary'!BC12</f>
        <v>10.196246802518244</v>
      </c>
      <c r="AF13" s="94">
        <f>'Emissions summary'!BD12</f>
        <v>10.187638892048152</v>
      </c>
      <c r="AG13" s="94">
        <f>'Emissions summary'!BE12</f>
        <v>10.176994868607201</v>
      </c>
      <c r="AH13" s="94">
        <f>'Emissions summary'!BF12</f>
        <v>10.16711539284999</v>
      </c>
      <c r="AI13" s="94">
        <f>'Emissions summary'!BG12</f>
        <v>10.157970773709939</v>
      </c>
      <c r="AJ13" s="94">
        <f>'Emissions summary'!BH12</f>
        <v>10.149533284080416</v>
      </c>
      <c r="AK13" s="94">
        <f>'Emissions summary'!BI12</f>
        <v>10.141776994904147</v>
      </c>
      <c r="AL13" s="94">
        <f>'Emissions summary'!BJ12</f>
        <v>10.129797581654305</v>
      </c>
      <c r="AM13" s="94">
        <f>'Emissions summary'!BK12</f>
        <v>10.118436188151003</v>
      </c>
      <c r="AN13" s="94">
        <f>'Emissions summary'!BL12</f>
        <v>10.107670591164981</v>
      </c>
      <c r="AO13" s="94">
        <f>'Emissions summary'!BM12</f>
        <v>10.097479886064225</v>
      </c>
      <c r="AP13" s="94">
        <f>'Emissions summary'!BN12</f>
        <v>10.087844386048207</v>
      </c>
    </row>
    <row r="14" spans="1:42" x14ac:dyDescent="0.25">
      <c r="A14" t="str">
        <f>'Emissions summary'!C13</f>
        <v>3A2c Sheep</v>
      </c>
      <c r="B14" t="str">
        <f t="shared" si="1"/>
        <v>A3A2c</v>
      </c>
      <c r="C14" t="str">
        <f>'Emissions summary'!D13</f>
        <v>CH4</v>
      </c>
      <c r="D14" s="94">
        <f>'Emissions summary'!AB13</f>
        <v>4.0219606502671791E-2</v>
      </c>
      <c r="E14" s="94">
        <f>'Emissions summary'!AC13</f>
        <v>4.0227562580686049E-2</v>
      </c>
      <c r="F14" s="94">
        <f>'Emissions summary'!AD13</f>
        <v>4.0264342193032397E-2</v>
      </c>
      <c r="G14" s="94">
        <f>'Emissions summary'!AE13</f>
        <v>4.0328200946787768E-2</v>
      </c>
      <c r="H14" s="94">
        <f>'Emissions summary'!AF13</f>
        <v>4.0417922093264599E-2</v>
      </c>
      <c r="I14" s="94">
        <f>'Emissions summary'!AG13</f>
        <v>4.0532265336393362E-2</v>
      </c>
      <c r="J14" s="94">
        <f>'Emissions summary'!AH13</f>
        <v>4.066062991449626E-2</v>
      </c>
      <c r="K14" s="94">
        <f>'Emissions summary'!AI13</f>
        <v>4.0803191890115928E-2</v>
      </c>
      <c r="L14" s="94">
        <f>'Emissions summary'!AJ13</f>
        <v>4.0959133448507178E-2</v>
      </c>
      <c r="M14" s="94">
        <f>'Emissions summary'!AK13</f>
        <v>4.1006436016129626E-2</v>
      </c>
      <c r="N14" s="94">
        <f>'Emissions summary'!AL13</f>
        <v>4.1063914410596827E-2</v>
      </c>
      <c r="O14" s="94">
        <f>'Emissions summary'!AM13</f>
        <v>4.1130949534656555E-2</v>
      </c>
      <c r="P14" s="94">
        <f>'Emissions summary'!AN13</f>
        <v>4.1206996847208785E-2</v>
      </c>
      <c r="Q14" s="94">
        <f>'Emissions summary'!AO13</f>
        <v>4.1291436311589921E-2</v>
      </c>
      <c r="R14" s="94">
        <f>'Emissions summary'!AP13</f>
        <v>4.133939158083761E-2</v>
      </c>
      <c r="S14" s="94">
        <f>'Emissions summary'!AQ13</f>
        <v>4.1394576914499985E-2</v>
      </c>
      <c r="T14" s="94">
        <f>'Emissions summary'!AR13</f>
        <v>4.1456630723468502E-2</v>
      </c>
      <c r="U14" s="94">
        <f>'Emissions summary'!AS13</f>
        <v>4.1525228224209516E-2</v>
      </c>
      <c r="V14" s="94">
        <f>'Emissions summary'!AT13</f>
        <v>4.1600079574524579E-2</v>
      </c>
      <c r="W14" s="94">
        <f>'Emissions summary'!AU13</f>
        <v>4.1644472013952154E-2</v>
      </c>
      <c r="X14" s="94">
        <f>'Emissions summary'!AV13</f>
        <v>4.1694279330267453E-2</v>
      </c>
      <c r="Y14" s="94">
        <f>'Emissions summary'!AW13</f>
        <v>4.1749267736717735E-2</v>
      </c>
      <c r="Z14" s="94">
        <f>'Emissions summary'!AX13</f>
        <v>4.180938896444493E-2</v>
      </c>
      <c r="AA14" s="94">
        <f>'Emissions summary'!AY13</f>
        <v>4.1874330507326731E-2</v>
      </c>
      <c r="AB14" s="94">
        <f>'Emissions summary'!AZ13</f>
        <v>4.190980087303843E-2</v>
      </c>
      <c r="AC14" s="94">
        <f>'Emissions summary'!BA13</f>
        <v>4.1949428422024142E-2</v>
      </c>
      <c r="AD14" s="94">
        <f>'Emissions summary'!BB13</f>
        <v>4.1992962564921646E-2</v>
      </c>
      <c r="AE14" s="94">
        <f>'Emissions summary'!BC13</f>
        <v>4.2040363279319461E-2</v>
      </c>
      <c r="AF14" s="94">
        <f>'Emissions summary'!BD13</f>
        <v>4.2091495183977708E-2</v>
      </c>
      <c r="AG14" s="94">
        <f>'Emissions summary'!BE13</f>
        <v>4.2114731599778667E-2</v>
      </c>
      <c r="AH14" s="94">
        <f>'Emissions summary'!BF13</f>
        <v>4.2141256379672351E-2</v>
      </c>
      <c r="AI14" s="94">
        <f>'Emissions summary'!BG13</f>
        <v>4.2170954399776049E-2</v>
      </c>
      <c r="AJ14" s="94">
        <f>'Emissions summary'!BH13</f>
        <v>4.2203718402785799E-2</v>
      </c>
      <c r="AK14" s="94">
        <f>'Emissions summary'!BI13</f>
        <v>4.2239448329829156E-2</v>
      </c>
      <c r="AL14" s="94">
        <f>'Emissions summary'!BJ13</f>
        <v>4.2245898172440566E-2</v>
      </c>
      <c r="AM14" s="94">
        <f>'Emissions summary'!BK13</f>
        <v>4.2254983145090894E-2</v>
      </c>
      <c r="AN14" s="94">
        <f>'Emissions summary'!BL13</f>
        <v>4.2266615586555686E-2</v>
      </c>
      <c r="AO14" s="94">
        <f>'Emissions summary'!BM13</f>
        <v>4.228071318164528E-2</v>
      </c>
      <c r="AP14" s="94">
        <f>'Emissions summary'!BN13</f>
        <v>4.2297198550191345E-2</v>
      </c>
    </row>
    <row r="15" spans="1:42" x14ac:dyDescent="0.25">
      <c r="A15" t="str">
        <f>'Emissions summary'!C14</f>
        <v>3A2d Goats</v>
      </c>
      <c r="B15" t="str">
        <f t="shared" si="1"/>
        <v>A3A2d</v>
      </c>
      <c r="C15" t="str">
        <f>'Emissions summary'!D14</f>
        <v>CH4</v>
      </c>
      <c r="D15" s="94">
        <f>'Emissions summary'!AB14</f>
        <v>4.2461162706328312E-2</v>
      </c>
      <c r="E15" s="94">
        <f>'Emissions summary'!AC14</f>
        <v>4.2548081589225462E-2</v>
      </c>
      <c r="F15" s="94">
        <f>'Emissions summary'!AD14</f>
        <v>4.267465710392037E-2</v>
      </c>
      <c r="G15" s="94">
        <f>'Emissions summary'!AE14</f>
        <v>4.2838611861441306E-2</v>
      </c>
      <c r="H15" s="94">
        <f>'Emissions summary'!AF14</f>
        <v>4.3038427327878812E-2</v>
      </c>
      <c r="I15" s="94">
        <f>'Emissions summary'!AG14</f>
        <v>4.3272452782093677E-2</v>
      </c>
      <c r="J15" s="94">
        <f>'Emissions summary'!AH14</f>
        <v>4.3523575912729782E-2</v>
      </c>
      <c r="K15" s="94">
        <f>'Emissions summary'!AI14</f>
        <v>4.3792474012008323E-2</v>
      </c>
      <c r="L15" s="94">
        <f>'Emissions summary'!AJ14</f>
        <v>4.4078127060990097E-2</v>
      </c>
      <c r="M15" s="94">
        <f>'Emissions summary'!AK14</f>
        <v>4.4181767809676933E-2</v>
      </c>
      <c r="N15" s="94">
        <f>'Emissions summary'!AL14</f>
        <v>4.4298454184958355E-2</v>
      </c>
      <c r="O15" s="94">
        <f>'Emissions summary'!AM14</f>
        <v>4.442736465428343E-2</v>
      </c>
      <c r="P15" s="94">
        <f>'Emissions summary'!AN14</f>
        <v>4.4567777606217537E-2</v>
      </c>
      <c r="Q15" s="94">
        <f>'Emissions summary'!AO14</f>
        <v>4.4718831843164331E-2</v>
      </c>
      <c r="R15" s="94">
        <f>'Emissions summary'!AP14</f>
        <v>4.4808326011747612E-2</v>
      </c>
      <c r="S15" s="94">
        <f>'Emissions summary'!AQ14</f>
        <v>4.4907148546680431E-2</v>
      </c>
      <c r="T15" s="94">
        <f>'Emissions summary'!AR14</f>
        <v>4.5014809996338598E-2</v>
      </c>
      <c r="U15" s="94">
        <f>'Emissions summary'!AS14</f>
        <v>4.5130871100452039E-2</v>
      </c>
      <c r="V15" s="94">
        <f>'Emissions summary'!AT14</f>
        <v>4.5254940825632375E-2</v>
      </c>
      <c r="W15" s="94">
        <f>'Emissions summary'!AU14</f>
        <v>4.5328549362291526E-2</v>
      </c>
      <c r="X15" s="94">
        <f>'Emissions summary'!AV14</f>
        <v>4.5409189377625357E-2</v>
      </c>
      <c r="Y15" s="94">
        <f>'Emissions summary'!AW14</f>
        <v>4.5496537729543027E-2</v>
      </c>
      <c r="Z15" s="94">
        <f>'Emissions summary'!AX14</f>
        <v>4.5590561290464807E-2</v>
      </c>
      <c r="AA15" s="94">
        <f>'Emissions summary'!AY14</f>
        <v>4.5690803404824745E-2</v>
      </c>
      <c r="AB15" s="94">
        <f>'Emissions summary'!AZ14</f>
        <v>4.5743160818087603E-2</v>
      </c>
      <c r="AC15" s="94">
        <f>'Emissions summary'!BA14</f>
        <v>4.5800959682920681E-2</v>
      </c>
      <c r="AD15" s="94">
        <f>'Emissions summary'!BB14</f>
        <v>4.586383225500569E-2</v>
      </c>
      <c r="AE15" s="94">
        <f>'Emissions summary'!BC14</f>
        <v>4.5931740494487887E-2</v>
      </c>
      <c r="AF15" s="94">
        <f>'Emissions summary'!BD14</f>
        <v>4.6004493944481667E-2</v>
      </c>
      <c r="AG15" s="94">
        <f>'Emissions summary'!BE14</f>
        <v>4.6032633340891513E-2</v>
      </c>
      <c r="AH15" s="94">
        <f>'Emissions summary'!BF14</f>
        <v>4.6065135481921322E-2</v>
      </c>
      <c r="AI15" s="94">
        <f>'Emissions summary'!BG14</f>
        <v>4.6101835090980155E-2</v>
      </c>
      <c r="AJ15" s="94">
        <f>'Emissions summary'!BH14</f>
        <v>4.6142578206558774E-2</v>
      </c>
      <c r="AK15" s="94">
        <f>'Emissions summary'!BI14</f>
        <v>4.6187221213369919E-2</v>
      </c>
      <c r="AL15" s="94">
        <f>'Emissions summary'!BJ14</f>
        <v>4.6185753580205609E-2</v>
      </c>
      <c r="AM15" s="94">
        <f>'Emissions summary'!BK14</f>
        <v>4.6187857070540503E-2</v>
      </c>
      <c r="AN15" s="94">
        <f>'Emissions summary'!BL14</f>
        <v>4.6193403066177051E-2</v>
      </c>
      <c r="AO15" s="94">
        <f>'Emissions summary'!BM14</f>
        <v>4.6202270808735804E-2</v>
      </c>
      <c r="AP15" s="94">
        <f>'Emissions summary'!BN14</f>
        <v>4.621434679106267E-2</v>
      </c>
    </row>
    <row r="16" spans="1:42" x14ac:dyDescent="0.25">
      <c r="A16" t="str">
        <f>'Emissions summary'!C15</f>
        <v>3A2f Horses</v>
      </c>
      <c r="B16" t="str">
        <f t="shared" si="1"/>
        <v>A3A2f</v>
      </c>
      <c r="C16" t="str">
        <f>'Emissions summary'!D15</f>
        <v>CH4</v>
      </c>
      <c r="D16" s="94">
        <f>'Emissions summary'!AB15</f>
        <v>4.1839735722362797E-3</v>
      </c>
      <c r="E16" s="94">
        <f>'Emissions summary'!AC15</f>
        <v>4.1415123903187842E-3</v>
      </c>
      <c r="F16" s="94">
        <f>'Emissions summary'!AD15</f>
        <v>4.0987869670649803E-3</v>
      </c>
      <c r="G16" s="94">
        <f>'Emissions summary'!AE15</f>
        <v>4.0558211330962825E-3</v>
      </c>
      <c r="H16" s="94">
        <f>'Emissions summary'!AF15</f>
        <v>4.0131988437211103E-3</v>
      </c>
      <c r="I16" s="94">
        <f>'Emissions summary'!AG15</f>
        <v>3.9703663126739765E-3</v>
      </c>
      <c r="J16" s="94">
        <f>'Emissions summary'!AH15</f>
        <v>3.9283308933792871E-3</v>
      </c>
      <c r="K16" s="94">
        <f>'Emissions summary'!AI15</f>
        <v>3.8869644903705438E-3</v>
      </c>
      <c r="L16" s="94">
        <f>'Emissions summary'!AJ15</f>
        <v>3.8462628902246076E-3</v>
      </c>
      <c r="M16" s="94">
        <f>'Emissions summary'!AK15</f>
        <v>3.8176110153982606E-3</v>
      </c>
      <c r="N16" s="94">
        <f>'Emissions summary'!AL15</f>
        <v>3.7892852878666553E-3</v>
      </c>
      <c r="O16" s="94">
        <f>'Emissions summary'!AM15</f>
        <v>3.7612819950609425E-3</v>
      </c>
      <c r="P16" s="94">
        <f>'Emissions summary'!AN15</f>
        <v>3.7335974666728388E-3</v>
      </c>
      <c r="Q16" s="94">
        <f>'Emissions summary'!AO15</f>
        <v>3.7057697689260437E-3</v>
      </c>
      <c r="R16" s="94">
        <f>'Emissions summary'!AP15</f>
        <v>3.6825972654199153E-3</v>
      </c>
      <c r="S16" s="94">
        <f>'Emissions summary'!AQ15</f>
        <v>3.6596507040370149E-3</v>
      </c>
      <c r="T16" s="94">
        <f>'Emissions summary'!AR15</f>
        <v>3.6369278817420499E-3</v>
      </c>
      <c r="U16" s="94">
        <f>'Emissions summary'!AS15</f>
        <v>3.6144266169802915E-3</v>
      </c>
      <c r="V16" s="94">
        <f>'Emissions summary'!AT15</f>
        <v>3.5921534281539809E-3</v>
      </c>
      <c r="W16" s="94">
        <f>'Emissions summary'!AU15</f>
        <v>3.5718368354430625E-3</v>
      </c>
      <c r="X16" s="94">
        <f>'Emissions summary'!AV15</f>
        <v>3.5517105742462396E-3</v>
      </c>
      <c r="Y16" s="94">
        <f>'Emissions summary'!AW15</f>
        <v>3.5317643457413381E-3</v>
      </c>
      <c r="Z16" s="94">
        <f>'Emissions summary'!AX15</f>
        <v>3.5125105157918926E-3</v>
      </c>
      <c r="AA16" s="94">
        <f>'Emissions summary'!AY15</f>
        <v>3.4935631325123018E-3</v>
      </c>
      <c r="AB16" s="94">
        <f>'Emissions summary'!AZ15</f>
        <v>3.4773587753651122E-3</v>
      </c>
      <c r="AC16" s="94">
        <f>'Emissions summary'!BA15</f>
        <v>3.4612331489238487E-3</v>
      </c>
      <c r="AD16" s="94">
        <f>'Emissions summary'!BB15</f>
        <v>3.4448991245109601E-3</v>
      </c>
      <c r="AE16" s="94">
        <f>'Emissions summary'!BC15</f>
        <v>3.4286899097815946E-3</v>
      </c>
      <c r="AF16" s="94">
        <f>'Emissions summary'!BD15</f>
        <v>3.4126045533284734E-3</v>
      </c>
      <c r="AG16" s="94">
        <f>'Emissions summary'!BE15</f>
        <v>3.3996166481466881E-3</v>
      </c>
      <c r="AH16" s="94">
        <f>'Emissions summary'!BF15</f>
        <v>3.3867097018602616E-3</v>
      </c>
      <c r="AI16" s="94">
        <f>'Emissions summary'!BG15</f>
        <v>3.3738832098675078E-3</v>
      </c>
      <c r="AJ16" s="94">
        <f>'Emissions summary'!BH15</f>
        <v>3.3611366707115339E-3</v>
      </c>
      <c r="AK16" s="94">
        <f>'Emissions summary'!BI15</f>
        <v>3.3484695860606442E-3</v>
      </c>
      <c r="AL16" s="94">
        <f>'Emissions summary'!BJ15</f>
        <v>3.3377470308807167E-3</v>
      </c>
      <c r="AM16" s="94">
        <f>'Emissions summary'!BK15</f>
        <v>3.3270813060328323E-3</v>
      </c>
      <c r="AN16" s="94">
        <f>'Emissions summary'!BL15</f>
        <v>3.3164721108365088E-3</v>
      </c>
      <c r="AO16" s="94">
        <f>'Emissions summary'!BM15</f>
        <v>3.3059191461995647E-3</v>
      </c>
      <c r="AP16" s="94">
        <f>'Emissions summary'!BN15</f>
        <v>3.2954221146097419E-3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23.664375468075988</v>
      </c>
      <c r="E18" s="94">
        <f>'Emissions summary'!AC17</f>
        <v>22.996323485838055</v>
      </c>
      <c r="F18" s="94">
        <f>'Emissions summary'!AD17</f>
        <v>22.368830389338584</v>
      </c>
      <c r="G18" s="94">
        <f>'Emissions summary'!AE17</f>
        <v>21.777265706614738</v>
      </c>
      <c r="H18" s="94">
        <f>'Emissions summary'!AF17</f>
        <v>21.221887642673053</v>
      </c>
      <c r="I18" s="94">
        <f>'Emissions summary'!AG17</f>
        <v>20.695070974233037</v>
      </c>
      <c r="J18" s="94">
        <f>'Emissions summary'!AH17</f>
        <v>20.193962850984196</v>
      </c>
      <c r="K18" s="94">
        <f>'Emissions summary'!AI17</f>
        <v>19.716197113426265</v>
      </c>
      <c r="L18" s="94">
        <f>'Emissions summary'!AJ17</f>
        <v>19.259742923479124</v>
      </c>
      <c r="M18" s="94">
        <f>'Emissions summary'!AK17</f>
        <v>18.822216879293009</v>
      </c>
      <c r="N18" s="94">
        <f>'Emissions summary'!AL17</f>
        <v>18.402563232834854</v>
      </c>
      <c r="O18" s="94">
        <f>'Emissions summary'!AM17</f>
        <v>17.99937890995372</v>
      </c>
      <c r="P18" s="94">
        <f>'Emissions summary'!AN17</f>
        <v>17.61141976751237</v>
      </c>
      <c r="Q18" s="94">
        <f>'Emissions summary'!AO17</f>
        <v>17.234474181949771</v>
      </c>
      <c r="R18" s="94">
        <f>'Emissions summary'!AP17</f>
        <v>16.873651853958599</v>
      </c>
      <c r="S18" s="94">
        <f>'Emissions summary'!AQ17</f>
        <v>16.525065300362357</v>
      </c>
      <c r="T18" s="94">
        <f>'Emissions summary'!AR17</f>
        <v>16.187911402758406</v>
      </c>
      <c r="U18" s="94">
        <f>'Emissions summary'!AS17</f>
        <v>15.861463562285884</v>
      </c>
      <c r="V18" s="94">
        <f>'Emissions summary'!AT17</f>
        <v>15.545117926196008</v>
      </c>
      <c r="W18" s="94">
        <f>'Emissions summary'!AU17</f>
        <v>15.23063436825465</v>
      </c>
      <c r="X18" s="94">
        <f>'Emissions summary'!AV17</f>
        <v>14.925395371457293</v>
      </c>
      <c r="Y18" s="94">
        <f>'Emissions summary'!AW17</f>
        <v>14.628831144409741</v>
      </c>
      <c r="Z18" s="94">
        <f>'Emissions summary'!AX17</f>
        <v>14.343620501522134</v>
      </c>
      <c r="AA18" s="94">
        <f>'Emissions summary'!AY17</f>
        <v>14.066896409732035</v>
      </c>
      <c r="AB18" s="94">
        <f>'Emissions summary'!AZ17</f>
        <v>13.79724993126492</v>
      </c>
      <c r="AC18" s="94">
        <f>'Emissions summary'!BA17</f>
        <v>13.534210926267404</v>
      </c>
      <c r="AD18" s="94">
        <f>'Emissions summary'!BB17</f>
        <v>13.275774950432268</v>
      </c>
      <c r="AE18" s="94">
        <f>'Emissions summary'!BC17</f>
        <v>13.02362806147096</v>
      </c>
      <c r="AF18" s="94">
        <f>'Emissions summary'!BD17</f>
        <v>12.777476123077861</v>
      </c>
      <c r="AG18" s="94">
        <f>'Emissions summary'!BE17</f>
        <v>12.540866377618833</v>
      </c>
      <c r="AH18" s="94">
        <f>'Emissions summary'!BF17</f>
        <v>12.309580101754705</v>
      </c>
      <c r="AI18" s="94">
        <f>'Emissions summary'!BG17</f>
        <v>12.083383326579316</v>
      </c>
      <c r="AJ18" s="94">
        <f>'Emissions summary'!BH17</f>
        <v>11.862057174810337</v>
      </c>
      <c r="AK18" s="94">
        <f>'Emissions summary'!BI17</f>
        <v>11.645396589801154</v>
      </c>
      <c r="AL18" s="94">
        <f>'Emissions summary'!BJ17</f>
        <v>11.431300437370812</v>
      </c>
      <c r="AM18" s="94">
        <f>'Emissions summary'!BK17</f>
        <v>11.221565121891594</v>
      </c>
      <c r="AN18" s="94">
        <f>'Emissions summary'!BL17</f>
        <v>11.016018641505784</v>
      </c>
      <c r="AO18" s="94">
        <f>'Emissions summary'!BM17</f>
        <v>10.814498998466295</v>
      </c>
      <c r="AP18" s="94">
        <f>'Emissions summary'!BN17</f>
        <v>10.616853437381975</v>
      </c>
    </row>
    <row r="19" spans="1:42" x14ac:dyDescent="0.25">
      <c r="A19" t="str">
        <f>'Emissions summary'!C18</f>
        <v>3A2i Poultry</v>
      </c>
      <c r="B19" t="str">
        <f t="shared" si="1"/>
        <v>A3A2i</v>
      </c>
      <c r="C19" t="str">
        <f>'Emissions summary'!D18</f>
        <v>CH4</v>
      </c>
      <c r="D19" s="94">
        <f>'Emissions summary'!AB18</f>
        <v>3.0315325988851627</v>
      </c>
      <c r="E19" s="94">
        <f>'Emissions summary'!AC18</f>
        <v>2.9572459240090976</v>
      </c>
      <c r="F19" s="94">
        <f>'Emissions summary'!AD18</f>
        <v>2.8844706638112543</v>
      </c>
      <c r="G19" s="94">
        <f>'Emissions summary'!AE18</f>
        <v>2.8128898787983312</v>
      </c>
      <c r="H19" s="94">
        <f>'Emissions summary'!AF18</f>
        <v>2.7433387824841984</v>
      </c>
      <c r="I19" s="94">
        <f>'Emissions summary'!AG18</f>
        <v>2.6744469738482928</v>
      </c>
      <c r="J19" s="94">
        <f>'Emissions summary'!AH18</f>
        <v>2.6070819375928012</v>
      </c>
      <c r="K19" s="94">
        <f>'Emissions summary'!AI18</f>
        <v>2.5409589513626831</v>
      </c>
      <c r="L19" s="94">
        <f>'Emissions summary'!AJ18</f>
        <v>2.4759474981163456</v>
      </c>
      <c r="M19" s="94">
        <f>'Emissions summary'!AK18</f>
        <v>2.4252326725677031</v>
      </c>
      <c r="N19" s="94">
        <f>'Emissions summary'!AL18</f>
        <v>2.3754909013836905</v>
      </c>
      <c r="O19" s="94">
        <f>'Emissions summary'!AM18</f>
        <v>2.326634652633659</v>
      </c>
      <c r="P19" s="94">
        <f>'Emissions summary'!AN18</f>
        <v>2.2785858555508249</v>
      </c>
      <c r="Q19" s="94">
        <f>'Emissions summary'!AO18</f>
        <v>2.2303263763778358</v>
      </c>
      <c r="R19" s="94">
        <f>'Emissions summary'!AP18</f>
        <v>2.188529504123411</v>
      </c>
      <c r="S19" s="94">
        <f>'Emissions summary'!AQ18</f>
        <v>2.1473728552551004</v>
      </c>
      <c r="T19" s="94">
        <f>'Emissions summary'!AR18</f>
        <v>2.1068078365806522</v>
      </c>
      <c r="U19" s="94">
        <f>'Emissions summary'!AS18</f>
        <v>2.0667902522139618</v>
      </c>
      <c r="V19" s="94">
        <f>'Emissions summary'!AT18</f>
        <v>2.0272979814093079</v>
      </c>
      <c r="W19" s="94">
        <f>'Emissions summary'!AU18</f>
        <v>1.9896422903703337</v>
      </c>
      <c r="X19" s="94">
        <f>'Emissions summary'!AV18</f>
        <v>1.9524856344062413</v>
      </c>
      <c r="Y19" s="94">
        <f>'Emissions summary'!AW18</f>
        <v>1.9157791151373127</v>
      </c>
      <c r="Z19" s="94">
        <f>'Emissions summary'!AX18</f>
        <v>1.8805827337755439</v>
      </c>
      <c r="AA19" s="94">
        <f>'Emissions summary'!AY18</f>
        <v>1.8460628072296825</v>
      </c>
      <c r="AB19" s="94">
        <f>'Emissions summary'!AZ18</f>
        <v>1.8154630478513323</v>
      </c>
      <c r="AC19" s="94">
        <f>'Emissions summary'!BA18</f>
        <v>1.7851156914178439</v>
      </c>
      <c r="AD19" s="94">
        <f>'Emissions summary'!BB18</f>
        <v>1.7543905821875969</v>
      </c>
      <c r="AE19" s="94">
        <f>'Emissions summary'!BC18</f>
        <v>1.7239800767883171</v>
      </c>
      <c r="AF19" s="94">
        <f>'Emissions summary'!BD18</f>
        <v>1.6938672572779838</v>
      </c>
      <c r="AG19" s="94">
        <f>'Emissions summary'!BE18</f>
        <v>1.66880929290558</v>
      </c>
      <c r="AH19" s="94">
        <f>'Emissions summary'!BF18</f>
        <v>1.6440073722246267</v>
      </c>
      <c r="AI19" s="94">
        <f>'Emissions summary'!BG18</f>
        <v>1.6194490620156867</v>
      </c>
      <c r="AJ19" s="94">
        <f>'Emissions summary'!BH18</f>
        <v>1.5951226885573484</v>
      </c>
      <c r="AK19" s="94">
        <f>'Emissions summary'!BI18</f>
        <v>1.5710172749321067</v>
      </c>
      <c r="AL19" s="94">
        <f>'Emissions summary'!BJ18</f>
        <v>1.5496639194343242</v>
      </c>
      <c r="AM19" s="94">
        <f>'Emissions summary'!BK18</f>
        <v>1.5285185472521756</v>
      </c>
      <c r="AN19" s="94">
        <f>'Emissions summary'!BL18</f>
        <v>1.5075725406233889</v>
      </c>
      <c r="AO19" s="94">
        <f>'Emissions summary'!BM18</f>
        <v>1.4868177579113064</v>
      </c>
      <c r="AP19" s="94">
        <f>'Emissions summary'!BN18</f>
        <v>1.4662464981450214</v>
      </c>
    </row>
    <row r="20" spans="1:42" x14ac:dyDescent="0.25">
      <c r="A20" t="str">
        <f>'Emissions summary'!C20</f>
        <v>3A2a Cattle</v>
      </c>
      <c r="B20" t="str">
        <f t="shared" si="1"/>
        <v>A3A2a</v>
      </c>
      <c r="C20" t="str">
        <f>'Emissions summary'!D20</f>
        <v>N2O</v>
      </c>
      <c r="D20" s="94">
        <f>'Emissions summary'!AB20</f>
        <v>2.7266101565479062</v>
      </c>
      <c r="E20" s="94">
        <f>'Emissions summary'!AC20</f>
        <v>2.6813009456021315</v>
      </c>
      <c r="F20" s="94">
        <f>'Emissions summary'!AD20</f>
        <v>2.6382782332777803</v>
      </c>
      <c r="G20" s="94">
        <f>'Emissions summary'!AE20</f>
        <v>2.5972943586214798</v>
      </c>
      <c r="H20" s="94">
        <f>'Emissions summary'!AF20</f>
        <v>2.5587714117239537</v>
      </c>
      <c r="I20" s="94">
        <f>'Emissions summary'!AG20</f>
        <v>2.5218825822034487</v>
      </c>
      <c r="J20" s="94">
        <f>'Emissions summary'!AH20</f>
        <v>2.4865597127979964</v>
      </c>
      <c r="K20" s="94">
        <f>'Emissions summary'!AI20</f>
        <v>2.4526644371002329</v>
      </c>
      <c r="L20" s="94">
        <f>'Emissions summary'!AJ20</f>
        <v>2.4200891509483142</v>
      </c>
      <c r="M20" s="94">
        <f>'Emissions summary'!AK20</f>
        <v>2.3975686180549385</v>
      </c>
      <c r="N20" s="94">
        <f>'Emissions summary'!AL20</f>
        <v>2.3758561046517768</v>
      </c>
      <c r="O20" s="94">
        <f>'Emissions summary'!AM20</f>
        <v>2.3548911504055061</v>
      </c>
      <c r="P20" s="94">
        <f>'Emissions summary'!AN20</f>
        <v>2.3346199448011475</v>
      </c>
      <c r="Q20" s="94">
        <f>'Emissions summary'!AO20</f>
        <v>2.3144623254501293</v>
      </c>
      <c r="R20" s="94">
        <f>'Emissions summary'!AP20</f>
        <v>2.2958305406731698</v>
      </c>
      <c r="S20" s="94">
        <f>'Emissions summary'!AQ20</f>
        <v>2.2777637615350086</v>
      </c>
      <c r="T20" s="94">
        <f>'Emissions summary'!AR20</f>
        <v>2.2602269760774902</v>
      </c>
      <c r="U20" s="94">
        <f>'Emissions summary'!AS20</f>
        <v>2.2431883924483262</v>
      </c>
      <c r="V20" s="94">
        <f>'Emissions summary'!AT20</f>
        <v>2.2266292678741539</v>
      </c>
      <c r="W20" s="94">
        <f>'Emissions summary'!AU20</f>
        <v>2.2051290781256183</v>
      </c>
      <c r="X20" s="94">
        <f>'Emissions summary'!AV20</f>
        <v>2.1842261107669545</v>
      </c>
      <c r="Y20" s="94">
        <f>'Emissions summary'!AW20</f>
        <v>2.1638810393341474</v>
      </c>
      <c r="Z20" s="94">
        <f>'Emissions summary'!AX20</f>
        <v>2.1446725947383607</v>
      </c>
      <c r="AA20" s="94">
        <f>'Emissions summary'!AY20</f>
        <v>2.1261238196614021</v>
      </c>
      <c r="AB20" s="94">
        <f>'Emissions summary'!AZ20</f>
        <v>2.1083207480531128</v>
      </c>
      <c r="AC20" s="94">
        <f>'Emissions summary'!BA20</f>
        <v>2.0909170121742586</v>
      </c>
      <c r="AD20" s="94">
        <f>'Emissions summary'!BB20</f>
        <v>2.0735561589455744</v>
      </c>
      <c r="AE20" s="94">
        <f>'Emissions summary'!BC20</f>
        <v>2.056613646712897</v>
      </c>
      <c r="AF20" s="94">
        <f>'Emissions summary'!BD20</f>
        <v>2.0400723530447333</v>
      </c>
      <c r="AG20" s="94">
        <f>'Emissions summary'!BE20</f>
        <v>2.0268107339483503</v>
      </c>
      <c r="AH20" s="94">
        <f>'Emissions summary'!BF20</f>
        <v>2.0138521122141424</v>
      </c>
      <c r="AI20" s="94">
        <f>'Emissions summary'!BG20</f>
        <v>2.0011847033236658</v>
      </c>
      <c r="AJ20" s="94">
        <f>'Emissions summary'!BH20</f>
        <v>1.9887974335208949</v>
      </c>
      <c r="AK20" s="94">
        <f>'Emissions summary'!BI20</f>
        <v>1.9766798816386184</v>
      </c>
      <c r="AL20" s="94">
        <f>'Emissions summary'!BJ20</f>
        <v>1.9646696799944974</v>
      </c>
      <c r="AM20" s="94">
        <f>'Emissions summary'!BK20</f>
        <v>1.9529138360439611</v>
      </c>
      <c r="AN20" s="94">
        <f>'Emissions summary'!BL20</f>
        <v>1.9414035334669519</v>
      </c>
      <c r="AO20" s="94">
        <f>'Emissions summary'!BM20</f>
        <v>1.9301304318154549</v>
      </c>
      <c r="AP20" s="94">
        <f>'Emissions summary'!BN20</f>
        <v>1.9190866314220945</v>
      </c>
    </row>
    <row r="21" spans="1:42" x14ac:dyDescent="0.25">
      <c r="A21" t="str">
        <f>'Emissions summary'!C21</f>
        <v>3A2c Sheep</v>
      </c>
      <c r="B21" t="str">
        <f t="shared" si="1"/>
        <v>A3A2c</v>
      </c>
      <c r="C21" t="str">
        <f>'Emissions summary'!D21</f>
        <v>N2O</v>
      </c>
      <c r="D21" s="94">
        <f>'Emissions summary'!AB21</f>
        <v>0.18006560324939008</v>
      </c>
      <c r="E21" s="94">
        <f>'Emissions summary'!AC21</f>
        <v>0.18010122309035104</v>
      </c>
      <c r="F21" s="94">
        <f>'Emissions summary'!AD21</f>
        <v>0.18026588763235699</v>
      </c>
      <c r="G21" s="94">
        <f>'Emissions summary'!AE21</f>
        <v>0.18055178712311784</v>
      </c>
      <c r="H21" s="94">
        <f>'Emissions summary'!AF21</f>
        <v>0.18095347410539858</v>
      </c>
      <c r="I21" s="94">
        <f>'Emissions summary'!AG21</f>
        <v>0.18146539569891554</v>
      </c>
      <c r="J21" s="94">
        <f>'Emissions summary'!AH21</f>
        <v>0.18204009165449175</v>
      </c>
      <c r="K21" s="94">
        <f>'Emissions summary'!AI21</f>
        <v>0.18267835021474577</v>
      </c>
      <c r="L21" s="94">
        <f>'Emissions summary'!AJ21</f>
        <v>0.18337650997375549</v>
      </c>
      <c r="M21" s="94">
        <f>'Emissions summary'!AK21</f>
        <v>0.1835882864209869</v>
      </c>
      <c r="N21" s="94">
        <f>'Emissions summary'!AL21</f>
        <v>0.18384562065852733</v>
      </c>
      <c r="O21" s="94">
        <f>'Emissions summary'!AM21</f>
        <v>0.18414574095065178</v>
      </c>
      <c r="P21" s="94">
        <f>'Emissions summary'!AN21</f>
        <v>0.18448620935402377</v>
      </c>
      <c r="Q21" s="94">
        <f>'Emissions summary'!AO21</f>
        <v>0.18486424992711678</v>
      </c>
      <c r="R21" s="94">
        <f>'Emissions summary'!AP21</f>
        <v>0.1850789485588773</v>
      </c>
      <c r="S21" s="94">
        <f>'Emissions summary'!AQ21</f>
        <v>0.18532601662494044</v>
      </c>
      <c r="T21" s="94">
        <f>'Emissions summary'!AR21</f>
        <v>0.18560383526906607</v>
      </c>
      <c r="U21" s="94">
        <f>'Emissions summary'!AS21</f>
        <v>0.18591095041579209</v>
      </c>
      <c r="V21" s="94">
        <f>'Emissions summary'!AT21</f>
        <v>0.18624606442412078</v>
      </c>
      <c r="W21" s="94">
        <f>'Emissions summary'!AU21</f>
        <v>0.18644481205196509</v>
      </c>
      <c r="X21" s="94">
        <f>'Emissions summary'!AV21</f>
        <v>0.18666780241011172</v>
      </c>
      <c r="Y21" s="94">
        <f>'Emissions summary'!AW21</f>
        <v>0.1869139888211731</v>
      </c>
      <c r="Z21" s="94">
        <f>'Emissions summary'!AX21</f>
        <v>0.18718315518256134</v>
      </c>
      <c r="AA21" s="94">
        <f>'Emissions summary'!AY21</f>
        <v>0.18747390238552519</v>
      </c>
      <c r="AB21" s="94">
        <f>'Emissions summary'!AZ21</f>
        <v>0.18763270535141022</v>
      </c>
      <c r="AC21" s="94">
        <f>'Emissions summary'!BA21</f>
        <v>0.18781012027745964</v>
      </c>
      <c r="AD21" s="94">
        <f>'Emissions summary'!BB21</f>
        <v>0.18800502525999008</v>
      </c>
      <c r="AE21" s="94">
        <f>'Emissions summary'!BC21</f>
        <v>0.18821724111625232</v>
      </c>
      <c r="AF21" s="94">
        <f>'Emissions summary'!BD21</f>
        <v>0.18844616173627293</v>
      </c>
      <c r="AG21" s="94">
        <f>'Emissions summary'!BE21</f>
        <v>0.18855019257079325</v>
      </c>
      <c r="AH21" s="94">
        <f>'Emissions summary'!BF21</f>
        <v>0.18866894560962011</v>
      </c>
      <c r="AI21" s="94">
        <f>'Emissions summary'!BG21</f>
        <v>0.18880190543618955</v>
      </c>
      <c r="AJ21" s="94">
        <f>'Emissions summary'!BH21</f>
        <v>0.18894859185308482</v>
      </c>
      <c r="AK21" s="94">
        <f>'Emissions summary'!BI21</f>
        <v>0.1891085568907013</v>
      </c>
      <c r="AL21" s="94">
        <f>'Emissions summary'!BJ21</f>
        <v>0.18913743322494914</v>
      </c>
      <c r="AM21" s="94">
        <f>'Emissions summary'!BK21</f>
        <v>0.18917810719525949</v>
      </c>
      <c r="AN21" s="94">
        <f>'Emissions summary'!BL21</f>
        <v>0.18923018633704533</v>
      </c>
      <c r="AO21" s="94">
        <f>'Emissions summary'!BM21</f>
        <v>0.18929330212023934</v>
      </c>
      <c r="AP21" s="94">
        <f>'Emissions summary'!BN21</f>
        <v>0.18936710810916263</v>
      </c>
    </row>
    <row r="22" spans="1:42" x14ac:dyDescent="0.25">
      <c r="A22" t="str">
        <f>'Emissions summary'!C22</f>
        <v>3A2d Goats</v>
      </c>
      <c r="B22" t="str">
        <f t="shared" si="1"/>
        <v>A3A2d</v>
      </c>
      <c r="C22" t="str">
        <f>'Emissions summary'!D22</f>
        <v>N2O</v>
      </c>
      <c r="D22" s="94">
        <f>'Emissions summary'!AB22</f>
        <v>0.12957242537406605</v>
      </c>
      <c r="E22" s="94">
        <f>'Emissions summary'!AC22</f>
        <v>0.12983766282283021</v>
      </c>
      <c r="F22" s="94">
        <f>'Emissions summary'!AD22</f>
        <v>0.13022391452642626</v>
      </c>
      <c r="G22" s="94">
        <f>'Emissions summary'!AE22</f>
        <v>0.13072423091508792</v>
      </c>
      <c r="H22" s="94">
        <f>'Emissions summary'!AF22</f>
        <v>0.13133397810436356</v>
      </c>
      <c r="I22" s="94">
        <f>'Emissions summary'!AG22</f>
        <v>0.1320481188336603</v>
      </c>
      <c r="J22" s="94">
        <f>'Emissions summary'!AH22</f>
        <v>0.13281443400333889</v>
      </c>
      <c r="K22" s="94">
        <f>'Emissions summary'!AI22</f>
        <v>0.1336349904055027</v>
      </c>
      <c r="L22" s="94">
        <f>'Emissions summary'!AJ22</f>
        <v>0.13450667539981281</v>
      </c>
      <c r="M22" s="94">
        <f>'Emissions summary'!AK22</f>
        <v>0.13482294048345678</v>
      </c>
      <c r="N22" s="94">
        <f>'Emissions summary'!AL22</f>
        <v>0.13517901496869614</v>
      </c>
      <c r="O22" s="94">
        <f>'Emissions summary'!AM22</f>
        <v>0.13557239190663078</v>
      </c>
      <c r="P22" s="94">
        <f>'Emissions summary'!AN22</f>
        <v>0.13600086926279426</v>
      </c>
      <c r="Q22" s="94">
        <f>'Emissions summary'!AO22</f>
        <v>0.13646181904835691</v>
      </c>
      <c r="R22" s="94">
        <f>'Emissions summary'!AP22</f>
        <v>0.13673491511405755</v>
      </c>
      <c r="S22" s="94">
        <f>'Emissions summary'!AQ22</f>
        <v>0.1370364771702221</v>
      </c>
      <c r="T22" s="94">
        <f>'Emissions summary'!AR22</f>
        <v>0.13736501163000547</v>
      </c>
      <c r="U22" s="94">
        <f>'Emissions summary'!AS22</f>
        <v>0.13771917806806511</v>
      </c>
      <c r="V22" s="94">
        <f>'Emissions summary'!AT22</f>
        <v>0.13809778322587235</v>
      </c>
      <c r="W22" s="94">
        <f>'Emissions summary'!AU22</f>
        <v>0.13832240346741226</v>
      </c>
      <c r="X22" s="94">
        <f>'Emissions summary'!AV22</f>
        <v>0.13856848062835281</v>
      </c>
      <c r="Y22" s="94">
        <f>'Emissions summary'!AW22</f>
        <v>0.13883502862395714</v>
      </c>
      <c r="Z22" s="94">
        <f>'Emissions summary'!AX22</f>
        <v>0.13912194636370909</v>
      </c>
      <c r="AA22" s="94">
        <f>'Emissions summary'!AY22</f>
        <v>0.1394278403396248</v>
      </c>
      <c r="AB22" s="94">
        <f>'Emissions summary'!AZ22</f>
        <v>0.13958761168337488</v>
      </c>
      <c r="AC22" s="94">
        <f>'Emissions summary'!BA22</f>
        <v>0.13976398789690642</v>
      </c>
      <c r="AD22" s="94">
        <f>'Emissions summary'!BB22</f>
        <v>0.13995584678948794</v>
      </c>
      <c r="AE22" s="94">
        <f>'Emissions summary'!BC22</f>
        <v>0.14016307228054314</v>
      </c>
      <c r="AF22" s="94">
        <f>'Emissions summary'!BD22</f>
        <v>0.14038508318107407</v>
      </c>
      <c r="AG22" s="94">
        <f>'Emissions summary'!BE22</f>
        <v>0.1404709519988124</v>
      </c>
      <c r="AH22" s="94">
        <f>'Emissions summary'!BF22</f>
        <v>0.1405701339565042</v>
      </c>
      <c r="AI22" s="94">
        <f>'Emissions summary'!BG22</f>
        <v>0.14068212470411798</v>
      </c>
      <c r="AJ22" s="94">
        <f>'Emissions summary'!BH22</f>
        <v>0.14080645442017709</v>
      </c>
      <c r="AK22" s="94">
        <f>'Emissions summary'!BI22</f>
        <v>0.14094268485523417</v>
      </c>
      <c r="AL22" s="94">
        <f>'Emissions summary'!BJ22</f>
        <v>0.1409382062970285</v>
      </c>
      <c r="AM22" s="94">
        <f>'Emissions summary'!BK22</f>
        <v>0.14094462520614615</v>
      </c>
      <c r="AN22" s="94">
        <f>'Emissions summary'!BL22</f>
        <v>0.14096154909753161</v>
      </c>
      <c r="AO22" s="94">
        <f>'Emissions summary'!BM22</f>
        <v>0.14098860947076908</v>
      </c>
      <c r="AP22" s="94">
        <f>'Emissions summary'!BN22</f>
        <v>0.14102545995293059</v>
      </c>
    </row>
    <row r="23" spans="1:42" x14ac:dyDescent="0.25">
      <c r="A23" t="str">
        <f>'Emissions summary'!C25</f>
        <v>3A2h Swine</v>
      </c>
      <c r="B23" t="str">
        <f t="shared" si="1"/>
        <v>A3A2h</v>
      </c>
      <c r="C23" t="str">
        <f>'Emissions summary'!D25</f>
        <v>N2O</v>
      </c>
      <c r="D23" s="94">
        <f>'Emissions summary'!AB25</f>
        <v>0.13738249004461078</v>
      </c>
      <c r="E23" s="94">
        <f>'Emissions summary'!AC25</f>
        <v>0.13350414367020938</v>
      </c>
      <c r="F23" s="94">
        <f>'Emissions summary'!AD25</f>
        <v>0.12986126012150995</v>
      </c>
      <c r="G23" s="94">
        <f>'Emissions summary'!AE25</f>
        <v>0.12642695739737136</v>
      </c>
      <c r="H23" s="94">
        <f>'Emissions summary'!AF25</f>
        <v>0.12320273449559255</v>
      </c>
      <c r="I23" s="94">
        <f>'Emissions summary'!AG25</f>
        <v>0.12014432351809043</v>
      </c>
      <c r="J23" s="94">
        <f>'Emissions summary'!AH25</f>
        <v>0.11723516236797345</v>
      </c>
      <c r="K23" s="94">
        <f>'Emissions summary'!AI25</f>
        <v>0.11446151441042414</v>
      </c>
      <c r="L23" s="94">
        <f>'Emissions summary'!AJ25</f>
        <v>0.11181158970436841</v>
      </c>
      <c r="M23" s="94">
        <f>'Emissions summary'!AK25</f>
        <v>0.10927155151528775</v>
      </c>
      <c r="N23" s="94">
        <f>'Emissions summary'!AL25</f>
        <v>0.10683527074445151</v>
      </c>
      <c r="O23" s="94">
        <f>'Emissions summary'!AM25</f>
        <v>0.1044946019066415</v>
      </c>
      <c r="P23" s="94">
        <f>'Emissions summary'!AN25</f>
        <v>0.10224232218364329</v>
      </c>
      <c r="Q23" s="94">
        <f>'Emissions summary'!AO25</f>
        <v>0.10005398118027412</v>
      </c>
      <c r="R23" s="94">
        <f>'Emissions summary'!AP25</f>
        <v>9.7959243038970023E-2</v>
      </c>
      <c r="S23" s="94">
        <f>'Emissions summary'!AQ25</f>
        <v>9.593553914728159E-2</v>
      </c>
      <c r="T23" s="94">
        <f>'Emissions summary'!AR25</f>
        <v>9.3978207036676684E-2</v>
      </c>
      <c r="U23" s="94">
        <f>'Emissions summary'!AS25</f>
        <v>9.208302846945432E-2</v>
      </c>
      <c r="V23" s="94">
        <f>'Emissions summary'!AT25</f>
        <v>9.0246497805063733E-2</v>
      </c>
      <c r="W23" s="94">
        <f>'Emissions summary'!AU25</f>
        <v>8.8420777353393376E-2</v>
      </c>
      <c r="X23" s="94">
        <f>'Emissions summary'!AV25</f>
        <v>8.664872579448743E-2</v>
      </c>
      <c r="Y23" s="94">
        <f>'Emissions summary'!AW25</f>
        <v>8.49270352294898E-2</v>
      </c>
      <c r="Z23" s="94">
        <f>'Emissions summary'!AX25</f>
        <v>8.3271257397533771E-2</v>
      </c>
      <c r="AA23" s="94">
        <f>'Emissions summary'!AY25</f>
        <v>8.1664747864385809E-2</v>
      </c>
      <c r="AB23" s="94">
        <f>'Emissions summary'!AZ25</f>
        <v>8.0099327103819049E-2</v>
      </c>
      <c r="AC23" s="94">
        <f>'Emissions summary'!BA25</f>
        <v>7.8572265739610819E-2</v>
      </c>
      <c r="AD23" s="94">
        <f>'Emissions summary'!BB25</f>
        <v>7.7071927058573728E-2</v>
      </c>
      <c r="AE23" s="94">
        <f>'Emissions summary'!BC25</f>
        <v>7.5608099394529199E-2</v>
      </c>
      <c r="AF23" s="94">
        <f>'Emissions summary'!BD25</f>
        <v>7.4179075152103202E-2</v>
      </c>
      <c r="AG23" s="94">
        <f>'Emissions summary'!BE25</f>
        <v>7.2805447690696731E-2</v>
      </c>
      <c r="AH23" s="94">
        <f>'Emissions summary'!BF25</f>
        <v>7.1462725397677687E-2</v>
      </c>
      <c r="AI23" s="94">
        <f>'Emissions summary'!BG25</f>
        <v>7.0149549976860959E-2</v>
      </c>
      <c r="AJ23" s="94">
        <f>'Emissions summary'!BH25</f>
        <v>6.8864650745819211E-2</v>
      </c>
      <c r="AK23" s="94">
        <f>'Emissions summary'!BI25</f>
        <v>6.7606837257217417E-2</v>
      </c>
      <c r="AL23" s="94">
        <f>'Emissions summary'!BJ25</f>
        <v>6.6363911469062536E-2</v>
      </c>
      <c r="AM23" s="94">
        <f>'Emissions summary'!BK25</f>
        <v>6.5146302327857952E-2</v>
      </c>
      <c r="AN23" s="94">
        <f>'Emissions summary'!BL25</f>
        <v>6.3953011284390404E-2</v>
      </c>
      <c r="AO23" s="94">
        <f>'Emissions summary'!BM25</f>
        <v>6.2783097867870508E-2</v>
      </c>
      <c r="AP23" s="94">
        <f>'Emissions summary'!BN25</f>
        <v>6.1635675263599449E-2</v>
      </c>
    </row>
    <row r="24" spans="1:42" x14ac:dyDescent="0.25">
      <c r="A24" t="str">
        <f>'Emissions summary'!C26</f>
        <v>3A2i Poultry</v>
      </c>
      <c r="B24" t="str">
        <f t="shared" si="1"/>
        <v>A3A2i</v>
      </c>
      <c r="C24" t="str">
        <f>'Emissions summary'!D26</f>
        <v>N2O</v>
      </c>
      <c r="D24" s="94">
        <f>'Emissions summary'!AB26</f>
        <v>2.2267825193080726</v>
      </c>
      <c r="E24" s="94">
        <f>'Emissions summary'!AC26</f>
        <v>2.1694051571587805</v>
      </c>
      <c r="F24" s="94">
        <f>'Emissions summary'!AD26</f>
        <v>2.113184701266114</v>
      </c>
      <c r="G24" s="94">
        <f>'Emissions summary'!AE26</f>
        <v>2.0578767996846312</v>
      </c>
      <c r="H24" s="94">
        <f>'Emissions summary'!AF26</f>
        <v>2.0041041779622977</v>
      </c>
      <c r="I24" s="94">
        <f>'Emissions summary'!AG26</f>
        <v>1.9508313701810811</v>
      </c>
      <c r="J24" s="94">
        <f>'Emissions summary'!AH26</f>
        <v>1.8987314998643356</v>
      </c>
      <c r="K24" s="94">
        <f>'Emissions summary'!AI26</f>
        <v>1.8475845168207379</v>
      </c>
      <c r="L24" s="94">
        <f>'Emissions summary'!AJ26</f>
        <v>1.7972896038137296</v>
      </c>
      <c r="M24" s="94">
        <f>'Emissions summary'!AK26</f>
        <v>1.758067680681761</v>
      </c>
      <c r="N24" s="94">
        <f>'Emissions summary'!AL26</f>
        <v>1.719593190160672</v>
      </c>
      <c r="O24" s="94">
        <f>'Emissions summary'!AM26</f>
        <v>1.6817987006445596</v>
      </c>
      <c r="P24" s="94">
        <f>'Emissions summary'!AN26</f>
        <v>1.6446240664638927</v>
      </c>
      <c r="Q24" s="94">
        <f>'Emissions summary'!AO26</f>
        <v>1.6073038472749415</v>
      </c>
      <c r="R24" s="94">
        <f>'Emissions summary'!AP26</f>
        <v>1.5749651647064222</v>
      </c>
      <c r="S24" s="94">
        <f>'Emissions summary'!AQ26</f>
        <v>1.543118034525947</v>
      </c>
      <c r="T24" s="94">
        <f>'Emissions summary'!AR26</f>
        <v>1.5117250196157692</v>
      </c>
      <c r="U24" s="94">
        <f>'Emissions summary'!AS26</f>
        <v>1.4807520691687741</v>
      </c>
      <c r="V24" s="94">
        <f>'Emissions summary'!AT26</f>
        <v>1.4501817615407306</v>
      </c>
      <c r="W24" s="94">
        <f>'Emissions summary'!AU26</f>
        <v>1.4210958958722322</v>
      </c>
      <c r="X24" s="94">
        <f>'Emissions summary'!AV26</f>
        <v>1.3923927950832193</v>
      </c>
      <c r="Y24" s="94">
        <f>'Emissions summary'!AW26</f>
        <v>1.3640351627413727</v>
      </c>
      <c r="Z24" s="94">
        <f>'Emissions summary'!AX26</f>
        <v>1.336816575106919</v>
      </c>
      <c r="AA24" s="94">
        <f>'Emissions summary'!AY26</f>
        <v>1.3101115565530153</v>
      </c>
      <c r="AB24" s="94">
        <f>'Emissions summary'!AZ26</f>
        <v>1.2864447107296988</v>
      </c>
      <c r="AC24" s="94">
        <f>'Emissions summary'!BA26</f>
        <v>1.2629732644268372</v>
      </c>
      <c r="AD24" s="94">
        <f>'Emissions summary'!BB26</f>
        <v>1.2392250119512647</v>
      </c>
      <c r="AE24" s="94">
        <f>'Emissions summary'!BC26</f>
        <v>1.2157181234362888</v>
      </c>
      <c r="AF24" s="94">
        <f>'Emissions summary'!BD26</f>
        <v>1.1924395632482949</v>
      </c>
      <c r="AG24" s="94">
        <f>'Emissions summary'!BE26</f>
        <v>1.1730397779795241</v>
      </c>
      <c r="AH24" s="94">
        <f>'Emissions summary'!BF26</f>
        <v>1.153836503267726</v>
      </c>
      <c r="AI24" s="94">
        <f>'Emissions summary'!BG26</f>
        <v>1.1348201596683452</v>
      </c>
      <c r="AJ24" s="94">
        <f>'Emissions summary'!BH26</f>
        <v>1.1159817526302773</v>
      </c>
      <c r="AK24" s="94">
        <f>'Emissions summary'!BI26</f>
        <v>1.0973128242122725</v>
      </c>
      <c r="AL24" s="94">
        <f>'Emissions summary'!BJ26</f>
        <v>1.0807987521688056</v>
      </c>
      <c r="AM24" s="94">
        <f>'Emissions summary'!BK26</f>
        <v>1.0644443838571165</v>
      </c>
      <c r="AN24" s="94">
        <f>'Emissions summary'!BL26</f>
        <v>1.0482430799665374</v>
      </c>
      <c r="AO24" s="94">
        <f>'Emissions summary'!BM26</f>
        <v>1.0321885678616276</v>
      </c>
      <c r="AP24" s="94">
        <f>'Emissions summary'!BN26</f>
        <v>1.0162749142726082</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891.43705786921828</v>
      </c>
      <c r="F37" s="94">
        <f>'Emissions summary'!AD41</f>
        <v>891.14430066258569</v>
      </c>
      <c r="G37" s="94">
        <f>'Emissions summary'!AE41</f>
        <v>890.84136245492482</v>
      </c>
      <c r="H37" s="94">
        <f>'Emissions summary'!AF41</f>
        <v>890.52781960646064</v>
      </c>
      <c r="I37" s="94">
        <f>'Emissions summary'!AG41</f>
        <v>890.23535831591198</v>
      </c>
      <c r="J37" s="94">
        <f>'Emissions summary'!AH41</f>
        <v>889.93148023520916</v>
      </c>
      <c r="K37" s="94">
        <f>'Emissions summary'!AI41</f>
        <v>889.62286239466653</v>
      </c>
      <c r="L37" s="94">
        <f>'Emissions summary'!AJ41</f>
        <v>889.30875510201088</v>
      </c>
      <c r="M37" s="94">
        <f>'Emissions summary'!AK41</f>
        <v>888.98944775162295</v>
      </c>
      <c r="N37" s="94">
        <f>'Emissions summary'!AL41</f>
        <v>888.75795471512697</v>
      </c>
      <c r="O37" s="94">
        <f>'Emissions summary'!AM41</f>
        <v>888.52351595331663</v>
      </c>
      <c r="P37" s="94">
        <f>'Emissions summary'!AN41</f>
        <v>888.28609036590046</v>
      </c>
      <c r="Q37" s="94">
        <f>'Emissions summary'!AO41</f>
        <v>888.04563618623229</v>
      </c>
      <c r="R37" s="94">
        <f>'Emissions summary'!AP41</f>
        <v>887.77204379367572</v>
      </c>
      <c r="S37" s="94">
        <f>'Emissions summary'!AQ41</f>
        <v>887.56111465810318</v>
      </c>
      <c r="T37" s="94">
        <f>'Emissions summary'!AR41</f>
        <v>887.34787652916862</v>
      </c>
      <c r="U37" s="94">
        <f>'Emissions summary'!AS41</f>
        <v>887.13230155955682</v>
      </c>
      <c r="V37" s="94">
        <f>'Emissions summary'!AT41</f>
        <v>886.91436150934362</v>
      </c>
      <c r="W37" s="94">
        <f>'Emissions summary'!AU41</f>
        <v>886.69462905872194</v>
      </c>
      <c r="X37" s="94">
        <f>'Emissions summary'!AV41</f>
        <v>886.41989637885388</v>
      </c>
      <c r="Y37" s="94">
        <f>'Emissions summary'!AW41</f>
        <v>886.14372717325989</v>
      </c>
      <c r="Z37" s="94">
        <f>'Emissions summary'!AX41</f>
        <v>885.86549787704212</v>
      </c>
      <c r="AA37" s="94">
        <f>'Emissions summary'!AY41</f>
        <v>885.62223569740877</v>
      </c>
      <c r="AB37" s="94">
        <f>'Emissions summary'!AZ41</f>
        <v>885.38703513998871</v>
      </c>
      <c r="AC37" s="94">
        <f>'Emissions summary'!BA41</f>
        <v>885.17829548204418</v>
      </c>
      <c r="AD37" s="94">
        <f>'Emissions summary'!BB41</f>
        <v>884.96491166770409</v>
      </c>
      <c r="AE37" s="94">
        <f>'Emissions summary'!BC41</f>
        <v>884.72542632997397</v>
      </c>
      <c r="AF37" s="94">
        <f>'Emissions summary'!BD41</f>
        <v>884.48434842418931</v>
      </c>
      <c r="AG37" s="94">
        <f>'Emissions summary'!BE41</f>
        <v>884.24166288258937</v>
      </c>
      <c r="AH37" s="94">
        <f>'Emissions summary'!BF41</f>
        <v>884.07792381920945</v>
      </c>
      <c r="AI37" s="94">
        <f>'Emissions summary'!BG41</f>
        <v>883.91308953899068</v>
      </c>
      <c r="AJ37" s="94">
        <f>'Emissions summary'!BH41</f>
        <v>883.74715142404455</v>
      </c>
      <c r="AK37" s="94">
        <f>'Emissions summary'!BI41</f>
        <v>883.58010077604001</v>
      </c>
      <c r="AL37" s="94">
        <f>'Emissions summary'!BJ41</f>
        <v>883.41192881527672</v>
      </c>
      <c r="AM37" s="94">
        <f>'Emissions summary'!BK41</f>
        <v>883.24392401174259</v>
      </c>
      <c r="AN37" s="94">
        <f>'Emissions summary'!BL41</f>
        <v>883.07510415102115</v>
      </c>
      <c r="AO37" s="94">
        <f>'Emissions summary'!BM41</f>
        <v>882.9054638145393</v>
      </c>
      <c r="AP37" s="94">
        <f>'Emissions summary'!BN41</f>
        <v>882.73499754059003</v>
      </c>
    </row>
    <row r="38" spans="1:42" x14ac:dyDescent="0.25">
      <c r="A38" t="str">
        <f>'Emissions summary'!B42</f>
        <v>3C3 Urea application (CO2)</v>
      </c>
      <c r="B38" t="str">
        <f>"A"&amp;LEFT(A38,3)</f>
        <v>A3C3</v>
      </c>
      <c r="C38" t="str">
        <f>'Emissions summary'!D42</f>
        <v>CO2</v>
      </c>
      <c r="D38" s="94">
        <f>'Emissions summary'!AB42</f>
        <v>470.0955092083982</v>
      </c>
      <c r="E38" s="94">
        <f>'Emissions summary'!AC42</f>
        <v>469.97028239972207</v>
      </c>
      <c r="F38" s="94">
        <f>'Emissions summary'!AD42</f>
        <v>469.97765866157431</v>
      </c>
      <c r="G38" s="94">
        <f>'Emissions summary'!AE42</f>
        <v>469.98529144223386</v>
      </c>
      <c r="H38" s="94">
        <f>'Emissions summary'!AF42</f>
        <v>469.99319141565815</v>
      </c>
      <c r="I38" s="94">
        <f>'Emissions summary'!AG42</f>
        <v>470.00056022165791</v>
      </c>
      <c r="J38" s="94">
        <f>'Emissions summary'!AH42</f>
        <v>470.00821668320231</v>
      </c>
      <c r="K38" s="94">
        <f>'Emissions summary'!AI42</f>
        <v>470.01599256694669</v>
      </c>
      <c r="L38" s="94">
        <f>'Emissions summary'!AJ42</f>
        <v>470.02390676201276</v>
      </c>
      <c r="M38" s="94">
        <f>'Emissions summary'!AK42</f>
        <v>470.03195197686796</v>
      </c>
      <c r="N38" s="94">
        <f>'Emissions summary'!AL42</f>
        <v>470.03778463688622</v>
      </c>
      <c r="O38" s="94">
        <f>'Emissions summary'!AM42</f>
        <v>470.04369151690912</v>
      </c>
      <c r="P38" s="94">
        <f>'Emissions summary'!AN42</f>
        <v>470.04967365249286</v>
      </c>
      <c r="Q38" s="94">
        <f>'Emissions summary'!AO42</f>
        <v>470.05573209598282</v>
      </c>
      <c r="R38" s="94">
        <f>'Emissions summary'!AP42</f>
        <v>470.06262548436933</v>
      </c>
      <c r="S38" s="94">
        <f>'Emissions summary'!AQ42</f>
        <v>470.06794001976249</v>
      </c>
      <c r="T38" s="94">
        <f>'Emissions summary'!AR42</f>
        <v>470.07331273216801</v>
      </c>
      <c r="U38" s="94">
        <f>'Emissions summary'!AS42</f>
        <v>470.07874432322239</v>
      </c>
      <c r="V38" s="94">
        <f>'Emissions summary'!AT42</f>
        <v>470.08423550445383</v>
      </c>
      <c r="W38" s="94">
        <f>'Emissions summary'!AU42</f>
        <v>470.08977184670778</v>
      </c>
      <c r="X38" s="94">
        <f>'Emissions summary'!AV42</f>
        <v>470.0966939655836</v>
      </c>
      <c r="Y38" s="94">
        <f>'Emissions summary'!AW42</f>
        <v>470.10365227892243</v>
      </c>
      <c r="Z38" s="94">
        <f>'Emissions summary'!AX42</f>
        <v>470.11066249796193</v>
      </c>
      <c r="AA38" s="94">
        <f>'Emissions summary'!AY42</f>
        <v>470.11679169135169</v>
      </c>
      <c r="AB38" s="94">
        <f>'Emissions summary'!AZ42</f>
        <v>470.12271776544998</v>
      </c>
      <c r="AC38" s="94">
        <f>'Emissions summary'!BA42</f>
        <v>470.1279771351293</v>
      </c>
      <c r="AD38" s="94">
        <f>'Emissions summary'!BB42</f>
        <v>470.13335351820001</v>
      </c>
      <c r="AE38" s="94">
        <f>'Emissions summary'!BC42</f>
        <v>470.13938755090987</v>
      </c>
      <c r="AF38" s="94">
        <f>'Emissions summary'!BD42</f>
        <v>470.14546170969925</v>
      </c>
      <c r="AG38" s="94">
        <f>'Emissions summary'!BE42</f>
        <v>470.15157637421316</v>
      </c>
      <c r="AH38" s="94">
        <f>'Emissions summary'!BF42</f>
        <v>470.15570191640165</v>
      </c>
      <c r="AI38" s="94">
        <f>'Emissions summary'!BG42</f>
        <v>470.15985505349119</v>
      </c>
      <c r="AJ38" s="94">
        <f>'Emissions summary'!BH42</f>
        <v>470.16403600261685</v>
      </c>
      <c r="AK38" s="94">
        <f>'Emissions summary'!BI42</f>
        <v>470.16824498294028</v>
      </c>
      <c r="AL38" s="94">
        <f>'Emissions summary'!BJ42</f>
        <v>470.17248221567343</v>
      </c>
      <c r="AM38" s="94">
        <f>'Emissions summary'!BK42</f>
        <v>470.17671523674068</v>
      </c>
      <c r="AN38" s="94">
        <f>'Emissions summary'!BL42</f>
        <v>470.1809687938532</v>
      </c>
      <c r="AO38" s="94">
        <f>'Emissions summary'!BM42</f>
        <v>470.18524302353654</v>
      </c>
      <c r="AP38" s="94">
        <f>'Emissions summary'!BN42</f>
        <v>470.18953806340284</v>
      </c>
    </row>
    <row r="39" spans="1:42" x14ac:dyDescent="0.25">
      <c r="A39" t="str">
        <f>'Emissions summary'!B44</f>
        <v>3C4 Direct N2O from managed soils (N2O)</v>
      </c>
      <c r="B39" t="str">
        <f>"A"&amp;LEFT(A39,3)</f>
        <v>A3C4</v>
      </c>
      <c r="C39" t="str">
        <f>'Emissions summary'!D44</f>
        <v>N2O</v>
      </c>
      <c r="D39" s="94">
        <f>'Emissions summary'!AB43</f>
        <v>56.712975281781894</v>
      </c>
      <c r="E39" s="94">
        <f>'Emissions summary'!AC43</f>
        <v>55.660545174017336</v>
      </c>
      <c r="F39" s="94">
        <f>'Emissions summary'!AD43</f>
        <v>54.650223072135006</v>
      </c>
      <c r="G39" s="94">
        <f>'Emissions summary'!AE43</f>
        <v>53.690018477575229</v>
      </c>
      <c r="H39" s="94">
        <f>'Emissions summary'!AF43</f>
        <v>52.783076951567232</v>
      </c>
      <c r="I39" s="94">
        <f>'Emissions summary'!AG43</f>
        <v>51.917438012128599</v>
      </c>
      <c r="J39" s="94">
        <f>'Emissions summary'!AH43</f>
        <v>51.088835120633625</v>
      </c>
      <c r="K39" s="94">
        <f>'Emissions summary'!AI43</f>
        <v>50.294492373064543</v>
      </c>
      <c r="L39" s="94">
        <f>'Emissions summary'!AJ43</f>
        <v>49.5319417829771</v>
      </c>
      <c r="M39" s="94">
        <f>'Emissions summary'!AK43</f>
        <v>49.038189139941295</v>
      </c>
      <c r="N39" s="94">
        <f>'Emissions summary'!AL43</f>
        <v>48.564232201483549</v>
      </c>
      <c r="O39" s="94">
        <f>'Emissions summary'!AM43</f>
        <v>48.108455409599337</v>
      </c>
      <c r="P39" s="94">
        <f>'Emissions summary'!AN43</f>
        <v>47.669630160729092</v>
      </c>
      <c r="Q39" s="94">
        <f>'Emissions summary'!AO43</f>
        <v>47.240844161491211</v>
      </c>
      <c r="R39" s="94">
        <f>'Emissions summary'!AP43</f>
        <v>46.827980036910631</v>
      </c>
      <c r="S39" s="94">
        <f>'Emissions summary'!AQ43</f>
        <v>46.429060877869532</v>
      </c>
      <c r="T39" s="94">
        <f>'Emissions summary'!AR43</f>
        <v>46.043120105538854</v>
      </c>
      <c r="U39" s="94">
        <f>'Emissions summary'!AS43</f>
        <v>45.669432547481421</v>
      </c>
      <c r="V39" s="94">
        <f>'Emissions summary'!AT43</f>
        <v>45.307445178590079</v>
      </c>
      <c r="W39" s="94">
        <f>'Emissions summary'!AU43</f>
        <v>44.790153783955276</v>
      </c>
      <c r="X39" s="94">
        <f>'Emissions summary'!AV43</f>
        <v>44.287007073156374</v>
      </c>
      <c r="Y39" s="94">
        <f>'Emissions summary'!AW43</f>
        <v>43.797385582788195</v>
      </c>
      <c r="Z39" s="94">
        <f>'Emissions summary'!AX43</f>
        <v>43.326623825603406</v>
      </c>
      <c r="AA39" s="94">
        <f>'Emissions summary'!AY43</f>
        <v>42.869624426863567</v>
      </c>
      <c r="AB39" s="94">
        <f>'Emissions summary'!AZ43</f>
        <v>42.419708748105116</v>
      </c>
      <c r="AC39" s="94">
        <f>'Emissions summary'!BA43</f>
        <v>41.980249745178263</v>
      </c>
      <c r="AD39" s="94">
        <f>'Emissions summary'!BB43</f>
        <v>41.547658635834772</v>
      </c>
      <c r="AE39" s="94">
        <f>'Emissions summary'!BC43</f>
        <v>41.125211298896183</v>
      </c>
      <c r="AF39" s="94">
        <f>'Emissions summary'!BD43</f>
        <v>40.712589313008024</v>
      </c>
      <c r="AG39" s="94">
        <f>'Emissions summary'!BE43</f>
        <v>40.378540682619764</v>
      </c>
      <c r="AH39" s="94">
        <f>'Emissions summary'!BF43</f>
        <v>40.052082461430572</v>
      </c>
      <c r="AI39" s="94">
        <f>'Emissions summary'!BG43</f>
        <v>39.732742481230979</v>
      </c>
      <c r="AJ39" s="94">
        <f>'Emissions summary'!BH43</f>
        <v>39.420270319270259</v>
      </c>
      <c r="AK39" s="94">
        <f>'Emissions summary'!BI43</f>
        <v>39.114430665612161</v>
      </c>
      <c r="AL39" s="94">
        <f>'Emissions summary'!BJ43</f>
        <v>38.806904971847295</v>
      </c>
      <c r="AM39" s="94">
        <f>'Emissions summary'!BK43</f>
        <v>38.505581933171506</v>
      </c>
      <c r="AN39" s="94">
        <f>'Emissions summary'!BL43</f>
        <v>38.210258870875052</v>
      </c>
      <c r="AO39" s="94">
        <f>'Emissions summary'!BM43</f>
        <v>37.920746644009867</v>
      </c>
      <c r="AP39" s="94">
        <f>'Emissions summary'!BN43</f>
        <v>37.63686632832956</v>
      </c>
    </row>
    <row r="40" spans="1:42" x14ac:dyDescent="0.25">
      <c r="A40" t="str">
        <f>'Emissions summary'!B49</f>
        <v>3C5 Indirect N2O from managed soils (N2O)</v>
      </c>
      <c r="B40" t="str">
        <f t="shared" ref="B40:B41" si="2">"A"&amp;LEFT(A40,3)</f>
        <v>A3C5</v>
      </c>
      <c r="C40" t="str">
        <f>'Emissions summary'!D49</f>
        <v>N2O</v>
      </c>
      <c r="D40" s="94">
        <f>'Emissions summary'!AB49</f>
        <v>6.7841207913087525</v>
      </c>
      <c r="E40" s="94">
        <f>'Emissions summary'!AC49</f>
        <v>6.658632309792119</v>
      </c>
      <c r="F40" s="94">
        <f>'Emissions summary'!AD49</f>
        <v>6.5399282164259844</v>
      </c>
      <c r="G40" s="94">
        <f>'Emissions summary'!AE49</f>
        <v>6.4276508634733753</v>
      </c>
      <c r="H40" s="94">
        <f>'Emissions summary'!AF49</f>
        <v>6.3221908015034192</v>
      </c>
      <c r="I40" s="94">
        <f>'Emissions summary'!AG49</f>
        <v>6.2220543844686276</v>
      </c>
      <c r="J40" s="94">
        <f>'Emissions summary'!AH49</f>
        <v>6.1265604678581198</v>
      </c>
      <c r="K40" s="94">
        <f>'Emissions summary'!AI49</f>
        <v>6.0353786713407747</v>
      </c>
      <c r="L40" s="94">
        <f>'Emissions summary'!AJ49</f>
        <v>5.9482007964742101</v>
      </c>
      <c r="M40" s="94">
        <f>'Emissions summary'!AK49</f>
        <v>5.8899075663375884</v>
      </c>
      <c r="N40" s="94">
        <f>'Emissions summary'!AL49</f>
        <v>5.8341447625094212</v>
      </c>
      <c r="O40" s="94">
        <f>'Emissions summary'!AM49</f>
        <v>5.7807293107751097</v>
      </c>
      <c r="P40" s="94">
        <f>'Emissions summary'!AN49</f>
        <v>5.7295036680597828</v>
      </c>
      <c r="Q40" s="94">
        <f>'Emissions summary'!AO49</f>
        <v>5.6795944317136415</v>
      </c>
      <c r="R40" s="94">
        <f>'Emissions summary'!AP49</f>
        <v>5.6310294181060163</v>
      </c>
      <c r="S40" s="94">
        <f>'Emissions summary'!AQ49</f>
        <v>5.5842457174730242</v>
      </c>
      <c r="T40" s="94">
        <f>'Emissions summary'!AR49</f>
        <v>5.539136630488799</v>
      </c>
      <c r="U40" s="94">
        <f>'Emissions summary'!AS49</f>
        <v>5.4956091491640615</v>
      </c>
      <c r="V40" s="94">
        <f>'Emissions summary'!AT49</f>
        <v>5.4535922307580105</v>
      </c>
      <c r="W40" s="94">
        <f>'Emissions summary'!AU49</f>
        <v>5.3932448399269743</v>
      </c>
      <c r="X40" s="94">
        <f>'Emissions summary'!AV49</f>
        <v>5.3346802844884165</v>
      </c>
      <c r="Y40" s="94">
        <f>'Emissions summary'!AW49</f>
        <v>5.2778068132331226</v>
      </c>
      <c r="Z40" s="94">
        <f>'Emissions summary'!AX49</f>
        <v>5.2233067065875982</v>
      </c>
      <c r="AA40" s="94">
        <f>'Emissions summary'!AY49</f>
        <v>5.1705242752857234</v>
      </c>
      <c r="AB40" s="94">
        <f>'Emissions summary'!AZ49</f>
        <v>5.118083720982213</v>
      </c>
      <c r="AC40" s="94">
        <f>'Emissions summary'!BA49</f>
        <v>5.0669414658671297</v>
      </c>
      <c r="AD40" s="94">
        <f>'Emissions summary'!BB49</f>
        <v>5.0166449875353054</v>
      </c>
      <c r="AE40" s="94">
        <f>'Emissions summary'!BC49</f>
        <v>4.9676208639700103</v>
      </c>
      <c r="AF40" s="94">
        <f>'Emissions summary'!BD49</f>
        <v>4.9198228242791826</v>
      </c>
      <c r="AG40" s="94">
        <f>'Emissions summary'!BE49</f>
        <v>4.8806312004041787</v>
      </c>
      <c r="AH40" s="94">
        <f>'Emissions summary'!BF49</f>
        <v>4.8423794236995752</v>
      </c>
      <c r="AI40" s="94">
        <f>'Emissions summary'!BG49</f>
        <v>4.8050285627812963</v>
      </c>
      <c r="AJ40" s="94">
        <f>'Emissions summary'!BH49</f>
        <v>4.7685467630774623</v>
      </c>
      <c r="AK40" s="94">
        <f>'Emissions summary'!BI49</f>
        <v>4.732904108376494</v>
      </c>
      <c r="AL40" s="94">
        <f>'Emissions summary'!BJ49</f>
        <v>4.6965368941278447</v>
      </c>
      <c r="AM40" s="94">
        <f>'Emissions summary'!BK49</f>
        <v>4.6609516971109572</v>
      </c>
      <c r="AN40" s="94">
        <f>'Emissions summary'!BL49</f>
        <v>4.6261229759880749</v>
      </c>
      <c r="AO40" s="94">
        <f>'Emissions summary'!BM49</f>
        <v>4.5920266662212317</v>
      </c>
      <c r="AP40" s="94">
        <f>'Emissions summary'!BN49</f>
        <v>4.5586400143832124</v>
      </c>
    </row>
    <row r="41" spans="1:42" x14ac:dyDescent="0.25">
      <c r="A41" t="str">
        <f>'Emissions summary'!B52</f>
        <v>3C6 Indirect N2O from manure management (N2O)</v>
      </c>
      <c r="B41" t="str">
        <f t="shared" si="2"/>
        <v>A3C6</v>
      </c>
      <c r="C41" t="str">
        <f>'Emissions summary'!D52</f>
        <v>N2O</v>
      </c>
      <c r="D41" s="94">
        <f>'Emissions summary'!AB52</f>
        <v>1.5367455457924173</v>
      </c>
      <c r="E41" s="94">
        <f>'Emissions summary'!AC52</f>
        <v>1.5148677558408676</v>
      </c>
      <c r="F41" s="94">
        <f>'Emissions summary'!AD52</f>
        <v>1.4940232306301557</v>
      </c>
      <c r="G41" s="94">
        <f>'Emissions summary'!AE52</f>
        <v>1.4740797302414275</v>
      </c>
      <c r="H41" s="94">
        <f>'Emissions summary'!AF52</f>
        <v>1.4552656750523942</v>
      </c>
      <c r="I41" s="94">
        <f>'Emissions summary'!AG52</f>
        <v>1.4371388613433833</v>
      </c>
      <c r="J41" s="94">
        <f>'Emissions summary'!AH52</f>
        <v>1.4197390978549014</v>
      </c>
      <c r="K41" s="94">
        <f>'Emissions summary'!AI52</f>
        <v>1.4029848678822585</v>
      </c>
      <c r="L41" s="94">
        <f>'Emissions summary'!AJ52</f>
        <v>1.3868201694151363</v>
      </c>
      <c r="M41" s="94">
        <f>'Emissions summary'!AK52</f>
        <v>1.3726524458113538</v>
      </c>
      <c r="N41" s="94">
        <f>'Emissions summary'!AL52</f>
        <v>1.3589617823304572</v>
      </c>
      <c r="O41" s="94">
        <f>'Emissions summary'!AM52</f>
        <v>1.3457099868737439</v>
      </c>
      <c r="P41" s="94">
        <f>'Emissions summary'!AN52</f>
        <v>1.332863128988236</v>
      </c>
      <c r="Q41" s="94">
        <f>'Emissions summary'!AO52</f>
        <v>1.3200990214247414</v>
      </c>
      <c r="R41" s="94">
        <f>'Emissions summary'!AP52</f>
        <v>1.308522466065593</v>
      </c>
      <c r="S41" s="94">
        <f>'Emissions summary'!AQ52</f>
        <v>1.2972702781088556</v>
      </c>
      <c r="T41" s="94">
        <f>'Emissions summary'!AR52</f>
        <v>1.2863207619978125</v>
      </c>
      <c r="U41" s="94">
        <f>'Emissions summary'!AS52</f>
        <v>1.2756542552440695</v>
      </c>
      <c r="V41" s="94">
        <f>'Emissions summary'!AT52</f>
        <v>1.2652584974872478</v>
      </c>
      <c r="W41" s="94">
        <f>'Emissions summary'!AU52</f>
        <v>1.2548652423351001</v>
      </c>
      <c r="X41" s="94">
        <f>'Emissions summary'!AV52</f>
        <v>1.2447294564232156</v>
      </c>
      <c r="Y41" s="94">
        <f>'Emissions summary'!AW52</f>
        <v>1.2348312356256879</v>
      </c>
      <c r="Z41" s="94">
        <f>'Emissions summary'!AX52</f>
        <v>1.2254938560737196</v>
      </c>
      <c r="AA41" s="94">
        <f>'Emissions summary'!AY52</f>
        <v>1.216455995588192</v>
      </c>
      <c r="AB41" s="94">
        <f>'Emissions summary'!AZ52</f>
        <v>1.2080115562109173</v>
      </c>
      <c r="AC41" s="94">
        <f>'Emissions summary'!BA52</f>
        <v>1.1997260219320114</v>
      </c>
      <c r="AD41" s="94">
        <f>'Emissions summary'!BB52</f>
        <v>1.1914007526765196</v>
      </c>
      <c r="AE41" s="94">
        <f>'Emissions summary'!BC52</f>
        <v>1.1832468849525029</v>
      </c>
      <c r="AF41" s="94">
        <f>'Emissions summary'!BD52</f>
        <v>1.1752562896175389</v>
      </c>
      <c r="AG41" s="94">
        <f>'Emissions summary'!BE52</f>
        <v>1.1681879409140685</v>
      </c>
      <c r="AH41" s="94">
        <f>'Emissions summary'!BF52</f>
        <v>1.1612607763132519</v>
      </c>
      <c r="AI41" s="94">
        <f>'Emissions summary'!BG52</f>
        <v>1.1544685785322082</v>
      </c>
      <c r="AJ41" s="94">
        <f>'Emissions summary'!BH52</f>
        <v>1.1478055226353534</v>
      </c>
      <c r="AK41" s="94">
        <f>'Emissions summary'!BI52</f>
        <v>1.1412661432639335</v>
      </c>
      <c r="AL41" s="94">
        <f>'Emissions summary'!BJ52</f>
        <v>1.1349798025151017</v>
      </c>
      <c r="AM41" s="94">
        <f>'Emissions summary'!BK52</f>
        <v>1.1288085961351042</v>
      </c>
      <c r="AN41" s="94">
        <f>'Emissions summary'!BL52</f>
        <v>1.1227480105606031</v>
      </c>
      <c r="AO41" s="94">
        <f>'Emissions summary'!BM52</f>
        <v>1.1167937890005162</v>
      </c>
      <c r="AP41" s="94">
        <f>'Emissions summary'!BN52</f>
        <v>1.1109419120594468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59991580.449204266</v>
      </c>
      <c r="AJ4" s="22">
        <f>DriversCGE!K35*1000</f>
        <v>60682333.816399373</v>
      </c>
      <c r="AK4" s="22">
        <f>DriversCGE!L35*1000</f>
        <v>61381040.636574373</v>
      </c>
      <c r="AL4" s="22">
        <f>DriversCGE!M35*1000</f>
        <v>62087792.487153694</v>
      </c>
      <c r="AM4" s="22">
        <f>DriversCGE!N35*1000</f>
        <v>62802682.000000022</v>
      </c>
      <c r="AN4" s="22">
        <f>DriversCGE!O35*1000</f>
        <v>63421065.342005149</v>
      </c>
      <c r="AO4" s="22">
        <f>DriversCGE!P35*1000</f>
        <v>64045537.563425794</v>
      </c>
      <c r="AP4" s="22">
        <f>DriversCGE!Q35*1000</f>
        <v>64676158.618096448</v>
      </c>
      <c r="AQ4" s="22">
        <f>DriversCGE!R35*1000</f>
        <v>65312989.050183922</v>
      </c>
      <c r="AR4" s="22">
        <f>DriversCGE!S35*1000</f>
        <v>65956090</v>
      </c>
      <c r="AS4" s="22">
        <f>DriversCGE!T35*1000</f>
        <v>66518977.190687671</v>
      </c>
      <c r="AT4" s="22">
        <f>DriversCGE!U35*1000</f>
        <v>67086668.213583104</v>
      </c>
      <c r="AU4" s="22">
        <f>DriversCGE!V35*1000</f>
        <v>67659204.065895453</v>
      </c>
      <c r="AV4" s="22">
        <f>DriversCGE!W35*1000</f>
        <v>68236626.094715163</v>
      </c>
      <c r="AW4" s="22">
        <f>DriversCGE!X35*1000</f>
        <v>68818976.000000015</v>
      </c>
      <c r="AX4" s="22">
        <f>DriversCGE!Y35*1000</f>
        <v>69322810.489383534</v>
      </c>
      <c r="AY4" s="22">
        <f>DriversCGE!Z35*1000</f>
        <v>69830333.629884064</v>
      </c>
      <c r="AZ4" s="22">
        <f>DriversCGE!AA35*1000</f>
        <v>70341572.426693439</v>
      </c>
      <c r="BA4" s="22">
        <f>DriversCGE!AB35*1000</f>
        <v>70856554.082712814</v>
      </c>
      <c r="BB4" s="22">
        <f>DriversCGE!AC35*1000</f>
        <v>71375306</v>
      </c>
      <c r="BC4" s="22">
        <f>DriversCGE!AD35*1000</f>
        <v>71818612.994947314</v>
      </c>
      <c r="BD4" s="22">
        <f>DriversCGE!AE35*1000</f>
        <v>72264673.338395417</v>
      </c>
      <c r="BE4" s="22">
        <f>DriversCGE!AF35*1000</f>
        <v>72713504.131197795</v>
      </c>
      <c r="BF4" s="22">
        <f>DriversCGE!AG35*1000</f>
        <v>73165122.580420136</v>
      </c>
      <c r="BG4" s="22">
        <f>DriversCGE!AH35*1000</f>
        <v>73619545.99999997</v>
      </c>
      <c r="BH4" s="22">
        <f>DriversCGE!AI35*1000</f>
        <v>73995362.001779526</v>
      </c>
      <c r="BI4" s="22">
        <f>DriversCGE!AJ35*1000</f>
        <v>74373096.484110355</v>
      </c>
      <c r="BJ4" s="22">
        <f>DriversCGE!AK35*1000</f>
        <v>74752759.240528658</v>
      </c>
      <c r="BK4" s="22">
        <f>DriversCGE!AL35*1000</f>
        <v>75134360.114565104</v>
      </c>
      <c r="BL4" s="22">
        <f>DriversCGE!AM35*1000</f>
        <v>75517908.999999985</v>
      </c>
    </row>
    <row r="5" spans="1:68" x14ac:dyDescent="0.25">
      <c r="A5" t="s">
        <v>809</v>
      </c>
      <c r="B5" t="s">
        <v>747</v>
      </c>
      <c r="C5" t="s">
        <v>810</v>
      </c>
      <c r="D5" s="21">
        <f t="shared" ref="D5:Y5" si="0">E5/(1+E7)</f>
        <v>1433.9938812707478</v>
      </c>
      <c r="E5" s="21">
        <f t="shared" si="0"/>
        <v>1477.0136977088703</v>
      </c>
      <c r="F5" s="21">
        <f t="shared" si="0"/>
        <v>1521.3241086401365</v>
      </c>
      <c r="G5" s="21">
        <f t="shared" si="0"/>
        <v>1566.9638318993407</v>
      </c>
      <c r="H5" s="21">
        <f t="shared" si="0"/>
        <v>1613.972746856321</v>
      </c>
      <c r="I5" s="21">
        <f t="shared" si="0"/>
        <v>1662.3919292620108</v>
      </c>
      <c r="J5" s="21">
        <f t="shared" si="0"/>
        <v>1732.2123902910153</v>
      </c>
      <c r="K5" s="21">
        <f t="shared" si="0"/>
        <v>1777.2499124385818</v>
      </c>
      <c r="L5" s="21">
        <f t="shared" si="0"/>
        <v>1789.6906618256517</v>
      </c>
      <c r="M5" s="21">
        <f t="shared" si="0"/>
        <v>1838.0123096949442</v>
      </c>
      <c r="N5" s="21">
        <f t="shared" si="0"/>
        <v>1918.8848513215219</v>
      </c>
      <c r="O5" s="21">
        <f t="shared" si="0"/>
        <v>1974.5325120098457</v>
      </c>
      <c r="P5" s="21">
        <f t="shared" si="0"/>
        <v>2049.5730461474568</v>
      </c>
      <c r="Q5" s="21">
        <f t="shared" si="0"/>
        <v>2110.6804438191771</v>
      </c>
      <c r="R5" s="21">
        <f t="shared" si="0"/>
        <v>2205.6120415558767</v>
      </c>
      <c r="S5" s="21">
        <f t="shared" si="0"/>
        <v>2322.7836243385764</v>
      </c>
      <c r="T5" s="21">
        <f t="shared" si="0"/>
        <v>2451.1446787079271</v>
      </c>
      <c r="U5" s="21">
        <f t="shared" si="0"/>
        <v>2588.0579946966832</v>
      </c>
      <c r="V5" s="21">
        <f t="shared" si="0"/>
        <v>2685.4182749174461</v>
      </c>
      <c r="W5" s="21">
        <f t="shared" si="0"/>
        <v>2649.3729138607691</v>
      </c>
      <c r="X5" s="21">
        <f t="shared" si="0"/>
        <v>2730.9657981253831</v>
      </c>
      <c r="Y5" s="21">
        <f t="shared" si="0"/>
        <v>2824.6785081473549</v>
      </c>
      <c r="Z5" s="22">
        <f>SUM(DriversCGE!B8:B25)</f>
        <v>2893.5650000000091</v>
      </c>
      <c r="AA5" s="22">
        <f>SUM(DriversCGE!C8:C25)</f>
        <v>2892.9616565510892</v>
      </c>
      <c r="AB5" s="22">
        <f>SUM(DriversCGE!D8:D25)</f>
        <v>2892.3583131021692</v>
      </c>
      <c r="AC5" s="22">
        <f>SUM(DriversCGE!E8:E25)</f>
        <v>2891.7549696532492</v>
      </c>
      <c r="AD5" s="22">
        <f>SUM(DriversCGE!F8:F25)</f>
        <v>2891.7549696532492</v>
      </c>
      <c r="AE5" s="22">
        <f>SUM(DriversCGE!G8:G25)</f>
        <v>2891.7549696532492</v>
      </c>
      <c r="AF5" s="22">
        <f>SUM(DriversCGE!H8:H25)</f>
        <v>2891.7512735678811</v>
      </c>
      <c r="AG5" s="22">
        <f>SUM(DriversCGE!I8:I25)</f>
        <v>2891.747577482513</v>
      </c>
      <c r="AH5" s="22">
        <f>SUM(DriversCGE!J8:J25)</f>
        <v>2891.7512735678811</v>
      </c>
      <c r="AI5" s="22">
        <f>SUM(DriversCGE!K8:K25)</f>
        <v>2891.7512735678811</v>
      </c>
      <c r="AJ5" s="22">
        <f>SUM(DriversCGE!L8:L25)</f>
        <v>2891.7512735678811</v>
      </c>
      <c r="AK5" s="22">
        <f>SUM(DriversCGE!M8:M25)</f>
        <v>2891.7512735678811</v>
      </c>
      <c r="AL5" s="22">
        <f>SUM(DriversCGE!N8:N25)</f>
        <v>2891.7512735678811</v>
      </c>
      <c r="AM5" s="22">
        <f>SUM(DriversCGE!O8:O25)</f>
        <v>2891.1937242165232</v>
      </c>
      <c r="AN5" s="22">
        <f>SUM(DriversCGE!P8:P25)</f>
        <v>2891.1937242165232</v>
      </c>
      <c r="AO5" s="22">
        <f>SUM(DriversCGE!Q8:Q25)</f>
        <v>2891.1937242165232</v>
      </c>
      <c r="AP5" s="22">
        <f>SUM(DriversCGE!R8:R25)</f>
        <v>2891.1937242165232</v>
      </c>
      <c r="AQ5" s="22">
        <f>SUM(DriversCGE!S8:S25)</f>
        <v>2891.1937242165232</v>
      </c>
      <c r="AR5" s="22">
        <f>SUM(DriversCGE!T8:T25)</f>
        <v>2891.2048123683567</v>
      </c>
      <c r="AS5" s="22">
        <f>SUM(DriversCGE!U8:U25)</f>
        <v>2889.7005207711309</v>
      </c>
      <c r="AT5" s="22">
        <f>SUM(DriversCGE!V8:V25)</f>
        <v>2888.207317325739</v>
      </c>
      <c r="AU5" s="22">
        <f>SUM(DriversCGE!W8:W25)</f>
        <v>2886.7141138803468</v>
      </c>
      <c r="AV5" s="22">
        <f>SUM(DriversCGE!X8:X25)</f>
        <v>2885.9002813526322</v>
      </c>
      <c r="AW5" s="22">
        <f>SUM(DriversCGE!Y8:Y25)</f>
        <v>2885.2708276293761</v>
      </c>
      <c r="AX5" s="22">
        <f>SUM(DriversCGE!Z8:Z25)</f>
        <v>2884.6343782282738</v>
      </c>
      <c r="AY5" s="22">
        <f>SUM(DriversCGE!AA8:AA25)</f>
        <v>2883.9404584380222</v>
      </c>
      <c r="AZ5" s="22">
        <f>SUM(DriversCGE!AB8:AB25)</f>
        <v>2882.7978044410893</v>
      </c>
      <c r="BA5" s="22">
        <f>SUM(DriversCGE!AC8:AC25)</f>
        <v>2881.6551504441568</v>
      </c>
      <c r="BB5" s="22">
        <f>SUM(DriversCGE!AD8:AD25)</f>
        <v>2880.5124964472238</v>
      </c>
      <c r="BC5" s="22">
        <f>SUM(DriversCGE!AE8:AE25)</f>
        <v>2880.3344769289879</v>
      </c>
      <c r="BD5" s="22">
        <f>SUM(DriversCGE!AF8:AF25)</f>
        <v>2880.1564574107524</v>
      </c>
      <c r="BE5" s="22">
        <f>SUM(DriversCGE!AG8:AG25)</f>
        <v>2879.9784378925165</v>
      </c>
      <c r="BF5" s="22">
        <f>SUM(DriversCGE!AH8:AH25)</f>
        <v>2879.8004183742805</v>
      </c>
      <c r="BG5" s="22">
        <f>SUM(DriversCGE!AI8:AI25)</f>
        <v>2879.622398856045</v>
      </c>
      <c r="BH5" s="22">
        <f>SUM(DriversCGE!AJ8:AJ25)</f>
        <v>2878.953145956586</v>
      </c>
      <c r="BI5" s="22">
        <f>SUM(DriversCGE!AK8:AK25)</f>
        <v>2878.2838930571274</v>
      </c>
      <c r="BJ5" s="22">
        <f>SUM(DriversCGE!AL8:AL25)</f>
        <v>2877.6146401576684</v>
      </c>
      <c r="BK5" s="22">
        <f>SUM(DriversCGE!AM8:AM25)</f>
        <v>2876.9453872582098</v>
      </c>
      <c r="BL5" s="22">
        <f>SUM(DriversCGE!AN8:AN25)</f>
        <v>2876.2761343587508</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909</v>
      </c>
      <c r="F21" s="23" t="s">
        <v>910</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911</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912</v>
      </c>
      <c r="F43" t="s">
        <v>377</v>
      </c>
      <c r="H43" s="56">
        <v>0.12</v>
      </c>
    </row>
    <row r="44" spans="1:8" x14ac:dyDescent="0.25">
      <c r="A44" t="str">
        <f t="shared" si="8"/>
        <v>3C Aggregated and non-CO2 emissions on land</v>
      </c>
      <c r="B44" t="str">
        <f t="shared" si="7"/>
        <v>3C4 Direct N2O from managed soils (N2O)</v>
      </c>
      <c r="C44" t="str">
        <f t="shared" si="7"/>
        <v>Crop residues</v>
      </c>
      <c r="E44" t="s">
        <v>913</v>
      </c>
      <c r="F44" t="s">
        <v>377</v>
      </c>
      <c r="H44" s="56">
        <v>0.48</v>
      </c>
    </row>
    <row r="45" spans="1:8" x14ac:dyDescent="0.25">
      <c r="A45" t="str">
        <f t="shared" si="8"/>
        <v>3C Aggregated and non-CO2 emissions on land</v>
      </c>
      <c r="B45" t="str">
        <f t="shared" si="7"/>
        <v>3C4 Direct N2O from managed soils (N2O)</v>
      </c>
      <c r="C45" t="str">
        <f t="shared" si="7"/>
        <v>Crop residues</v>
      </c>
      <c r="E45" t="s">
        <v>914</v>
      </c>
      <c r="F45" t="s">
        <v>365</v>
      </c>
      <c r="H45" s="56">
        <v>4.2</v>
      </c>
    </row>
    <row r="46" spans="1:8" x14ac:dyDescent="0.25">
      <c r="A46" t="str">
        <f t="shared" si="8"/>
        <v>3C Aggregated and non-CO2 emissions on land</v>
      </c>
      <c r="B46" t="str">
        <f t="shared" si="7"/>
        <v>3C4 Direct N2O from managed soils (N2O)</v>
      </c>
      <c r="C46" t="str">
        <f t="shared" si="7"/>
        <v>Crop residues</v>
      </c>
      <c r="E46" t="s">
        <v>915</v>
      </c>
      <c r="F46" t="s">
        <v>365</v>
      </c>
      <c r="H46" s="56">
        <v>2.8</v>
      </c>
    </row>
    <row r="47" spans="1:8" x14ac:dyDescent="0.25">
      <c r="A47" t="str">
        <f t="shared" si="8"/>
        <v>3C Aggregated and non-CO2 emissions on land</v>
      </c>
      <c r="B47" t="str">
        <f t="shared" si="7"/>
        <v>3C4 Direct N2O from managed soils (N2O)</v>
      </c>
      <c r="C47" t="str">
        <f t="shared" si="7"/>
        <v>Crop residues</v>
      </c>
      <c r="E47" t="s">
        <v>916</v>
      </c>
      <c r="F47" t="s">
        <v>365</v>
      </c>
      <c r="H47" s="56">
        <v>3.7</v>
      </c>
    </row>
    <row r="48" spans="1:8" x14ac:dyDescent="0.25">
      <c r="A48" t="str">
        <f t="shared" si="8"/>
        <v>3C Aggregated and non-CO2 emissions on land</v>
      </c>
      <c r="B48" t="str">
        <f t="shared" si="7"/>
        <v>3C4 Direct N2O from managed soils (N2O)</v>
      </c>
      <c r="C48" t="str">
        <f t="shared" si="7"/>
        <v>Crop residues</v>
      </c>
      <c r="E48" t="s">
        <v>917</v>
      </c>
      <c r="H48" s="56">
        <v>1.5</v>
      </c>
    </row>
    <row r="49" spans="1:8" x14ac:dyDescent="0.25">
      <c r="A49" t="str">
        <f t="shared" si="8"/>
        <v>3C Aggregated and non-CO2 emissions on land</v>
      </c>
      <c r="B49" t="str">
        <f t="shared" si="7"/>
        <v>3C4 Direct N2O from managed soils (N2O)</v>
      </c>
      <c r="C49" t="str">
        <f t="shared" si="7"/>
        <v>Crop residues</v>
      </c>
      <c r="E49" t="s">
        <v>918</v>
      </c>
      <c r="H49" s="56">
        <v>1.4</v>
      </c>
    </row>
    <row r="50" spans="1:8" x14ac:dyDescent="0.25">
      <c r="A50" t="str">
        <f t="shared" si="8"/>
        <v>3C Aggregated and non-CO2 emissions on land</v>
      </c>
      <c r="B50" t="str">
        <f t="shared" si="7"/>
        <v>3C4 Direct N2O from managed soils (N2O)</v>
      </c>
      <c r="C50" t="str">
        <f t="shared" si="7"/>
        <v>Crop residues</v>
      </c>
      <c r="E50" t="s">
        <v>919</v>
      </c>
      <c r="H50" s="56">
        <v>1.3</v>
      </c>
    </row>
    <row r="51" spans="1:8" x14ac:dyDescent="0.25">
      <c r="A51" t="str">
        <f t="shared" si="8"/>
        <v>3C Aggregated and non-CO2 emissions on land</v>
      </c>
      <c r="B51" t="str">
        <f t="shared" si="7"/>
        <v>3C4 Direct N2O from managed soils (N2O)</v>
      </c>
      <c r="C51" t="str">
        <f t="shared" si="7"/>
        <v>Crop residues</v>
      </c>
      <c r="E51" t="s">
        <v>920</v>
      </c>
      <c r="H51" s="56">
        <v>0.45</v>
      </c>
    </row>
    <row r="52" spans="1:8" x14ac:dyDescent="0.25">
      <c r="A52" t="str">
        <f t="shared" si="8"/>
        <v>3C Aggregated and non-CO2 emissions on land</v>
      </c>
      <c r="B52" t="str">
        <f t="shared" si="7"/>
        <v>3C4 Direct N2O from managed soils (N2O)</v>
      </c>
      <c r="C52" t="str">
        <f t="shared" si="7"/>
        <v>Crop residues</v>
      </c>
      <c r="E52" t="s">
        <v>921</v>
      </c>
      <c r="H52" s="56">
        <v>0</v>
      </c>
    </row>
    <row r="53" spans="1:8" x14ac:dyDescent="0.25">
      <c r="A53" t="str">
        <f t="shared" si="8"/>
        <v>3C Aggregated and non-CO2 emissions on land</v>
      </c>
      <c r="B53" t="str">
        <f t="shared" si="7"/>
        <v>3C4 Direct N2O from managed soils (N2O)</v>
      </c>
      <c r="C53" t="str">
        <f t="shared" si="7"/>
        <v>Crop residues</v>
      </c>
      <c r="E53" t="s">
        <v>922</v>
      </c>
      <c r="H53" s="56">
        <v>0.6</v>
      </c>
    </row>
    <row r="54" spans="1:8" x14ac:dyDescent="0.25">
      <c r="A54" t="str">
        <f>A47</f>
        <v>3C Aggregated and non-CO2 emissions on land</v>
      </c>
      <c r="B54" t="str">
        <f>B47</f>
        <v>3C4 Direct N2O from managed soils (N2O)</v>
      </c>
      <c r="C54" t="str">
        <f>C47</f>
        <v>Crop residues</v>
      </c>
      <c r="E54" t="s">
        <v>923</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924</v>
      </c>
      <c r="F55" t="s">
        <v>327</v>
      </c>
      <c r="H55" s="56">
        <v>0.89</v>
      </c>
    </row>
    <row r="56" spans="1:8" x14ac:dyDescent="0.25">
      <c r="A56" t="str">
        <f t="shared" si="9"/>
        <v>3C Aggregated and non-CO2 emissions on land</v>
      </c>
      <c r="B56" t="str">
        <f t="shared" si="9"/>
        <v>3C4 Direct N2O from managed soils (N2O)</v>
      </c>
      <c r="C56" t="str">
        <f t="shared" si="9"/>
        <v>Crop residues</v>
      </c>
      <c r="E56" t="s">
        <v>925</v>
      </c>
      <c r="F56" t="s">
        <v>327</v>
      </c>
      <c r="H56" s="56">
        <v>0.89</v>
      </c>
    </row>
    <row r="57" spans="1:8" x14ac:dyDescent="0.25">
      <c r="A57" t="str">
        <f>A56</f>
        <v>3C Aggregated and non-CO2 emissions on land</v>
      </c>
      <c r="B57" t="str">
        <f>B56</f>
        <v>3C4 Direct N2O from managed soils (N2O)</v>
      </c>
      <c r="C57" t="str">
        <f>C56</f>
        <v>Crop residues</v>
      </c>
      <c r="E57" t="s">
        <v>926</v>
      </c>
      <c r="F57" t="s">
        <v>327</v>
      </c>
      <c r="H57" s="56">
        <v>0.5</v>
      </c>
    </row>
    <row r="58" spans="1:8" x14ac:dyDescent="0.25">
      <c r="A58" t="str">
        <f t="shared" si="9"/>
        <v>3C Aggregated and non-CO2 emissions on land</v>
      </c>
      <c r="B58" t="str">
        <f t="shared" si="9"/>
        <v>3C4 Direct N2O from managed soils (N2O)</v>
      </c>
      <c r="C58" t="str">
        <f t="shared" si="9"/>
        <v>Crop residues</v>
      </c>
      <c r="E58" t="s">
        <v>927</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928</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2020-08-19T21:33:42Z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